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Projekte\Catalist\documentation\Kundenbewertung\"/>
    </mc:Choice>
  </mc:AlternateContent>
  <bookViews>
    <workbookView xWindow="120" yWindow="75" windowWidth="20730" windowHeight="11760"/>
  </bookViews>
  <sheets>
    <sheet name="Tabelle1" sheetId="1" r:id="rId1"/>
    <sheet name="01" sheetId="2" r:id="rId2"/>
    <sheet name="02" sheetId="4" r:id="rId3"/>
    <sheet name="03" sheetId="5" r:id="rId4"/>
    <sheet name="04" sheetId="6" r:id="rId5"/>
    <sheet name="05" sheetId="11" r:id="rId6"/>
    <sheet name="06" sheetId="8" r:id="rId7"/>
    <sheet name="07" sheetId="9" r:id="rId8"/>
    <sheet name="08" sheetId="10" r:id="rId9"/>
    <sheet name="09" sheetId="7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</sheets>
  <calcPr calcId="152511"/>
</workbook>
</file>

<file path=xl/calcChain.xml><?xml version="1.0" encoding="utf-8"?>
<calcChain xmlns="http://schemas.openxmlformats.org/spreadsheetml/2006/main">
  <c r="Y20" i="1" l="1"/>
  <c r="Y21" i="1"/>
  <c r="Y22" i="1"/>
  <c r="Y23" i="1"/>
  <c r="Y24" i="1"/>
  <c r="Y25" i="1"/>
  <c r="Y26" i="1"/>
  <c r="Y19" i="1"/>
  <c r="Y18" i="1"/>
  <c r="Y17" i="1"/>
  <c r="Y16" i="1"/>
  <c r="Y15" i="1"/>
  <c r="Y14" i="1"/>
  <c r="Y13" i="1"/>
  <c r="Y11" i="1"/>
  <c r="Y10" i="1"/>
  <c r="Y9" i="1"/>
  <c r="Y8" i="1"/>
  <c r="O14" i="1" l="1"/>
  <c r="R12" i="1"/>
  <c r="S14" i="1" s="1"/>
  <c r="W14" i="1" s="1"/>
  <c r="K34" i="1"/>
  <c r="J34" i="1"/>
  <c r="I34" i="1" s="1"/>
  <c r="H34" i="1" s="1"/>
  <c r="G34" i="1" s="1"/>
  <c r="F34" i="1" s="1"/>
  <c r="E34" i="1" s="1"/>
  <c r="D34" i="1" s="1"/>
  <c r="C34" i="1" s="1"/>
  <c r="B34" i="1" s="1"/>
  <c r="S13" i="1" s="1"/>
  <c r="W13" i="1" s="1"/>
  <c r="K33" i="1"/>
  <c r="J33" i="1" s="1"/>
  <c r="I33" i="1" s="1"/>
  <c r="H33" i="1" s="1"/>
  <c r="G33" i="1" s="1"/>
  <c r="F33" i="1" s="1"/>
  <c r="E33" i="1" s="1"/>
  <c r="D33" i="1" s="1"/>
  <c r="C33" i="1" s="1"/>
  <c r="B33" i="1" s="1"/>
  <c r="S8" i="1" s="1"/>
  <c r="Q28" i="1"/>
  <c r="W9" i="1"/>
  <c r="W10" i="1"/>
  <c r="W11" i="1"/>
  <c r="W15" i="1"/>
  <c r="W16" i="1"/>
  <c r="W17" i="1"/>
  <c r="W18" i="1"/>
  <c r="W19" i="1"/>
  <c r="W20" i="1"/>
  <c r="W21" i="1"/>
  <c r="W22" i="1"/>
  <c r="W23" i="1"/>
  <c r="W24" i="1"/>
  <c r="W25" i="1"/>
  <c r="W26" i="1"/>
  <c r="O13" i="1" l="1"/>
  <c r="O8" i="1"/>
  <c r="W8" i="1"/>
  <c r="W28" i="1" s="1"/>
  <c r="Y28" i="1"/>
  <c r="Q29" i="1"/>
  <c r="G31" i="1" l="1"/>
  <c r="F31" i="1" s="1"/>
  <c r="E31" i="1" s="1"/>
  <c r="D31" i="1" s="1"/>
  <c r="C31" i="1" s="1"/>
  <c r="B31" i="1" s="1"/>
  <c r="S4" i="1" s="1"/>
  <c r="H31" i="1"/>
  <c r="I31" i="1"/>
  <c r="J31" i="1"/>
  <c r="K31" i="1"/>
  <c r="S3" i="1"/>
</calcChain>
</file>

<file path=xl/comments1.xml><?xml version="1.0" encoding="utf-8"?>
<comments xmlns="http://schemas.openxmlformats.org/spreadsheetml/2006/main">
  <authors>
    <author>Markus Sprehe</author>
  </authors>
  <commentList>
    <comment ref="Y14" authorId="0" shapeId="0">
      <text>
        <r>
          <rPr>
            <b/>
            <sz val="9"/>
            <color indexed="81"/>
            <rFont val="Tahoma"/>
            <charset val="1"/>
          </rPr>
          <t>Markus Sprehe:</t>
        </r>
        <r>
          <rPr>
            <sz val="9"/>
            <color indexed="81"/>
            <rFont val="Tahoma"/>
            <charset val="1"/>
          </rPr>
          <t xml:space="preserve">
Dieses Feld in Relation bringen, denn der Wert 300 ist fast nicht zu erreichen. Gut sind 21,87%, was 27% Marge entspricht.</t>
        </r>
      </text>
    </comment>
  </commentList>
</comments>
</file>

<file path=xl/sharedStrings.xml><?xml version="1.0" encoding="utf-8"?>
<sst xmlns="http://schemas.openxmlformats.org/spreadsheetml/2006/main" count="470" uniqueCount="251">
  <si>
    <t>Kundenbewertung</t>
  </si>
  <si>
    <t>Kunde:</t>
  </si>
  <si>
    <t>Ort:</t>
  </si>
  <si>
    <t>Kd-Nr:</t>
  </si>
  <si>
    <t>01.</t>
  </si>
  <si>
    <t>Umsatzgröße des letzten vollen Kalenderjahres:</t>
  </si>
  <si>
    <t>Kundenwachstumsprognose für 24 Monate:</t>
  </si>
  <si>
    <t>Hardwareanteil CPM:</t>
  </si>
  <si>
    <t>Verhältnis Umsatz zu Marge:</t>
  </si>
  <si>
    <t>Kundenstatus:</t>
  </si>
  <si>
    <t>Bonität:</t>
  </si>
  <si>
    <t>Zahlungsart:</t>
  </si>
  <si>
    <t>Zahlungsverhalten:</t>
  </si>
  <si>
    <t>Bewertung des Aufwandes für kostenlosen techn. Support:</t>
  </si>
  <si>
    <t>Wettbewerbsanfälligkeit:</t>
  </si>
  <si>
    <t>Notwendiger Außendienstaufwand p.a.:</t>
  </si>
  <si>
    <t>Lokale Entfernung zu CPM:</t>
  </si>
  <si>
    <t>Frachtenaufwand:</t>
  </si>
  <si>
    <t>Auftreten gegenüber Personal im Innendienst:</t>
  </si>
  <si>
    <t>Auftreten gegenüber Außendienst und technischem Personal:</t>
  </si>
  <si>
    <t>Kundenbeziehung zur Geschäftsführung: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</si>
  <si>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</si>
  <si>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</si>
  <si>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</si>
  <si>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</si>
  <si>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</si>
  <si>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</si>
  <si>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</si>
  <si>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</si>
  <si>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</si>
  <si>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</si>
  <si>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</si>
  <si>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</si>
  <si>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</si>
  <si>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</si>
  <si>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</si>
  <si>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</si>
  <si>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</si>
  <si>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</si>
  <si>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Faktor</t>
  </si>
  <si>
    <t>Dropdown - Umsatzgröße</t>
  </si>
  <si>
    <t>=</t>
  </si>
  <si>
    <t>Auswahl</t>
  </si>
  <si>
    <t>Zurück</t>
  </si>
  <si>
    <t>Dropdown - Zusatzpotential</t>
  </si>
  <si>
    <t>Punkte</t>
  </si>
  <si>
    <t>Wertung</t>
  </si>
  <si>
    <t>0</t>
  </si>
  <si>
    <t>6</t>
  </si>
  <si>
    <t>Dropdown - Wachstumsprognose</t>
  </si>
  <si>
    <t>Dropdown - Wettbewerbsanfälligkeit</t>
  </si>
  <si>
    <t>Reaktion auf kleine Preisdifferenzen unter Beachtung von Qualitäten</t>
  </si>
  <si>
    <t>Sehr stark gefährdet</t>
  </si>
  <si>
    <t>Stark gefährdet</t>
  </si>
  <si>
    <t>Reaktion bei Preisdifferenzen größer 5%</t>
  </si>
  <si>
    <t>Reaktion bei Preisdifferenzen größer 5% unter Beachtung von Qualitäten</t>
  </si>
  <si>
    <t>Immer noch stark gefährdet</t>
  </si>
  <si>
    <t>Reaktion nur auf erhebliche Differenzen über 10%, Qualität sekundär</t>
  </si>
  <si>
    <t>Qualität wichtiger als Preis, ist aber für den Markt offen</t>
  </si>
  <si>
    <t>Neutral</t>
  </si>
  <si>
    <t>Gefährdet</t>
  </si>
  <si>
    <t>Gering gefährdet</t>
  </si>
  <si>
    <t>Reaktion auf jede kleine Preisdifferenz ungeachtet der Qualität</t>
  </si>
  <si>
    <t>Ist mit CPM einverstanden, vergleicht aber den Markt, gibt Wettbewerb hier und da eine Chance</t>
  </si>
  <si>
    <t>Wenig anfällig</t>
  </si>
  <si>
    <t>Mit CPM einverstanden, vergleicht den Markt, meldet sich vor Wechsel</t>
  </si>
  <si>
    <t>Leicht anfällig</t>
  </si>
  <si>
    <t>Von CPM überzeugt, bequem und wenig Interesse an Wettbewerb.</t>
  </si>
  <si>
    <t>Nicht anfällig</t>
  </si>
  <si>
    <t>Mit CPM verheiratet</t>
  </si>
  <si>
    <t>Wechsel fast ausgeschlossen</t>
  </si>
  <si>
    <t>Lässt Wettbewerb vor der Tür stehen. Signalisiert vehement Desinteresse</t>
  </si>
  <si>
    <t>Lieferantentreu</t>
  </si>
  <si>
    <t>Dropdown - Margenschnitt in %</t>
  </si>
  <si>
    <t>Nullkunde</t>
  </si>
  <si>
    <t>weniger als 17 %</t>
  </si>
  <si>
    <t>weniger als 15 %</t>
  </si>
  <si>
    <t>weniger als 12 %</t>
  </si>
  <si>
    <t>weniger als 10 %</t>
  </si>
  <si>
    <t>weniger als 8 %</t>
  </si>
  <si>
    <t>weniger als 22 %</t>
  </si>
  <si>
    <t>weniger als 25 %</t>
  </si>
  <si>
    <t>weniger als 28 %</t>
  </si>
  <si>
    <t>weniger als 33 %</t>
  </si>
  <si>
    <t>ab 33 %</t>
  </si>
  <si>
    <t>Margenschnitt in % im letzten Kalenderjahr:</t>
  </si>
  <si>
    <t>Marge in € (absolut) im letzten Kalenderjahr:</t>
  </si>
  <si>
    <t>Dropdown - Marge in € (absolut)</t>
  </si>
  <si>
    <t>Dropdown - Relation Umsatz zu Marge</t>
  </si>
  <si>
    <t>Dies ist ein Berechnungsfeld aus 01. und 07.</t>
  </si>
  <si>
    <t>Wert = Punkte Marge € (07.) - Punkte Umsatz (01.)</t>
  </si>
  <si>
    <t>Punkte:</t>
  </si>
  <si>
    <t>Note:</t>
  </si>
  <si>
    <t>Info</t>
  </si>
  <si>
    <t>Dropdown - Kundenstatus</t>
  </si>
  <si>
    <t>Kaufender Neukunde in der Aufbauphase</t>
  </si>
  <si>
    <t>Langjähriger Kunde mit Vertrauensbonus</t>
  </si>
  <si>
    <t>Kaufender Kunde seit mehr als 4 Jahren</t>
  </si>
  <si>
    <t>Bisher nicht bearbeitet oder nicht zu überzeugen</t>
  </si>
  <si>
    <t>Dropdown - Bonität</t>
  </si>
  <si>
    <t>Auskunft &lt; 2,0</t>
  </si>
  <si>
    <t>Auskunft &lt; 2,5</t>
  </si>
  <si>
    <t>Auskunft &gt; 3,6</t>
  </si>
  <si>
    <t>Dropdown - Zahlungsart</t>
  </si>
  <si>
    <t>Barzahlung-Vorkasse</t>
  </si>
  <si>
    <t>Paypal</t>
  </si>
  <si>
    <t>Nachnahme</t>
  </si>
  <si>
    <t>Lastschrift-Bankeinzug</t>
  </si>
  <si>
    <t>Rechnung sofort netto</t>
  </si>
  <si>
    <t>Rechnung mit Zahlziel 30 Tage</t>
  </si>
  <si>
    <t>Rechnung mit Zahlziel &gt; 30 Tage</t>
  </si>
  <si>
    <t>Rechnung mit Zahlziel &gt; 45 Tage</t>
  </si>
  <si>
    <t>Dropdown - Zahlungsverhalten</t>
  </si>
  <si>
    <t>Kunde hält immer das Zahlungsziel ein</t>
  </si>
  <si>
    <t>Kunde zahlt i.d.R. vor Ablauf der Zahlungsfrist ohne Skontoabzug</t>
  </si>
  <si>
    <t>Kunde hält mit wenigen Ausnahmen das Zahlungsziel ein</t>
  </si>
  <si>
    <t>Hier sollten die letzten 50 Rechnungen zugrunde gelegt werden.</t>
  </si>
  <si>
    <t>Kunde muss regelmäßig gemahnt werden, zahlt dann aber ohne Verzug</t>
  </si>
  <si>
    <t>Kunde muss immer gemahnt werden, zahlt dann aber ohne Verzug</t>
  </si>
  <si>
    <t>Kunde muss i.d.R. mehrfach gemahnt werden, oder zahlt nach 1. Mahnung mit Verzug</t>
  </si>
  <si>
    <t>Kunde wartet wiederholt, bis mit Anwalt gedroht wird, ehe die Zahlung erfolgt.</t>
  </si>
  <si>
    <t>Kundenforderung musste bereits mindestens einmal zum Anwalt gegeben werden.</t>
  </si>
  <si>
    <t>Forderung war auch über den Anwalt nicht mehr einzutreiben und musste abgeschrieben werden.</t>
  </si>
  <si>
    <t>Kunde zahlt i.d.R. vor Ablauf des Skontozahlzieles ohne Skontoabzug</t>
  </si>
  <si>
    <t>Dropdown - Hardwareanteil CPM</t>
  </si>
  <si>
    <t>Keine Hardware von CPM</t>
  </si>
  <si>
    <t>Geringer Anteil am Gesamtvolumen in €</t>
  </si>
  <si>
    <t>&gt; 50.000 € Hardwarevolumen über CPM</t>
  </si>
  <si>
    <t>Für die Wertfestsetzung Circa-Neuwerte berücksichtigen</t>
  </si>
  <si>
    <t>Dropdown - Aufwand techn. Support</t>
  </si>
  <si>
    <t>Nahezu kein Aufwand nach Ersteinweisung</t>
  </si>
  <si>
    <t>Geringer Aufwand, Inanspruchnahme etwa 1 x p.a.</t>
  </si>
  <si>
    <t>Mäßiger Aufwand, Inanspruchnahme 2-3 x p.a.</t>
  </si>
  <si>
    <t>Überdurchschnittlicher Aufwand, bis 6 x p.a.</t>
  </si>
  <si>
    <t>Hoher Aufwand, etwa monatlich</t>
  </si>
  <si>
    <t>Grenzwertiger Aufwand, mehr als 1 x monatlich</t>
  </si>
  <si>
    <t>Dropdown - Lokale Entfernung zu CPM</t>
  </si>
  <si>
    <t>Direkt vor Ort, Hauskunde</t>
  </si>
  <si>
    <t>Osnabrücker Stadtgebiet und 10 km umliegend</t>
  </si>
  <si>
    <t>bis 30 km Entfernung</t>
  </si>
  <si>
    <t>bis 100 km Entfernung</t>
  </si>
  <si>
    <t>bis 150 km Entfernung</t>
  </si>
  <si>
    <t>bis 250 km Entfernung</t>
  </si>
  <si>
    <t>mehr als 250 km Entfernung</t>
  </si>
  <si>
    <t>Auslandskunden (außer Holland)</t>
  </si>
  <si>
    <t>Dropdown - Frachtenaufwand</t>
  </si>
  <si>
    <t>Kleinmengenbesteller mit geringer Paketanzahl (Versandeinnahmen übersteigen die Paketkosten)</t>
  </si>
  <si>
    <t>Versandeinnahmen decken die Paketkosten bzw. 100% Selbstabholer</t>
  </si>
  <si>
    <t>Versandeinnahmen decken die Paketkosten zu mindestens 80%</t>
  </si>
  <si>
    <t>Versandeinnahmen decken die Paketkosten zu mindestens 60%</t>
  </si>
  <si>
    <t>Versandeinnahmen decken die Paketkosten zu mindestens 40%</t>
  </si>
  <si>
    <t>Versandeinnahmen decken die Paketkosten zu mindestens 20%</t>
  </si>
  <si>
    <t>Kunde wird immer frachtfrei beliefert</t>
  </si>
  <si>
    <t>Dropdown - Behandlung Personal ID</t>
  </si>
  <si>
    <t>Fast immer unfreundlich und verständnislos</t>
  </si>
  <si>
    <t>Gelegentlich unfreundlich</t>
  </si>
  <si>
    <t>Neutral und sachlich</t>
  </si>
  <si>
    <t>In der Regel freundlich</t>
  </si>
  <si>
    <t>Stets gut gelaunt</t>
  </si>
  <si>
    <t>Dropdown - Behandlung Personal Technik + AD</t>
  </si>
  <si>
    <t>Dropdown - Beziehung zur Geschäftsführung</t>
  </si>
  <si>
    <t>Neutral, normale Geschäftsbeziehung</t>
  </si>
  <si>
    <t>Zuvorkommende Geschäftsbeziehung</t>
  </si>
  <si>
    <t>Freundschaftliche Geschäftsbeziehung</t>
  </si>
  <si>
    <t>über 100.000 €</t>
  </si>
  <si>
    <t>50.001-100.000 €</t>
  </si>
  <si>
    <t>25.001-50.000 €</t>
  </si>
  <si>
    <t>10.001-25.000 €</t>
  </si>
  <si>
    <t>5.001-10.000 €</t>
  </si>
  <si>
    <t>1.001-5.000 €</t>
  </si>
  <si>
    <t>0-1.000 €</t>
  </si>
  <si>
    <t>Dropdown - Notwendiger AD-Aufwand</t>
  </si>
  <si>
    <t>Kunde empfiehlt CPM weiter</t>
  </si>
  <si>
    <t>Kunde hat bereits kaufende Neukunden vermittelt</t>
  </si>
  <si>
    <t>10.001-15.000 €</t>
  </si>
  <si>
    <t>15.001-20.000 €</t>
  </si>
  <si>
    <t>20.001-25.000 €</t>
  </si>
  <si>
    <t>25.001-30.000 €</t>
  </si>
  <si>
    <t>30.001-40.000 €</t>
  </si>
  <si>
    <t>40.001-50.000 €</t>
  </si>
  <si>
    <t>50.001-75.000 €</t>
  </si>
  <si>
    <t>größer 75.000 €</t>
  </si>
  <si>
    <t>Umsatzprognose weiteren realisierbaren Potentials</t>
  </si>
  <si>
    <t>0-5.000 €</t>
  </si>
  <si>
    <t>Abbau bis -5.000 €</t>
  </si>
  <si>
    <t>Abbau bis -10.000 €</t>
  </si>
  <si>
    <t>Abbau bis -25.000 €</t>
  </si>
  <si>
    <t>Abbau bis -50.000€</t>
  </si>
  <si>
    <t>Abbau &gt; -50.000 €</t>
  </si>
  <si>
    <t>Eröffnung</t>
  </si>
  <si>
    <t>Möglich</t>
  </si>
  <si>
    <t>0-500 €</t>
  </si>
  <si>
    <t>501-1.250 €</t>
  </si>
  <si>
    <t>1.251-2.500 €</t>
  </si>
  <si>
    <t>2.501-3.750 €</t>
  </si>
  <si>
    <t>3.751-5.000 €</t>
  </si>
  <si>
    <t>5.001-6.250 €</t>
  </si>
  <si>
    <t>6.251-7.500 €</t>
  </si>
  <si>
    <t>7.501-10.000 €</t>
  </si>
  <si>
    <t>10.001-12.500 €</t>
  </si>
  <si>
    <t>12.501-18.250 €</t>
  </si>
  <si>
    <t>&gt; 18.250 €</t>
  </si>
  <si>
    <t>Nahezu kein Aufwand, überwiegend telefonischer Kontakt oder Mail-/Schriftverkehr</t>
  </si>
  <si>
    <t>Sehr hohe Besuchsquote, etwa monatlich oder sehr häufige Angebotsanfragen mit geringer Auftragswahrscheinlichkeit</t>
  </si>
  <si>
    <t>Sehr hohe Besuchsquote, etwa monatlich oder sehr häufige Angebotsanfragen mit durchschnittlicher  Auftragswahrscheinlichkeit</t>
  </si>
  <si>
    <t>Intensivbetreuung etwa 2-monatlich mit geringem Erfolg</t>
  </si>
  <si>
    <t>Intensivbetreuung etwa 2-monatlich mit durchschnittlichem bis hohen Erfolg</t>
  </si>
  <si>
    <t>Notwendige Besuche quartalsmäßig zur Umsatzsicherung bzw Umsatzsteigerung</t>
  </si>
  <si>
    <t>Notwendige Besuche etwa 2-3 x p.a. zur Umsatzsicherung bzw Umsatzsteigerung</t>
  </si>
  <si>
    <t>Notwendige Besuche 1 x p.a. zur Umsatzsicherung bzw Umsatzsteigerung</t>
  </si>
  <si>
    <t>Selbstläufer. Kunde deckt seinen Bedarf unbetreut ab. Potential ausgeschöpft.</t>
  </si>
  <si>
    <t>Auskunft &lt; 1,5</t>
  </si>
  <si>
    <t>Auskunft &gt; 5,0</t>
  </si>
  <si>
    <t>Auskunft &gt; 4,5</t>
  </si>
  <si>
    <t>Auskunft &gt; 4,0</t>
  </si>
  <si>
    <t>Auskunft &lt;= 3,3</t>
  </si>
  <si>
    <t>Auskunft &lt; 3,0</t>
  </si>
  <si>
    <t>Auskunft &lt; 2,8</t>
  </si>
  <si>
    <t>Kunde hält mit wenigen Ausnahmen das Zahlungsziel ein, muss aber nicht gemahnt werden.</t>
  </si>
  <si>
    <t>Möglich nach Berücksichtigung des Faktors &gt;&gt;&gt;&gt;&gt;&gt;&gt;&gt;&gt;&gt;&gt;&gt;&gt;&gt;&gt;&gt;&gt;</t>
  </si>
  <si>
    <t>Mögliche</t>
  </si>
  <si>
    <t>Erheblicher Anteil am Gesamtvolumen in €</t>
  </si>
  <si>
    <t>Überwiegender Anteil am Gesamtvolumen in €</t>
  </si>
  <si>
    <t>Hardware komplett von CPM</t>
  </si>
  <si>
    <t>Überhaupt kein Aufwand</t>
  </si>
  <si>
    <t>Neukunde ohne Umsatz in der Angebotsphase</t>
  </si>
  <si>
    <t>Neukunde ohne Umsatz in der Aufbau-/Nachfassphase</t>
  </si>
  <si>
    <t>Berechnungsfelder. Diese Zeilen nicht löschen und überschreiben !!</t>
  </si>
  <si>
    <t>*****+</t>
  </si>
  <si>
    <t>Skala:</t>
  </si>
  <si>
    <r>
      <rPr>
        <b/>
        <sz val="10"/>
        <color rgb="FFC00000"/>
        <rFont val="Verdana"/>
        <family val="2"/>
      </rPr>
      <t>*****</t>
    </r>
    <r>
      <rPr>
        <b/>
        <sz val="10"/>
        <color theme="1"/>
        <rFont val="Verdana"/>
        <family val="2"/>
      </rPr>
      <t>+</t>
    </r>
    <r>
      <rPr>
        <b/>
        <sz val="10"/>
        <color rgb="FFFFC000"/>
        <rFont val="Verdana"/>
        <family val="2"/>
      </rPr>
      <t>*****</t>
    </r>
  </si>
  <si>
    <t>**</t>
  </si>
  <si>
    <t>***</t>
  </si>
  <si>
    <t>****</t>
  </si>
  <si>
    <t>*****</t>
  </si>
  <si>
    <t>*****+*</t>
  </si>
  <si>
    <t>*****+**</t>
  </si>
  <si>
    <t>*****+***</t>
  </si>
  <si>
    <t>*****+****</t>
  </si>
  <si>
    <t>*****+*****</t>
  </si>
  <si>
    <t>Eingabefeld</t>
  </si>
  <si>
    <t>Berechnung in Zeile 33</t>
  </si>
  <si>
    <t>Berechnung in Zeile 31</t>
  </si>
  <si>
    <t>Berechnung in Zeile 34</t>
  </si>
  <si>
    <t>Auswertung</t>
  </si>
  <si>
    <t>manuell</t>
  </si>
  <si>
    <t>Auswertung?</t>
  </si>
  <si>
    <t>Berechnung</t>
  </si>
  <si>
    <t>Progressive Bewertung</t>
  </si>
  <si>
    <t>*</t>
  </si>
  <si>
    <t>(ab 333 Top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</si>
</sst>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sz val="10"/>
      <color theme="0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Verdana"/>
      <family val="2"/>
    </font>
    <font>
      <sz val="10"/>
      <color theme="0" tint="-0.249977111117893"/>
      <name val="Verdana"/>
      <family val="2"/>
    </font>
    <font>
      <b/>
      <sz val="10"/>
      <color rgb="FFC00000"/>
      <name val="Verdana"/>
      <family val="2"/>
    </font>
    <font>
      <b/>
      <sz val="10"/>
      <color rgb="FFFFC000"/>
      <name val="Verdana"/>
      <family val="2"/>
    </font>
    <font>
      <sz val="1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1" applyAlignment="1" applyProtection="1">
      <alignment horizontal="center"/>
    </xf>
    <xf numFmtId="0" fontId="2" fillId="3" borderId="0" xfId="0" quotePrefix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/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3" xfId="0" applyFont="1" applyBorder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Fill="1"/>
    <xf numFmtId="0" fontId="2" fillId="0" borderId="0" xfId="0" applyFont="1" applyFill="1" applyAlignment="1"/>
    <xf numFmtId="2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8" fillId="4" borderId="0" xfId="0" applyFont="1" applyFill="1"/>
    <xf numFmtId="1" fontId="2" fillId="4" borderId="0" xfId="0" applyNumberFormat="1" applyFont="1" applyFill="1" applyAlignment="1">
      <alignment horizontal="center"/>
    </xf>
    <xf numFmtId="0" fontId="2" fillId="4" borderId="0" xfId="0" quotePrefix="1" applyFont="1" applyFill="1" applyAlignment="1" applyProtection="1">
      <alignment horizontal="center"/>
      <protection locked="0" hidden="1"/>
    </xf>
    <xf numFmtId="0" fontId="2" fillId="5" borderId="0" xfId="0" quotePrefix="1" applyFont="1" applyFill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7" fillId="0" borderId="4" xfId="0" applyFont="1" applyBorder="1"/>
    <xf numFmtId="0" fontId="2" fillId="0" borderId="4" xfId="0" applyFont="1" applyFill="1" applyBorder="1"/>
    <xf numFmtId="0" fontId="11" fillId="0" borderId="0" xfId="0" applyFont="1" applyFill="1"/>
    <xf numFmtId="0" fontId="2" fillId="0" borderId="2" xfId="0" quotePrefix="1" applyFont="1" applyBorder="1" applyAlignment="1">
      <alignment horizontal="right"/>
    </xf>
    <xf numFmtId="0" fontId="0" fillId="0" borderId="2" xfId="0" applyBorder="1" applyAlignment="1"/>
    <xf numFmtId="0" fontId="2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 applyProtection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/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/>
    <xf numFmtId="0" fontId="11" fillId="4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Kundenbewertung_Vorlage.xlsx" TargetMode="External"/><Relationship Id="rId13" Type="http://schemas.openxmlformats.org/officeDocument/2006/relationships/hyperlink" Target="Kundenbewertung_Vorlage.xlsx" TargetMode="External"/><Relationship Id="rId18" Type="http://schemas.openxmlformats.org/officeDocument/2006/relationships/hyperlink" Target="Kundenbewertung_Vorlage.xlsx" TargetMode="External"/><Relationship Id="rId3" Type="http://schemas.openxmlformats.org/officeDocument/2006/relationships/hyperlink" Target="Kundenbewertung_Vorlage.xlsx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Kundenbewertung_Vorlage.xlsx" TargetMode="External"/><Relationship Id="rId12" Type="http://schemas.openxmlformats.org/officeDocument/2006/relationships/hyperlink" Target="Kundenbewertung_Vorlage.xlsx" TargetMode="External"/><Relationship Id="rId17" Type="http://schemas.openxmlformats.org/officeDocument/2006/relationships/hyperlink" Target="Kundenbewertung_Vorlage.xlsx" TargetMode="External"/><Relationship Id="rId2" Type="http://schemas.openxmlformats.org/officeDocument/2006/relationships/hyperlink" Target="Kundenbewertung_Vorlage.xlsx" TargetMode="External"/><Relationship Id="rId16" Type="http://schemas.openxmlformats.org/officeDocument/2006/relationships/hyperlink" Target="Kundenbewertung_Vorlage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Kundenbewertung_Vorlage.xlsx" TargetMode="External"/><Relationship Id="rId6" Type="http://schemas.openxmlformats.org/officeDocument/2006/relationships/hyperlink" Target="Kundenbewertung_Vorlage.xlsx" TargetMode="External"/><Relationship Id="rId11" Type="http://schemas.openxmlformats.org/officeDocument/2006/relationships/hyperlink" Target="Kundenbewertung_Vorlage.xlsx" TargetMode="External"/><Relationship Id="rId5" Type="http://schemas.openxmlformats.org/officeDocument/2006/relationships/hyperlink" Target="Kundenbewertung_Vorlage.xlsx" TargetMode="External"/><Relationship Id="rId15" Type="http://schemas.openxmlformats.org/officeDocument/2006/relationships/hyperlink" Target="Kundenbewertung_Vorlage.xlsx" TargetMode="External"/><Relationship Id="rId10" Type="http://schemas.openxmlformats.org/officeDocument/2006/relationships/hyperlink" Target="Kundenbewertung_Vorlage.xlsx" TargetMode="External"/><Relationship Id="rId19" Type="http://schemas.openxmlformats.org/officeDocument/2006/relationships/hyperlink" Target="Kundenbewertung_Vorlage.xlsx" TargetMode="External"/><Relationship Id="rId4" Type="http://schemas.openxmlformats.org/officeDocument/2006/relationships/hyperlink" Target="Kundenbewertung_Vorlage.xlsx" TargetMode="External"/><Relationship Id="rId9" Type="http://schemas.openxmlformats.org/officeDocument/2006/relationships/hyperlink" Target="Kundenbewertung_Vorlage.xlsx" TargetMode="External"/><Relationship Id="rId14" Type="http://schemas.openxmlformats.org/officeDocument/2006/relationships/hyperlink" Target="Kundenbewertung_Vorlage.xlsx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Kundenbewertung_Vorlag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Kundenbewertung_Vorlage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Kundenbewertung_Vorlage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Kundenbewertung_Vorlage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Kundenbewertung_Vorlage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Kundenbewertung_Vorlage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Kundenbewertung_Vorlage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Kundenbewertung_Vorlage.xls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Kundenbewertung_Vorlage.xlsx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Kundenbewertung_Vorl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6"/>
  <sheetViews>
    <sheetView tabSelected="1" topLeftCell="A7" workbookViewId="0">
      <selection activeCell="AE36" sqref="AE36"/>
    </sheetView>
  </sheetViews>
  <sheetFormatPr baseColWidth="10" defaultRowHeight="12.75" x14ac:dyDescent="0.2"/>
  <cols>
    <col min="1" max="14" width="4.7109375" style="1" customWidth="1"/>
    <col min="15" max="15" width="3.28515625" style="7" customWidth="1"/>
    <col min="16" max="16" width="1.28515625" style="7" customWidth="1"/>
    <col min="17" max="17" width="5.140625" style="7" customWidth="1"/>
    <col min="18" max="18" width="12.42578125" style="7" customWidth="1"/>
    <col min="19" max="19" width="7.28515625" style="24" customWidth="1"/>
    <col min="20" max="20" width="2.7109375" style="1" customWidth="1"/>
    <col min="21" max="21" width="7.140625" style="7" customWidth="1"/>
    <col min="22" max="22" width="2.7109375" style="1" customWidth="1"/>
    <col min="23" max="23" width="9.140625" style="7" customWidth="1"/>
    <col min="24" max="24" width="2.7109375" style="1" customWidth="1"/>
    <col min="25" max="25" width="11.42578125" style="1"/>
    <col min="26" max="26" width="2.140625" style="1" customWidth="1"/>
    <col min="27" max="27" width="13.5703125" style="1" customWidth="1"/>
    <col min="28" max="28" width="2.140625" style="1" customWidth="1"/>
    <col min="29" max="16384" width="11.42578125" style="1"/>
  </cols>
  <sheetData>
    <row r="1" spans="1:30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/>
      <c r="P1" s="6"/>
      <c r="Q1" s="6"/>
      <c r="R1" s="6"/>
      <c r="S1" s="20"/>
      <c r="T1" s="3"/>
      <c r="U1" s="6"/>
      <c r="V1" s="3"/>
      <c r="W1" s="6"/>
      <c r="AA1" s="41"/>
    </row>
    <row r="2" spans="1:30" x14ac:dyDescent="0.2">
      <c r="O2" s="49" t="s">
        <v>189</v>
      </c>
      <c r="Q2" s="49" t="s">
        <v>190</v>
      </c>
      <c r="AA2" s="41"/>
    </row>
    <row r="3" spans="1:30" x14ac:dyDescent="0.2">
      <c r="A3" s="1" t="s">
        <v>3</v>
      </c>
      <c r="C3" s="52"/>
      <c r="D3" s="52"/>
      <c r="E3" s="52"/>
      <c r="O3" s="50"/>
      <c r="Q3" s="50"/>
      <c r="R3" s="7" t="s">
        <v>91</v>
      </c>
      <c r="S3" s="31">
        <f>SUM(W8:W26)</f>
        <v>188</v>
      </c>
      <c r="U3" s="36" t="s">
        <v>250</v>
      </c>
      <c r="AA3" s="41"/>
    </row>
    <row r="4" spans="1:30" x14ac:dyDescent="0.2">
      <c r="A4" s="1" t="s">
        <v>1</v>
      </c>
      <c r="O4" s="50"/>
      <c r="Q4" s="50"/>
      <c r="R4" s="6" t="s">
        <v>92</v>
      </c>
      <c r="S4" s="29" t="str">
        <f>B31</f>
        <v>*****+</v>
      </c>
      <c r="T4" s="3"/>
      <c r="U4" s="30"/>
      <c r="V4" s="3"/>
      <c r="W4" s="6"/>
      <c r="AA4" s="41"/>
      <c r="AD4" s="1" t="s">
        <v>242</v>
      </c>
    </row>
    <row r="5" spans="1:30" x14ac:dyDescent="0.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0"/>
      <c r="P5" s="8"/>
      <c r="Q5" s="50"/>
      <c r="R5" s="8" t="s">
        <v>229</v>
      </c>
      <c r="S5" s="28" t="s">
        <v>230</v>
      </c>
      <c r="T5" s="4"/>
      <c r="U5" s="8"/>
      <c r="V5" s="4"/>
      <c r="W5" s="8"/>
      <c r="AA5" s="41"/>
    </row>
    <row r="6" spans="1:30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1"/>
      <c r="P6" s="17"/>
      <c r="Q6" s="51"/>
      <c r="R6" s="6"/>
      <c r="S6" s="20" t="s">
        <v>45</v>
      </c>
      <c r="T6" s="3"/>
      <c r="U6" s="6" t="s">
        <v>39</v>
      </c>
      <c r="V6" s="3"/>
      <c r="W6" s="6" t="s">
        <v>46</v>
      </c>
      <c r="X6" s="13"/>
      <c r="Y6" s="21" t="s">
        <v>220</v>
      </c>
      <c r="AA6" s="42"/>
    </row>
    <row r="7" spans="1:30" x14ac:dyDescent="0.2">
      <c r="R7" s="35" t="s">
        <v>240</v>
      </c>
      <c r="Y7" s="22"/>
      <c r="AA7" s="41"/>
    </row>
    <row r="8" spans="1:30" ht="15" x14ac:dyDescent="0.25">
      <c r="A8" s="5" t="s">
        <v>4</v>
      </c>
      <c r="B8" s="52" t="s">
        <v>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27">
        <f>B33</f>
        <v>0</v>
      </c>
      <c r="P8" s="19"/>
      <c r="Q8" s="27">
        <v>10</v>
      </c>
      <c r="R8" s="35">
        <v>1</v>
      </c>
      <c r="S8" s="39">
        <f>B33</f>
        <v>0</v>
      </c>
      <c r="U8" s="7">
        <v>1</v>
      </c>
      <c r="W8" s="7">
        <f>PRODUCT(S8*U8)</f>
        <v>0</v>
      </c>
      <c r="Y8" s="22">
        <f>PRODUCT(Q8,U8)</f>
        <v>10</v>
      </c>
      <c r="AA8" s="41" t="s">
        <v>244</v>
      </c>
      <c r="AC8" s="10" t="s">
        <v>42</v>
      </c>
      <c r="AD8" s="1" t="s">
        <v>241</v>
      </c>
    </row>
    <row r="9" spans="1:30" ht="15" x14ac:dyDescent="0.25">
      <c r="A9" s="5" t="s">
        <v>21</v>
      </c>
      <c r="B9" s="52" t="s">
        <v>182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40">
        <v>0</v>
      </c>
      <c r="P9" s="19"/>
      <c r="Q9" s="11">
        <v>10</v>
      </c>
      <c r="R9" s="10" t="s">
        <v>42</v>
      </c>
      <c r="S9" s="40">
        <v>0</v>
      </c>
      <c r="U9" s="7">
        <v>1</v>
      </c>
      <c r="W9" s="7">
        <f t="shared" ref="W9:W26" si="0">PRODUCT(S9*U9)</f>
        <v>0</v>
      </c>
      <c r="Y9" s="22">
        <f>PRODUCT(Q9,U9)</f>
        <v>10</v>
      </c>
      <c r="AA9" s="41" t="s">
        <v>245</v>
      </c>
    </row>
    <row r="10" spans="1:30" ht="15" x14ac:dyDescent="0.25">
      <c r="A10" s="5" t="s">
        <v>22</v>
      </c>
      <c r="B10" s="52" t="s">
        <v>6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40">
        <v>5</v>
      </c>
      <c r="P10" s="19"/>
      <c r="Q10" s="11">
        <v>10</v>
      </c>
      <c r="R10" s="10" t="s">
        <v>42</v>
      </c>
      <c r="S10" s="40">
        <v>0</v>
      </c>
      <c r="U10" s="7">
        <v>1</v>
      </c>
      <c r="W10" s="7">
        <f t="shared" si="0"/>
        <v>0</v>
      </c>
      <c r="Y10" s="22">
        <f>PRODUCT(Q10,U10)</f>
        <v>10</v>
      </c>
      <c r="AA10" s="41" t="s">
        <v>245</v>
      </c>
    </row>
    <row r="11" spans="1:30" ht="15" x14ac:dyDescent="0.25">
      <c r="A11" s="5" t="s">
        <v>23</v>
      </c>
      <c r="B11" s="52" t="s">
        <v>14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40">
        <v>5</v>
      </c>
      <c r="P11" s="19"/>
      <c r="Q11" s="11">
        <v>10</v>
      </c>
      <c r="R11" s="10" t="s">
        <v>42</v>
      </c>
      <c r="S11" s="40">
        <v>8</v>
      </c>
      <c r="U11" s="7">
        <v>3</v>
      </c>
      <c r="W11" s="7">
        <f t="shared" si="0"/>
        <v>24</v>
      </c>
      <c r="Y11" s="22">
        <f>PRODUCT(Q11,U11)</f>
        <v>30</v>
      </c>
      <c r="AA11" s="41" t="s">
        <v>245</v>
      </c>
    </row>
    <row r="12" spans="1:30" ht="15" x14ac:dyDescent="0.25">
      <c r="A12" s="5" t="s">
        <v>24</v>
      </c>
      <c r="B12" s="52" t="s">
        <v>85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27"/>
      <c r="P12" s="19"/>
      <c r="Q12" s="27"/>
      <c r="R12" s="34">
        <f>PRODUCT((R13*100)/R8)</f>
        <v>0</v>
      </c>
      <c r="S12" s="27"/>
      <c r="U12" s="26"/>
      <c r="V12" s="25"/>
      <c r="W12" s="26"/>
      <c r="X12" s="25"/>
      <c r="Y12" s="37"/>
      <c r="AA12" s="41" t="s">
        <v>244</v>
      </c>
      <c r="AC12" s="10" t="s">
        <v>42</v>
      </c>
    </row>
    <row r="13" spans="1:30" ht="15" x14ac:dyDescent="0.25">
      <c r="A13" s="5" t="s">
        <v>25</v>
      </c>
      <c r="B13" s="52" t="s">
        <v>86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27">
        <f>B34</f>
        <v>0</v>
      </c>
      <c r="P13" s="19"/>
      <c r="Q13" s="27">
        <v>10</v>
      </c>
      <c r="R13" s="35">
        <v>0</v>
      </c>
      <c r="S13" s="27">
        <f>B34</f>
        <v>0</v>
      </c>
      <c r="U13" s="7">
        <v>1</v>
      </c>
      <c r="W13" s="7">
        <f t="shared" si="0"/>
        <v>0</v>
      </c>
      <c r="Y13" s="22">
        <f>PRODUCT(Q13,U13)</f>
        <v>10</v>
      </c>
      <c r="AA13" s="41" t="s">
        <v>244</v>
      </c>
      <c r="AC13" s="10" t="s">
        <v>42</v>
      </c>
      <c r="AD13" s="1" t="s">
        <v>243</v>
      </c>
    </row>
    <row r="14" spans="1:30" ht="15" x14ac:dyDescent="0.25">
      <c r="A14" s="5" t="s">
        <v>26</v>
      </c>
      <c r="B14" s="52" t="s">
        <v>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38" t="e">
        <f>PRODUCT(((N12*N13)/N8))</f>
        <v>#DIV/0!</v>
      </c>
      <c r="P14" s="19"/>
      <c r="Q14" s="27">
        <v>100</v>
      </c>
      <c r="R14" s="10" t="s">
        <v>93</v>
      </c>
      <c r="S14" s="38">
        <f>PRODUCT(((R12*R13)/R8))</f>
        <v>0</v>
      </c>
      <c r="U14" s="7">
        <v>3</v>
      </c>
      <c r="W14" s="7">
        <f>PRODUCT(S14*U14)</f>
        <v>0</v>
      </c>
      <c r="Y14" s="22">
        <f>PRODUCT(Q14,U14)</f>
        <v>300</v>
      </c>
      <c r="AA14" s="41" t="s">
        <v>247</v>
      </c>
      <c r="AD14" s="1" t="s">
        <v>248</v>
      </c>
    </row>
    <row r="15" spans="1:30" ht="15" x14ac:dyDescent="0.25">
      <c r="A15" s="5" t="s">
        <v>27</v>
      </c>
      <c r="B15" s="52" t="s">
        <v>9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40">
        <v>4</v>
      </c>
      <c r="P15" s="19"/>
      <c r="Q15" s="11">
        <v>5</v>
      </c>
      <c r="R15" s="10" t="s">
        <v>42</v>
      </c>
      <c r="S15" s="40">
        <v>5</v>
      </c>
      <c r="U15" s="7">
        <v>6</v>
      </c>
      <c r="W15" s="7">
        <f t="shared" si="0"/>
        <v>30</v>
      </c>
      <c r="Y15" s="22">
        <f>PRODUCT(Q15,U15)</f>
        <v>30</v>
      </c>
      <c r="AA15" s="41" t="s">
        <v>245</v>
      </c>
    </row>
    <row r="16" spans="1:30" ht="15" x14ac:dyDescent="0.25">
      <c r="A16" s="5" t="s">
        <v>28</v>
      </c>
      <c r="B16" s="52" t="s">
        <v>15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40">
        <v>7</v>
      </c>
      <c r="P16" s="19"/>
      <c r="Q16" s="11">
        <v>10</v>
      </c>
      <c r="R16" s="10" t="s">
        <v>42</v>
      </c>
      <c r="S16" s="40">
        <v>5</v>
      </c>
      <c r="U16" s="7">
        <v>3</v>
      </c>
      <c r="W16" s="7">
        <f t="shared" si="0"/>
        <v>15</v>
      </c>
      <c r="Y16" s="22">
        <f>PRODUCT(Q16,U16)</f>
        <v>30</v>
      </c>
      <c r="AA16" s="41" t="s">
        <v>245</v>
      </c>
    </row>
    <row r="17" spans="1:27" ht="15" x14ac:dyDescent="0.25">
      <c r="A17" s="5" t="s">
        <v>29</v>
      </c>
      <c r="B17" s="52" t="s">
        <v>10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40">
        <v>5</v>
      </c>
      <c r="P17" s="19"/>
      <c r="Q17" s="12">
        <v>10</v>
      </c>
      <c r="R17" s="10" t="s">
        <v>42</v>
      </c>
      <c r="S17" s="40">
        <v>7</v>
      </c>
      <c r="U17" s="7">
        <v>2</v>
      </c>
      <c r="W17" s="7">
        <f t="shared" si="0"/>
        <v>14</v>
      </c>
      <c r="Y17" s="22">
        <f>PRODUCT(Q17,U17)</f>
        <v>20</v>
      </c>
      <c r="AA17" s="41" t="s">
        <v>245</v>
      </c>
    </row>
    <row r="18" spans="1:27" ht="15" x14ac:dyDescent="0.25">
      <c r="A18" s="5" t="s">
        <v>30</v>
      </c>
      <c r="B18" s="52" t="s">
        <v>11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40">
        <v>2</v>
      </c>
      <c r="P18" s="19"/>
      <c r="Q18" s="12">
        <v>7</v>
      </c>
      <c r="R18" s="10" t="s">
        <v>42</v>
      </c>
      <c r="S18" s="40">
        <v>4</v>
      </c>
      <c r="U18" s="7">
        <v>3</v>
      </c>
      <c r="W18" s="7">
        <f t="shared" si="0"/>
        <v>12</v>
      </c>
      <c r="Y18" s="22">
        <f>PRODUCT(Q18,U18)</f>
        <v>21</v>
      </c>
      <c r="AA18" s="41" t="s">
        <v>244</v>
      </c>
    </row>
    <row r="19" spans="1:27" ht="15" x14ac:dyDescent="0.25">
      <c r="A19" s="5" t="s">
        <v>31</v>
      </c>
      <c r="B19" s="52" t="s">
        <v>12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40">
        <v>8</v>
      </c>
      <c r="P19" s="19"/>
      <c r="Q19" s="12">
        <v>10</v>
      </c>
      <c r="R19" s="10" t="s">
        <v>42</v>
      </c>
      <c r="S19" s="40">
        <v>8</v>
      </c>
      <c r="U19" s="7">
        <v>6</v>
      </c>
      <c r="W19" s="7">
        <f t="shared" si="0"/>
        <v>48</v>
      </c>
      <c r="Y19" s="22">
        <f>PRODUCT(Q19,U19)</f>
        <v>60</v>
      </c>
      <c r="AA19" s="43" t="s">
        <v>246</v>
      </c>
    </row>
    <row r="20" spans="1:27" ht="15" x14ac:dyDescent="0.25">
      <c r="A20" s="5" t="s">
        <v>32</v>
      </c>
      <c r="B20" s="52" t="s">
        <v>7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40" t="s">
        <v>47</v>
      </c>
      <c r="P20" s="19"/>
      <c r="Q20" s="11">
        <v>5</v>
      </c>
      <c r="R20" s="10" t="s">
        <v>42</v>
      </c>
      <c r="S20" s="40">
        <v>3</v>
      </c>
      <c r="U20" s="7">
        <v>2</v>
      </c>
      <c r="W20" s="7">
        <f t="shared" si="0"/>
        <v>6</v>
      </c>
      <c r="Y20" s="22">
        <f t="shared" ref="Y20:Y26" si="1">PRODUCT(Q20,U20)</f>
        <v>10</v>
      </c>
      <c r="AA20" s="41" t="s">
        <v>244</v>
      </c>
    </row>
    <row r="21" spans="1:27" ht="15" x14ac:dyDescent="0.25">
      <c r="A21" s="5" t="s">
        <v>33</v>
      </c>
      <c r="B21" s="52" t="s">
        <v>13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40">
        <v>6</v>
      </c>
      <c r="P21" s="19"/>
      <c r="Q21" s="12">
        <v>6</v>
      </c>
      <c r="R21" s="10" t="s">
        <v>42</v>
      </c>
      <c r="S21" s="40">
        <v>4</v>
      </c>
      <c r="U21" s="7">
        <v>3</v>
      </c>
      <c r="W21" s="7">
        <f t="shared" si="0"/>
        <v>12</v>
      </c>
      <c r="Y21" s="22">
        <f t="shared" si="1"/>
        <v>18</v>
      </c>
      <c r="AA21" s="41" t="s">
        <v>245</v>
      </c>
    </row>
    <row r="22" spans="1:27" ht="15" x14ac:dyDescent="0.25">
      <c r="A22" s="5" t="s">
        <v>34</v>
      </c>
      <c r="B22" s="52" t="s">
        <v>16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40">
        <v>3</v>
      </c>
      <c r="P22" s="19"/>
      <c r="Q22" s="11">
        <v>7</v>
      </c>
      <c r="R22" s="10" t="s">
        <v>42</v>
      </c>
      <c r="S22" s="40">
        <v>4</v>
      </c>
      <c r="U22" s="7">
        <v>2</v>
      </c>
      <c r="W22" s="7">
        <f t="shared" si="0"/>
        <v>8</v>
      </c>
      <c r="Y22" s="22">
        <f t="shared" si="1"/>
        <v>14</v>
      </c>
      <c r="AA22" s="41" t="s">
        <v>245</v>
      </c>
    </row>
    <row r="23" spans="1:27" ht="15" x14ac:dyDescent="0.25">
      <c r="A23" s="5" t="s">
        <v>35</v>
      </c>
      <c r="B23" s="52" t="s">
        <v>17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40">
        <v>3</v>
      </c>
      <c r="P23" s="19"/>
      <c r="Q23" s="12">
        <v>6</v>
      </c>
      <c r="R23" s="10" t="s">
        <v>42</v>
      </c>
      <c r="S23" s="40">
        <v>1</v>
      </c>
      <c r="U23" s="7">
        <v>5</v>
      </c>
      <c r="W23" s="7">
        <f t="shared" si="0"/>
        <v>5</v>
      </c>
      <c r="Y23" s="22">
        <f t="shared" si="1"/>
        <v>30</v>
      </c>
      <c r="AA23" s="41" t="s">
        <v>244</v>
      </c>
    </row>
    <row r="24" spans="1:27" ht="15" x14ac:dyDescent="0.25">
      <c r="A24" s="5" t="s">
        <v>36</v>
      </c>
      <c r="B24" s="52" t="s">
        <v>18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40">
        <v>2</v>
      </c>
      <c r="P24" s="19"/>
      <c r="Q24" s="12">
        <v>4</v>
      </c>
      <c r="R24" s="10" t="s">
        <v>42</v>
      </c>
      <c r="S24" s="40">
        <v>3</v>
      </c>
      <c r="U24" s="7">
        <v>2</v>
      </c>
      <c r="W24" s="7">
        <f t="shared" si="0"/>
        <v>6</v>
      </c>
      <c r="Y24" s="22">
        <f t="shared" si="1"/>
        <v>8</v>
      </c>
      <c r="AA24" s="41" t="s">
        <v>245</v>
      </c>
    </row>
    <row r="25" spans="1:27" ht="15" x14ac:dyDescent="0.25">
      <c r="A25" s="5" t="s">
        <v>37</v>
      </c>
      <c r="B25" s="52" t="s">
        <v>19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40">
        <v>2</v>
      </c>
      <c r="P25" s="19"/>
      <c r="Q25" s="12">
        <v>4</v>
      </c>
      <c r="R25" s="10" t="s">
        <v>42</v>
      </c>
      <c r="S25" s="40">
        <v>4</v>
      </c>
      <c r="U25" s="7">
        <v>2</v>
      </c>
      <c r="W25" s="7">
        <f t="shared" si="0"/>
        <v>8</v>
      </c>
      <c r="Y25" s="22">
        <f t="shared" si="1"/>
        <v>8</v>
      </c>
      <c r="AA25" s="41" t="s">
        <v>245</v>
      </c>
    </row>
    <row r="26" spans="1:27" ht="15" x14ac:dyDescent="0.25">
      <c r="A26" s="5" t="s">
        <v>38</v>
      </c>
      <c r="B26" s="52" t="s">
        <v>20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35">
        <v>0</v>
      </c>
      <c r="P26" s="19"/>
      <c r="Q26" s="12">
        <v>2</v>
      </c>
      <c r="R26" s="10" t="s">
        <v>42</v>
      </c>
      <c r="S26" s="35">
        <v>0</v>
      </c>
      <c r="U26" s="7">
        <v>4</v>
      </c>
      <c r="W26" s="7">
        <f t="shared" si="0"/>
        <v>0</v>
      </c>
      <c r="Y26" s="22">
        <f t="shared" si="1"/>
        <v>8</v>
      </c>
      <c r="AA26" s="41" t="s">
        <v>245</v>
      </c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  <c r="P27" s="6"/>
      <c r="Q27" s="6"/>
      <c r="R27" s="6"/>
      <c r="S27" s="20"/>
      <c r="T27" s="3"/>
      <c r="U27" s="6"/>
      <c r="V27" s="3"/>
      <c r="W27" s="6"/>
      <c r="Y27" s="23"/>
      <c r="AA27" s="41"/>
    </row>
    <row r="28" spans="1:27" ht="15" x14ac:dyDescent="0.25">
      <c r="N28" s="46"/>
      <c r="O28" s="47"/>
      <c r="Q28" s="48">
        <f>SUM(Q8:Q26)</f>
        <v>226</v>
      </c>
      <c r="R28" s="48"/>
      <c r="W28" s="7">
        <f>SUM(W8:W27)</f>
        <v>188</v>
      </c>
      <c r="Y28" s="22">
        <f>SUM(Y8:Y27)</f>
        <v>627</v>
      </c>
      <c r="AA28" s="41"/>
    </row>
    <row r="29" spans="1:27" ht="15" x14ac:dyDescent="0.25">
      <c r="B29" s="67" t="s">
        <v>219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68"/>
      <c r="P29" s="69"/>
      <c r="Q29" s="70">
        <f>SUM(Y8:Y26)</f>
        <v>627</v>
      </c>
      <c r="R29" s="71"/>
      <c r="S29" s="72"/>
      <c r="T29" s="25"/>
      <c r="U29" s="26"/>
      <c r="V29" s="25"/>
      <c r="W29" s="26"/>
      <c r="X29" s="25"/>
      <c r="Y29" s="25"/>
      <c r="AA29" s="41"/>
    </row>
    <row r="30" spans="1:27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7"/>
      <c r="R30" s="26"/>
      <c r="S30" s="72"/>
      <c r="T30" s="25"/>
      <c r="U30" s="26"/>
      <c r="V30" s="25"/>
      <c r="W30" s="26"/>
      <c r="X30" s="25"/>
      <c r="Y30" s="25"/>
      <c r="AA30" s="41"/>
    </row>
    <row r="31" spans="1:27" s="32" customFormat="1" x14ac:dyDescent="0.2">
      <c r="B31" s="25" t="str">
        <f>IF(W28&gt;332,B44,C31)</f>
        <v>*****+</v>
      </c>
      <c r="C31" s="25" t="str">
        <f>IF(W28&gt;290,B43,D31)</f>
        <v>*****+</v>
      </c>
      <c r="D31" s="25" t="str">
        <f>IF(W28&gt;258,B42,E31)</f>
        <v>*****+</v>
      </c>
      <c r="E31" s="25" t="str">
        <f>IF(W28&gt;226,B41,F31)</f>
        <v>*****+</v>
      </c>
      <c r="F31" s="25" t="str">
        <f>IF(W28&gt;196,B40,G31)</f>
        <v>*****+</v>
      </c>
      <c r="G31" s="25" t="str">
        <f>IF(W28&gt;168,B39,H31)</f>
        <v>*****+</v>
      </c>
      <c r="H31" s="25" t="str">
        <f>IF(W28&gt;138,B38,I31)</f>
        <v>*****</v>
      </c>
      <c r="I31" s="25" t="str">
        <f>IF(W28&gt;110,B37,J31)</f>
        <v>****</v>
      </c>
      <c r="J31" s="25" t="str">
        <f>IF(W28&gt;96,B36,K31)</f>
        <v>***</v>
      </c>
      <c r="K31" s="25" t="str">
        <f>IF(W28&gt;81,B35,C35)</f>
        <v>**</v>
      </c>
      <c r="L31" s="25"/>
      <c r="M31" s="25"/>
      <c r="N31" s="25"/>
      <c r="O31" s="26"/>
      <c r="P31" s="26"/>
      <c r="Q31" s="27"/>
      <c r="R31" s="26"/>
      <c r="S31" s="72"/>
      <c r="T31" s="25"/>
      <c r="U31" s="26"/>
      <c r="V31" s="25"/>
      <c r="W31" s="26"/>
      <c r="X31" s="25"/>
      <c r="Y31" s="25"/>
      <c r="AA31" s="44"/>
    </row>
    <row r="32" spans="1:27" x14ac:dyDescent="0.2">
      <c r="A32" s="32"/>
      <c r="B32" s="25"/>
      <c r="C32" s="25"/>
      <c r="D32" s="25"/>
      <c r="E32" s="25"/>
      <c r="F32" s="25"/>
      <c r="G32" s="25"/>
      <c r="H32" s="25"/>
      <c r="I32" s="73" t="s">
        <v>227</v>
      </c>
      <c r="J32" s="25"/>
      <c r="K32" s="25"/>
      <c r="L32" s="25"/>
      <c r="M32" s="25"/>
      <c r="N32" s="25"/>
      <c r="O32" s="26"/>
      <c r="P32" s="26"/>
      <c r="Q32" s="27"/>
      <c r="R32" s="26"/>
      <c r="S32" s="72"/>
      <c r="T32" s="25"/>
      <c r="U32" s="26"/>
      <c r="V32" s="25"/>
      <c r="W32" s="26"/>
      <c r="X32" s="25"/>
      <c r="Y32" s="25"/>
      <c r="AA32" s="41"/>
    </row>
    <row r="33" spans="1:27" s="32" customFormat="1" x14ac:dyDescent="0.2">
      <c r="B33" s="25">
        <f>IF(R8 &lt;1000,0,C33)</f>
        <v>0</v>
      </c>
      <c r="C33" s="25">
        <f>IF(R8 &lt;5000,1,D33)</f>
        <v>1</v>
      </c>
      <c r="D33" s="25">
        <f>IF(R8 &lt;10000,2,E33)</f>
        <v>2</v>
      </c>
      <c r="E33" s="25">
        <f>IF(R8 &lt;15000,3,F33)</f>
        <v>3</v>
      </c>
      <c r="F33" s="25">
        <f>IF(R8 &lt;20000,4,G33)</f>
        <v>4</v>
      </c>
      <c r="G33" s="25">
        <f>IF(R8&lt;25000,5,H33)</f>
        <v>5</v>
      </c>
      <c r="H33" s="25">
        <f>IF(R8 &lt;30000,6,I33)</f>
        <v>6</v>
      </c>
      <c r="I33" s="25">
        <f>IF(R8 &lt;40000,7,J33)</f>
        <v>7</v>
      </c>
      <c r="J33" s="25">
        <f>IF(R8 &lt;50000,8,K33)</f>
        <v>8</v>
      </c>
      <c r="K33" s="25">
        <f>IF(R8&lt;75000,9,10)</f>
        <v>9</v>
      </c>
      <c r="L33" s="25"/>
      <c r="M33" s="25"/>
      <c r="N33" s="25"/>
      <c r="O33" s="26"/>
      <c r="P33" s="26"/>
      <c r="Q33" s="27"/>
      <c r="R33" s="26"/>
      <c r="S33" s="72"/>
      <c r="T33" s="25"/>
      <c r="U33" s="26"/>
      <c r="V33" s="25"/>
      <c r="W33" s="26"/>
      <c r="X33" s="25"/>
      <c r="Y33" s="25"/>
      <c r="AA33" s="44"/>
    </row>
    <row r="34" spans="1:27" s="32" customFormat="1" x14ac:dyDescent="0.2">
      <c r="A34" s="45"/>
      <c r="B34" s="25">
        <f>IF(R13 &lt;500,0,C34)</f>
        <v>0</v>
      </c>
      <c r="C34" s="25">
        <f>IF(R13 &lt;1250,1,D34)</f>
        <v>1</v>
      </c>
      <c r="D34" s="25">
        <f>IF(R13 &lt;2500,2,E34)</f>
        <v>2</v>
      </c>
      <c r="E34" s="25">
        <f>IF(R13 &lt;3750,3,F34)</f>
        <v>3</v>
      </c>
      <c r="F34" s="25">
        <f>IF(R13 &lt;5000,4,G34)</f>
        <v>4</v>
      </c>
      <c r="G34" s="25">
        <f>IF(R13&lt;6250,5,H34)</f>
        <v>5</v>
      </c>
      <c r="H34" s="25">
        <f>IF(R13 &lt;7500,6,I34)</f>
        <v>6</v>
      </c>
      <c r="I34" s="25">
        <f>IF(R13 &lt;10000,7,J34)</f>
        <v>7</v>
      </c>
      <c r="J34" s="25">
        <f>IF(R913&lt;12500,8,K34)</f>
        <v>8</v>
      </c>
      <c r="K34" s="25">
        <f>IF(R13&lt;18250,9,10)</f>
        <v>9</v>
      </c>
      <c r="L34" s="25"/>
      <c r="M34" s="25"/>
      <c r="N34" s="25"/>
      <c r="O34" s="26"/>
      <c r="P34" s="26"/>
      <c r="Q34" s="26"/>
      <c r="R34" s="26"/>
      <c r="S34" s="72"/>
      <c r="T34" s="25"/>
      <c r="U34" s="26"/>
      <c r="V34" s="25"/>
      <c r="W34" s="26"/>
      <c r="X34" s="25"/>
      <c r="Y34" s="25"/>
      <c r="AA34" s="44"/>
    </row>
    <row r="35" spans="1:27" s="32" customFormat="1" x14ac:dyDescent="0.2">
      <c r="A35" s="45"/>
      <c r="B35" s="74" t="s">
        <v>231</v>
      </c>
      <c r="C35" s="74" t="s">
        <v>249</v>
      </c>
      <c r="D35" s="74"/>
      <c r="E35" s="74"/>
      <c r="F35" s="74"/>
      <c r="G35" s="74"/>
      <c r="H35" s="74"/>
      <c r="I35" s="25"/>
      <c r="J35" s="25"/>
      <c r="K35" s="25"/>
      <c r="L35" s="25"/>
      <c r="M35" s="25"/>
      <c r="N35" s="25"/>
      <c r="O35" s="26"/>
      <c r="P35" s="26"/>
      <c r="Q35" s="26"/>
      <c r="R35" s="26"/>
      <c r="S35" s="72"/>
      <c r="T35" s="25"/>
      <c r="U35" s="26"/>
      <c r="V35" s="25"/>
      <c r="W35" s="26"/>
      <c r="X35" s="25"/>
      <c r="Y35" s="25"/>
      <c r="AA35" s="44"/>
    </row>
    <row r="36" spans="1:27" s="32" customFormat="1" x14ac:dyDescent="0.2">
      <c r="A36" s="45"/>
      <c r="B36" s="74" t="s">
        <v>232</v>
      </c>
      <c r="C36" s="74"/>
      <c r="D36" s="74"/>
      <c r="E36" s="74"/>
      <c r="F36" s="74"/>
      <c r="G36" s="74"/>
      <c r="H36" s="74"/>
      <c r="I36" s="25"/>
      <c r="J36" s="25"/>
      <c r="K36" s="25"/>
      <c r="L36" s="25"/>
      <c r="M36" s="25"/>
      <c r="N36" s="25"/>
      <c r="O36" s="26"/>
      <c r="P36" s="26"/>
      <c r="Q36" s="26"/>
      <c r="R36" s="26"/>
      <c r="S36" s="72"/>
      <c r="T36" s="25"/>
      <c r="U36" s="26"/>
      <c r="V36" s="25"/>
      <c r="W36" s="26"/>
      <c r="X36" s="25"/>
      <c r="Y36" s="25"/>
      <c r="AA36" s="44"/>
    </row>
    <row r="37" spans="1:27" s="32" customFormat="1" x14ac:dyDescent="0.2">
      <c r="A37" s="45"/>
      <c r="B37" s="74" t="s">
        <v>233</v>
      </c>
      <c r="C37" s="74"/>
      <c r="D37" s="74"/>
      <c r="E37" s="74"/>
      <c r="F37" s="74"/>
      <c r="G37" s="74"/>
      <c r="H37" s="74"/>
      <c r="I37" s="25"/>
      <c r="J37" s="25"/>
      <c r="K37" s="25"/>
      <c r="L37" s="25"/>
      <c r="M37" s="25"/>
      <c r="N37" s="25"/>
      <c r="O37" s="26"/>
      <c r="P37" s="26"/>
      <c r="Q37" s="26"/>
      <c r="R37" s="26"/>
      <c r="S37" s="72"/>
      <c r="T37" s="25"/>
      <c r="U37" s="26"/>
      <c r="V37" s="25"/>
      <c r="W37" s="26"/>
      <c r="X37" s="25"/>
      <c r="Y37" s="25"/>
      <c r="AA37" s="44"/>
    </row>
    <row r="38" spans="1:27" s="32" customFormat="1" x14ac:dyDescent="0.2">
      <c r="A38" s="45"/>
      <c r="B38" s="74" t="s">
        <v>234</v>
      </c>
      <c r="C38" s="74"/>
      <c r="D38" s="74"/>
      <c r="E38" s="74"/>
      <c r="F38" s="74"/>
      <c r="G38" s="74"/>
      <c r="H38" s="74"/>
      <c r="I38" s="25"/>
      <c r="J38" s="25"/>
      <c r="K38" s="25"/>
      <c r="L38" s="25"/>
      <c r="M38" s="25"/>
      <c r="N38" s="25"/>
      <c r="O38" s="26"/>
      <c r="P38" s="26"/>
      <c r="Q38" s="26"/>
      <c r="R38" s="26"/>
      <c r="S38" s="72"/>
      <c r="T38" s="25"/>
      <c r="U38" s="26"/>
      <c r="V38" s="25"/>
      <c r="W38" s="26"/>
      <c r="X38" s="25"/>
      <c r="Y38" s="25"/>
      <c r="AA38" s="44"/>
    </row>
    <row r="39" spans="1:27" s="32" customFormat="1" x14ac:dyDescent="0.2">
      <c r="A39" s="45"/>
      <c r="B39" s="74" t="s">
        <v>228</v>
      </c>
      <c r="C39" s="74"/>
      <c r="D39" s="74"/>
      <c r="E39" s="74"/>
      <c r="F39" s="74"/>
      <c r="G39" s="74"/>
      <c r="H39" s="74"/>
      <c r="I39" s="25"/>
      <c r="J39" s="25"/>
      <c r="K39" s="25"/>
      <c r="L39" s="25"/>
      <c r="M39" s="25"/>
      <c r="N39" s="25"/>
      <c r="O39" s="26"/>
      <c r="P39" s="26"/>
      <c r="Q39" s="26"/>
      <c r="R39" s="26"/>
      <c r="S39" s="72"/>
      <c r="T39" s="25"/>
      <c r="U39" s="26"/>
      <c r="V39" s="25"/>
      <c r="W39" s="26"/>
      <c r="X39" s="25"/>
      <c r="Y39" s="25"/>
      <c r="AA39" s="44"/>
    </row>
    <row r="40" spans="1:27" s="32" customFormat="1" x14ac:dyDescent="0.2">
      <c r="A40" s="45"/>
      <c r="B40" s="74" t="s">
        <v>235</v>
      </c>
      <c r="C40" s="74"/>
      <c r="D40" s="74"/>
      <c r="E40" s="74"/>
      <c r="F40" s="74"/>
      <c r="G40" s="74"/>
      <c r="H40" s="74"/>
      <c r="I40" s="25"/>
      <c r="J40" s="25"/>
      <c r="K40" s="25"/>
      <c r="L40" s="25"/>
      <c r="M40" s="25"/>
      <c r="N40" s="25"/>
      <c r="O40" s="26"/>
      <c r="P40" s="26"/>
      <c r="Q40" s="26"/>
      <c r="R40" s="26"/>
      <c r="S40" s="72"/>
      <c r="T40" s="25"/>
      <c r="U40" s="26"/>
      <c r="V40" s="25"/>
      <c r="W40" s="26"/>
      <c r="X40" s="25"/>
      <c r="Y40" s="25"/>
      <c r="AA40" s="44"/>
    </row>
    <row r="41" spans="1:27" s="32" customFormat="1" x14ac:dyDescent="0.2">
      <c r="A41" s="45"/>
      <c r="B41" s="74" t="s">
        <v>236</v>
      </c>
      <c r="C41" s="74"/>
      <c r="D41" s="74"/>
      <c r="E41" s="74"/>
      <c r="F41" s="74"/>
      <c r="G41" s="74"/>
      <c r="H41" s="74"/>
      <c r="I41" s="25"/>
      <c r="J41" s="25"/>
      <c r="K41" s="25"/>
      <c r="L41" s="25"/>
      <c r="M41" s="25"/>
      <c r="N41" s="25"/>
      <c r="O41" s="26"/>
      <c r="P41" s="26"/>
      <c r="Q41" s="26"/>
      <c r="R41" s="26"/>
      <c r="S41" s="72"/>
      <c r="T41" s="25"/>
      <c r="U41" s="26"/>
      <c r="V41" s="25"/>
      <c r="W41" s="26"/>
      <c r="X41" s="25"/>
      <c r="Y41" s="25"/>
      <c r="AA41" s="44"/>
    </row>
    <row r="42" spans="1:27" s="32" customFormat="1" x14ac:dyDescent="0.2">
      <c r="A42" s="45"/>
      <c r="B42" s="74" t="s">
        <v>237</v>
      </c>
      <c r="C42" s="74"/>
      <c r="D42" s="74"/>
      <c r="E42" s="74"/>
      <c r="F42" s="74"/>
      <c r="G42" s="74"/>
      <c r="H42" s="74"/>
      <c r="I42" s="25"/>
      <c r="J42" s="25"/>
      <c r="K42" s="25"/>
      <c r="L42" s="25"/>
      <c r="M42" s="25"/>
      <c r="N42" s="25"/>
      <c r="O42" s="26"/>
      <c r="P42" s="26"/>
      <c r="Q42" s="26"/>
      <c r="R42" s="26"/>
      <c r="S42" s="72"/>
      <c r="T42" s="25"/>
      <c r="U42" s="26"/>
      <c r="V42" s="25"/>
      <c r="W42" s="26"/>
      <c r="X42" s="25"/>
      <c r="Y42" s="25"/>
      <c r="AA42" s="44"/>
    </row>
    <row r="43" spans="1:27" s="32" customFormat="1" x14ac:dyDescent="0.2">
      <c r="A43" s="45"/>
      <c r="B43" s="74" t="s">
        <v>238</v>
      </c>
      <c r="C43" s="74"/>
      <c r="D43" s="74"/>
      <c r="E43" s="74"/>
      <c r="F43" s="25"/>
      <c r="G43" s="25"/>
      <c r="H43" s="25"/>
      <c r="I43" s="25"/>
      <c r="J43" s="25"/>
      <c r="K43" s="25"/>
      <c r="L43" s="25"/>
      <c r="M43" s="25"/>
      <c r="N43" s="25"/>
      <c r="O43" s="26"/>
      <c r="P43" s="26"/>
      <c r="Q43" s="26"/>
      <c r="R43" s="26"/>
      <c r="S43" s="72"/>
      <c r="T43" s="25"/>
      <c r="U43" s="26"/>
      <c r="V43" s="25"/>
      <c r="W43" s="26"/>
      <c r="X43" s="25"/>
      <c r="Y43" s="25"/>
      <c r="AA43" s="44"/>
    </row>
    <row r="44" spans="1:27" s="32" customFormat="1" x14ac:dyDescent="0.2">
      <c r="A44" s="45"/>
      <c r="B44" s="74" t="s">
        <v>239</v>
      </c>
      <c r="C44" s="74"/>
      <c r="D44" s="74"/>
      <c r="E44" s="74"/>
      <c r="F44" s="25"/>
      <c r="G44" s="25"/>
      <c r="H44" s="25"/>
      <c r="I44" s="25"/>
      <c r="J44" s="25"/>
      <c r="K44" s="25"/>
      <c r="L44" s="25"/>
      <c r="M44" s="25"/>
      <c r="N44" s="25"/>
      <c r="O44" s="26"/>
      <c r="P44" s="26"/>
      <c r="Q44" s="26"/>
      <c r="R44" s="26"/>
      <c r="S44" s="72"/>
      <c r="T44" s="25"/>
      <c r="U44" s="26"/>
      <c r="V44" s="25"/>
      <c r="W44" s="26"/>
      <c r="X44" s="25"/>
      <c r="Y44" s="25"/>
      <c r="AA44" s="44"/>
    </row>
    <row r="45" spans="1:27" s="32" customFormat="1" x14ac:dyDescent="0.2">
      <c r="O45" s="19"/>
      <c r="P45" s="19"/>
      <c r="Q45" s="19"/>
      <c r="R45" s="19"/>
      <c r="S45" s="33"/>
      <c r="U45" s="19"/>
      <c r="W45" s="19"/>
    </row>
    <row r="46" spans="1:27" s="32" customFormat="1" x14ac:dyDescent="0.2">
      <c r="O46" s="19"/>
      <c r="P46" s="19"/>
      <c r="Q46" s="19"/>
      <c r="R46" s="19"/>
      <c r="S46" s="33"/>
      <c r="U46" s="19"/>
      <c r="W46" s="19"/>
    </row>
  </sheetData>
  <sheetProtection formatCells="0" formatColumns="0" formatRows="0" insertColumns="0" insertRows="0" insertHyperlinks="0" deleteColumns="0" deleteRows="0" selectLockedCells="1" selectUnlockedCells="1"/>
  <mergeCells count="26">
    <mergeCell ref="B22:N22"/>
    <mergeCell ref="B23:N23"/>
    <mergeCell ref="B24:N24"/>
    <mergeCell ref="B25:N25"/>
    <mergeCell ref="B26:N26"/>
    <mergeCell ref="B17:N17"/>
    <mergeCell ref="B18:N18"/>
    <mergeCell ref="B19:N19"/>
    <mergeCell ref="B20:N20"/>
    <mergeCell ref="B21:N21"/>
    <mergeCell ref="Q29:R29"/>
    <mergeCell ref="B29:O29"/>
    <mergeCell ref="N28:O28"/>
    <mergeCell ref="Q28:R28"/>
    <mergeCell ref="O2:O6"/>
    <mergeCell ref="Q2:Q6"/>
    <mergeCell ref="C3:E3"/>
    <mergeCell ref="B8:N8"/>
    <mergeCell ref="B9:N9"/>
    <mergeCell ref="B10:N10"/>
    <mergeCell ref="B11:N11"/>
    <mergeCell ref="B12:N12"/>
    <mergeCell ref="B13:N13"/>
    <mergeCell ref="B14:N14"/>
    <mergeCell ref="B15:N15"/>
    <mergeCell ref="B16:N16"/>
  </mergeCells>
  <hyperlinks>
    <hyperlink ref="AC8" r:id="rId1" location="'01'!A1"/>
    <hyperlink ref="R9" r:id="rId2" location="'02'!A1"/>
    <hyperlink ref="R10" r:id="rId3" location="'03'!A1"/>
    <hyperlink ref="R11" r:id="rId4" location="'04'!A1"/>
    <hyperlink ref="AC12" r:id="rId5" location="'05'!A1"/>
    <hyperlink ref="AC13" r:id="rId6" location="'06'!A1"/>
    <hyperlink ref="R14" r:id="rId7" location="'07'!A1"/>
    <hyperlink ref="R15" r:id="rId8" location="'08'!A1"/>
    <hyperlink ref="R16" r:id="rId9" location="'09'!A1"/>
    <hyperlink ref="R17" r:id="rId10" location="'10'!A1"/>
    <hyperlink ref="R18" r:id="rId11" location="'11'!A1"/>
    <hyperlink ref="R19" r:id="rId12" location="'12'!A1"/>
    <hyperlink ref="R20" r:id="rId13" location="'13'!A1"/>
    <hyperlink ref="R21" r:id="rId14" location="'14'!A1"/>
    <hyperlink ref="R22" r:id="rId15" location="'15'!A1"/>
    <hyperlink ref="R23" r:id="rId16" location="'16'!A1"/>
    <hyperlink ref="R24" r:id="rId17" location="'17'!A1"/>
    <hyperlink ref="R25" r:id="rId18" location="'18'!A1"/>
    <hyperlink ref="R26" r:id="rId19" location="'19'!A1"/>
  </hyperlinks>
  <pageMargins left="0.7" right="0.7" top="0.78740157499999996" bottom="0.78740157499999996" header="0.3" footer="0.3"/>
  <pageSetup paperSize="9" orientation="portrait"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40</v>
      </c>
      <c r="B1" s="58"/>
      <c r="C1" s="58"/>
      <c r="D1" s="58"/>
      <c r="E1" s="59" t="s">
        <v>43</v>
      </c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s="1" t="s">
        <v>170</v>
      </c>
    </row>
    <row r="3" spans="1:11" x14ac:dyDescent="0.25">
      <c r="A3" s="9">
        <v>1</v>
      </c>
      <c r="B3" s="9" t="s">
        <v>41</v>
      </c>
      <c r="C3" s="1" t="s">
        <v>169</v>
      </c>
    </row>
    <row r="4" spans="1:11" x14ac:dyDescent="0.25">
      <c r="A4" s="9">
        <v>2</v>
      </c>
      <c r="B4" s="9" t="s">
        <v>41</v>
      </c>
      <c r="C4" s="1" t="s">
        <v>168</v>
      </c>
    </row>
    <row r="5" spans="1:11" x14ac:dyDescent="0.25">
      <c r="A5" s="9">
        <v>3</v>
      </c>
      <c r="B5" s="9" t="s">
        <v>41</v>
      </c>
      <c r="C5" s="1" t="s">
        <v>174</v>
      </c>
    </row>
    <row r="6" spans="1:11" x14ac:dyDescent="0.25">
      <c r="A6" s="9">
        <v>4</v>
      </c>
      <c r="B6" s="9" t="s">
        <v>41</v>
      </c>
      <c r="C6" s="1" t="s">
        <v>175</v>
      </c>
    </row>
    <row r="7" spans="1:11" x14ac:dyDescent="0.25">
      <c r="A7" s="9">
        <v>5</v>
      </c>
      <c r="B7" s="9" t="s">
        <v>41</v>
      </c>
      <c r="C7" s="1" t="s">
        <v>176</v>
      </c>
    </row>
    <row r="8" spans="1:11" x14ac:dyDescent="0.25">
      <c r="A8" s="7">
        <v>6</v>
      </c>
      <c r="B8" s="9" t="s">
        <v>41</v>
      </c>
      <c r="C8" s="1" t="s">
        <v>177</v>
      </c>
    </row>
    <row r="9" spans="1:11" x14ac:dyDescent="0.25">
      <c r="A9" s="7">
        <v>7</v>
      </c>
      <c r="B9" s="9" t="s">
        <v>41</v>
      </c>
      <c r="C9" s="1" t="s">
        <v>178</v>
      </c>
    </row>
    <row r="10" spans="1:11" x14ac:dyDescent="0.25">
      <c r="A10" s="7">
        <v>8</v>
      </c>
      <c r="B10" s="9" t="s">
        <v>41</v>
      </c>
      <c r="C10" s="1" t="s">
        <v>179</v>
      </c>
    </row>
    <row r="11" spans="1:11" x14ac:dyDescent="0.25">
      <c r="A11" s="7">
        <v>9</v>
      </c>
      <c r="B11" s="9" t="s">
        <v>41</v>
      </c>
      <c r="C11" s="1" t="s">
        <v>180</v>
      </c>
    </row>
    <row r="12" spans="1:11" x14ac:dyDescent="0.25">
      <c r="A12" s="7">
        <v>10</v>
      </c>
      <c r="B12" s="9" t="s">
        <v>41</v>
      </c>
      <c r="C12" s="1" t="s">
        <v>181</v>
      </c>
    </row>
  </sheetData>
  <mergeCells count="1">
    <mergeCell ref="A1:D1"/>
  </mergeCells>
  <hyperlinks>
    <hyperlink ref="E1" r:id="rId1" location="Tabelle1!s8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E1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44</v>
      </c>
      <c r="B1" s="58"/>
      <c r="C1" s="58"/>
      <c r="D1" s="58"/>
      <c r="E1" s="59" t="s">
        <v>43</v>
      </c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s="1" t="s">
        <v>170</v>
      </c>
    </row>
    <row r="3" spans="1:11" x14ac:dyDescent="0.25">
      <c r="A3" s="9">
        <v>1</v>
      </c>
      <c r="B3" s="9" t="s">
        <v>41</v>
      </c>
      <c r="C3" s="1" t="s">
        <v>169</v>
      </c>
    </row>
    <row r="4" spans="1:11" x14ac:dyDescent="0.25">
      <c r="A4" s="9">
        <v>2</v>
      </c>
      <c r="B4" s="9" t="s">
        <v>41</v>
      </c>
      <c r="C4" s="1" t="s">
        <v>168</v>
      </c>
    </row>
    <row r="5" spans="1:11" x14ac:dyDescent="0.25">
      <c r="A5" s="9">
        <v>3</v>
      </c>
      <c r="B5" s="9" t="s">
        <v>41</v>
      </c>
      <c r="C5" s="1" t="s">
        <v>174</v>
      </c>
    </row>
    <row r="6" spans="1:11" x14ac:dyDescent="0.25">
      <c r="A6" s="9">
        <v>4</v>
      </c>
      <c r="B6" s="9" t="s">
        <v>41</v>
      </c>
      <c r="C6" s="1" t="s">
        <v>175</v>
      </c>
    </row>
    <row r="7" spans="1:11" x14ac:dyDescent="0.25">
      <c r="A7" s="9">
        <v>5</v>
      </c>
      <c r="B7" s="9" t="s">
        <v>41</v>
      </c>
      <c r="C7" s="1" t="s">
        <v>176</v>
      </c>
    </row>
    <row r="8" spans="1:11" x14ac:dyDescent="0.25">
      <c r="A8" s="7">
        <v>6</v>
      </c>
      <c r="B8" s="9" t="s">
        <v>41</v>
      </c>
      <c r="C8" s="1" t="s">
        <v>177</v>
      </c>
    </row>
    <row r="9" spans="1:11" x14ac:dyDescent="0.25">
      <c r="A9" s="7">
        <v>7</v>
      </c>
      <c r="B9" s="9" t="s">
        <v>41</v>
      </c>
      <c r="C9" s="1" t="s">
        <v>178</v>
      </c>
    </row>
    <row r="10" spans="1:11" x14ac:dyDescent="0.25">
      <c r="A10" s="7">
        <v>8</v>
      </c>
      <c r="B10" s="9" t="s">
        <v>41</v>
      </c>
      <c r="C10" s="1" t="s">
        <v>179</v>
      </c>
    </row>
    <row r="11" spans="1:11" x14ac:dyDescent="0.25">
      <c r="A11" s="7">
        <v>9</v>
      </c>
      <c r="B11" s="9" t="s">
        <v>41</v>
      </c>
      <c r="C11" s="1" t="s">
        <v>180</v>
      </c>
    </row>
    <row r="12" spans="1:11" x14ac:dyDescent="0.25">
      <c r="A12" s="7">
        <v>10</v>
      </c>
      <c r="B12" s="9" t="s">
        <v>41</v>
      </c>
      <c r="C12" s="1" t="s">
        <v>181</v>
      </c>
    </row>
  </sheetData>
  <mergeCells count="1">
    <mergeCell ref="A1:D1"/>
  </mergeCells>
  <hyperlinks>
    <hyperlink ref="E1" r:id="rId1" location="Tabelle1!s9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E1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49</v>
      </c>
      <c r="B1" s="58"/>
      <c r="C1" s="58"/>
      <c r="D1" s="58"/>
      <c r="E1" s="59" t="s">
        <v>43</v>
      </c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s="1" t="s">
        <v>188</v>
      </c>
    </row>
    <row r="3" spans="1:11" x14ac:dyDescent="0.25">
      <c r="A3" s="9">
        <v>1</v>
      </c>
      <c r="B3" s="9" t="s">
        <v>41</v>
      </c>
      <c r="C3" s="1" t="s">
        <v>187</v>
      </c>
    </row>
    <row r="4" spans="1:11" x14ac:dyDescent="0.25">
      <c r="A4" s="9">
        <v>2</v>
      </c>
      <c r="B4" s="9" t="s">
        <v>41</v>
      </c>
      <c r="C4" s="1" t="s">
        <v>186</v>
      </c>
    </row>
    <row r="5" spans="1:11" x14ac:dyDescent="0.25">
      <c r="A5" s="9">
        <v>3</v>
      </c>
      <c r="B5" s="9" t="s">
        <v>41</v>
      </c>
      <c r="C5" s="1" t="s">
        <v>185</v>
      </c>
    </row>
    <row r="6" spans="1:11" x14ac:dyDescent="0.25">
      <c r="A6" s="9">
        <v>4</v>
      </c>
      <c r="B6" s="9" t="s">
        <v>41</v>
      </c>
      <c r="C6" s="1" t="s">
        <v>184</v>
      </c>
    </row>
    <row r="7" spans="1:11" x14ac:dyDescent="0.25">
      <c r="A7" s="9">
        <v>5</v>
      </c>
      <c r="B7" s="9" t="s">
        <v>41</v>
      </c>
      <c r="C7" s="1" t="s">
        <v>183</v>
      </c>
    </row>
    <row r="8" spans="1:11" x14ac:dyDescent="0.25">
      <c r="A8" s="9">
        <v>6</v>
      </c>
      <c r="B8" s="9" t="s">
        <v>41</v>
      </c>
      <c r="C8" s="5" t="s">
        <v>168</v>
      </c>
    </row>
    <row r="9" spans="1:11" x14ac:dyDescent="0.25">
      <c r="A9" s="9">
        <v>7</v>
      </c>
      <c r="B9" s="9" t="s">
        <v>41</v>
      </c>
      <c r="C9" s="5" t="s">
        <v>167</v>
      </c>
    </row>
    <row r="10" spans="1:11" x14ac:dyDescent="0.25">
      <c r="A10" s="9">
        <v>8</v>
      </c>
      <c r="B10" s="9" t="s">
        <v>41</v>
      </c>
      <c r="C10" s="5" t="s">
        <v>166</v>
      </c>
    </row>
    <row r="11" spans="1:11" x14ac:dyDescent="0.25">
      <c r="A11" s="9">
        <v>9</v>
      </c>
      <c r="B11" s="9" t="s">
        <v>41</v>
      </c>
      <c r="C11" s="5" t="s">
        <v>165</v>
      </c>
    </row>
    <row r="12" spans="1:11" x14ac:dyDescent="0.25">
      <c r="A12" s="7">
        <v>10</v>
      </c>
      <c r="B12" s="9" t="s">
        <v>41</v>
      </c>
      <c r="C12" s="1" t="s">
        <v>164</v>
      </c>
    </row>
  </sheetData>
  <mergeCells count="1">
    <mergeCell ref="A1:D1"/>
  </mergeCells>
  <hyperlinks>
    <hyperlink ref="E1" r:id="rId1" location="Tabelle1!s10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" sqref="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50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52</v>
      </c>
      <c r="D2" s="1" t="s">
        <v>62</v>
      </c>
    </row>
    <row r="3" spans="1:11" x14ac:dyDescent="0.25">
      <c r="A3" s="9">
        <v>1</v>
      </c>
      <c r="B3" s="9" t="s">
        <v>41</v>
      </c>
      <c r="C3" t="s">
        <v>53</v>
      </c>
      <c r="D3" s="1" t="s">
        <v>51</v>
      </c>
    </row>
    <row r="4" spans="1:11" x14ac:dyDescent="0.25">
      <c r="A4" s="9">
        <v>2</v>
      </c>
      <c r="B4" s="9" t="s">
        <v>41</v>
      </c>
      <c r="C4" t="s">
        <v>56</v>
      </c>
      <c r="D4" s="1" t="s">
        <v>54</v>
      </c>
    </row>
    <row r="5" spans="1:11" x14ac:dyDescent="0.25">
      <c r="A5" s="9">
        <v>3</v>
      </c>
      <c r="B5" s="9" t="s">
        <v>41</v>
      </c>
      <c r="C5" s="57" t="s">
        <v>60</v>
      </c>
      <c r="D5" s="1" t="s">
        <v>55</v>
      </c>
    </row>
    <row r="6" spans="1:11" x14ac:dyDescent="0.25">
      <c r="A6" s="9">
        <v>4</v>
      </c>
      <c r="B6" s="9" t="s">
        <v>41</v>
      </c>
      <c r="C6" t="s">
        <v>61</v>
      </c>
      <c r="D6" s="1" t="s">
        <v>57</v>
      </c>
    </row>
    <row r="7" spans="1:11" x14ac:dyDescent="0.25">
      <c r="A7" s="9">
        <v>5</v>
      </c>
      <c r="B7" s="9" t="s">
        <v>41</v>
      </c>
      <c r="C7" t="s">
        <v>59</v>
      </c>
      <c r="D7" s="1" t="s">
        <v>58</v>
      </c>
    </row>
    <row r="8" spans="1:11" x14ac:dyDescent="0.25">
      <c r="A8" s="7">
        <v>6</v>
      </c>
      <c r="B8" s="9" t="s">
        <v>41</v>
      </c>
      <c r="C8" t="s">
        <v>64</v>
      </c>
      <c r="D8" s="1" t="s">
        <v>63</v>
      </c>
    </row>
    <row r="9" spans="1:11" x14ac:dyDescent="0.25">
      <c r="A9" s="14">
        <v>7</v>
      </c>
      <c r="B9" s="9" t="s">
        <v>41</v>
      </c>
      <c r="C9" t="s">
        <v>66</v>
      </c>
      <c r="D9" s="1" t="s">
        <v>65</v>
      </c>
    </row>
    <row r="10" spans="1:11" x14ac:dyDescent="0.25">
      <c r="A10" s="14">
        <v>8</v>
      </c>
      <c r="B10" s="9" t="s">
        <v>41</v>
      </c>
      <c r="C10" t="s">
        <v>68</v>
      </c>
      <c r="D10" s="1" t="s">
        <v>67</v>
      </c>
    </row>
    <row r="11" spans="1:11" x14ac:dyDescent="0.25">
      <c r="A11" s="14">
        <v>9</v>
      </c>
      <c r="B11" s="9" t="s">
        <v>41</v>
      </c>
      <c r="C11" t="s">
        <v>72</v>
      </c>
      <c r="D11" s="1" t="s">
        <v>71</v>
      </c>
    </row>
    <row r="12" spans="1:11" x14ac:dyDescent="0.25">
      <c r="A12" s="14">
        <v>10</v>
      </c>
      <c r="B12" s="9" t="s">
        <v>41</v>
      </c>
      <c r="C12" t="s">
        <v>70</v>
      </c>
      <c r="D12" s="1" t="s">
        <v>69</v>
      </c>
    </row>
  </sheetData>
  <mergeCells count="1">
    <mergeCell ref="A1:C1"/>
  </mergeCells>
  <hyperlinks>
    <hyperlink ref="D1" r:id="rId1" location="Tabelle1!s11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73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79</v>
      </c>
      <c r="D2" s="1"/>
    </row>
    <row r="3" spans="1:11" x14ac:dyDescent="0.25">
      <c r="A3" s="9">
        <v>1</v>
      </c>
      <c r="B3" s="9" t="s">
        <v>41</v>
      </c>
      <c r="C3" t="s">
        <v>78</v>
      </c>
      <c r="D3" s="1"/>
    </row>
    <row r="4" spans="1:11" x14ac:dyDescent="0.25">
      <c r="A4" s="9">
        <v>2</v>
      </c>
      <c r="B4" s="9" t="s">
        <v>41</v>
      </c>
      <c r="C4" t="s">
        <v>77</v>
      </c>
      <c r="D4" s="1"/>
    </row>
    <row r="5" spans="1:11" x14ac:dyDescent="0.25">
      <c r="A5" s="9">
        <v>3</v>
      </c>
      <c r="B5" s="9" t="s">
        <v>41</v>
      </c>
      <c r="C5" t="s">
        <v>76</v>
      </c>
      <c r="D5" s="1"/>
    </row>
    <row r="6" spans="1:11" x14ac:dyDescent="0.25">
      <c r="A6" s="9">
        <v>4</v>
      </c>
      <c r="B6" s="9" t="s">
        <v>41</v>
      </c>
      <c r="C6" t="s">
        <v>75</v>
      </c>
      <c r="D6" s="1"/>
    </row>
    <row r="7" spans="1:11" x14ac:dyDescent="0.25">
      <c r="A7" s="9">
        <v>5</v>
      </c>
      <c r="B7" s="9" t="s">
        <v>41</v>
      </c>
      <c r="C7" t="s">
        <v>74</v>
      </c>
      <c r="D7" s="1"/>
    </row>
    <row r="8" spans="1:11" x14ac:dyDescent="0.25">
      <c r="A8" s="7">
        <v>6</v>
      </c>
      <c r="B8" s="9" t="s">
        <v>41</v>
      </c>
      <c r="C8" t="s">
        <v>80</v>
      </c>
      <c r="D8" s="1"/>
    </row>
    <row r="9" spans="1:11" x14ac:dyDescent="0.25">
      <c r="A9" s="14">
        <v>7</v>
      </c>
      <c r="B9" s="9" t="s">
        <v>41</v>
      </c>
      <c r="C9" t="s">
        <v>81</v>
      </c>
      <c r="D9" s="1"/>
    </row>
    <row r="10" spans="1:11" x14ac:dyDescent="0.25">
      <c r="A10" s="14">
        <v>8</v>
      </c>
      <c r="B10" s="9" t="s">
        <v>41</v>
      </c>
      <c r="C10" t="s">
        <v>82</v>
      </c>
      <c r="D10" s="1"/>
    </row>
    <row r="11" spans="1:11" x14ac:dyDescent="0.25">
      <c r="A11" s="14">
        <v>9</v>
      </c>
      <c r="B11" s="9" t="s">
        <v>41</v>
      </c>
      <c r="C11" t="s">
        <v>83</v>
      </c>
      <c r="D11" s="1"/>
    </row>
    <row r="12" spans="1:11" x14ac:dyDescent="0.25">
      <c r="A12" s="14">
        <v>10</v>
      </c>
      <c r="B12" s="9" t="s">
        <v>41</v>
      </c>
      <c r="C12" t="s">
        <v>84</v>
      </c>
      <c r="D12" s="1"/>
    </row>
  </sheetData>
  <mergeCells count="1">
    <mergeCell ref="A1:C1"/>
  </mergeCells>
  <hyperlinks>
    <hyperlink ref="D1" r:id="rId1" location="Tabelle1!s12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87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191</v>
      </c>
      <c r="D2" s="1"/>
    </row>
    <row r="3" spans="1:11" x14ac:dyDescent="0.25">
      <c r="A3" s="7">
        <v>1</v>
      </c>
      <c r="B3" s="9" t="s">
        <v>41</v>
      </c>
      <c r="C3" t="s">
        <v>192</v>
      </c>
      <c r="D3" s="1"/>
    </row>
    <row r="4" spans="1:11" x14ac:dyDescent="0.25">
      <c r="A4" s="14">
        <v>2</v>
      </c>
      <c r="B4" s="9" t="s">
        <v>41</v>
      </c>
      <c r="C4" t="s">
        <v>193</v>
      </c>
      <c r="D4" s="1"/>
    </row>
    <row r="5" spans="1:11" x14ac:dyDescent="0.25">
      <c r="A5" s="14">
        <v>3</v>
      </c>
      <c r="B5" s="9" t="s">
        <v>41</v>
      </c>
      <c r="C5" t="s">
        <v>194</v>
      </c>
      <c r="D5" s="1"/>
    </row>
    <row r="6" spans="1:11" x14ac:dyDescent="0.25">
      <c r="A6" s="14">
        <v>4</v>
      </c>
      <c r="B6" s="9" t="s">
        <v>41</v>
      </c>
      <c r="C6" t="s">
        <v>195</v>
      </c>
      <c r="D6" s="1"/>
    </row>
    <row r="7" spans="1:11" x14ac:dyDescent="0.25">
      <c r="A7" s="14">
        <v>5</v>
      </c>
      <c r="B7" s="9" t="s">
        <v>41</v>
      </c>
      <c r="C7" t="s">
        <v>196</v>
      </c>
      <c r="D7" s="1"/>
    </row>
    <row r="8" spans="1:11" x14ac:dyDescent="0.25">
      <c r="A8" s="15" t="s">
        <v>48</v>
      </c>
      <c r="B8" s="9" t="s">
        <v>41</v>
      </c>
      <c r="C8" t="s">
        <v>197</v>
      </c>
    </row>
    <row r="9" spans="1:11" x14ac:dyDescent="0.25">
      <c r="A9" s="14">
        <v>7</v>
      </c>
      <c r="B9" s="9" t="s">
        <v>41</v>
      </c>
      <c r="C9" t="s">
        <v>198</v>
      </c>
    </row>
    <row r="10" spans="1:11" x14ac:dyDescent="0.25">
      <c r="A10" s="14">
        <v>8</v>
      </c>
      <c r="B10" s="9" t="s">
        <v>41</v>
      </c>
      <c r="C10" t="s">
        <v>199</v>
      </c>
    </row>
    <row r="11" spans="1:11" x14ac:dyDescent="0.25">
      <c r="A11" s="14">
        <v>9</v>
      </c>
      <c r="B11" s="9" t="s">
        <v>41</v>
      </c>
      <c r="C11" t="s">
        <v>200</v>
      </c>
    </row>
    <row r="12" spans="1:11" x14ac:dyDescent="0.25">
      <c r="A12" s="15">
        <v>10</v>
      </c>
      <c r="B12" s="9" t="s">
        <v>41</v>
      </c>
      <c r="C12" t="s">
        <v>201</v>
      </c>
    </row>
  </sheetData>
  <mergeCells count="1">
    <mergeCell ref="A1:C1"/>
  </mergeCells>
  <hyperlinks>
    <hyperlink ref="D1" r:id="rId1" location="Tabelle1!s13"/>
  </hyperlinks>
  <pageMargins left="0.7" right="0.7" top="0.78740157499999996" bottom="0.78740157499999996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" sqref="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30.5703125" customWidth="1"/>
    <col min="5" max="5" width="14.5703125" customWidth="1"/>
  </cols>
  <sheetData>
    <row r="1" spans="1:11" s="56" customFormat="1" ht="18.75" customHeight="1" x14ac:dyDescent="0.25">
      <c r="A1" s="58" t="s">
        <v>88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/>
      <c r="B2" s="9"/>
      <c r="D2" s="1"/>
    </row>
    <row r="3" spans="1:11" x14ac:dyDescent="0.25">
      <c r="A3" s="53" t="s">
        <v>89</v>
      </c>
      <c r="B3" s="54"/>
      <c r="C3" s="54"/>
      <c r="D3" s="54"/>
    </row>
    <row r="4" spans="1:11" x14ac:dyDescent="0.25">
      <c r="A4" s="53" t="s">
        <v>90</v>
      </c>
      <c r="B4" s="54"/>
      <c r="C4" s="54"/>
      <c r="D4" s="54"/>
    </row>
    <row r="5" spans="1:11" x14ac:dyDescent="0.25">
      <c r="A5" s="9"/>
      <c r="B5" s="9"/>
      <c r="D5" s="1"/>
    </row>
    <row r="6" spans="1:11" x14ac:dyDescent="0.25">
      <c r="A6" s="9"/>
      <c r="B6" s="9"/>
      <c r="D6" s="1"/>
    </row>
    <row r="7" spans="1:11" x14ac:dyDescent="0.25">
      <c r="A7" s="9"/>
      <c r="B7" s="9"/>
      <c r="D7" s="1"/>
    </row>
    <row r="8" spans="1:11" x14ac:dyDescent="0.25">
      <c r="A8" s="9"/>
      <c r="B8" s="9"/>
      <c r="D8" s="1"/>
    </row>
    <row r="9" spans="1:11" x14ac:dyDescent="0.25">
      <c r="A9" s="7"/>
      <c r="B9" s="9"/>
      <c r="D9" s="1"/>
    </row>
    <row r="10" spans="1:11" x14ac:dyDescent="0.25">
      <c r="B10" s="9"/>
      <c r="D10" s="1"/>
    </row>
    <row r="11" spans="1:11" x14ac:dyDescent="0.25">
      <c r="B11" s="9"/>
      <c r="D11" s="1"/>
    </row>
    <row r="12" spans="1:11" x14ac:dyDescent="0.25">
      <c r="B12" s="9"/>
      <c r="D12" s="1"/>
    </row>
    <row r="13" spans="1:11" x14ac:dyDescent="0.25">
      <c r="B13" s="9"/>
      <c r="D13" s="1"/>
    </row>
  </sheetData>
  <mergeCells count="3">
    <mergeCell ref="A3:D3"/>
    <mergeCell ref="A4:D4"/>
    <mergeCell ref="A1:C1"/>
  </mergeCells>
  <hyperlinks>
    <hyperlink ref="D1" r:id="rId1" location="Tabelle1!r15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" sqref="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94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98</v>
      </c>
      <c r="D2" s="1"/>
    </row>
    <row r="3" spans="1:11" x14ac:dyDescent="0.25">
      <c r="A3" s="14">
        <v>1</v>
      </c>
      <c r="B3" s="9" t="s">
        <v>41</v>
      </c>
      <c r="C3" t="s">
        <v>97</v>
      </c>
      <c r="D3" s="1"/>
    </row>
    <row r="4" spans="1:11" x14ac:dyDescent="0.25">
      <c r="A4" s="7">
        <v>2</v>
      </c>
      <c r="B4" s="9" t="s">
        <v>41</v>
      </c>
      <c r="C4" t="s">
        <v>226</v>
      </c>
      <c r="D4" s="1"/>
    </row>
    <row r="5" spans="1:11" x14ac:dyDescent="0.25">
      <c r="A5" s="14">
        <v>3</v>
      </c>
      <c r="B5" s="9" t="s">
        <v>41</v>
      </c>
      <c r="C5" t="s">
        <v>95</v>
      </c>
      <c r="D5" s="1"/>
    </row>
    <row r="6" spans="1:11" x14ac:dyDescent="0.25">
      <c r="A6" s="18">
        <v>4</v>
      </c>
      <c r="B6" s="9" t="s">
        <v>41</v>
      </c>
      <c r="C6" t="s">
        <v>225</v>
      </c>
      <c r="D6" s="1"/>
    </row>
    <row r="7" spans="1:11" x14ac:dyDescent="0.25">
      <c r="A7" s="14">
        <v>5</v>
      </c>
      <c r="B7" s="9" t="s">
        <v>41</v>
      </c>
      <c r="C7" t="s">
        <v>96</v>
      </c>
      <c r="D7" s="1"/>
    </row>
  </sheetData>
  <mergeCells count="1">
    <mergeCell ref="A1:C1"/>
  </mergeCells>
  <hyperlinks>
    <hyperlink ref="D1" r:id="rId1" location="Tabelle1!s15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" sqref="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171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203</v>
      </c>
      <c r="D2" s="1"/>
    </row>
    <row r="3" spans="1:11" x14ac:dyDescent="0.25">
      <c r="A3" s="9">
        <v>1</v>
      </c>
      <c r="B3" s="9" t="s">
        <v>41</v>
      </c>
      <c r="C3" t="s">
        <v>205</v>
      </c>
      <c r="D3" s="1"/>
    </row>
    <row r="4" spans="1:11" x14ac:dyDescent="0.25">
      <c r="A4" s="9">
        <v>2</v>
      </c>
      <c r="B4" s="9" t="s">
        <v>41</v>
      </c>
      <c r="C4" t="s">
        <v>204</v>
      </c>
      <c r="D4" s="1"/>
    </row>
    <row r="5" spans="1:11" x14ac:dyDescent="0.25">
      <c r="A5" s="9">
        <v>3</v>
      </c>
      <c r="B5" s="9" t="s">
        <v>41</v>
      </c>
      <c r="C5" t="s">
        <v>206</v>
      </c>
      <c r="D5" s="1"/>
    </row>
    <row r="6" spans="1:11" x14ac:dyDescent="0.25">
      <c r="A6" s="9">
        <v>4</v>
      </c>
      <c r="B6" s="9" t="s">
        <v>41</v>
      </c>
      <c r="C6" t="s">
        <v>207</v>
      </c>
      <c r="D6" s="1"/>
    </row>
    <row r="7" spans="1:11" x14ac:dyDescent="0.25">
      <c r="A7" s="9">
        <v>5</v>
      </c>
      <c r="B7" s="9" t="s">
        <v>41</v>
      </c>
      <c r="C7" t="s">
        <v>208</v>
      </c>
      <c r="D7" s="1"/>
    </row>
    <row r="8" spans="1:11" x14ac:dyDescent="0.25">
      <c r="A8" s="9">
        <v>6</v>
      </c>
      <c r="B8" s="9" t="s">
        <v>41</v>
      </c>
      <c r="C8" t="s">
        <v>209</v>
      </c>
      <c r="D8" s="1"/>
    </row>
    <row r="9" spans="1:11" x14ac:dyDescent="0.25">
      <c r="A9" s="9">
        <v>7</v>
      </c>
      <c r="B9" s="9" t="s">
        <v>41</v>
      </c>
      <c r="C9" t="s">
        <v>202</v>
      </c>
      <c r="D9" s="1"/>
    </row>
    <row r="10" spans="1:11" x14ac:dyDescent="0.25">
      <c r="A10" s="7">
        <v>8</v>
      </c>
      <c r="B10" s="9" t="s">
        <v>41</v>
      </c>
      <c r="C10" t="s">
        <v>210</v>
      </c>
      <c r="D10" s="1"/>
    </row>
    <row r="11" spans="1:11" x14ac:dyDescent="0.25">
      <c r="A11" s="14">
        <v>9</v>
      </c>
      <c r="B11" s="9" t="s">
        <v>41</v>
      </c>
      <c r="C11" t="s">
        <v>172</v>
      </c>
      <c r="D11" s="1"/>
    </row>
    <row r="12" spans="1:11" x14ac:dyDescent="0.25">
      <c r="A12" s="14">
        <v>10</v>
      </c>
      <c r="B12" s="9" t="s">
        <v>41</v>
      </c>
      <c r="C12" t="s">
        <v>173</v>
      </c>
    </row>
    <row r="13" spans="1:11" x14ac:dyDescent="0.25">
      <c r="B13" s="9"/>
    </row>
    <row r="14" spans="1:11" x14ac:dyDescent="0.25">
      <c r="B14" s="9"/>
    </row>
  </sheetData>
  <mergeCells count="1">
    <mergeCell ref="A1:C1"/>
  </mergeCells>
  <hyperlinks>
    <hyperlink ref="D1" r:id="rId1" location="Tabelle1!s16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" sqref="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6.85546875" customWidth="1"/>
    <col min="5" max="5" width="14.5703125" customWidth="1"/>
  </cols>
  <sheetData>
    <row r="1" spans="1:11" s="56" customFormat="1" ht="18.75" customHeight="1" x14ac:dyDescent="0.25">
      <c r="A1" s="58" t="s">
        <v>99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1</v>
      </c>
      <c r="B2" s="9" t="s">
        <v>41</v>
      </c>
      <c r="C2" t="s">
        <v>212</v>
      </c>
      <c r="D2" s="1"/>
    </row>
    <row r="3" spans="1:11" x14ac:dyDescent="0.25">
      <c r="A3" s="9">
        <v>2</v>
      </c>
      <c r="B3" s="9" t="s">
        <v>41</v>
      </c>
      <c r="C3" t="s">
        <v>213</v>
      </c>
      <c r="D3" s="1"/>
    </row>
    <row r="4" spans="1:11" x14ac:dyDescent="0.25">
      <c r="A4" s="9">
        <v>3</v>
      </c>
      <c r="B4" s="9" t="s">
        <v>41</v>
      </c>
      <c r="C4" t="s">
        <v>214</v>
      </c>
      <c r="D4" s="1"/>
    </row>
    <row r="5" spans="1:11" x14ac:dyDescent="0.25">
      <c r="A5" s="9">
        <v>4</v>
      </c>
      <c r="B5" s="9" t="s">
        <v>41</v>
      </c>
      <c r="C5" t="s">
        <v>102</v>
      </c>
      <c r="D5" s="1"/>
    </row>
    <row r="6" spans="1:11" x14ac:dyDescent="0.25">
      <c r="A6" s="9">
        <v>5</v>
      </c>
      <c r="B6" s="9" t="s">
        <v>41</v>
      </c>
      <c r="C6" t="s">
        <v>215</v>
      </c>
      <c r="D6" s="1"/>
    </row>
    <row r="7" spans="1:11" x14ac:dyDescent="0.25">
      <c r="A7" s="9">
        <v>6</v>
      </c>
      <c r="B7" s="9" t="s">
        <v>41</v>
      </c>
      <c r="C7" t="s">
        <v>216</v>
      </c>
      <c r="D7" s="1"/>
    </row>
    <row r="8" spans="1:11" x14ac:dyDescent="0.25">
      <c r="A8" s="7">
        <v>7</v>
      </c>
      <c r="B8" s="9" t="s">
        <v>41</v>
      </c>
      <c r="C8" t="s">
        <v>217</v>
      </c>
      <c r="D8" s="1"/>
    </row>
    <row r="9" spans="1:11" x14ac:dyDescent="0.25">
      <c r="A9" s="14">
        <v>8</v>
      </c>
      <c r="B9" s="9" t="s">
        <v>41</v>
      </c>
      <c r="C9" t="s">
        <v>101</v>
      </c>
      <c r="D9" s="1"/>
    </row>
    <row r="10" spans="1:11" x14ac:dyDescent="0.25">
      <c r="A10" s="14">
        <v>9</v>
      </c>
      <c r="B10" s="9" t="s">
        <v>41</v>
      </c>
      <c r="C10" t="s">
        <v>100</v>
      </c>
    </row>
    <row r="11" spans="1:11" x14ac:dyDescent="0.25">
      <c r="A11" s="14">
        <v>10</v>
      </c>
      <c r="B11" s="9" t="s">
        <v>41</v>
      </c>
      <c r="C11" t="s">
        <v>211</v>
      </c>
    </row>
  </sheetData>
  <mergeCells count="1">
    <mergeCell ref="A1:C1"/>
  </mergeCells>
  <hyperlinks>
    <hyperlink ref="D1" r:id="rId1" location="Tabelle1!s17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9.28515625" bestFit="1" customWidth="1"/>
    <col min="5" max="5" width="14.5703125" customWidth="1"/>
  </cols>
  <sheetData>
    <row r="1" spans="1:11" s="56" customFormat="1" ht="18.75" customHeight="1" x14ac:dyDescent="0.25">
      <c r="A1" s="58" t="s">
        <v>103</v>
      </c>
      <c r="B1" s="58"/>
      <c r="C1" s="58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t="s">
        <v>111</v>
      </c>
      <c r="D2" s="1"/>
    </row>
    <row r="3" spans="1:11" x14ac:dyDescent="0.25">
      <c r="A3" s="9">
        <v>1</v>
      </c>
      <c r="B3" s="9" t="s">
        <v>41</v>
      </c>
      <c r="C3" s="16" t="s">
        <v>110</v>
      </c>
      <c r="D3" s="1"/>
    </row>
    <row r="4" spans="1:11" x14ac:dyDescent="0.25">
      <c r="A4" s="7">
        <v>2</v>
      </c>
      <c r="B4" s="9" t="s">
        <v>41</v>
      </c>
      <c r="C4" t="s">
        <v>109</v>
      </c>
      <c r="D4" s="1"/>
    </row>
    <row r="5" spans="1:11" x14ac:dyDescent="0.25">
      <c r="A5" s="15">
        <v>3</v>
      </c>
      <c r="B5" s="9" t="s">
        <v>41</v>
      </c>
      <c r="C5" t="s">
        <v>108</v>
      </c>
      <c r="D5" s="1"/>
    </row>
    <row r="6" spans="1:11" x14ac:dyDescent="0.25">
      <c r="A6" s="15">
        <v>4</v>
      </c>
      <c r="B6" s="9" t="s">
        <v>41</v>
      </c>
      <c r="C6" t="s">
        <v>107</v>
      </c>
      <c r="D6" s="1"/>
    </row>
    <row r="7" spans="1:11" x14ac:dyDescent="0.25">
      <c r="A7" s="15">
        <v>5</v>
      </c>
      <c r="B7" s="9" t="s">
        <v>41</v>
      </c>
      <c r="C7" t="s">
        <v>106</v>
      </c>
      <c r="D7" s="1"/>
    </row>
    <row r="8" spans="1:11" x14ac:dyDescent="0.25">
      <c r="A8" s="15">
        <v>6</v>
      </c>
      <c r="B8" s="9" t="s">
        <v>41</v>
      </c>
      <c r="C8" t="s">
        <v>105</v>
      </c>
      <c r="D8" s="1"/>
    </row>
    <row r="9" spans="1:11" x14ac:dyDescent="0.25">
      <c r="A9" s="15">
        <v>7</v>
      </c>
      <c r="B9" s="9" t="s">
        <v>41</v>
      </c>
      <c r="C9" t="s">
        <v>104</v>
      </c>
    </row>
  </sheetData>
  <mergeCells count="1">
    <mergeCell ref="A1:C1"/>
  </mergeCells>
  <hyperlinks>
    <hyperlink ref="D1" r:id="rId1" location="Tabelle1!s18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C1"/>
    </sheetView>
  </sheetViews>
  <sheetFormatPr baseColWidth="10" defaultRowHeight="15" x14ac:dyDescent="0.25"/>
  <cols>
    <col min="1" max="1" width="6" style="14" customWidth="1"/>
    <col min="2" max="2" width="4.28515625" customWidth="1"/>
    <col min="3" max="3" width="27.5703125" customWidth="1"/>
    <col min="5" max="5" width="14.5703125" customWidth="1"/>
  </cols>
  <sheetData>
    <row r="1" spans="1:11" s="56" customFormat="1" ht="18.75" customHeight="1" x14ac:dyDescent="0.25">
      <c r="A1" s="66" t="s">
        <v>112</v>
      </c>
      <c r="B1" s="66"/>
      <c r="C1" s="66"/>
      <c r="D1" s="59" t="s">
        <v>43</v>
      </c>
      <c r="E1" s="60"/>
      <c r="F1" s="60"/>
      <c r="G1" s="60"/>
      <c r="H1" s="60"/>
      <c r="I1" s="60"/>
      <c r="J1" s="60"/>
      <c r="K1" s="60"/>
    </row>
    <row r="2" spans="1:11" x14ac:dyDescent="0.25">
      <c r="A2" s="9">
        <v>0</v>
      </c>
      <c r="B2" s="9" t="s">
        <v>41</v>
      </c>
      <c r="C2" s="65" t="s">
        <v>122</v>
      </c>
      <c r="D2" s="65"/>
      <c r="E2" s="65"/>
      <c r="F2" s="65"/>
      <c r="G2" s="65"/>
      <c r="H2" s="65"/>
    </row>
    <row r="3" spans="1:11" x14ac:dyDescent="0.25">
      <c r="A3" s="9">
        <v>1</v>
      </c>
      <c r="B3" s="9" t="s">
        <v>41</v>
      </c>
      <c r="C3" s="64" t="s">
        <v>121</v>
      </c>
      <c r="D3" s="64"/>
      <c r="E3" s="64"/>
      <c r="F3" s="64"/>
      <c r="G3" s="64"/>
      <c r="H3" s="64"/>
    </row>
    <row r="4" spans="1:11" x14ac:dyDescent="0.25">
      <c r="A4" s="9">
        <v>2</v>
      </c>
      <c r="B4" s="9" t="s">
        <v>41</v>
      </c>
      <c r="C4" s="64" t="s">
        <v>120</v>
      </c>
      <c r="D4" s="64"/>
      <c r="E4" s="64"/>
      <c r="F4" s="64"/>
      <c r="G4" s="64"/>
      <c r="H4" s="64"/>
    </row>
    <row r="5" spans="1:11" x14ac:dyDescent="0.25">
      <c r="A5" s="9">
        <v>3</v>
      </c>
      <c r="B5" s="9" t="s">
        <v>41</v>
      </c>
      <c r="C5" s="64" t="s">
        <v>119</v>
      </c>
      <c r="D5" s="64"/>
      <c r="E5" s="64"/>
      <c r="F5" s="64"/>
      <c r="G5" s="64"/>
      <c r="H5" s="64"/>
    </row>
    <row r="6" spans="1:11" x14ac:dyDescent="0.25">
      <c r="A6" s="9">
        <v>4</v>
      </c>
      <c r="B6" s="9" t="s">
        <v>41</v>
      </c>
      <c r="C6" s="64" t="s">
        <v>118</v>
      </c>
      <c r="D6" s="64"/>
      <c r="E6" s="64"/>
      <c r="F6" s="64"/>
      <c r="G6" s="64"/>
      <c r="H6" s="64"/>
    </row>
    <row r="7" spans="1:11" x14ac:dyDescent="0.25">
      <c r="A7" s="9">
        <v>5</v>
      </c>
      <c r="B7" s="9" t="s">
        <v>41</v>
      </c>
      <c r="C7" s="64" t="s">
        <v>117</v>
      </c>
      <c r="D7" s="64"/>
      <c r="E7" s="64"/>
      <c r="F7" s="64"/>
      <c r="G7" s="64"/>
      <c r="H7" s="64"/>
    </row>
    <row r="8" spans="1:11" x14ac:dyDescent="0.25">
      <c r="A8" s="9">
        <v>6</v>
      </c>
      <c r="B8" s="9" t="s">
        <v>41</v>
      </c>
      <c r="C8" s="64" t="s">
        <v>115</v>
      </c>
      <c r="D8" s="64"/>
      <c r="E8" s="64"/>
      <c r="F8" s="64"/>
      <c r="G8" s="64"/>
      <c r="H8" s="64"/>
    </row>
    <row r="9" spans="1:11" x14ac:dyDescent="0.25">
      <c r="A9" s="9">
        <v>7</v>
      </c>
      <c r="B9" s="9" t="s">
        <v>41</v>
      </c>
      <c r="C9" s="64" t="s">
        <v>218</v>
      </c>
      <c r="D9" s="64"/>
      <c r="E9" s="64"/>
      <c r="F9" s="64"/>
      <c r="G9" s="64"/>
      <c r="H9" s="64"/>
    </row>
    <row r="10" spans="1:11" x14ac:dyDescent="0.25">
      <c r="A10" s="9">
        <v>8</v>
      </c>
      <c r="B10" s="9" t="s">
        <v>41</v>
      </c>
      <c r="C10" s="64" t="s">
        <v>113</v>
      </c>
      <c r="D10" s="64"/>
      <c r="E10" s="64"/>
      <c r="F10" s="64"/>
      <c r="G10" s="64"/>
      <c r="H10" s="64"/>
    </row>
    <row r="11" spans="1:11" x14ac:dyDescent="0.25">
      <c r="A11" s="7">
        <v>9</v>
      </c>
      <c r="B11" s="9" t="s">
        <v>41</v>
      </c>
      <c r="C11" s="64" t="s">
        <v>114</v>
      </c>
      <c r="D11" s="64"/>
      <c r="E11" s="64"/>
      <c r="F11" s="64"/>
      <c r="G11" s="64"/>
      <c r="H11" s="64"/>
    </row>
    <row r="12" spans="1:11" x14ac:dyDescent="0.25">
      <c r="A12" s="14">
        <v>10</v>
      </c>
      <c r="B12" s="9" t="s">
        <v>41</v>
      </c>
      <c r="C12" s="64" t="s">
        <v>123</v>
      </c>
      <c r="D12" s="64"/>
      <c r="E12" s="64"/>
      <c r="F12" s="64"/>
      <c r="G12" s="64"/>
      <c r="H12" s="64"/>
    </row>
    <row r="13" spans="1:11" x14ac:dyDescent="0.25">
      <c r="C13" s="64"/>
      <c r="D13" s="64"/>
      <c r="E13" s="64"/>
      <c r="F13" s="64"/>
      <c r="G13" s="64"/>
      <c r="H13" s="64"/>
    </row>
    <row r="14" spans="1:11" x14ac:dyDescent="0.25">
      <c r="C14" s="55" t="s">
        <v>116</v>
      </c>
      <c r="D14" s="55"/>
      <c r="E14" s="55"/>
      <c r="F14" s="55"/>
      <c r="G14" s="55"/>
      <c r="H14" s="55"/>
    </row>
  </sheetData>
  <mergeCells count="14">
    <mergeCell ref="C14:H14"/>
    <mergeCell ref="C13:H13"/>
    <mergeCell ref="C7:H7"/>
    <mergeCell ref="C8:H8"/>
    <mergeCell ref="C9:H9"/>
    <mergeCell ref="C10:H10"/>
    <mergeCell ref="C11:H11"/>
    <mergeCell ref="C12:H12"/>
    <mergeCell ref="A1:C1"/>
    <mergeCell ref="C2:H2"/>
    <mergeCell ref="C3:H3"/>
    <mergeCell ref="C4:H4"/>
    <mergeCell ref="C5:H5"/>
    <mergeCell ref="C6:H6"/>
  </mergeCells>
  <hyperlinks>
    <hyperlink ref="D1" r:id="rId1" location="Tabelle1!s19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24" sqref="F23:F24"/>
    </sheetView>
  </sheetViews>
  <sheetFormatPr baseColWidth="10" defaultRowHeight="15" x14ac:dyDescent="0.25"/>
  <cols>
    <col min="1" max="1" width="6" customWidth="1"/>
    <col min="2" max="2" width="4.28515625" customWidth="1"/>
    <col min="4" max="4" width="14.5703125" customWidth="1"/>
  </cols>
  <sheetData>
    <row r="1" spans="1:11" s="56" customFormat="1" ht="18.75" customHeight="1" x14ac:dyDescent="0.25">
      <c r="A1" s="66" t="s">
        <v>124</v>
      </c>
      <c r="B1" s="66"/>
      <c r="C1" s="66"/>
      <c r="D1" s="66"/>
      <c r="E1" s="61" t="s">
        <v>43</v>
      </c>
      <c r="F1" s="62"/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125</v>
      </c>
      <c r="D2" s="48"/>
      <c r="E2" s="48"/>
      <c r="F2" s="48"/>
    </row>
    <row r="3" spans="1:11" x14ac:dyDescent="0.25">
      <c r="A3" s="9">
        <v>1</v>
      </c>
      <c r="B3" s="9" t="s">
        <v>41</v>
      </c>
      <c r="C3" s="52" t="s">
        <v>126</v>
      </c>
      <c r="D3" s="52"/>
      <c r="E3" s="52"/>
      <c r="F3" s="52"/>
    </row>
    <row r="4" spans="1:11" x14ac:dyDescent="0.25">
      <c r="A4" s="9">
        <v>2</v>
      </c>
      <c r="B4" s="9" t="s">
        <v>41</v>
      </c>
      <c r="C4" s="52" t="s">
        <v>221</v>
      </c>
      <c r="D4" s="52"/>
      <c r="E4" s="52"/>
      <c r="F4" s="52"/>
    </row>
    <row r="5" spans="1:11" x14ac:dyDescent="0.25">
      <c r="A5" s="9">
        <v>3</v>
      </c>
      <c r="B5" s="9" t="s">
        <v>41</v>
      </c>
      <c r="C5" s="52" t="s">
        <v>222</v>
      </c>
      <c r="D5" s="52"/>
      <c r="E5" s="52"/>
      <c r="F5" s="52"/>
    </row>
    <row r="6" spans="1:11" x14ac:dyDescent="0.25">
      <c r="A6" s="9">
        <v>4</v>
      </c>
      <c r="B6" s="9" t="s">
        <v>41</v>
      </c>
      <c r="C6" s="52" t="s">
        <v>223</v>
      </c>
      <c r="D6" s="52"/>
      <c r="E6" s="52"/>
      <c r="F6" s="52"/>
    </row>
    <row r="7" spans="1:11" x14ac:dyDescent="0.25">
      <c r="A7" s="7">
        <v>5</v>
      </c>
      <c r="B7" s="9" t="s">
        <v>41</v>
      </c>
      <c r="C7" s="52" t="s">
        <v>127</v>
      </c>
      <c r="D7" s="52"/>
      <c r="E7" s="52"/>
      <c r="F7" s="52"/>
    </row>
    <row r="9" spans="1:11" x14ac:dyDescent="0.25">
      <c r="C9" s="55" t="s">
        <v>128</v>
      </c>
      <c r="D9" s="55"/>
      <c r="E9" s="55"/>
      <c r="F9" s="55"/>
      <c r="G9" s="55"/>
    </row>
  </sheetData>
  <mergeCells count="8">
    <mergeCell ref="C9:G9"/>
    <mergeCell ref="A1:D1"/>
    <mergeCell ref="C2:F2"/>
    <mergeCell ref="C3:F3"/>
    <mergeCell ref="C4:F4"/>
    <mergeCell ref="C5:F5"/>
    <mergeCell ref="C6:F6"/>
    <mergeCell ref="C7:F7"/>
  </mergeCells>
  <hyperlinks>
    <hyperlink ref="E1" r:id="rId1" location="Tabelle1!s20"/>
  </hyperlinks>
  <pageMargins left="0.7" right="0.7" top="0.78740157499999996" bottom="0.78740157499999996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8" sqref="C2:G8"/>
    </sheetView>
  </sheetViews>
  <sheetFormatPr baseColWidth="10" defaultRowHeight="15" x14ac:dyDescent="0.25"/>
  <cols>
    <col min="1" max="1" width="6.85546875" customWidth="1"/>
    <col min="2" max="2" width="4.28515625" customWidth="1"/>
  </cols>
  <sheetData>
    <row r="1" spans="1:11" s="56" customFormat="1" ht="18.75" customHeight="1" x14ac:dyDescent="0.25">
      <c r="A1" s="63" t="s">
        <v>129</v>
      </c>
      <c r="B1" s="63"/>
      <c r="C1" s="63"/>
      <c r="D1" s="63"/>
      <c r="E1" s="63"/>
      <c r="F1" s="59" t="s">
        <v>43</v>
      </c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135</v>
      </c>
      <c r="D2" s="48"/>
      <c r="E2" s="48"/>
      <c r="F2" s="48"/>
      <c r="G2" s="48"/>
    </row>
    <row r="3" spans="1:11" x14ac:dyDescent="0.25">
      <c r="A3" s="9">
        <v>1</v>
      </c>
      <c r="B3" s="9" t="s">
        <v>41</v>
      </c>
      <c r="C3" s="52" t="s">
        <v>134</v>
      </c>
      <c r="D3" s="52"/>
      <c r="E3" s="52"/>
      <c r="F3" s="52"/>
      <c r="G3" s="52"/>
    </row>
    <row r="4" spans="1:11" x14ac:dyDescent="0.25">
      <c r="A4" s="9">
        <v>2</v>
      </c>
      <c r="B4" s="9" t="s">
        <v>41</v>
      </c>
      <c r="C4" s="52" t="s">
        <v>133</v>
      </c>
      <c r="D4" s="52"/>
      <c r="E4" s="52"/>
      <c r="F4" s="52"/>
      <c r="G4" s="52"/>
    </row>
    <row r="5" spans="1:11" x14ac:dyDescent="0.25">
      <c r="A5" s="9">
        <v>3</v>
      </c>
      <c r="B5" s="9" t="s">
        <v>41</v>
      </c>
      <c r="C5" s="52" t="s">
        <v>132</v>
      </c>
      <c r="D5" s="52"/>
      <c r="E5" s="52"/>
      <c r="F5" s="52"/>
      <c r="G5" s="52"/>
    </row>
    <row r="6" spans="1:11" x14ac:dyDescent="0.25">
      <c r="A6" s="9">
        <v>4</v>
      </c>
      <c r="B6" s="9" t="s">
        <v>41</v>
      </c>
      <c r="C6" s="52" t="s">
        <v>131</v>
      </c>
      <c r="D6" s="52"/>
      <c r="E6" s="52"/>
      <c r="F6" s="52"/>
      <c r="G6" s="52"/>
    </row>
    <row r="7" spans="1:11" x14ac:dyDescent="0.25">
      <c r="A7" s="9">
        <v>5</v>
      </c>
      <c r="B7" s="9" t="s">
        <v>41</v>
      </c>
      <c r="C7" s="52" t="s">
        <v>130</v>
      </c>
      <c r="D7" s="52"/>
      <c r="E7" s="52"/>
      <c r="F7" s="52"/>
      <c r="G7" s="52"/>
    </row>
    <row r="8" spans="1:11" x14ac:dyDescent="0.25">
      <c r="A8" s="9">
        <v>6</v>
      </c>
      <c r="B8" s="9" t="s">
        <v>41</v>
      </c>
      <c r="C8" s="64" t="s">
        <v>224</v>
      </c>
      <c r="D8" s="64"/>
      <c r="E8" s="64"/>
      <c r="F8" s="64"/>
      <c r="G8" s="64"/>
    </row>
  </sheetData>
  <mergeCells count="8">
    <mergeCell ref="C7:G7"/>
    <mergeCell ref="C8:G8"/>
    <mergeCell ref="A1:E1"/>
    <mergeCell ref="C2:G2"/>
    <mergeCell ref="C3:G3"/>
    <mergeCell ref="C4:G4"/>
    <mergeCell ref="C5:G5"/>
    <mergeCell ref="C6:G6"/>
  </mergeCells>
  <hyperlinks>
    <hyperlink ref="F1" r:id="rId1" location="Tabelle1!s21"/>
  </hyperlinks>
  <pageMargins left="0.7" right="0.7" top="0.78740157499999996" bottom="0.78740157499999996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9" sqref="C2:F9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136</v>
      </c>
      <c r="B1" s="58"/>
      <c r="C1" s="58"/>
      <c r="D1" s="58"/>
      <c r="E1" s="58"/>
      <c r="F1" s="59" t="s">
        <v>43</v>
      </c>
      <c r="G1" s="62"/>
      <c r="H1" s="62"/>
      <c r="I1" s="62"/>
      <c r="J1" s="62"/>
      <c r="K1" s="62"/>
    </row>
    <row r="2" spans="1:11" x14ac:dyDescent="0.25">
      <c r="A2">
        <v>0</v>
      </c>
      <c r="B2" s="9" t="s">
        <v>41</v>
      </c>
      <c r="C2" s="48" t="s">
        <v>144</v>
      </c>
      <c r="D2" s="48"/>
      <c r="E2" s="48"/>
      <c r="F2" s="48"/>
    </row>
    <row r="3" spans="1:11" x14ac:dyDescent="0.25">
      <c r="A3">
        <v>1</v>
      </c>
      <c r="B3" s="9" t="s">
        <v>41</v>
      </c>
      <c r="C3" s="52" t="s">
        <v>143</v>
      </c>
      <c r="D3" s="52"/>
      <c r="E3" s="52"/>
      <c r="F3" s="52"/>
    </row>
    <row r="4" spans="1:11" x14ac:dyDescent="0.25">
      <c r="A4">
        <v>2</v>
      </c>
      <c r="B4" s="9" t="s">
        <v>41</v>
      </c>
      <c r="C4" s="52" t="s">
        <v>142</v>
      </c>
      <c r="D4" s="52"/>
      <c r="E4" s="52"/>
      <c r="F4" s="52"/>
    </row>
    <row r="5" spans="1:11" x14ac:dyDescent="0.25">
      <c r="A5">
        <v>3</v>
      </c>
      <c r="B5" s="9" t="s">
        <v>41</v>
      </c>
      <c r="C5" s="52" t="s">
        <v>141</v>
      </c>
      <c r="D5" s="52"/>
      <c r="E5" s="52"/>
      <c r="F5" s="52"/>
    </row>
    <row r="6" spans="1:11" x14ac:dyDescent="0.25">
      <c r="A6">
        <v>4</v>
      </c>
      <c r="B6" s="9" t="s">
        <v>41</v>
      </c>
      <c r="C6" s="52" t="s">
        <v>140</v>
      </c>
      <c r="D6" s="52"/>
      <c r="E6" s="52"/>
      <c r="F6" s="52"/>
    </row>
    <row r="7" spans="1:11" x14ac:dyDescent="0.25">
      <c r="A7">
        <v>5</v>
      </c>
      <c r="B7" s="9" t="s">
        <v>41</v>
      </c>
      <c r="C7" s="52" t="s">
        <v>139</v>
      </c>
      <c r="D7" s="52"/>
      <c r="E7" s="52"/>
      <c r="F7" s="52"/>
    </row>
    <row r="8" spans="1:11" x14ac:dyDescent="0.25">
      <c r="A8">
        <v>6</v>
      </c>
      <c r="B8" s="9" t="s">
        <v>41</v>
      </c>
      <c r="C8" s="52" t="s">
        <v>138</v>
      </c>
      <c r="D8" s="52"/>
      <c r="E8" s="52"/>
      <c r="F8" s="52"/>
    </row>
    <row r="9" spans="1:11" x14ac:dyDescent="0.25">
      <c r="A9">
        <v>7</v>
      </c>
      <c r="B9" s="9" t="s">
        <v>41</v>
      </c>
      <c r="C9" s="52" t="s">
        <v>137</v>
      </c>
      <c r="D9" s="52"/>
      <c r="E9" s="52"/>
      <c r="F9" s="52"/>
    </row>
  </sheetData>
  <mergeCells count="9">
    <mergeCell ref="C7:F7"/>
    <mergeCell ref="C8:F8"/>
    <mergeCell ref="C9:F9"/>
    <mergeCell ref="A1:E1"/>
    <mergeCell ref="C2:F2"/>
    <mergeCell ref="C3:F3"/>
    <mergeCell ref="C4:F4"/>
    <mergeCell ref="C5:F5"/>
    <mergeCell ref="C6:F6"/>
  </mergeCells>
  <hyperlinks>
    <hyperlink ref="F1" r:id="rId1" location="Tabelle1!s22"/>
  </hyperlinks>
  <pageMargins left="0.7" right="0.7" top="0.78740157499999996" bottom="0.78740157499999996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0" sqref="C10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145</v>
      </c>
      <c r="B1" s="58"/>
      <c r="C1" s="58"/>
      <c r="D1" s="58"/>
      <c r="E1" s="58"/>
      <c r="F1" s="59" t="s">
        <v>43</v>
      </c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152</v>
      </c>
      <c r="D2" s="48"/>
      <c r="E2" s="48"/>
      <c r="F2" s="48"/>
      <c r="G2" s="48"/>
      <c r="H2" s="48"/>
      <c r="I2" s="48"/>
      <c r="J2" s="48"/>
    </row>
    <row r="3" spans="1:11" x14ac:dyDescent="0.25">
      <c r="A3" s="9">
        <v>1</v>
      </c>
      <c r="B3" s="9" t="s">
        <v>41</v>
      </c>
      <c r="C3" s="52" t="s">
        <v>151</v>
      </c>
      <c r="D3" s="52"/>
      <c r="E3" s="52"/>
      <c r="F3" s="52"/>
      <c r="G3" s="52"/>
      <c r="H3" s="52"/>
      <c r="I3" s="52"/>
      <c r="J3" s="52"/>
    </row>
    <row r="4" spans="1:11" x14ac:dyDescent="0.25">
      <c r="A4" s="9">
        <v>2</v>
      </c>
      <c r="B4" s="9" t="s">
        <v>41</v>
      </c>
      <c r="C4" s="52" t="s">
        <v>150</v>
      </c>
      <c r="D4" s="52"/>
      <c r="E4" s="52"/>
      <c r="F4" s="52"/>
      <c r="G4" s="52"/>
      <c r="H4" s="52"/>
      <c r="I4" s="52"/>
      <c r="J4" s="52"/>
    </row>
    <row r="5" spans="1:11" x14ac:dyDescent="0.25">
      <c r="A5" s="9">
        <v>3</v>
      </c>
      <c r="B5" s="9" t="s">
        <v>41</v>
      </c>
      <c r="C5" s="52" t="s">
        <v>149</v>
      </c>
      <c r="D5" s="52"/>
      <c r="E5" s="52"/>
      <c r="F5" s="52"/>
      <c r="G5" s="52"/>
      <c r="H5" s="52"/>
      <c r="I5" s="52"/>
      <c r="J5" s="52"/>
    </row>
    <row r="6" spans="1:11" x14ac:dyDescent="0.25">
      <c r="A6" s="9">
        <v>4</v>
      </c>
      <c r="B6" s="9" t="s">
        <v>41</v>
      </c>
      <c r="C6" s="52" t="s">
        <v>148</v>
      </c>
      <c r="D6" s="52"/>
      <c r="E6" s="52"/>
      <c r="F6" s="52"/>
      <c r="G6" s="52"/>
      <c r="H6" s="52"/>
      <c r="I6" s="52"/>
      <c r="J6" s="52"/>
    </row>
    <row r="7" spans="1:11" x14ac:dyDescent="0.25">
      <c r="A7" s="9">
        <v>5</v>
      </c>
      <c r="B7" s="9" t="s">
        <v>41</v>
      </c>
      <c r="C7" s="52" t="s">
        <v>147</v>
      </c>
      <c r="D7" s="52"/>
      <c r="E7" s="52"/>
      <c r="F7" s="52"/>
      <c r="G7" s="52"/>
      <c r="H7" s="52"/>
      <c r="I7" s="52"/>
      <c r="J7" s="52"/>
    </row>
    <row r="8" spans="1:11" x14ac:dyDescent="0.25">
      <c r="A8" s="9">
        <v>6</v>
      </c>
      <c r="B8" s="9" t="s">
        <v>41</v>
      </c>
      <c r="C8" s="52" t="s">
        <v>146</v>
      </c>
      <c r="D8" s="52"/>
      <c r="E8" s="52"/>
      <c r="F8" s="52"/>
      <c r="G8" s="52"/>
      <c r="H8" s="52"/>
      <c r="I8" s="52"/>
      <c r="J8" s="52"/>
    </row>
    <row r="9" spans="1:11" x14ac:dyDescent="0.25">
      <c r="A9" s="9"/>
      <c r="B9" s="9"/>
      <c r="C9" s="1"/>
    </row>
  </sheetData>
  <mergeCells count="8">
    <mergeCell ref="C7:J7"/>
    <mergeCell ref="C8:J8"/>
    <mergeCell ref="A1:E1"/>
    <mergeCell ref="C2:J2"/>
    <mergeCell ref="C3:J3"/>
    <mergeCell ref="C4:J4"/>
    <mergeCell ref="C5:J5"/>
    <mergeCell ref="C6:J6"/>
  </mergeCells>
  <hyperlinks>
    <hyperlink ref="F1" r:id="rId1" location="Tabelle1!s23"/>
  </hyperlinks>
  <pageMargins left="0.7" right="0.7" top="0.78740157499999996" bottom="0.78740157499999996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8" sqref="D8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153</v>
      </c>
      <c r="B1" s="58"/>
      <c r="C1" s="58"/>
      <c r="D1" s="58"/>
      <c r="E1" s="58"/>
      <c r="F1" s="59" t="s">
        <v>43</v>
      </c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154</v>
      </c>
      <c r="D2" s="48"/>
      <c r="E2" s="48"/>
      <c r="F2" s="48"/>
    </row>
    <row r="3" spans="1:11" x14ac:dyDescent="0.25">
      <c r="A3" s="9">
        <v>1</v>
      </c>
      <c r="B3" s="9" t="s">
        <v>41</v>
      </c>
      <c r="C3" s="52" t="s">
        <v>155</v>
      </c>
      <c r="D3" s="52"/>
      <c r="E3" s="52"/>
      <c r="F3" s="52"/>
    </row>
    <row r="4" spans="1:11" x14ac:dyDescent="0.25">
      <c r="A4" s="9">
        <v>2</v>
      </c>
      <c r="B4" s="9" t="s">
        <v>41</v>
      </c>
      <c r="C4" s="52" t="s">
        <v>156</v>
      </c>
      <c r="D4" s="52"/>
      <c r="E4" s="52"/>
      <c r="F4" s="52"/>
    </row>
    <row r="5" spans="1:11" x14ac:dyDescent="0.25">
      <c r="A5" s="9">
        <v>3</v>
      </c>
      <c r="B5" s="9" t="s">
        <v>41</v>
      </c>
      <c r="C5" s="52" t="s">
        <v>157</v>
      </c>
      <c r="D5" s="52"/>
      <c r="E5" s="52"/>
      <c r="F5" s="52"/>
    </row>
    <row r="6" spans="1:11" x14ac:dyDescent="0.25">
      <c r="A6" s="9">
        <v>4</v>
      </c>
      <c r="B6" s="9" t="s">
        <v>41</v>
      </c>
      <c r="C6" s="52" t="s">
        <v>158</v>
      </c>
      <c r="D6" s="52"/>
      <c r="E6" s="52"/>
      <c r="F6" s="52"/>
    </row>
  </sheetData>
  <mergeCells count="6">
    <mergeCell ref="A1:E1"/>
    <mergeCell ref="C2:F2"/>
    <mergeCell ref="C3:F3"/>
    <mergeCell ref="C4:F4"/>
    <mergeCell ref="C5:F5"/>
    <mergeCell ref="C6:F6"/>
  </mergeCells>
  <hyperlinks>
    <hyperlink ref="F1" r:id="rId1" location="Tabelle1!s24"/>
  </hyperlinks>
  <pageMargins left="0.7" right="0.7" top="0.78740157499999996" bottom="0.78740157499999996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O14" sqref="O14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159</v>
      </c>
      <c r="B1" s="58"/>
      <c r="C1" s="58"/>
      <c r="D1" s="58"/>
      <c r="E1" s="58"/>
      <c r="F1" s="59" t="s">
        <v>43</v>
      </c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154</v>
      </c>
      <c r="D2" s="48"/>
      <c r="E2" s="48"/>
      <c r="F2" s="48"/>
    </row>
    <row r="3" spans="1:11" x14ac:dyDescent="0.25">
      <c r="A3" s="9">
        <v>1</v>
      </c>
      <c r="B3" s="9" t="s">
        <v>41</v>
      </c>
      <c r="C3" s="52" t="s">
        <v>155</v>
      </c>
      <c r="D3" s="52"/>
      <c r="E3" s="52"/>
      <c r="F3" s="52"/>
    </row>
    <row r="4" spans="1:11" x14ac:dyDescent="0.25">
      <c r="A4" s="9">
        <v>2</v>
      </c>
      <c r="B4" s="9" t="s">
        <v>41</v>
      </c>
      <c r="C4" s="52" t="s">
        <v>156</v>
      </c>
      <c r="D4" s="52"/>
      <c r="E4" s="52"/>
      <c r="F4" s="52"/>
    </row>
    <row r="5" spans="1:11" x14ac:dyDescent="0.25">
      <c r="A5" s="9">
        <v>3</v>
      </c>
      <c r="B5" s="9" t="s">
        <v>41</v>
      </c>
      <c r="C5" s="52" t="s">
        <v>157</v>
      </c>
      <c r="D5" s="52"/>
      <c r="E5" s="52"/>
      <c r="F5" s="52"/>
    </row>
    <row r="6" spans="1:11" x14ac:dyDescent="0.25">
      <c r="A6" s="9">
        <v>4</v>
      </c>
      <c r="B6" s="9" t="s">
        <v>41</v>
      </c>
      <c r="C6" s="52" t="s">
        <v>158</v>
      </c>
      <c r="D6" s="52"/>
      <c r="E6" s="52"/>
      <c r="F6" s="52"/>
    </row>
  </sheetData>
  <mergeCells count="6">
    <mergeCell ref="A1:E1"/>
    <mergeCell ref="C2:F2"/>
    <mergeCell ref="C3:F3"/>
    <mergeCell ref="C4:F4"/>
    <mergeCell ref="C5:F5"/>
    <mergeCell ref="C6:F6"/>
  </mergeCells>
  <hyperlinks>
    <hyperlink ref="F1" r:id="rId1" location="Tabelle1!s25"/>
  </hyperlinks>
  <pageMargins left="0.7" right="0.7" top="0.78740157499999996" bottom="0.78740157499999996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" sqref="C2:F2"/>
    </sheetView>
  </sheetViews>
  <sheetFormatPr baseColWidth="10" defaultRowHeight="15" x14ac:dyDescent="0.25"/>
  <cols>
    <col min="1" max="1" width="6" customWidth="1"/>
    <col min="2" max="2" width="4.28515625" customWidth="1"/>
  </cols>
  <sheetData>
    <row r="1" spans="1:11" s="56" customFormat="1" ht="18.75" customHeight="1" x14ac:dyDescent="0.25">
      <c r="A1" s="58" t="s">
        <v>160</v>
      </c>
      <c r="B1" s="58"/>
      <c r="C1" s="58"/>
      <c r="D1" s="58"/>
      <c r="E1" s="58"/>
      <c r="F1" s="59" t="s">
        <v>43</v>
      </c>
      <c r="G1" s="62"/>
      <c r="H1" s="62"/>
      <c r="I1" s="62"/>
      <c r="J1" s="62"/>
      <c r="K1" s="62"/>
    </row>
    <row r="2" spans="1:11" x14ac:dyDescent="0.25">
      <c r="A2" s="9">
        <v>0</v>
      </c>
      <c r="B2" s="9" t="s">
        <v>41</v>
      </c>
      <c r="C2" s="48" t="s">
        <v>161</v>
      </c>
      <c r="D2" s="48"/>
      <c r="E2" s="48"/>
      <c r="F2" s="48"/>
    </row>
    <row r="3" spans="1:11" x14ac:dyDescent="0.25">
      <c r="A3" s="9">
        <v>1</v>
      </c>
      <c r="B3" s="9" t="s">
        <v>41</v>
      </c>
      <c r="C3" s="52" t="s">
        <v>162</v>
      </c>
      <c r="D3" s="52"/>
      <c r="E3" s="52"/>
      <c r="F3" s="52"/>
    </row>
    <row r="4" spans="1:11" x14ac:dyDescent="0.25">
      <c r="A4" s="9">
        <v>2</v>
      </c>
      <c r="B4" s="9" t="s">
        <v>41</v>
      </c>
      <c r="C4" s="52" t="s">
        <v>163</v>
      </c>
      <c r="D4" s="52"/>
      <c r="E4" s="52"/>
      <c r="F4" s="52"/>
    </row>
  </sheetData>
  <mergeCells count="4">
    <mergeCell ref="A1:E1"/>
    <mergeCell ref="C2:F2"/>
    <mergeCell ref="C3:F3"/>
    <mergeCell ref="C4:F4"/>
  </mergeCells>
  <hyperlinks>
    <hyperlink ref="F1" r:id="rId1" location="Tabelle1!s26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Tabelle1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Sprehe</dc:creator>
  <cp:lastModifiedBy>Axel Ullrich</cp:lastModifiedBy>
  <cp:lastPrinted>2015-11-16T16:11:19Z</cp:lastPrinted>
  <dcterms:created xsi:type="dcterms:W3CDTF">2015-11-11T17:15:12Z</dcterms:created>
  <dcterms:modified xsi:type="dcterms:W3CDTF">2015-11-25T16:51:49Z</dcterms:modified>
</cp:coreProperties>
</file>