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CCCD3F1C-C2E3-4D5C-A60B-70ED3C0627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B25" i="1"/>
  <c r="C25" i="1"/>
  <c r="D25" i="1" s="1"/>
  <c r="A25" i="1"/>
  <c r="B27" i="1" s="1"/>
  <c r="D27" i="1" l="1"/>
  <c r="E25" i="1"/>
</calcChain>
</file>

<file path=xl/sharedStrings.xml><?xml version="1.0" encoding="utf-8"?>
<sst xmlns="http://schemas.openxmlformats.org/spreadsheetml/2006/main" count="34" uniqueCount="32">
  <si>
    <t>U/mV</t>
    <phoneticPr fontId="1" type="noConversion"/>
  </si>
  <si>
    <t>I/mA</t>
    <phoneticPr fontId="1" type="noConversion"/>
  </si>
  <si>
    <t>Rx约为110欧姆，采用电压表内接法</t>
    <phoneticPr fontId="1" type="noConversion"/>
  </si>
  <si>
    <t>电压表内阻/Ω</t>
    <phoneticPr fontId="1" type="noConversion"/>
  </si>
  <si>
    <t>△U/mV=±</t>
    <phoneticPr fontId="1" type="noConversion"/>
  </si>
  <si>
    <t>△I/mA=±</t>
    <phoneticPr fontId="1" type="noConversion"/>
  </si>
  <si>
    <t>绝对误差△R</t>
    <phoneticPr fontId="1" type="noConversion"/>
  </si>
  <si>
    <t>相对误差ρx</t>
    <phoneticPr fontId="1" type="noConversion"/>
  </si>
  <si>
    <t>Rx=</t>
    <phoneticPr fontId="1" type="noConversion"/>
  </si>
  <si>
    <t>±</t>
    <phoneticPr fontId="1" type="noConversion"/>
  </si>
  <si>
    <t>在2.00mA下</t>
    <phoneticPr fontId="1" type="noConversion"/>
  </si>
  <si>
    <t>在8.00mA下</t>
    <phoneticPr fontId="1" type="noConversion"/>
  </si>
  <si>
    <t>Rx三位有效（请保证第一个点为最左下的点，第十个点为最右上的点）</t>
    <phoneticPr fontId="1" type="noConversion"/>
  </si>
  <si>
    <t>U/mV两位有效</t>
    <phoneticPr fontId="1" type="noConversion"/>
  </si>
  <si>
    <t>R三位有效</t>
    <phoneticPr fontId="1" type="noConversion"/>
  </si>
  <si>
    <t>Ω</t>
    <phoneticPr fontId="1" type="noConversion"/>
  </si>
  <si>
    <t>以下数据处理适用于使用台式万用表直流电压档和手持万用表40mA/400mA档进行实验，这会影响误差分析阶段的计算结果，其他档位请自行修改公式</t>
    <phoneticPr fontId="1" type="noConversion"/>
  </si>
  <si>
    <t>蓝色格子：书上或ppt上给定的数据，一般不需要改</t>
    <phoneticPr fontId="1" type="noConversion"/>
  </si>
  <si>
    <t>黄色格子：自动输出数据</t>
    <phoneticPr fontId="1" type="noConversion"/>
  </si>
  <si>
    <t>最终结果</t>
    <phoneticPr fontId="1" type="noConversion"/>
  </si>
  <si>
    <t>1.1 电阻实验数据</t>
    <phoneticPr fontId="1" type="noConversion"/>
  </si>
  <si>
    <t>1.2 电阻数据处理</t>
    <phoneticPr fontId="1" type="noConversion"/>
  </si>
  <si>
    <t>2.1 二极管实验数据</t>
    <phoneticPr fontId="1" type="noConversion"/>
  </si>
  <si>
    <t>2.2 二极管数据分析</t>
    <phoneticPr fontId="1" type="noConversion"/>
  </si>
  <si>
    <t>伏安法</t>
    <phoneticPr fontId="1" type="noConversion"/>
  </si>
  <si>
    <t>红色格子：填入你的实验数据</t>
    <phoneticPr fontId="1" type="noConversion"/>
  </si>
  <si>
    <t>Licensed by GPL v3.</t>
    <phoneticPr fontId="1" type="noConversion"/>
  </si>
  <si>
    <t>Authored by Axolyz.</t>
    <phoneticPr fontId="1" type="noConversion"/>
  </si>
  <si>
    <t>Posted on https://github.com/Axolyz/fuck-university-physics-experiments.</t>
    <phoneticPr fontId="1" type="noConversion"/>
  </si>
  <si>
    <t>Welcome for stars, issues &amp; contribution.</t>
    <phoneticPr fontId="1" type="noConversion"/>
  </si>
  <si>
    <t>「この幻想郷では常識に囚われてはいけないのですね！」</t>
    <phoneticPr fontId="1" type="noConversion"/>
  </si>
  <si>
    <t>I/mA两位有效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</si>
</sst>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76" fontId="3" fillId="0" borderId="1" applyNumberFormat="0" applyFont="0" applyFill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1" xfId="1" applyNumberFormat="1" applyFont="1" applyProtection="1">
      <protection locked="0"/>
    </xf>
    <xf numFmtId="0" fontId="0" fillId="4" borderId="1" xfId="1" applyNumberFormat="1" applyFont="1" applyFill="1" applyProtection="1">
      <protection locked="0"/>
    </xf>
    <xf numFmtId="176" fontId="0" fillId="2" borderId="1" xfId="1" applyNumberFormat="1" applyFont="1" applyFill="1" applyProtection="1">
      <protection locked="0"/>
    </xf>
    <xf numFmtId="0" fontId="0" fillId="2" borderId="1" xfId="1" applyNumberFormat="1" applyFont="1" applyFill="1" applyProtection="1">
      <protection locked="0"/>
    </xf>
    <xf numFmtId="0" fontId="2" fillId="2" borderId="1" xfId="1" applyNumberFormat="1" applyFont="1" applyFill="1" applyProtection="1">
      <protection locked="0"/>
    </xf>
    <xf numFmtId="0" fontId="4" fillId="0" borderId="0" xfId="0" applyFont="1" applyProtection="1">
      <protection locked="0"/>
    </xf>
    <xf numFmtId="0" fontId="0" fillId="3" borderId="1" xfId="1" applyNumberFormat="1" applyFont="1" applyFill="1" applyProtection="1"/>
  </cellXfs>
  <cellStyles count="2">
    <cellStyle name="Normal" xfId="0" builtinId="0"/>
    <cellStyle name="Style 1" xfId="1" xr:uid="{12CD95A1-0F1E-44B1-90A3-61A940C7EC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金属膜电阻伏安特性曲线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">
                  <a:schemeClr val="accent1">
                    <a:alpha val="40000"/>
                  </a:schemeClr>
                </a:glo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36.35000000000002"/>
            <c:dispRSqr val="0"/>
            <c:dispEq val="0"/>
          </c:trendline>
          <c:xVal>
            <c:numRef>
              <c:f>Sheet1!$B$12:$B$21</c:f>
              <c:numCache>
                <c:formatCode>0.00_ </c:formatCode>
                <c:ptCount val="10"/>
                <c:pt idx="0">
                  <c:v>136.35</c:v>
                </c:pt>
                <c:pt idx="1">
                  <c:v>283.36</c:v>
                </c:pt>
                <c:pt idx="2">
                  <c:v>399.8</c:v>
                </c:pt>
                <c:pt idx="3">
                  <c:v>469.28</c:v>
                </c:pt>
                <c:pt idx="4">
                  <c:v>519.5</c:v>
                </c:pt>
                <c:pt idx="5">
                  <c:v>542.29999999999995</c:v>
                </c:pt>
                <c:pt idx="6">
                  <c:v>671.2</c:v>
                </c:pt>
                <c:pt idx="7">
                  <c:v>797.3</c:v>
                </c:pt>
                <c:pt idx="8">
                  <c:v>962.1</c:v>
                </c:pt>
                <c:pt idx="9">
                  <c:v>1106.8</c:v>
                </c:pt>
              </c:numCache>
            </c:numRef>
          </c:xVal>
          <c:yVal>
            <c:numRef>
              <c:f>Sheet1!$C$12:$C$21</c:f>
              <c:numCache>
                <c:formatCode>0.00_ </c:formatCode>
                <c:ptCount val="10"/>
                <c:pt idx="0">
                  <c:v>1.26</c:v>
                </c:pt>
                <c:pt idx="1">
                  <c:v>2.6</c:v>
                </c:pt>
                <c:pt idx="2">
                  <c:v>3.67</c:v>
                </c:pt>
                <c:pt idx="3">
                  <c:v>4.3099999999999996</c:v>
                </c:pt>
                <c:pt idx="4">
                  <c:v>4.7</c:v>
                </c:pt>
                <c:pt idx="5">
                  <c:v>4.97</c:v>
                </c:pt>
                <c:pt idx="6">
                  <c:v>6.12</c:v>
                </c:pt>
                <c:pt idx="7">
                  <c:v>7.31</c:v>
                </c:pt>
                <c:pt idx="8">
                  <c:v>8.84</c:v>
                </c:pt>
                <c:pt idx="9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4-44AA-93C0-F9E6D43C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31023"/>
        <c:axId val="1844837743"/>
      </c:scatterChart>
      <c:valAx>
        <c:axId val="18448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37743"/>
        <c:crosses val="autoZero"/>
        <c:crossBetween val="midCat"/>
      </c:valAx>
      <c:valAx>
        <c:axId val="18448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zh-CN" altLang="en-US"/>
                  <a:t>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二极管伏安特性曲线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Sheet1!$B$31:$B$46</c:f>
              <c:numCache>
                <c:formatCode>General</c:formatCode>
                <c:ptCount val="16"/>
                <c:pt idx="0">
                  <c:v>3.26</c:v>
                </c:pt>
                <c:pt idx="1">
                  <c:v>26.19</c:v>
                </c:pt>
                <c:pt idx="2">
                  <c:v>103.19</c:v>
                </c:pt>
                <c:pt idx="3">
                  <c:v>165.76</c:v>
                </c:pt>
                <c:pt idx="4">
                  <c:v>288.23</c:v>
                </c:pt>
                <c:pt idx="5">
                  <c:v>315.93</c:v>
                </c:pt>
                <c:pt idx="6">
                  <c:v>398.69</c:v>
                </c:pt>
                <c:pt idx="7">
                  <c:v>403.93</c:v>
                </c:pt>
                <c:pt idx="8">
                  <c:v>452.83</c:v>
                </c:pt>
                <c:pt idx="9">
                  <c:v>496.23</c:v>
                </c:pt>
                <c:pt idx="10">
                  <c:v>555.5</c:v>
                </c:pt>
                <c:pt idx="11">
                  <c:v>579.70000000000005</c:v>
                </c:pt>
                <c:pt idx="12">
                  <c:v>596.20000000000005</c:v>
                </c:pt>
                <c:pt idx="13">
                  <c:v>615.29999999999995</c:v>
                </c:pt>
                <c:pt idx="14">
                  <c:v>681.4</c:v>
                </c:pt>
                <c:pt idx="15">
                  <c:v>709.8</c:v>
                </c:pt>
              </c:numCache>
            </c:numRef>
          </c:xVal>
          <c:yVal>
            <c:numRef>
              <c:f>Sheet1!$C$31:$C$46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0.03</c:v>
                </c:pt>
                <c:pt idx="8">
                  <c:v>0.15</c:v>
                </c:pt>
                <c:pt idx="9">
                  <c:v>0.45</c:v>
                </c:pt>
                <c:pt idx="10">
                  <c:v>1.51</c:v>
                </c:pt>
                <c:pt idx="11">
                  <c:v>2.25</c:v>
                </c:pt>
                <c:pt idx="12">
                  <c:v>3</c:v>
                </c:pt>
                <c:pt idx="13">
                  <c:v>3.99</c:v>
                </c:pt>
                <c:pt idx="14">
                  <c:v>9.6999999999999993</c:v>
                </c:pt>
                <c:pt idx="15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9-4EDA-8926-DBAA13CA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7167"/>
        <c:axId val="1991709007"/>
      </c:scatterChart>
      <c:valAx>
        <c:axId val="19917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zh-CN" altLang="en-US"/>
                  <a:t>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709007"/>
        <c:crosses val="autoZero"/>
        <c:crossBetween val="midCat"/>
      </c:valAx>
      <c:valAx>
        <c:axId val="1991709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7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701040</xdr:colOff>
      <xdr:row>5</xdr:row>
      <xdr:rowOff>133350</xdr:rowOff>
    </xdr:from>
    <xdr:to>
      <xdr:col>12</xdr:col>
      <xdr:colOff>121920</xdr:colOff>
      <xdr:row>20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E8F97C-275D-DD6D-945C-1025EC7B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31</xdr:row>
      <xdr:rowOff>179070</xdr:rowOff>
    </xdr:from>
    <xdr:to>
      <xdr:col>12</xdr:col>
      <xdr:colOff>160020</xdr:colOff>
      <xdr:row>47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9514BF-6EB5-CEF0-2108-5CAA6C8F8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D18" sqref="D18"/>
    </sheetView>
  </sheetViews>
  <sheetFormatPr defaultRowHeight="13.8" x14ac:dyDescent="0.25"/>
  <cols>
    <col min="1" max="1" width="16.109375" style="1" customWidth="1"/>
    <col min="2" max="3" width="14.44140625" style="1" customWidth="1"/>
    <col min="4" max="4" width="11.21875" style="1" customWidth="1"/>
    <col min="5" max="5" width="12.21875" style="1" customWidth="1"/>
    <col min="6" max="7" width="8.88671875" style="1"/>
    <col min="8" max="8" width="9.5546875" style="1" bestFit="1" customWidth="1"/>
    <col min="9" max="16384" width="8.88671875" style="1"/>
  </cols>
  <sheetData>
    <row r="1" spans="1:3" x14ac:dyDescent="0.25">
      <c r="A1" s="1" t="s">
        <v>24</v>
      </c>
    </row>
    <row r="3" spans="1:3" x14ac:dyDescent="0.25">
      <c r="A3" s="1" t="s">
        <v>25</v>
      </c>
    </row>
    <row r="4" spans="1:3" x14ac:dyDescent="0.25">
      <c r="A4" s="1" t="s">
        <v>17</v>
      </c>
    </row>
    <row r="5" spans="1:3" x14ac:dyDescent="0.25">
      <c r="A5" s="1" t="s">
        <v>18</v>
      </c>
    </row>
    <row r="6" spans="1:3" ht="14.4" thickBot="1" x14ac:dyDescent="0.3"/>
    <row r="7" spans="1:3" ht="14.4" thickBot="1" x14ac:dyDescent="0.3">
      <c r="A7" s="2" t="s">
        <v>3</v>
      </c>
    </row>
    <row r="8" spans="1:3" ht="14.4" thickBot="1" x14ac:dyDescent="0.3">
      <c r="A8" s="3">
        <v>10000000</v>
      </c>
    </row>
    <row r="10" spans="1:3" ht="14.4" thickBot="1" x14ac:dyDescent="0.3">
      <c r="A10" s="1" t="s">
        <v>20</v>
      </c>
      <c r="B10" s="1" t="s">
        <v>2</v>
      </c>
    </row>
    <row r="11" spans="1:3" ht="14.4" thickBot="1" x14ac:dyDescent="0.3">
      <c r="A11" s="2"/>
      <c r="B11" s="2" t="s">
        <v>13</v>
      </c>
      <c r="C11" s="2" t="s">
        <v>31</v>
      </c>
    </row>
    <row r="12" spans="1:3" ht="14.4" thickBot="1" x14ac:dyDescent="0.3">
      <c r="A12" s="2">
        <v>1</v>
      </c>
      <c r="B12" s="4">
        <v>136.35</v>
      </c>
      <c r="C12" s="4">
        <v>1.26</v>
      </c>
    </row>
    <row r="13" spans="1:3" ht="14.4" thickBot="1" x14ac:dyDescent="0.3">
      <c r="A13" s="2">
        <v>2</v>
      </c>
      <c r="B13" s="4">
        <v>283.36</v>
      </c>
      <c r="C13" s="4">
        <v>2.6</v>
      </c>
    </row>
    <row r="14" spans="1:3" ht="14.4" thickBot="1" x14ac:dyDescent="0.3">
      <c r="A14" s="2">
        <v>3</v>
      </c>
      <c r="B14" s="4">
        <v>399.8</v>
      </c>
      <c r="C14" s="4">
        <v>3.67</v>
      </c>
    </row>
    <row r="15" spans="1:3" ht="14.4" thickBot="1" x14ac:dyDescent="0.3">
      <c r="A15" s="2">
        <v>4</v>
      </c>
      <c r="B15" s="4">
        <v>469.28</v>
      </c>
      <c r="C15" s="4">
        <v>4.3099999999999996</v>
      </c>
    </row>
    <row r="16" spans="1:3" ht="14.4" thickBot="1" x14ac:dyDescent="0.3">
      <c r="A16" s="2">
        <v>5</v>
      </c>
      <c r="B16" s="4">
        <v>519.5</v>
      </c>
      <c r="C16" s="4">
        <v>4.7</v>
      </c>
    </row>
    <row r="17" spans="1:5" ht="14.4" thickBot="1" x14ac:dyDescent="0.3">
      <c r="A17" s="2">
        <v>6</v>
      </c>
      <c r="B17" s="4">
        <v>542.29999999999995</v>
      </c>
      <c r="C17" s="4">
        <v>4.97</v>
      </c>
    </row>
    <row r="18" spans="1:5" ht="14.4" thickBot="1" x14ac:dyDescent="0.3">
      <c r="A18" s="2">
        <v>7</v>
      </c>
      <c r="B18" s="4">
        <v>671.2</v>
      </c>
      <c r="C18" s="4">
        <v>6.12</v>
      </c>
    </row>
    <row r="19" spans="1:5" ht="14.4" thickBot="1" x14ac:dyDescent="0.3">
      <c r="A19" s="2">
        <v>8</v>
      </c>
      <c r="B19" s="4">
        <v>797.3</v>
      </c>
      <c r="C19" s="4">
        <v>7.31</v>
      </c>
    </row>
    <row r="20" spans="1:5" ht="14.4" thickBot="1" x14ac:dyDescent="0.3">
      <c r="A20" s="2">
        <v>9</v>
      </c>
      <c r="B20" s="4">
        <v>962.1</v>
      </c>
      <c r="C20" s="4">
        <v>8.84</v>
      </c>
    </row>
    <row r="21" spans="1:5" ht="14.4" thickBot="1" x14ac:dyDescent="0.3">
      <c r="A21" s="2">
        <v>10</v>
      </c>
      <c r="B21" s="4">
        <v>1106.8</v>
      </c>
      <c r="C21" s="4">
        <v>10.15</v>
      </c>
    </row>
    <row r="23" spans="1:5" ht="14.4" thickBot="1" x14ac:dyDescent="0.3">
      <c r="A23" s="1" t="s">
        <v>21</v>
      </c>
      <c r="B23" s="1" t="s">
        <v>16</v>
      </c>
    </row>
    <row r="24" spans="1:5" ht="14.4" thickBot="1" x14ac:dyDescent="0.3">
      <c r="A24" s="2" t="s">
        <v>12</v>
      </c>
      <c r="B24" s="2" t="s">
        <v>4</v>
      </c>
      <c r="C24" s="2" t="s">
        <v>5</v>
      </c>
      <c r="D24" s="2" t="s">
        <v>7</v>
      </c>
      <c r="E24" s="2" t="s">
        <v>6</v>
      </c>
    </row>
    <row r="25" spans="1:5" ht="14.4" thickBot="1" x14ac:dyDescent="0.3">
      <c r="A25" s="8">
        <f>(B21-B12)/((C21-C12)-(B21-B12)/A8)</f>
        <v>109.16317139932153</v>
      </c>
      <c r="B25" s="8">
        <f>(0.02%*C21)+4*0.0001</f>
        <v>2.4300000000000003E-3</v>
      </c>
      <c r="C25" s="8">
        <f>(1.2%*C21)+3*0.001</f>
        <v>0.12480000000000001</v>
      </c>
      <c r="D25" s="8">
        <f>SQRT((C25/(B21-B12))^2+(B25/(C21-C12))^2)</f>
        <v>3.0208145442752409E-4</v>
      </c>
      <c r="E25" s="8">
        <f>A25*D25</f>
        <v>3.2976169586228149E-2</v>
      </c>
    </row>
    <row r="26" spans="1:5" x14ac:dyDescent="0.25">
      <c r="A26" s="1" t="s">
        <v>19</v>
      </c>
    </row>
    <row r="27" spans="1:5" x14ac:dyDescent="0.25">
      <c r="A27" s="1" t="s">
        <v>8</v>
      </c>
      <c r="B27">
        <f>A25</f>
        <v>109.16317139932153</v>
      </c>
      <c r="C27" s="1" t="s">
        <v>9</v>
      </c>
      <c r="D27">
        <f>A25*D25</f>
        <v>3.2976169586228149E-2</v>
      </c>
      <c r="E27" s="1" t="s">
        <v>15</v>
      </c>
    </row>
    <row r="29" spans="1:5" ht="14.4" thickBot="1" x14ac:dyDescent="0.3">
      <c r="A29" s="1" t="s">
        <v>22</v>
      </c>
    </row>
    <row r="30" spans="1:5" ht="14.4" thickBot="1" x14ac:dyDescent="0.3">
      <c r="A30" s="2"/>
      <c r="B30" s="2" t="s">
        <v>0</v>
      </c>
      <c r="C30" s="2" t="s">
        <v>1</v>
      </c>
    </row>
    <row r="31" spans="1:5" ht="14.4" thickBot="1" x14ac:dyDescent="0.3">
      <c r="A31" s="2">
        <v>1</v>
      </c>
      <c r="B31" s="5">
        <v>3.26</v>
      </c>
      <c r="C31" s="5">
        <v>0</v>
      </c>
    </row>
    <row r="32" spans="1:5" ht="14.4" thickBot="1" x14ac:dyDescent="0.3">
      <c r="A32" s="2">
        <v>2</v>
      </c>
      <c r="B32" s="5">
        <v>26.19</v>
      </c>
      <c r="C32" s="5">
        <v>0</v>
      </c>
    </row>
    <row r="33" spans="1:3" ht="14.4" thickBot="1" x14ac:dyDescent="0.3">
      <c r="A33" s="2">
        <v>3</v>
      </c>
      <c r="B33" s="5">
        <v>103.19</v>
      </c>
      <c r="C33" s="5">
        <v>0</v>
      </c>
    </row>
    <row r="34" spans="1:3" ht="14.4" thickBot="1" x14ac:dyDescent="0.3">
      <c r="A34" s="2">
        <v>4</v>
      </c>
      <c r="B34" s="5">
        <v>165.76</v>
      </c>
      <c r="C34" s="5">
        <v>0</v>
      </c>
    </row>
    <row r="35" spans="1:3" ht="14.4" thickBot="1" x14ac:dyDescent="0.3">
      <c r="A35" s="2">
        <v>5</v>
      </c>
      <c r="B35" s="5">
        <v>288.23</v>
      </c>
      <c r="C35" s="5">
        <v>0</v>
      </c>
    </row>
    <row r="36" spans="1:3" ht="14.4" thickBot="1" x14ac:dyDescent="0.3">
      <c r="A36" s="2">
        <v>6</v>
      </c>
      <c r="B36" s="5">
        <v>315.93</v>
      </c>
      <c r="C36" s="5">
        <v>0</v>
      </c>
    </row>
    <row r="37" spans="1:3" ht="14.4" thickBot="1" x14ac:dyDescent="0.3">
      <c r="A37" s="2">
        <v>7</v>
      </c>
      <c r="B37" s="5">
        <v>398.69</v>
      </c>
      <c r="C37" s="5">
        <v>0.03</v>
      </c>
    </row>
    <row r="38" spans="1:3" ht="14.4" thickBot="1" x14ac:dyDescent="0.3">
      <c r="A38" s="2">
        <v>8</v>
      </c>
      <c r="B38" s="5">
        <v>403.93</v>
      </c>
      <c r="C38" s="5">
        <v>0.03</v>
      </c>
    </row>
    <row r="39" spans="1:3" ht="14.4" thickBot="1" x14ac:dyDescent="0.3">
      <c r="A39" s="2">
        <v>9</v>
      </c>
      <c r="B39" s="5">
        <v>452.83</v>
      </c>
      <c r="C39" s="5">
        <v>0.15</v>
      </c>
    </row>
    <row r="40" spans="1:3" ht="14.4" thickBot="1" x14ac:dyDescent="0.3">
      <c r="A40" s="2">
        <v>10</v>
      </c>
      <c r="B40" s="5">
        <v>496.23</v>
      </c>
      <c r="C40" s="5">
        <v>0.45</v>
      </c>
    </row>
    <row r="41" spans="1:3" ht="14.4" thickBot="1" x14ac:dyDescent="0.3">
      <c r="A41" s="2">
        <v>11</v>
      </c>
      <c r="B41" s="5">
        <v>555.5</v>
      </c>
      <c r="C41" s="5">
        <v>1.51</v>
      </c>
    </row>
    <row r="42" spans="1:3" ht="14.4" thickBot="1" x14ac:dyDescent="0.3">
      <c r="A42" s="2">
        <v>12</v>
      </c>
      <c r="B42" s="5">
        <v>579.70000000000005</v>
      </c>
      <c r="C42" s="5">
        <v>2.25</v>
      </c>
    </row>
    <row r="43" spans="1:3" ht="14.4" thickBot="1" x14ac:dyDescent="0.3">
      <c r="A43" s="2">
        <v>13</v>
      </c>
      <c r="B43" s="5">
        <v>596.20000000000005</v>
      </c>
      <c r="C43" s="5">
        <v>3</v>
      </c>
    </row>
    <row r="44" spans="1:3" ht="14.4" thickBot="1" x14ac:dyDescent="0.3">
      <c r="A44" s="2">
        <v>14</v>
      </c>
      <c r="B44" s="5">
        <v>615.29999999999995</v>
      </c>
      <c r="C44" s="5">
        <v>3.99</v>
      </c>
    </row>
    <row r="45" spans="1:3" ht="14.4" thickBot="1" x14ac:dyDescent="0.3">
      <c r="A45" s="2">
        <v>15</v>
      </c>
      <c r="B45" s="5">
        <v>681.4</v>
      </c>
      <c r="C45" s="5">
        <v>9.6999999999999993</v>
      </c>
    </row>
    <row r="46" spans="1:3" ht="14.4" thickBot="1" x14ac:dyDescent="0.3">
      <c r="A46" s="2">
        <v>16</v>
      </c>
      <c r="B46" s="5">
        <v>709.8</v>
      </c>
      <c r="C46" s="5">
        <v>13.82</v>
      </c>
    </row>
    <row r="49" spans="1:4" ht="14.4" thickBot="1" x14ac:dyDescent="0.3">
      <c r="A49" s="1" t="s">
        <v>23</v>
      </c>
    </row>
    <row r="50" spans="1:4" ht="14.4" thickBot="1" x14ac:dyDescent="0.3">
      <c r="A50" s="2"/>
      <c r="B50" s="2" t="s">
        <v>0</v>
      </c>
      <c r="C50" s="2" t="s">
        <v>1</v>
      </c>
      <c r="D50" s="2" t="s">
        <v>14</v>
      </c>
    </row>
    <row r="51" spans="1:4" ht="14.4" thickBot="1" x14ac:dyDescent="0.3">
      <c r="A51" s="2" t="s">
        <v>10</v>
      </c>
      <c r="B51" s="6">
        <v>561.11</v>
      </c>
      <c r="C51" s="6">
        <v>2</v>
      </c>
      <c r="D51" s="8">
        <f>B51/C51</f>
        <v>280.55500000000001</v>
      </c>
    </row>
    <row r="52" spans="1:4" ht="14.4" thickBot="1" x14ac:dyDescent="0.3">
      <c r="A52" s="2" t="s">
        <v>11</v>
      </c>
      <c r="B52" s="6">
        <v>650.52</v>
      </c>
      <c r="C52" s="6">
        <v>8</v>
      </c>
      <c r="D52" s="8">
        <f>B52/C52</f>
        <v>81.314999999999998</v>
      </c>
    </row>
    <row r="54" spans="1:4" x14ac:dyDescent="0.25">
      <c r="A54" s="1" t="s">
        <v>27</v>
      </c>
    </row>
    <row r="55" spans="1:4" x14ac:dyDescent="0.25">
      <c r="A55" s="1" t="s">
        <v>26</v>
      </c>
    </row>
    <row r="56" spans="1:4" x14ac:dyDescent="0.25">
      <c r="A56" s="1" t="s">
        <v>28</v>
      </c>
    </row>
    <row r="57" spans="1:4" x14ac:dyDescent="0.25">
      <c r="A57" s="1" t="s">
        <v>29</v>
      </c>
    </row>
    <row r="58" spans="1:4" x14ac:dyDescent="0.25">
      <c r="A58" s="7" t="s">
        <v>30</v>
      </c>
    </row>
  </sheetData>
  <sortState xmlns:xlrd2="http://schemas.microsoft.com/office/spreadsheetml/2017/richdata2" ref="B31:C46">
    <sortCondition ref="B31:B46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2023-09-22T04:37:32Z</dcterms:modified>
</cp:coreProperties>
</file>