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AE82D422-FDBF-41FE-BE82-5ABB2F6C1A9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F26" i="1"/>
  <c r="I12" i="1"/>
  <c r="C24" i="1" l="1"/>
  <c r="F13" i="1" l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12" i="1"/>
  <c r="G12" i="1" s="1"/>
  <c r="H12" i="1" l="1"/>
  <c r="D24" i="1"/>
  <c r="E24" i="1"/>
  <c r="F24" i="1" s="1"/>
</calcChain>
</file>

<file path=xl/sharedStrings.xml><?xml version="1.0" encoding="utf-8"?>
<sst xmlns="http://schemas.openxmlformats.org/spreadsheetml/2006/main" count="26" uniqueCount="26">
  <si>
    <t>i</t>
    <phoneticPr fontId="2" type="noConversion"/>
  </si>
  <si>
    <t>室温Te/mV</t>
    <phoneticPr fontId="2" type="noConversion"/>
  </si>
  <si>
    <t>大气压/pa</t>
    <phoneticPr fontId="2" type="noConversion"/>
  </si>
  <si>
    <t>1.01x10^5Pa</t>
    <phoneticPr fontId="2" type="noConversion"/>
  </si>
  <si>
    <t>γ的标准值（用于计算定值误差）</t>
    <phoneticPr fontId="2" type="noConversion"/>
  </si>
  <si>
    <t>置信系数t</t>
    <phoneticPr fontId="2" type="noConversion"/>
  </si>
  <si>
    <t>标准偏差SD</t>
    <phoneticPr fontId="2" type="noConversion"/>
  </si>
  <si>
    <t>置信概率</t>
    <phoneticPr fontId="2" type="noConversion"/>
  </si>
  <si>
    <t>数据个数(数据不足15个则格子留空)</t>
    <phoneticPr fontId="2" type="noConversion"/>
  </si>
  <si>
    <t>μγ（仅考虑了a类不确定度）</t>
    <phoneticPr fontId="2" type="noConversion"/>
  </si>
  <si>
    <t>蓝色格子：书上或ppt上给定的数据，一般不需要改</t>
    <phoneticPr fontId="2" type="noConversion"/>
  </si>
  <si>
    <t>黄色格子：自动输出数据</t>
    <phoneticPr fontId="2" type="noConversion"/>
  </si>
  <si>
    <t>空气比热容比</t>
    <phoneticPr fontId="2" type="noConversion"/>
  </si>
  <si>
    <t>Posted on https://github.com/Axolyz/fuck-nku-physics-experiments.</t>
    <phoneticPr fontId="2" type="noConversion"/>
  </si>
  <si>
    <t>红色格子：填入你的实验数据，如本身自带数据请更改</t>
    <phoneticPr fontId="2" type="noConversion"/>
  </si>
  <si>
    <t>p1'/mV 1dp</t>
    <phoneticPr fontId="2" type="noConversion"/>
  </si>
  <si>
    <t>T1/mV 1dp</t>
    <phoneticPr fontId="2" type="noConversion"/>
  </si>
  <si>
    <t>p2'/mV 1dp</t>
    <phoneticPr fontId="2" type="noConversion"/>
  </si>
  <si>
    <t>T2/mV 1dp</t>
    <phoneticPr fontId="2" type="noConversion"/>
  </si>
  <si>
    <t>p1'-p2'/mV 1dp</t>
    <phoneticPr fontId="2" type="noConversion"/>
  </si>
  <si>
    <t>γ=p1'/p1'-p2' 3sd</t>
    <phoneticPr fontId="2" type="noConversion"/>
  </si>
  <si>
    <t>γ平均 3sd</t>
    <phoneticPr fontId="2" type="noConversion"/>
  </si>
  <si>
    <t>相对误差μ 3sd</t>
    <phoneticPr fontId="2" type="noConversion"/>
  </si>
  <si>
    <t>保留位数后(与μD对齐位数)</t>
    <phoneticPr fontId="2" type="noConversion"/>
  </si>
  <si>
    <t>保留位数后(最高次有效数字为1,2保留两位,反之保留一位)</t>
    <phoneticPr fontId="2" type="noConversion"/>
  </si>
  <si>
    <t>γ平均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</si>
</sst>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ont="0" applyFill="0" applyAlignment="0" applyProtection="0"/>
    <xf numFmtId="0" fontId="1" fillId="0" borderId="1" applyNumberFormat="0" applyFont="0" applyFill="0" applyAlignment="0" applyProtection="0"/>
  </cellStyleXfs>
  <cellXfs count="16">
    <xf numFmtId="0" fontId="0" fillId="0" borderId="0" xfId="0"/>
    <xf numFmtId="0" fontId="0" fillId="0" borderId="0" xfId="0" applyProtection="1">
      <protection locked="0"/>
    </xf>
    <xf numFmtId="0" fontId="0" fillId="0" borderId="1" xfId="1" applyFont="1" applyProtection="1">
      <protection locked="0"/>
    </xf>
    <xf numFmtId="0" fontId="0" fillId="3" borderId="1" xfId="1" applyFont="1" applyFill="1" applyProtection="1">
      <protection locked="0"/>
    </xf>
    <xf numFmtId="0" fontId="0" fillId="4" borderId="1" xfId="1" applyFont="1" applyFill="1" applyProtection="1">
      <protection locked="0"/>
    </xf>
    <xf numFmtId="0" fontId="1" fillId="0" borderId="1" xfId="1" applyProtection="1">
      <protection locked="0"/>
    </xf>
    <xf numFmtId="0" fontId="1" fillId="3" borderId="1" xfId="1" applyFill="1" applyProtection="1">
      <protection locked="0"/>
    </xf>
    <xf numFmtId="0" fontId="3" fillId="0" borderId="0" xfId="0" applyFont="1" applyProtection="1">
      <protection locked="0"/>
    </xf>
    <xf numFmtId="0" fontId="1" fillId="2" borderId="1" xfId="1" applyFill="1" applyProtection="1"/>
    <xf numFmtId="176" fontId="0" fillId="3" borderId="1" xfId="1" applyNumberFormat="1" applyFont="1" applyFill="1" applyProtection="1">
      <protection locked="0"/>
    </xf>
    <xf numFmtId="176" fontId="0" fillId="2" borderId="1" xfId="1" applyNumberFormat="1" applyFont="1" applyFill="1" applyProtection="1"/>
    <xf numFmtId="0" fontId="0" fillId="5" borderId="1" xfId="1" applyFont="1" applyFill="1" applyProtection="1">
      <protection locked="0"/>
    </xf>
    <xf numFmtId="11" fontId="0" fillId="2" borderId="1" xfId="1" applyNumberFormat="1" applyFont="1" applyFill="1" applyProtection="1"/>
    <xf numFmtId="11" fontId="0" fillId="0" borderId="1" xfId="1" applyNumberFormat="1" applyFont="1" applyProtection="1">
      <protection locked="0"/>
    </xf>
    <xf numFmtId="0" fontId="0" fillId="0" borderId="1" xfId="2" applyFont="1" applyProtection="1">
      <protection locked="0"/>
    </xf>
    <xf numFmtId="0" fontId="0" fillId="2" borderId="1" xfId="2" applyFont="1" applyFill="1" applyProtection="1"/>
  </cellXfs>
  <cellStyles count="3">
    <cellStyle name="Normal" xfId="0" builtinId="0"/>
    <cellStyle name="Style 1" xfId="2" xr:uid="{B7F5F38E-2862-49B7-958A-2AAAA3C2627B}"/>
    <cellStyle name="Style 2" xfId="1" xr:uid="{F5A71BF3-4D3A-4575-8D02-49F334C915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topLeftCell="A3" workbookViewId="0">
      <selection activeCell="F24" sqref="F24"/>
    </sheetView>
  </sheetViews>
  <sheetFormatPr defaultRowHeight="13.8" x14ac:dyDescent="0.25"/>
  <cols>
    <col min="1" max="1" width="11.88671875" style="1" customWidth="1"/>
    <col min="2" max="3" width="12.6640625" style="1" customWidth="1"/>
    <col min="4" max="4" width="14.33203125" style="1" customWidth="1"/>
    <col min="5" max="5" width="13.5546875" style="1" customWidth="1"/>
    <col min="6" max="6" width="14.109375" style="1" customWidth="1"/>
    <col min="7" max="7" width="16.6640625" style="1" customWidth="1"/>
    <col min="8" max="8" width="15.5546875" style="1" customWidth="1"/>
    <col min="9" max="9" width="19.21875" style="1" customWidth="1"/>
    <col min="10" max="16384" width="8.88671875" style="1"/>
  </cols>
  <sheetData>
    <row r="1" spans="1:9" x14ac:dyDescent="0.25">
      <c r="A1" s="1" t="s">
        <v>12</v>
      </c>
      <c r="C1" s="1" t="s">
        <v>13</v>
      </c>
    </row>
    <row r="3" spans="1:9" x14ac:dyDescent="0.25">
      <c r="A3" s="1" t="s">
        <v>14</v>
      </c>
    </row>
    <row r="4" spans="1:9" x14ac:dyDescent="0.25">
      <c r="A4" s="1" t="s">
        <v>10</v>
      </c>
    </row>
    <row r="5" spans="1:9" x14ac:dyDescent="0.25">
      <c r="A5" s="1" t="s">
        <v>11</v>
      </c>
    </row>
    <row r="7" spans="1:9" ht="14.4" thickBot="1" x14ac:dyDescent="0.3"/>
    <row r="8" spans="1:9" ht="14.4" thickBot="1" x14ac:dyDescent="0.3">
      <c r="A8" s="2" t="s">
        <v>1</v>
      </c>
      <c r="B8" s="2" t="s">
        <v>2</v>
      </c>
      <c r="C8" s="2" t="s">
        <v>4</v>
      </c>
    </row>
    <row r="9" spans="1:9" ht="14.4" thickBot="1" x14ac:dyDescent="0.3">
      <c r="A9" s="3">
        <v>1460.4</v>
      </c>
      <c r="B9" s="4" t="s">
        <v>3</v>
      </c>
      <c r="C9" s="4">
        <v>1.4019999999999999</v>
      </c>
    </row>
    <row r="10" spans="1:9" ht="14.4" thickBot="1" x14ac:dyDescent="0.3"/>
    <row r="11" spans="1:9" ht="14.4" thickBot="1" x14ac:dyDescent="0.3">
      <c r="A11" s="2" t="s">
        <v>0</v>
      </c>
      <c r="B11" s="2" t="s">
        <v>15</v>
      </c>
      <c r="C11" s="2" t="s">
        <v>16</v>
      </c>
      <c r="D11" s="2" t="s">
        <v>17</v>
      </c>
      <c r="E11" s="2" t="s">
        <v>18</v>
      </c>
      <c r="F11" s="2" t="s">
        <v>19</v>
      </c>
      <c r="G11" s="2" t="s">
        <v>20</v>
      </c>
      <c r="H11" s="2" t="s">
        <v>21</v>
      </c>
      <c r="I11" s="2" t="s">
        <v>22</v>
      </c>
    </row>
    <row r="12" spans="1:9" ht="14.4" thickBot="1" x14ac:dyDescent="0.3">
      <c r="A12" s="2">
        <v>1</v>
      </c>
      <c r="B12" s="9">
        <v>120</v>
      </c>
      <c r="C12" s="9">
        <v>1458.4</v>
      </c>
      <c r="D12" s="9">
        <v>36.700000000000003</v>
      </c>
      <c r="E12" s="9">
        <v>1458</v>
      </c>
      <c r="F12" s="10">
        <f>B12-D12</f>
        <v>83.3</v>
      </c>
      <c r="G12" s="12">
        <f>B12/(F12)</f>
        <v>1.440576230492197</v>
      </c>
      <c r="H12" s="12">
        <f>AVERAGE(G12:G21)</f>
        <v>1.3407084683419221</v>
      </c>
      <c r="I12" s="12">
        <f>ABS((C9-H12)/C9)</f>
        <v>4.371721230961325E-2</v>
      </c>
    </row>
    <row r="13" spans="1:9" ht="14.4" thickBot="1" x14ac:dyDescent="0.3">
      <c r="A13" s="2">
        <v>2</v>
      </c>
      <c r="B13" s="9">
        <v>118.6</v>
      </c>
      <c r="C13" s="9">
        <v>1458.6</v>
      </c>
      <c r="D13" s="9">
        <v>29.6</v>
      </c>
      <c r="E13" s="9">
        <v>1458.5</v>
      </c>
      <c r="F13" s="10">
        <f t="shared" ref="F13:F21" si="0">B13-D13</f>
        <v>89</v>
      </c>
      <c r="G13" s="12">
        <f t="shared" ref="G13:G21" si="1">B13/(F13)</f>
        <v>1.3325842696629213</v>
      </c>
      <c r="H13" s="13"/>
      <c r="I13" s="2"/>
    </row>
    <row r="14" spans="1:9" ht="14.4" thickBot="1" x14ac:dyDescent="0.3">
      <c r="A14" s="2">
        <v>3</v>
      </c>
      <c r="B14" s="9">
        <v>118.5</v>
      </c>
      <c r="C14" s="9">
        <v>1460</v>
      </c>
      <c r="D14" s="9">
        <v>29.6</v>
      </c>
      <c r="E14" s="9">
        <v>1459.6</v>
      </c>
      <c r="F14" s="10">
        <f t="shared" si="0"/>
        <v>88.9</v>
      </c>
      <c r="G14" s="12">
        <f t="shared" si="1"/>
        <v>1.3329583802024747</v>
      </c>
      <c r="H14" s="13"/>
      <c r="I14" s="11"/>
    </row>
    <row r="15" spans="1:9" ht="14.4" thickBot="1" x14ac:dyDescent="0.3">
      <c r="A15" s="2">
        <v>4</v>
      </c>
      <c r="B15" s="9">
        <v>119.4</v>
      </c>
      <c r="C15" s="9">
        <v>1460.7</v>
      </c>
      <c r="D15" s="9">
        <v>28.2</v>
      </c>
      <c r="E15" s="9">
        <v>1460.2</v>
      </c>
      <c r="F15" s="10">
        <f t="shared" si="0"/>
        <v>91.2</v>
      </c>
      <c r="G15" s="12">
        <f t="shared" si="1"/>
        <v>1.3092105263157896</v>
      </c>
      <c r="H15" s="13"/>
      <c r="I15" s="2"/>
    </row>
    <row r="16" spans="1:9" ht="14.4" thickBot="1" x14ac:dyDescent="0.3">
      <c r="A16" s="2">
        <v>5</v>
      </c>
      <c r="B16" s="9">
        <v>116.7</v>
      </c>
      <c r="C16" s="9">
        <v>1458.8</v>
      </c>
      <c r="D16" s="9">
        <v>27.2</v>
      </c>
      <c r="E16" s="9">
        <v>1460</v>
      </c>
      <c r="F16" s="10">
        <f t="shared" si="0"/>
        <v>89.5</v>
      </c>
      <c r="G16" s="12">
        <f t="shared" si="1"/>
        <v>1.3039106145251398</v>
      </c>
      <c r="H16" s="13"/>
      <c r="I16" s="2"/>
    </row>
    <row r="17" spans="1:9" ht="14.4" thickBot="1" x14ac:dyDescent="0.3">
      <c r="A17" s="2">
        <v>6</v>
      </c>
      <c r="B17" s="9">
        <v>120</v>
      </c>
      <c r="C17" s="9">
        <v>1458.9</v>
      </c>
      <c r="D17" s="9">
        <v>29.2</v>
      </c>
      <c r="E17" s="9">
        <v>1459.7</v>
      </c>
      <c r="F17" s="10">
        <f t="shared" si="0"/>
        <v>90.8</v>
      </c>
      <c r="G17" s="12">
        <f t="shared" si="1"/>
        <v>1.3215859030837005</v>
      </c>
      <c r="H17" s="13"/>
      <c r="I17" s="2"/>
    </row>
    <row r="18" spans="1:9" ht="14.4" thickBot="1" x14ac:dyDescent="0.3">
      <c r="A18" s="2">
        <v>7</v>
      </c>
      <c r="B18" s="9">
        <v>118.4</v>
      </c>
      <c r="C18" s="9">
        <v>1459</v>
      </c>
      <c r="D18" s="9">
        <v>31.4</v>
      </c>
      <c r="E18" s="9">
        <v>1458.8</v>
      </c>
      <c r="F18" s="10">
        <f t="shared" si="0"/>
        <v>87</v>
      </c>
      <c r="G18" s="12">
        <f t="shared" si="1"/>
        <v>1.360919540229885</v>
      </c>
      <c r="H18" s="13"/>
      <c r="I18" s="2"/>
    </row>
    <row r="19" spans="1:9" ht="14.4" thickBot="1" x14ac:dyDescent="0.3">
      <c r="A19" s="2">
        <v>8</v>
      </c>
      <c r="B19" s="9">
        <v>118.3</v>
      </c>
      <c r="C19" s="9">
        <v>1459.4</v>
      </c>
      <c r="D19" s="9">
        <v>30.2</v>
      </c>
      <c r="E19" s="9">
        <v>1459</v>
      </c>
      <c r="F19" s="10">
        <f t="shared" si="0"/>
        <v>88.1</v>
      </c>
      <c r="G19" s="12">
        <f t="shared" si="1"/>
        <v>1.3427922814982975</v>
      </c>
      <c r="H19" s="13"/>
      <c r="I19" s="2"/>
    </row>
    <row r="20" spans="1:9" ht="14.4" thickBot="1" x14ac:dyDescent="0.3">
      <c r="A20" s="2">
        <v>9</v>
      </c>
      <c r="B20" s="9">
        <v>120</v>
      </c>
      <c r="C20" s="9">
        <v>1459.3</v>
      </c>
      <c r="D20" s="9">
        <v>29.5</v>
      </c>
      <c r="E20" s="9">
        <v>1459.3</v>
      </c>
      <c r="F20" s="10">
        <f t="shared" si="0"/>
        <v>90.5</v>
      </c>
      <c r="G20" s="12">
        <f t="shared" si="1"/>
        <v>1.3259668508287292</v>
      </c>
      <c r="H20" s="13"/>
      <c r="I20" s="2"/>
    </row>
    <row r="21" spans="1:9" ht="14.4" thickBot="1" x14ac:dyDescent="0.3">
      <c r="A21" s="2">
        <v>10</v>
      </c>
      <c r="B21" s="9">
        <v>123.5</v>
      </c>
      <c r="C21" s="9">
        <v>1460.1</v>
      </c>
      <c r="D21" s="9">
        <v>31.1</v>
      </c>
      <c r="E21" s="9">
        <v>1460.5</v>
      </c>
      <c r="F21" s="10">
        <f t="shared" si="0"/>
        <v>92.4</v>
      </c>
      <c r="G21" s="12">
        <f t="shared" si="1"/>
        <v>1.3365800865800865</v>
      </c>
      <c r="H21" s="13"/>
      <c r="I21" s="2"/>
    </row>
    <row r="22" spans="1:9" ht="14.4" thickBot="1" x14ac:dyDescent="0.3"/>
    <row r="23" spans="1:9" ht="14.4" thickBot="1" x14ac:dyDescent="0.3">
      <c r="A23" s="5" t="s">
        <v>7</v>
      </c>
      <c r="B23" s="5" t="s">
        <v>8</v>
      </c>
      <c r="C23" s="5" t="s">
        <v>5</v>
      </c>
      <c r="D23" s="5" t="s">
        <v>25</v>
      </c>
      <c r="E23" s="5" t="s">
        <v>6</v>
      </c>
      <c r="F23" s="5" t="s">
        <v>9</v>
      </c>
    </row>
    <row r="24" spans="1:9" ht="14.4" thickBot="1" x14ac:dyDescent="0.3">
      <c r="A24" s="6">
        <v>0.68300000000000005</v>
      </c>
      <c r="B24" s="6">
        <v>10</v>
      </c>
      <c r="C24" s="8">
        <f>IF(B24&lt;6,ROUND(TINV(1-A24,B24-1),2),1)</f>
        <v>1</v>
      </c>
      <c r="D24" s="8">
        <f>AVERAGE(G12:G21)</f>
        <v>1.3407084683419221</v>
      </c>
      <c r="E24" s="8">
        <f>_xlfn.STDEV.S(G12:G21)</f>
        <v>3.8670545514806656E-2</v>
      </c>
      <c r="F24" s="8">
        <f>C24/SQRT(B19)*E24</f>
        <v>3.5553955644511332E-3</v>
      </c>
    </row>
    <row r="25" spans="1:9" ht="14.4" thickBot="1" x14ac:dyDescent="0.3">
      <c r="D25" s="14" t="s">
        <v>23</v>
      </c>
      <c r="F25" s="14" t="s">
        <v>24</v>
      </c>
    </row>
    <row r="26" spans="1:9" ht="14.4" thickBot="1" x14ac:dyDescent="0.3">
      <c r="D26" s="15" t="str">
        <f>IF(F24*10^INT(-LOG(ABS(F24)))&lt;0.3,FIXED(D24,1-INT(LOG(F24)),1),FIXED(D24,-INT(LOG(F24)),1))</f>
        <v>1.341</v>
      </c>
      <c r="F26" s="15" t="str">
        <f>IF(F24*10^INT(-LOG(ABS(F24)))&lt;0.3,FIXED(F24,1-INT(LOG(F24)),1),FIXED(F24,-INT(LOG(F24)),1))</f>
        <v>0.004</v>
      </c>
    </row>
    <row r="29" spans="1:9" x14ac:dyDescent="0.25">
      <c r="A29" s="7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Axolyz Li</cp:lastModifiedBy>
  <dcterms:created xsi:type="dcterms:W3CDTF">2015-06-05T18:17:20Z</dcterms:created>
  <dcterms:modified xsi:type="dcterms:W3CDTF">2024-04-02T10:02:53Z</dcterms:modified>
</cp:coreProperties>
</file>