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Coding\Repos\fuck-UPE\大物实验\数据处理-main\"/>
    </mc:Choice>
  </mc:AlternateContent>
  <xr:revisionPtr revIDLastSave="0" documentId="13_ncr:1_{A3ED6E7E-8878-472C-A9FB-D6B8045D398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E23" i="1"/>
  <c r="E20" i="1"/>
  <c r="E19" i="1"/>
  <c r="F14" i="1"/>
  <c r="F13" i="1"/>
  <c r="F23" i="1" l="1"/>
  <c r="G23" i="1" s="1"/>
  <c r="H23" i="1" s="1"/>
  <c r="F19" i="1"/>
  <c r="G19" i="1" s="1"/>
  <c r="H19" i="1" s="1"/>
  <c r="G13" i="1"/>
  <c r="H13" i="1" s="1"/>
  <c r="I13" i="1" s="1"/>
  <c r="J13" i="1" s="1"/>
  <c r="I23" i="1" l="1"/>
  <c r="K23" i="1" s="1"/>
  <c r="B27" i="1"/>
  <c r="I19" i="1"/>
  <c r="K19" i="1" s="1"/>
</calcChain>
</file>

<file path=xl/sharedStrings.xml><?xml version="1.0" encoding="utf-8"?>
<sst xmlns="http://schemas.openxmlformats.org/spreadsheetml/2006/main" count="51" uniqueCount="29">
  <si>
    <t>级数K</t>
  </si>
  <si>
    <t>光栅常数d</t>
  </si>
  <si>
    <t>读数窗</t>
  </si>
  <si>
    <t>+K级</t>
  </si>
  <si>
    <t>-K级</t>
  </si>
  <si>
    <t>1号</t>
  </si>
  <si>
    <t>2号</t>
  </si>
  <si>
    <t>衍射角弧度（可能有bug</t>
    <phoneticPr fontId="2" type="noConversion"/>
  </si>
  <si>
    <t>波长（nm）</t>
    <phoneticPr fontId="2" type="noConversion"/>
  </si>
  <si>
    <t>黄1参考值</t>
    <phoneticPr fontId="2" type="noConversion"/>
  </si>
  <si>
    <t>定值误差</t>
    <phoneticPr fontId="2" type="noConversion"/>
  </si>
  <si>
    <t>绿光波长</t>
    <phoneticPr fontId="2" type="noConversion"/>
  </si>
  <si>
    <t>黄2参考值</t>
    <phoneticPr fontId="2" type="noConversion"/>
  </si>
  <si>
    <t>黄1</t>
    <phoneticPr fontId="2" type="noConversion"/>
  </si>
  <si>
    <t>黄2</t>
    <phoneticPr fontId="2" type="noConversion"/>
  </si>
  <si>
    <t>黄光角色散/rad/nm</t>
    <phoneticPr fontId="2" type="noConversion"/>
  </si>
  <si>
    <t>角度2φk</t>
    <phoneticPr fontId="2" type="noConversion"/>
  </si>
  <si>
    <t>无偏心差角度2φk</t>
    <phoneticPr fontId="2" type="noConversion"/>
  </si>
  <si>
    <t>衍射角φk</t>
    <phoneticPr fontId="2" type="noConversion"/>
  </si>
  <si>
    <t>蓝色格子：书上或ppt上给定的数据，一般不需要改</t>
  </si>
  <si>
    <t>黄色格子：自动输出数据</t>
  </si>
  <si>
    <t>1.测光栅常量</t>
    <phoneticPr fontId="2" type="noConversion"/>
  </si>
  <si>
    <t>2.测黄线波长</t>
    <phoneticPr fontId="2" type="noConversion"/>
  </si>
  <si>
    <t>OUTPUT</t>
    <phoneticPr fontId="2" type="noConversion"/>
  </si>
  <si>
    <t>衍射光栅</t>
    <phoneticPr fontId="2" type="noConversion"/>
  </si>
  <si>
    <t>Posted on https://github.com/Axolyz/fuck-nku-physics-experiments.</t>
    <phoneticPr fontId="2" type="noConversion"/>
  </si>
  <si>
    <t>红色格子：填入你的实验数据，如本身自带数据请更改</t>
    <phoneticPr fontId="2" type="noConversion"/>
  </si>
  <si>
    <t>请将度分秒数字以冒号(半角英文冒号!!)隔开输入，如输入：“54:30:00”，回车，单元格自动显示为 54°30′00″,输入角度时请写全度分秒</t>
    <phoneticPr fontId="2" type="noConversion"/>
  </si>
  <si>
    <t>为表示角度，本表格利用了自带的日期格式，看到值突然变为日期是输入正确的体现, 这可能是整个灌水仓库里技术力最高的一个地方了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</si>
</sst>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h]\°mm\′ss\″"/>
    <numFmt numFmtId="177" formatCode="&quot;$&quot;#,##0.00"/>
  </numFmts>
  <fonts count="5" x14ac:knownFonts="1"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rgb="FF39C5BB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77" fontId="1" fillId="0" borderId="1" applyNumberFormat="0" applyFont="0" applyFill="0" applyAlignment="0" applyProtection="0">
      <alignment horizontal="center" vertical="center"/>
    </xf>
  </cellStyleXfs>
  <cellXfs count="18">
    <xf numFmtId="0" fontId="0" fillId="0" borderId="0" xfId="0"/>
    <xf numFmtId="0" fontId="0" fillId="0" borderId="0" xfId="0" applyProtection="1">
      <protection locked="0"/>
    </xf>
    <xf numFmtId="0" fontId="1" fillId="0" borderId="1" xfId="1" applyNumberFormat="1" applyFont="1" applyAlignment="1" applyProtection="1">
      <alignment horizontal="center" vertical="center"/>
      <protection locked="0"/>
    </xf>
    <xf numFmtId="0" fontId="1" fillId="0" borderId="1" xfId="1" applyNumberFormat="1" applyFont="1" applyAlignment="1" applyProtection="1">
      <alignment vertical="center"/>
      <protection locked="0"/>
    </xf>
    <xf numFmtId="0" fontId="1" fillId="0" borderId="1" xfId="1" applyNumberFormat="1" applyFont="1" applyFill="1" applyAlignment="1" applyProtection="1">
      <alignment vertical="center"/>
      <protection locked="0"/>
    </xf>
    <xf numFmtId="0" fontId="3" fillId="2" borderId="1" xfId="1" applyNumberFormat="1" applyFont="1" applyFill="1" applyAlignment="1" applyProtection="1">
      <alignment vertical="center"/>
      <protection locked="0"/>
    </xf>
    <xf numFmtId="176" fontId="1" fillId="3" borderId="1" xfId="1" applyNumberFormat="1" applyFont="1" applyFill="1" applyAlignment="1" applyProtection="1">
      <alignment horizontal="center" vertical="center"/>
      <protection locked="0"/>
    </xf>
    <xf numFmtId="176" fontId="1" fillId="0" borderId="1" xfId="1" applyNumberFormat="1" applyFont="1" applyAlignment="1" applyProtection="1">
      <alignment vertical="center"/>
      <protection locked="0"/>
    </xf>
    <xf numFmtId="0" fontId="0" fillId="0" borderId="1" xfId="1" applyNumberFormat="1" applyFont="1" applyAlignment="1" applyProtection="1">
      <protection locked="0"/>
    </xf>
    <xf numFmtId="0" fontId="1" fillId="2" borderId="1" xfId="1" applyNumberFormat="1" applyFont="1" applyFill="1" applyAlignment="1" applyProtection="1">
      <alignment vertical="center"/>
      <protection locked="0"/>
    </xf>
    <xf numFmtId="0" fontId="1" fillId="2" borderId="1" xfId="1" applyNumberFormat="1" applyFont="1" applyFill="1" applyAlignment="1" applyProtection="1">
      <alignment horizontal="center" vertical="center"/>
      <protection locked="0"/>
    </xf>
    <xf numFmtId="0" fontId="1" fillId="0" borderId="0" xfId="1" applyNumberFormat="1" applyFont="1" applyFill="1" applyBorder="1" applyAlignment="1" applyProtection="1">
      <alignment vertical="center"/>
      <protection locked="0"/>
    </xf>
    <xf numFmtId="0" fontId="3" fillId="0" borderId="0" xfId="0" applyFont="1" applyProtection="1">
      <protection locked="0"/>
    </xf>
    <xf numFmtId="176" fontId="1" fillId="4" borderId="1" xfId="1" applyNumberFormat="1" applyFont="1" applyFill="1" applyAlignment="1" applyProtection="1">
      <alignment vertical="center"/>
    </xf>
    <xf numFmtId="0" fontId="0" fillId="4" borderId="1" xfId="1" applyNumberFormat="1" applyFont="1" applyFill="1" applyAlignment="1" applyProtection="1"/>
    <xf numFmtId="0" fontId="1" fillId="4" borderId="1" xfId="1" applyNumberFormat="1" applyFont="1" applyFill="1" applyAlignment="1" applyProtection="1">
      <alignment vertical="center"/>
    </xf>
    <xf numFmtId="176" fontId="1" fillId="4" borderId="1" xfId="1" applyNumberFormat="1" applyFont="1" applyFill="1" applyAlignment="1" applyProtection="1">
      <alignment horizontal="center" vertical="center"/>
    </xf>
    <xf numFmtId="0" fontId="4" fillId="0" borderId="0" xfId="0" applyFont="1" applyProtection="1">
      <protection locked="0"/>
    </xf>
  </cellXfs>
  <cellStyles count="2">
    <cellStyle name="Normal" xfId="0" builtinId="0"/>
    <cellStyle name="Style 1" xfId="1" xr:uid="{794EE7EE-D5E8-487F-B6E0-2BE019E1D4FB}"/>
  </cellStyles>
  <dxfs count="0"/>
  <tableStyles count="0" defaultTableStyle="TableStyleMedium2" defaultPivotStyle="PivotStyleLight16"/>
  <colors>
    <mruColors>
      <color rgb="FF39C5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workbookViewId="0">
      <selection activeCell="E13" sqref="E13"/>
    </sheetView>
  </sheetViews>
  <sheetFormatPr defaultRowHeight="13.8" x14ac:dyDescent="0.25"/>
  <cols>
    <col min="1" max="1" width="11.6640625" style="1" customWidth="1"/>
    <col min="2" max="2" width="10.33203125" style="1" customWidth="1"/>
    <col min="3" max="3" width="10.88671875" style="1" bestFit="1" customWidth="1"/>
    <col min="4" max="4" width="12.88671875" style="1" customWidth="1"/>
    <col min="5" max="5" width="12.77734375" style="1" customWidth="1"/>
    <col min="6" max="6" width="17.6640625" style="1" customWidth="1"/>
    <col min="7" max="7" width="17.109375" style="1" customWidth="1"/>
    <col min="8" max="8" width="22.33203125" style="1" customWidth="1"/>
    <col min="9" max="9" width="23.6640625" style="1" customWidth="1"/>
    <col min="10" max="10" width="10.109375" style="1" customWidth="1"/>
    <col min="11" max="16384" width="8.88671875" style="1"/>
  </cols>
  <sheetData>
    <row r="1" spans="1:10" x14ac:dyDescent="0.25">
      <c r="A1" s="1" t="s">
        <v>24</v>
      </c>
      <c r="C1" s="1" t="s">
        <v>25</v>
      </c>
    </row>
    <row r="3" spans="1:10" x14ac:dyDescent="0.25">
      <c r="A3" s="1" t="s">
        <v>26</v>
      </c>
    </row>
    <row r="4" spans="1:10" x14ac:dyDescent="0.25">
      <c r="A4" s="1" t="s">
        <v>19</v>
      </c>
    </row>
    <row r="5" spans="1:10" x14ac:dyDescent="0.25">
      <c r="A5" s="1" t="s">
        <v>20</v>
      </c>
    </row>
    <row r="8" spans="1:10" x14ac:dyDescent="0.25">
      <c r="A8" s="17" t="s">
        <v>27</v>
      </c>
    </row>
    <row r="9" spans="1:10" x14ac:dyDescent="0.25">
      <c r="A9" s="17" t="s">
        <v>28</v>
      </c>
    </row>
    <row r="11" spans="1:10" ht="14.4" thickBot="1" x14ac:dyDescent="0.3">
      <c r="A11" s="1" t="s">
        <v>21</v>
      </c>
    </row>
    <row r="12" spans="1:10" ht="14.4" thickBot="1" x14ac:dyDescent="0.3">
      <c r="A12" s="2" t="s">
        <v>11</v>
      </c>
      <c r="B12" s="3" t="s">
        <v>0</v>
      </c>
      <c r="C12" s="2" t="s">
        <v>2</v>
      </c>
      <c r="D12" s="2" t="s">
        <v>3</v>
      </c>
      <c r="E12" s="2" t="s">
        <v>4</v>
      </c>
      <c r="F12" s="3" t="s">
        <v>16</v>
      </c>
      <c r="G12" s="3" t="s">
        <v>17</v>
      </c>
      <c r="H12" s="3" t="s">
        <v>18</v>
      </c>
      <c r="I12" s="4" t="s">
        <v>7</v>
      </c>
      <c r="J12" s="3" t="s">
        <v>1</v>
      </c>
    </row>
    <row r="13" spans="1:10" ht="14.4" thickBot="1" x14ac:dyDescent="0.3">
      <c r="A13" s="5">
        <v>546.1</v>
      </c>
      <c r="B13" s="5">
        <v>1</v>
      </c>
      <c r="C13" s="2" t="s">
        <v>5</v>
      </c>
      <c r="D13" s="6">
        <v>2.4597222222222221</v>
      </c>
      <c r="E13" s="6">
        <v>3.25</v>
      </c>
      <c r="F13" s="16">
        <f>E13-D13</f>
        <v>0.79027777777777786</v>
      </c>
      <c r="G13" s="13">
        <f>(F13+F14)/2</f>
        <v>0.78750000000000053</v>
      </c>
      <c r="H13" s="13">
        <f>G13/2</f>
        <v>0.39375000000000027</v>
      </c>
      <c r="I13" s="14">
        <f>(DAY(H13)*24+HOUR(H13)+MINUTE(H13)/60+SECOND(H13)/3600)*PI()/180</f>
        <v>0.16493361431346412</v>
      </c>
      <c r="J13" s="15">
        <f>A13/SIN(I13)</f>
        <v>3326.0886082671418</v>
      </c>
    </row>
    <row r="14" spans="1:10" ht="14.4" thickBot="1" x14ac:dyDescent="0.3">
      <c r="A14" s="3"/>
      <c r="B14" s="3"/>
      <c r="C14" s="2" t="s">
        <v>6</v>
      </c>
      <c r="D14" s="6">
        <v>9.9666666666666668</v>
      </c>
      <c r="E14" s="6">
        <v>10.75138888888889</v>
      </c>
      <c r="F14" s="16">
        <f>E14-D14</f>
        <v>0.78472222222222321</v>
      </c>
      <c r="G14" s="7"/>
      <c r="H14" s="7"/>
      <c r="I14" s="8"/>
      <c r="J14" s="3"/>
    </row>
    <row r="16" spans="1:10" x14ac:dyDescent="0.25">
      <c r="A16" s="1" t="s">
        <v>22</v>
      </c>
    </row>
    <row r="17" spans="1:11" ht="14.4" thickBot="1" x14ac:dyDescent="0.3">
      <c r="A17" s="1" t="s">
        <v>13</v>
      </c>
    </row>
    <row r="18" spans="1:11" ht="14.4" thickBot="1" x14ac:dyDescent="0.3">
      <c r="A18" s="3" t="s">
        <v>0</v>
      </c>
      <c r="B18" s="2" t="s">
        <v>2</v>
      </c>
      <c r="C18" s="2" t="s">
        <v>3</v>
      </c>
      <c r="D18" s="2" t="s">
        <v>4</v>
      </c>
      <c r="E18" s="3" t="s">
        <v>16</v>
      </c>
      <c r="F18" s="3" t="s">
        <v>17</v>
      </c>
      <c r="G18" s="3" t="s">
        <v>18</v>
      </c>
      <c r="H18" s="4" t="s">
        <v>7</v>
      </c>
      <c r="I18" s="4" t="s">
        <v>8</v>
      </c>
      <c r="J18" s="2" t="s">
        <v>9</v>
      </c>
      <c r="K18" s="4" t="s">
        <v>10</v>
      </c>
    </row>
    <row r="19" spans="1:11" ht="14.4" thickBot="1" x14ac:dyDescent="0.3">
      <c r="A19" s="9">
        <v>2</v>
      </c>
      <c r="B19" s="2" t="s">
        <v>5</v>
      </c>
      <c r="C19" s="6">
        <v>2.0173611111111112</v>
      </c>
      <c r="D19" s="6">
        <v>3.7048611111111112</v>
      </c>
      <c r="E19" s="16">
        <f>D19-C19</f>
        <v>1.6875</v>
      </c>
      <c r="F19" s="13">
        <f>(E19+E20)/2</f>
        <v>1.6902777777777782</v>
      </c>
      <c r="G19" s="13">
        <f>F19/2</f>
        <v>0.84513888888888911</v>
      </c>
      <c r="H19" s="14">
        <f>(DAY(G19)*24+HOUR(G19)+MINUTE(G19)/60+SECOND(G19)/3600)*PI()/180</f>
        <v>0.35401094994618321</v>
      </c>
      <c r="I19" s="14">
        <f>J13*SIN(H19)/A19</f>
        <v>576.51562171486523</v>
      </c>
      <c r="J19" s="10">
        <v>577</v>
      </c>
      <c r="K19" s="14">
        <f>ABS(J19-I19)/J19</f>
        <v>8.39477097287291E-4</v>
      </c>
    </row>
    <row r="20" spans="1:11" ht="14.4" thickBot="1" x14ac:dyDescent="0.3">
      <c r="A20" s="3"/>
      <c r="B20" s="2" t="s">
        <v>6</v>
      </c>
      <c r="C20" s="6">
        <v>9.5118055555555561</v>
      </c>
      <c r="D20" s="6">
        <v>11.204861111111112</v>
      </c>
      <c r="E20" s="16">
        <f>D20-C20</f>
        <v>1.6930555555555564</v>
      </c>
      <c r="F20" s="7"/>
      <c r="G20" s="7"/>
      <c r="H20" s="8"/>
      <c r="I20" s="8"/>
      <c r="J20" s="8"/>
      <c r="K20" s="8"/>
    </row>
    <row r="21" spans="1:11" ht="14.4" thickBot="1" x14ac:dyDescent="0.3">
      <c r="A21" s="11" t="s">
        <v>14</v>
      </c>
    </row>
    <row r="22" spans="1:11" ht="14.4" thickBot="1" x14ac:dyDescent="0.3">
      <c r="A22" s="3" t="s">
        <v>0</v>
      </c>
      <c r="B22" s="2" t="s">
        <v>2</v>
      </c>
      <c r="C22" s="2" t="s">
        <v>3</v>
      </c>
      <c r="D22" s="2" t="s">
        <v>4</v>
      </c>
      <c r="E22" s="3" t="s">
        <v>16</v>
      </c>
      <c r="F22" s="3" t="s">
        <v>17</v>
      </c>
      <c r="G22" s="3" t="s">
        <v>18</v>
      </c>
      <c r="H22" s="4" t="s">
        <v>7</v>
      </c>
      <c r="I22" s="4" t="s">
        <v>8</v>
      </c>
      <c r="J22" s="2" t="s">
        <v>12</v>
      </c>
      <c r="K22" s="4" t="s">
        <v>10</v>
      </c>
    </row>
    <row r="23" spans="1:11" ht="14.4" thickBot="1" x14ac:dyDescent="0.3">
      <c r="A23" s="9">
        <v>2</v>
      </c>
      <c r="B23" s="2" t="s">
        <v>5</v>
      </c>
      <c r="C23" s="6">
        <v>2.0083333333333333</v>
      </c>
      <c r="D23" s="6">
        <v>3.7034722222222225</v>
      </c>
      <c r="E23" s="16">
        <f>D23-C23</f>
        <v>1.6951388888888892</v>
      </c>
      <c r="F23" s="13">
        <f>(E23+E24)/2</f>
        <v>1.6930555555555553</v>
      </c>
      <c r="G23" s="13">
        <f>F23/2</f>
        <v>0.84652777777777766</v>
      </c>
      <c r="H23" s="14">
        <f>(DAY(G23)*24+HOUR(G23)+MINUTE(G23)/60+SECOND(G23)/3600)*PI()/180</f>
        <v>0.35459272636351458</v>
      </c>
      <c r="I23" s="14">
        <f>J13*SIN(H23)/A23</f>
        <v>577.42304796386918</v>
      </c>
      <c r="J23" s="10">
        <v>579.1</v>
      </c>
      <c r="K23" s="14">
        <f>ABS(J23-I23)/J23</f>
        <v>2.8957900813863621E-3</v>
      </c>
    </row>
    <row r="24" spans="1:11" ht="14.4" thickBot="1" x14ac:dyDescent="0.3">
      <c r="A24" s="3"/>
      <c r="B24" s="2" t="s">
        <v>6</v>
      </c>
      <c r="C24" s="6">
        <v>9.5104166666666661</v>
      </c>
      <c r="D24" s="6">
        <v>11.201388888888888</v>
      </c>
      <c r="E24" s="16">
        <f>D24-C24</f>
        <v>1.6909722222222214</v>
      </c>
      <c r="F24" s="7"/>
      <c r="G24" s="7"/>
      <c r="H24" s="8"/>
      <c r="I24" s="8"/>
      <c r="J24" s="8"/>
      <c r="K24" s="8"/>
    </row>
    <row r="25" spans="1:11" ht="14.4" thickBot="1" x14ac:dyDescent="0.3"/>
    <row r="26" spans="1:11" ht="14.4" thickBot="1" x14ac:dyDescent="0.3">
      <c r="A26" s="8" t="s">
        <v>23</v>
      </c>
      <c r="B26" s="8" t="s">
        <v>15</v>
      </c>
    </row>
    <row r="27" spans="1:11" ht="14.4" thickBot="1" x14ac:dyDescent="0.3">
      <c r="A27" s="8"/>
      <c r="B27" s="14">
        <f>(H23-H19)/(J23-J19)</f>
        <v>2.7703638920541126E-4</v>
      </c>
    </row>
    <row r="32" spans="1:11" x14ac:dyDescent="0.25">
      <c r="A32" s="12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Axolyz Li</dc:creator>
  <cp:lastModifiedBy>Axolyz Li</cp:lastModifiedBy>
  <dcterms:created xsi:type="dcterms:W3CDTF">2015-06-05T18:17:20Z</dcterms:created>
  <dcterms:modified xsi:type="dcterms:W3CDTF">2024-04-02T08:52:00Z</dcterms:modified>
</cp:coreProperties>
</file>