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48A11EAF-4D0A-40A9-857F-DB8F804CF0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8" i="1"/>
  <c r="C17" i="1"/>
  <c r="D10" i="1" l="1"/>
  <c r="E10" i="1" s="1"/>
  <c r="D11" i="1"/>
  <c r="E11" i="1" s="1"/>
  <c r="D12" i="1"/>
  <c r="E12" i="1" s="1"/>
  <c r="D13" i="1"/>
  <c r="E13" i="1" s="1"/>
  <c r="D14" i="1"/>
  <c r="E14" i="1" s="1"/>
  <c r="D9" i="1"/>
  <c r="E9" i="1" s="1"/>
  <c r="D17" i="1" l="1"/>
  <c r="E17" i="1"/>
  <c r="F17" i="1" s="1"/>
  <c r="H17" i="1" s="1"/>
</calcChain>
</file>

<file path=xl/sharedStrings.xml><?xml version="1.0" encoding="utf-8"?>
<sst xmlns="http://schemas.openxmlformats.org/spreadsheetml/2006/main" count="21" uniqueCount="21">
  <si>
    <t>N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</si>
  <si>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</si>
  <si>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</si>
  <si>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置信系数t</t>
    <phoneticPr fontId="2" type="noConversion"/>
  </si>
  <si>
    <t>d/mm</t>
    <phoneticPr fontId="2" type="noConversion"/>
  </si>
  <si>
    <t>△d/mm</t>
    <phoneticPr fontId="2" type="noConversion"/>
  </si>
  <si>
    <t>λ/nm</t>
    <phoneticPr fontId="2" type="noConversion"/>
  </si>
  <si>
    <t>μaλ</t>
    <phoneticPr fontId="2" type="noConversion"/>
  </si>
  <si>
    <t>μbλ</t>
    <phoneticPr fontId="2" type="noConversion"/>
  </si>
  <si>
    <t>μλ</t>
    <phoneticPr fontId="2" type="noConversion"/>
  </si>
  <si>
    <t>λ平均</t>
    <phoneticPr fontId="2" type="noConversion"/>
  </si>
  <si>
    <t>标准偏差Sλ</t>
    <phoneticPr fontId="2" type="noConversion"/>
  </si>
  <si>
    <t>d/nm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</si>
  <si>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</si>
  <si>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</si>
  <si>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迈克尔孙</t>
    <phoneticPr fontId="2" type="noConversion"/>
  </si>
  <si>
    <t>Authored by Axolyz.</t>
    <phoneticPr fontId="2" type="noConversion"/>
  </si>
  <si>
    <t>Licensed by GPL v3.</t>
    <phoneticPr fontId="2" type="noConversion"/>
  </si>
  <si>
    <t>Welcome for stars, issues &amp; contribution.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</si>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</sst>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1" applyNumberFormat="0" applyFont="0" applyFill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1" xfId="3" applyFont="1" applyProtection="1">
      <protection locked="0"/>
    </xf>
    <xf numFmtId="0" fontId="0" fillId="3" borderId="1" xfId="3" applyFont="1" applyFill="1" applyProtection="1">
      <protection locked="0"/>
    </xf>
    <xf numFmtId="0" fontId="0" fillId="2" borderId="1" xfId="3" applyFont="1" applyFill="1" applyProtection="1">
      <protection locked="0"/>
    </xf>
    <xf numFmtId="0" fontId="1" fillId="0" borderId="1" xfId="3" applyProtection="1">
      <protection locked="0"/>
    </xf>
    <xf numFmtId="0" fontId="1" fillId="2" borderId="1" xfId="3" applyFill="1" applyProtection="1">
      <protection locked="0"/>
    </xf>
    <xf numFmtId="0" fontId="3" fillId="4" borderId="1" xfId="3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3" applyFont="1" applyFill="1" applyProtection="1"/>
    <xf numFmtId="0" fontId="1" fillId="3" borderId="1" xfId="3" applyFill="1" applyProtection="1"/>
  </cellXfs>
  <cellStyles count="4">
    <cellStyle name="Normal" xfId="0" builtinId="0"/>
    <cellStyle name="Style 1" xfId="1" xr:uid="{2419CFC2-FACA-4C9F-854F-D10D90AAF652}"/>
    <cellStyle name="Style 2" xfId="2" xr:uid="{9A5378F0-E7D2-40F5-A5EC-4132EF9B5BA8}"/>
    <cellStyle name="Style 3" xfId="3" xr:uid="{758D4A59-E2B8-4A4A-88A4-C599FD1A9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Sheet1!$B$8:$B$14</c:f>
              <c:numCache>
                <c:formatCode>General</c:formatCode>
                <c:ptCount val="7"/>
                <c:pt idx="0">
                  <c:v>10310</c:v>
                </c:pt>
                <c:pt idx="1">
                  <c:v>27010</c:v>
                </c:pt>
                <c:pt idx="2">
                  <c:v>42630</c:v>
                </c:pt>
                <c:pt idx="3">
                  <c:v>59030</c:v>
                </c:pt>
                <c:pt idx="4">
                  <c:v>75140</c:v>
                </c:pt>
                <c:pt idx="5">
                  <c:v>90720</c:v>
                </c:pt>
                <c:pt idx="6">
                  <c:v>106740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32E-B02C-89CFEF3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7071"/>
        <c:axId val="870097551"/>
      </c:scatterChart>
      <c:valAx>
        <c:axId val="8700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551"/>
        <c:crosses val="autoZero"/>
        <c:crossBetween val="midCat"/>
      </c:valAx>
      <c:valAx>
        <c:axId val="8700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95250</xdr:rowOff>
    </xdr:from>
    <xdr:to>
      <xdr:col>16</xdr:col>
      <xdr:colOff>114300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F00FB-1E44-92A0-37E7-8969BA93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11" sqref="F11"/>
    </sheetView>
  </sheetViews>
  <sheetFormatPr defaultRowHeight="13.8" x14ac:dyDescent="0.25"/>
  <cols>
    <col min="1" max="1" width="8.88671875" style="1"/>
    <col min="2" max="2" width="8.5546875" style="1" customWidth="1"/>
    <col min="3" max="3" width="7.88671875" style="1" customWidth="1"/>
    <col min="4" max="4" width="7.5546875" style="1" customWidth="1"/>
    <col min="5" max="5" width="12.21875" style="1" customWidth="1"/>
    <col min="6" max="6" width="8.88671875" style="1"/>
    <col min="7" max="7" width="12.77734375" style="1" bestFit="1" customWidth="1"/>
    <col min="8" max="16384" width="8.88671875" style="1"/>
  </cols>
  <sheetData>
    <row r="1" spans="1:8" x14ac:dyDescent="0.25">
      <c r="A1" s="1" t="s">
        <v>15</v>
      </c>
    </row>
    <row r="3" spans="1:8" x14ac:dyDescent="0.25">
      <c r="A3" s="1" t="s">
        <v>20</v>
      </c>
    </row>
    <row r="4" spans="1:8" x14ac:dyDescent="0.25">
      <c r="A4" s="1" t="s">
        <v>13</v>
      </c>
    </row>
    <row r="5" spans="1:8" x14ac:dyDescent="0.25">
      <c r="A5" s="1" t="s">
        <v>14</v>
      </c>
    </row>
    <row r="6" spans="1:8" ht="14.4" thickBot="1" x14ac:dyDescent="0.3"/>
    <row r="7" spans="1:8" ht="14.4" thickBot="1" x14ac:dyDescent="0.3">
      <c r="A7" s="2" t="s">
        <v>0</v>
      </c>
      <c r="B7" s="2" t="s">
        <v>12</v>
      </c>
      <c r="C7" s="2" t="s">
        <v>4</v>
      </c>
      <c r="D7" s="2" t="s">
        <v>5</v>
      </c>
      <c r="E7" s="2" t="s">
        <v>6</v>
      </c>
    </row>
    <row r="8" spans="1:8" ht="14.4" thickBot="1" x14ac:dyDescent="0.3">
      <c r="A8" s="2">
        <v>0</v>
      </c>
      <c r="B8" s="9">
        <f t="shared" ref="B8:B14" si="0">C8*1000000</f>
        <v>10310</v>
      </c>
      <c r="C8" s="4">
        <v>1.031E-2</v>
      </c>
      <c r="D8" s="3"/>
      <c r="E8" s="3"/>
    </row>
    <row r="9" spans="1:8" ht="14.4" thickBot="1" x14ac:dyDescent="0.3">
      <c r="A9" s="2">
        <v>50</v>
      </c>
      <c r="B9" s="9">
        <f t="shared" si="0"/>
        <v>27010</v>
      </c>
      <c r="C9" s="4">
        <v>2.7009999999999999E-2</v>
      </c>
      <c r="D9" s="9">
        <f t="shared" ref="D9:D14" si="1">C9-C8</f>
        <v>1.67E-2</v>
      </c>
      <c r="E9" s="9">
        <f t="shared" ref="E9:E14" si="2">D9*2000000/(A9-A8)</f>
        <v>668</v>
      </c>
    </row>
    <row r="10" spans="1:8" ht="14.4" thickBot="1" x14ac:dyDescent="0.3">
      <c r="A10" s="2">
        <v>100</v>
      </c>
      <c r="B10" s="9">
        <f t="shared" si="0"/>
        <v>42630</v>
      </c>
      <c r="C10" s="4">
        <v>4.2630000000000001E-2</v>
      </c>
      <c r="D10" s="9">
        <f t="shared" si="1"/>
        <v>1.5620000000000002E-2</v>
      </c>
      <c r="E10" s="9">
        <f t="shared" si="2"/>
        <v>624.80000000000007</v>
      </c>
    </row>
    <row r="11" spans="1:8" ht="14.4" thickBot="1" x14ac:dyDescent="0.3">
      <c r="A11" s="2">
        <v>150</v>
      </c>
      <c r="B11" s="9">
        <f t="shared" si="0"/>
        <v>59030</v>
      </c>
      <c r="C11" s="4">
        <v>5.9029999999999999E-2</v>
      </c>
      <c r="D11" s="9">
        <f t="shared" si="1"/>
        <v>1.6399999999999998E-2</v>
      </c>
      <c r="E11" s="9">
        <f t="shared" si="2"/>
        <v>655.99999999999989</v>
      </c>
    </row>
    <row r="12" spans="1:8" ht="14.4" thickBot="1" x14ac:dyDescent="0.3">
      <c r="A12" s="2">
        <v>200</v>
      </c>
      <c r="B12" s="9">
        <f t="shared" si="0"/>
        <v>75140</v>
      </c>
      <c r="C12" s="4">
        <v>7.5139999999999998E-2</v>
      </c>
      <c r="D12" s="9">
        <f t="shared" si="1"/>
        <v>1.6109999999999999E-2</v>
      </c>
      <c r="E12" s="9">
        <f t="shared" si="2"/>
        <v>644.4</v>
      </c>
    </row>
    <row r="13" spans="1:8" ht="14.4" thickBot="1" x14ac:dyDescent="0.3">
      <c r="A13" s="2">
        <v>250</v>
      </c>
      <c r="B13" s="9">
        <f t="shared" si="0"/>
        <v>90720</v>
      </c>
      <c r="C13" s="4">
        <v>9.0719999999999995E-2</v>
      </c>
      <c r="D13" s="9">
        <f t="shared" si="1"/>
        <v>1.5579999999999997E-2</v>
      </c>
      <c r="E13" s="9">
        <f t="shared" si="2"/>
        <v>623.19999999999982</v>
      </c>
    </row>
    <row r="14" spans="1:8" ht="14.4" thickBot="1" x14ac:dyDescent="0.3">
      <c r="A14" s="2">
        <v>300</v>
      </c>
      <c r="B14" s="9">
        <f t="shared" si="0"/>
        <v>106740</v>
      </c>
      <c r="C14" s="4">
        <v>0.10674</v>
      </c>
      <c r="D14" s="9">
        <f t="shared" si="1"/>
        <v>1.6020000000000006E-2</v>
      </c>
      <c r="E14" s="9">
        <f t="shared" si="2"/>
        <v>640.8000000000003</v>
      </c>
    </row>
    <row r="15" spans="1:8" ht="14.4" thickBot="1" x14ac:dyDescent="0.3"/>
    <row r="16" spans="1:8" ht="14.4" thickBot="1" x14ac:dyDescent="0.3">
      <c r="A16" s="5" t="s">
        <v>1</v>
      </c>
      <c r="B16" s="5" t="s">
        <v>2</v>
      </c>
      <c r="C16" s="5" t="s">
        <v>3</v>
      </c>
      <c r="D16" s="5" t="s">
        <v>10</v>
      </c>
      <c r="E16" s="5" t="s">
        <v>11</v>
      </c>
      <c r="F16" s="5" t="s">
        <v>7</v>
      </c>
      <c r="G16" s="5" t="s">
        <v>8</v>
      </c>
      <c r="H16" s="5" t="s">
        <v>9</v>
      </c>
    </row>
    <row r="17" spans="1:8" ht="14.4" thickBot="1" x14ac:dyDescent="0.3">
      <c r="A17" s="6">
        <v>0.68300000000000005</v>
      </c>
      <c r="B17" s="6">
        <v>6</v>
      </c>
      <c r="C17" s="10">
        <f>IF(B17&lt;6,ROUND(TINV(1-A17,B17-1),2),1)</f>
        <v>1</v>
      </c>
      <c r="D17" s="10">
        <f>AVERAGE(E9:E14)</f>
        <v>642.86666666666667</v>
      </c>
      <c r="E17" s="10">
        <f>_xlfn.STDEV.S(E9:E14)</f>
        <v>17.458369530590961</v>
      </c>
      <c r="F17" s="10">
        <f>C17/SQRT(B17)*E17</f>
        <v>7.1273495151501551</v>
      </c>
      <c r="G17" s="7">
        <v>5.7735000000000003</v>
      </c>
      <c r="H17" s="10">
        <f>SQRT(F17^2+G17^2)</f>
        <v>9.1723722864431956</v>
      </c>
    </row>
    <row r="19" spans="1:8" x14ac:dyDescent="0.25">
      <c r="A19" s="1" t="s">
        <v>16</v>
      </c>
    </row>
    <row r="20" spans="1:8" x14ac:dyDescent="0.25">
      <c r="A20" s="1" t="s">
        <v>17</v>
      </c>
    </row>
    <row r="21" spans="1:8" x14ac:dyDescent="0.25">
      <c r="A21" s="1" t="s">
        <v>19</v>
      </c>
    </row>
    <row r="22" spans="1:8" x14ac:dyDescent="0.25">
      <c r="A22" s="1" t="s">
        <v>18</v>
      </c>
    </row>
    <row r="23" spans="1:8" x14ac:dyDescent="0.25">
      <c r="A23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2024-03-01T02:12:54Z</dcterms:modified>
</cp:coreProperties>
</file>