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E:\Coding\Repos\fuck-UPE\"/>
    </mc:Choice>
  </mc:AlternateContent>
  <xr:revisionPtr revIDLastSave="0" documentId="13_ncr:1_{B0E38448-96D6-4D64-ACC1-51CD8381ABF4}" xr6:coauthVersionLast="47" xr6:coauthVersionMax="47" xr10:uidLastSave="{00000000-0000-0000-0000-000000000000}"/>
  <bookViews>
    <workbookView xWindow="2820" yWindow="2244" windowWidth="17280" windowHeight="88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2" i="1" l="1"/>
  <c r="C18" i="1"/>
  <c r="E12" i="1"/>
  <c r="D12" i="1"/>
  <c r="C12" i="1"/>
  <c r="F12" i="1" s="1"/>
  <c r="H12" i="1" l="1"/>
  <c r="E18" i="1"/>
  <c r="A18" i="1" l="1"/>
  <c r="B18" i="1" s="1"/>
  <c r="D18" i="1" s="1"/>
</calcChain>
</file>

<file path=xl/sharedStrings.xml><?xml version="1.0" encoding="utf-8"?>
<sst xmlns="http://schemas.openxmlformats.org/spreadsheetml/2006/main" count="25" uniqueCount="25">
  <si>
    <t>ΔI/nA</t>
    <phoneticPr fontId="3" type="noConversion"/>
  </si>
  <si>
    <t>ρx</t>
    <phoneticPr fontId="3" type="noConversion"/>
  </si>
  <si>
    <t>电桥灵敏度S/nA</t>
    <phoneticPr fontId="3" type="noConversion"/>
  </si>
  <si>
    <t>△Rx</t>
    <phoneticPr fontId="3" type="noConversion"/>
  </si>
  <si>
    <t>Rx</t>
    <phoneticPr fontId="3" type="noConversion"/>
  </si>
  <si>
    <t>测量次数</t>
  </si>
  <si>
    <t>±</t>
    <phoneticPr fontId="3" type="noConversion"/>
  </si>
  <si>
    <t>直径（mm）</t>
    <phoneticPr fontId="3" type="noConversion"/>
  </si>
  <si>
    <t>棍长度/mm=</t>
    <phoneticPr fontId="3" type="noConversion"/>
  </si>
  <si>
    <t>置信概率</t>
    <phoneticPr fontId="3" type="noConversion"/>
  </si>
  <si>
    <t>数据个数(数据不足15个则格子留空)</t>
    <phoneticPr fontId="3" type="noConversion"/>
  </si>
  <si>
    <t>置信系数t</t>
    <phoneticPr fontId="3" type="noConversion"/>
  </si>
  <si>
    <t>D平均</t>
    <phoneticPr fontId="3" type="noConversion"/>
  </si>
  <si>
    <t>标准偏差SD</t>
    <phoneticPr fontId="3" type="noConversion"/>
  </si>
  <si>
    <t>μaD</t>
    <phoneticPr fontId="3" type="noConversion"/>
  </si>
  <si>
    <t>μbD</t>
    <phoneticPr fontId="3" type="noConversion"/>
  </si>
  <si>
    <t>μD</t>
    <phoneticPr fontId="3" type="noConversion"/>
  </si>
  <si>
    <t>R2</t>
    <phoneticPr fontId="3" type="noConversion"/>
  </si>
  <si>
    <t>ΔR2</t>
    <phoneticPr fontId="3" type="noConversion"/>
  </si>
  <si>
    <t>R0</t>
    <phoneticPr fontId="3" type="noConversion"/>
  </si>
  <si>
    <t>R1</t>
    <phoneticPr fontId="3" type="noConversion"/>
  </si>
  <si>
    <t>k</t>
    <phoneticPr fontId="3" type="noConversion"/>
  </si>
  <si>
    <t>电阻率ρ</t>
    <phoneticPr fontId="3" type="noConversion"/>
  </si>
  <si>
    <t>本实验需要测量三次，不过三次的数据处理流程都是完全一样的</t>
    <phoneticPr fontId="3" type="noConversion"/>
  </si>
  <si>
    <t>ρ0=ρ1=ρ2=…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</si>
</sst>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rgb="FF000000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name val="等线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3">
    <xf numFmtId="0" fontId="0" fillId="0" borderId="0"/>
    <xf numFmtId="0" fontId="1" fillId="0" borderId="1" applyNumberFormat="0" applyFont="0" applyFill="0" applyAlignment="0" applyProtection="0"/>
    <xf numFmtId="0" fontId="1" fillId="0" borderId="5" applyNumberFormat="0" applyFont="0" applyFill="0" applyAlignment="0" applyProtection="0"/>
  </cellStyleXfs>
  <cellXfs count="20">
    <xf numFmtId="0" fontId="0" fillId="0" borderId="0" xfId="0"/>
    <xf numFmtId="0" fontId="0" fillId="0" borderId="1" xfId="1" applyFont="1"/>
    <xf numFmtId="0" fontId="0" fillId="4" borderId="1" xfId="1" applyFont="1" applyFill="1"/>
    <xf numFmtId="0" fontId="2" fillId="0" borderId="1" xfId="1" applyFont="1" applyAlignment="1">
      <alignment horizontal="center" vertical="center"/>
    </xf>
    <xf numFmtId="0" fontId="2" fillId="3" borderId="1" xfId="1" applyFont="1" applyFill="1" applyAlignment="1">
      <alignment horizontal="center" vertical="center"/>
    </xf>
    <xf numFmtId="0" fontId="2" fillId="0" borderId="1" xfId="1" applyFont="1" applyFill="1" applyAlignment="1">
      <alignment horizontal="center" vertical="center"/>
    </xf>
    <xf numFmtId="0" fontId="0" fillId="2" borderId="1" xfId="1" applyFont="1" applyFill="1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0" xfId="0" applyFont="1"/>
    <xf numFmtId="0" fontId="1" fillId="0" borderId="5" xfId="2"/>
    <xf numFmtId="0" fontId="1" fillId="3" borderId="5" xfId="2" applyFill="1"/>
    <xf numFmtId="0" fontId="1" fillId="2" borderId="5" xfId="2" applyFill="1"/>
    <xf numFmtId="0" fontId="5" fillId="3" borderId="5" xfId="2" applyFont="1" applyFill="1"/>
    <xf numFmtId="0" fontId="2" fillId="3" borderId="4" xfId="0" applyFont="1" applyFill="1" applyBorder="1" applyAlignment="1">
      <alignment horizontal="center" vertical="center"/>
    </xf>
    <xf numFmtId="0" fontId="0" fillId="3" borderId="0" xfId="0" applyFill="1"/>
    <xf numFmtId="0" fontId="0" fillId="4" borderId="0" xfId="0" applyFill="1"/>
    <xf numFmtId="0" fontId="0" fillId="0" borderId="1" xfId="1" applyFont="1" applyFill="1"/>
  </cellXfs>
  <cellStyles count="3">
    <cellStyle name="Normal" xfId="0" builtinId="0"/>
    <cellStyle name="Style 1" xfId="1" xr:uid="{9B41D9A9-34A4-4D72-B273-FE2E8E690650}"/>
    <cellStyle name="Style 2" xfId="2" xr:uid="{7B1FF6D7-6D7E-45EC-9A57-396DFC13A7E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8"/>
  <sheetViews>
    <sheetView tabSelected="1" workbookViewId="0">
      <selection activeCell="F2" sqref="F2"/>
    </sheetView>
  </sheetViews>
  <sheetFormatPr defaultRowHeight="13.8" x14ac:dyDescent="0.25"/>
  <cols>
    <col min="1" max="1" width="16.5546875" customWidth="1"/>
    <col min="3" max="3" width="13.109375" bestFit="1" customWidth="1"/>
    <col min="5" max="6" width="13.109375" bestFit="1" customWidth="1"/>
    <col min="7" max="7" width="12.77734375" bestFit="1" customWidth="1"/>
  </cols>
  <sheetData>
    <row r="1" spans="1:8" ht="14.4" thickBot="1" x14ac:dyDescent="0.3">
      <c r="A1" s="1" t="s">
        <v>19</v>
      </c>
      <c r="B1" s="1" t="s">
        <v>20</v>
      </c>
      <c r="C1" s="1" t="s">
        <v>24</v>
      </c>
      <c r="D1" s="19" t="s">
        <v>21</v>
      </c>
    </row>
    <row r="2" spans="1:8" ht="14.4" thickBot="1" x14ac:dyDescent="0.3">
      <c r="A2" s="2">
        <v>1E-3</v>
      </c>
      <c r="B2" s="2">
        <v>1000</v>
      </c>
      <c r="C2" s="2">
        <v>1E-3</v>
      </c>
      <c r="D2" s="2">
        <v>0.1</v>
      </c>
    </row>
    <row r="3" spans="1:8" x14ac:dyDescent="0.25">
      <c r="A3" s="10"/>
    </row>
    <row r="4" spans="1:8" x14ac:dyDescent="0.25">
      <c r="A4" t="s">
        <v>23</v>
      </c>
    </row>
    <row r="6" spans="1:8" x14ac:dyDescent="0.25">
      <c r="A6" s="11" t="s">
        <v>8</v>
      </c>
      <c r="B6" s="17">
        <v>661</v>
      </c>
      <c r="C6" t="s">
        <v>6</v>
      </c>
      <c r="D6" s="18">
        <v>0.5</v>
      </c>
    </row>
    <row r="7" spans="1:8" ht="14.4" thickBot="1" x14ac:dyDescent="0.3"/>
    <row r="8" spans="1:8" ht="14.4" thickBot="1" x14ac:dyDescent="0.3">
      <c r="A8" s="7" t="s">
        <v>5</v>
      </c>
      <c r="B8" s="8">
        <v>1</v>
      </c>
      <c r="C8" s="8">
        <v>2</v>
      </c>
      <c r="D8" s="8">
        <v>3</v>
      </c>
      <c r="E8" s="8">
        <v>4</v>
      </c>
      <c r="F8" s="8">
        <v>5</v>
      </c>
    </row>
    <row r="9" spans="1:8" ht="14.4" thickBot="1" x14ac:dyDescent="0.3">
      <c r="A9" s="9" t="s">
        <v>7</v>
      </c>
      <c r="B9" s="16">
        <v>5.41</v>
      </c>
      <c r="C9" s="16">
        <v>5.4</v>
      </c>
      <c r="D9" s="16">
        <v>5.41</v>
      </c>
      <c r="E9" s="16">
        <v>5.4</v>
      </c>
      <c r="F9" s="16">
        <v>5.4</v>
      </c>
    </row>
    <row r="10" spans="1:8" ht="14.4" thickBot="1" x14ac:dyDescent="0.3"/>
    <row r="11" spans="1:8" ht="15" thickTop="1" thickBot="1" x14ac:dyDescent="0.3">
      <c r="A11" s="12" t="s">
        <v>9</v>
      </c>
      <c r="B11" s="12" t="s">
        <v>10</v>
      </c>
      <c r="C11" s="12" t="s">
        <v>11</v>
      </c>
      <c r="D11" s="12" t="s">
        <v>12</v>
      </c>
      <c r="E11" s="12" t="s">
        <v>13</v>
      </c>
      <c r="F11" s="12" t="s">
        <v>14</v>
      </c>
      <c r="G11" s="12" t="s">
        <v>15</v>
      </c>
      <c r="H11" s="12" t="s">
        <v>16</v>
      </c>
    </row>
    <row r="12" spans="1:8" ht="15" thickTop="1" thickBot="1" x14ac:dyDescent="0.3">
      <c r="A12" s="13">
        <v>0.68300000000000005</v>
      </c>
      <c r="B12" s="13">
        <v>5</v>
      </c>
      <c r="C12" s="14">
        <f>IF(B12&lt;6,ROUND(TINV(1-A12,B12-1),2),1)</f>
        <v>1.1399999999999999</v>
      </c>
      <c r="D12" s="14">
        <f>AVERAGE(B9:F9)</f>
        <v>5.403999999999999</v>
      </c>
      <c r="E12" s="14">
        <f>_xlfn.STDEV.S(B9:F9)</f>
        <v>5.4772255750515442E-3</v>
      </c>
      <c r="F12" s="14">
        <f>C12/SQRT(B12)*E12</f>
        <v>2.7924183067727626E-3</v>
      </c>
      <c r="G12" s="15">
        <f>0.01/SQRT(3)</f>
        <v>5.773502691896258E-3</v>
      </c>
      <c r="H12" s="14">
        <f>SQRT(F12^2+G12^2)</f>
        <v>6.4133402633364932E-3</v>
      </c>
    </row>
    <row r="13" spans="1:8" ht="15" thickTop="1" thickBot="1" x14ac:dyDescent="0.3"/>
    <row r="14" spans="1:8" ht="14.4" thickBot="1" x14ac:dyDescent="0.3">
      <c r="A14" s="3" t="s">
        <v>17</v>
      </c>
      <c r="B14" s="3" t="s">
        <v>18</v>
      </c>
      <c r="C14" s="3" t="s">
        <v>0</v>
      </c>
    </row>
    <row r="15" spans="1:8" ht="14.4" thickBot="1" x14ac:dyDescent="0.3">
      <c r="A15" s="4">
        <v>1185.0999999999999</v>
      </c>
      <c r="B15" s="4">
        <v>5</v>
      </c>
      <c r="C15" s="4">
        <v>105.6</v>
      </c>
    </row>
    <row r="16" spans="1:8" ht="14.4" thickBot="1" x14ac:dyDescent="0.3"/>
    <row r="17" spans="1:5" ht="14.4" thickBot="1" x14ac:dyDescent="0.3">
      <c r="A17" s="5" t="s">
        <v>2</v>
      </c>
      <c r="B17" s="1" t="s">
        <v>1</v>
      </c>
      <c r="C17" s="1" t="s">
        <v>4</v>
      </c>
      <c r="D17" s="1" t="s">
        <v>3</v>
      </c>
      <c r="E17" s="1" t="s">
        <v>22</v>
      </c>
    </row>
    <row r="18" spans="1:5" ht="14.4" thickBot="1" x14ac:dyDescent="0.3">
      <c r="A18" s="6">
        <f>(C15)/(B15/A15)</f>
        <v>25029.311999999998</v>
      </c>
      <c r="B18" s="6">
        <f>SQRT(((1+D2)^2)*(C2^2+C2^2)+(D2^2)*(C2^2+C2^2)+C2^2+(0.1/A18)^2)</f>
        <v>1.8547280023082963E-3</v>
      </c>
      <c r="C18" s="6">
        <f>A15*A2/B2</f>
        <v>1.1851000000000001E-3</v>
      </c>
      <c r="D18" s="6">
        <f>B18*C18</f>
        <v>2.198038155535562E-6</v>
      </c>
      <c r="E18" s="6">
        <f>C18*PI()*D12^2*10^(-6)/(4*B6*10^(-3))</f>
        <v>4.1121987876073295E-8</v>
      </c>
    </row>
  </sheetData>
  <phoneticPr fontId="3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Axolyz Li</dc:creator>
  <cp:lastModifiedBy>Galen Li</cp:lastModifiedBy>
  <dcterms:created xsi:type="dcterms:W3CDTF">2015-06-05T18:17:20Z</dcterms:created>
  <dcterms:modified xsi:type="dcterms:W3CDTF">2023-04-23T00:50:25Z</dcterms:modified>
</cp:coreProperties>
</file>