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FE559582-4D5C-4979-8C3E-02E0645FA6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G11" i="1"/>
  <c r="H11" i="1" s="1"/>
  <c r="F11" i="1"/>
  <c r="A11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B6" i="1"/>
  <c r="B7" i="1" s="1"/>
  <c r="D11" i="1" s="1"/>
  <c r="B11" i="1" l="1"/>
  <c r="C11" i="1"/>
  <c r="B8" i="1" l="1"/>
  <c r="E8" i="1"/>
  <c r="F8" i="1"/>
  <c r="G8" i="1"/>
  <c r="E11" i="1"/>
  <c r="H8" i="1"/>
  <c r="D8" i="1"/>
</calcChain>
</file>

<file path=xl/sharedStrings.xml><?xml version="1.0" encoding="utf-8"?>
<sst xmlns="http://schemas.openxmlformats.org/spreadsheetml/2006/main" count="15" uniqueCount="15">
  <si>
    <t>干涉级数</t>
    <phoneticPr fontId="2" type="noConversion"/>
  </si>
  <si>
    <t>干涉环左位置/mm</t>
    <phoneticPr fontId="2" type="noConversion"/>
  </si>
  <si>
    <t>干涉环右位置/mm</t>
    <phoneticPr fontId="2" type="noConversion"/>
  </si>
  <si>
    <t>直径/mm</t>
    <phoneticPr fontId="2" type="noConversion"/>
  </si>
  <si>
    <t>直径平方/mm^2</t>
    <phoneticPr fontId="2" type="noConversion"/>
  </si>
  <si>
    <t>钠灯波长/nm</t>
    <phoneticPr fontId="2" type="noConversion"/>
  </si>
  <si>
    <t>x平均</t>
    <phoneticPr fontId="2" type="noConversion"/>
  </si>
  <si>
    <t>y平均</t>
    <phoneticPr fontId="2" type="noConversion"/>
  </si>
  <si>
    <t>最小二乘斜率a</t>
    <phoneticPr fontId="2" type="noConversion"/>
  </si>
  <si>
    <t>最小二乘截距b</t>
    <phoneticPr fontId="2" type="noConversion"/>
  </si>
  <si>
    <t>曲率半径R/mm</t>
    <phoneticPr fontId="2" type="noConversion"/>
  </si>
  <si>
    <t>残差平方</t>
    <phoneticPr fontId="2" type="noConversion"/>
  </si>
  <si>
    <t>y不确定度uyi</t>
    <phoneticPr fontId="2" type="noConversion"/>
  </si>
  <si>
    <t>x残差平方和sxx</t>
    <phoneticPr fontId="2" type="noConversion"/>
  </si>
  <si>
    <t>R的不确定度u/mm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</si>
</sst>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7">
    <xf numFmtId="0" fontId="0" fillId="0" borderId="0" xfId="0"/>
    <xf numFmtId="0" fontId="0" fillId="0" borderId="1" xfId="1" applyFont="1"/>
    <xf numFmtId="0" fontId="0" fillId="3" borderId="1" xfId="1" applyFont="1" applyFill="1"/>
    <xf numFmtId="0" fontId="0" fillId="2" borderId="1" xfId="1" applyFont="1" applyFill="1"/>
    <xf numFmtId="0" fontId="0" fillId="0" borderId="1" xfId="1" applyFont="1" applyFill="1"/>
    <xf numFmtId="0" fontId="3" fillId="4" borderId="1" xfId="1" applyFont="1" applyFill="1" applyAlignment="1">
      <alignment horizontal="center" vertical="center"/>
    </xf>
    <xf numFmtId="0" fontId="0" fillId="3" borderId="1" xfId="1" applyFont="1" applyFill="1" applyAlignment="1">
      <alignment wrapText="1"/>
    </xf>
  </cellXfs>
  <cellStyles count="2">
    <cellStyle name="Normal" xfId="0" builtinId="0"/>
    <cellStyle name="Style 1" xfId="1" xr:uid="{B57F8707-B626-4625-9352-0713A947F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26.553409000000023</c:v>
                </c:pt>
                <c:pt idx="1">
                  <c:v>38.068899999999978</c:v>
                </c:pt>
                <c:pt idx="2">
                  <c:v>48.874081000000047</c:v>
                </c:pt>
                <c:pt idx="3">
                  <c:v>59.552088999999981</c:v>
                </c:pt>
                <c:pt idx="4">
                  <c:v>72.675624999999982</c:v>
                </c:pt>
                <c:pt idx="5">
                  <c:v>84.254041000000043</c:v>
                </c:pt>
                <c:pt idx="6">
                  <c:v>96.23610000000005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582-93B9-1ECA46FE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087"/>
        <c:axId val="1762884527"/>
      </c:scatterChart>
      <c:valAx>
        <c:axId val="17628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84527"/>
        <c:crosses val="autoZero"/>
        <c:crossBetween val="midCat"/>
      </c:valAx>
      <c:valAx>
        <c:axId val="17628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9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861060</xdr:colOff>
      <xdr:row>12</xdr:row>
      <xdr:rowOff>19050</xdr:rowOff>
    </xdr:from>
    <xdr:to>
      <xdr:col>7</xdr:col>
      <xdr:colOff>365760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2CA6A-C738-7DAC-436D-B2559B97F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J9" sqref="J9"/>
    </sheetView>
  </sheetViews>
  <sheetFormatPr defaultRowHeight="13.8" x14ac:dyDescent="0.25"/>
  <cols>
    <col min="1" max="1" width="18.44140625" bestFit="1" customWidth="1"/>
    <col min="2" max="2" width="12.77734375" bestFit="1" customWidth="1"/>
    <col min="3" max="3" width="15" bestFit="1" customWidth="1"/>
    <col min="4" max="4" width="15.109375" bestFit="1" customWidth="1"/>
    <col min="5" max="5" width="15.21875" bestFit="1" customWidth="1"/>
    <col min="6" max="6" width="15.44140625" bestFit="1" customWidth="1"/>
    <col min="7" max="7" width="13.109375" bestFit="1" customWidth="1"/>
    <col min="8" max="8" width="18.6640625" bestFit="1" customWidth="1"/>
  </cols>
  <sheetData>
    <row r="1" spans="1:8" ht="14.4" thickBot="1" x14ac:dyDescent="0.3">
      <c r="A1" s="1" t="s">
        <v>5</v>
      </c>
    </row>
    <row r="2" spans="1:8" ht="14.4" thickBot="1" x14ac:dyDescent="0.3">
      <c r="A2" s="3">
        <v>589.29999999999995</v>
      </c>
    </row>
    <row r="3" spans="1:8" ht="14.4" thickBot="1" x14ac:dyDescent="0.3">
      <c r="A3" s="1" t="s">
        <v>0</v>
      </c>
      <c r="B3" s="1">
        <v>10</v>
      </c>
      <c r="C3" s="1">
        <v>15</v>
      </c>
      <c r="D3" s="1">
        <v>20</v>
      </c>
      <c r="E3" s="1">
        <v>25</v>
      </c>
      <c r="F3" s="1">
        <v>30</v>
      </c>
      <c r="G3" s="1">
        <v>35</v>
      </c>
      <c r="H3" s="1">
        <v>40</v>
      </c>
    </row>
    <row r="4" spans="1:8" ht="14.4" thickBot="1" x14ac:dyDescent="0.3">
      <c r="A4" s="1" t="s">
        <v>1</v>
      </c>
      <c r="B4" s="5">
        <v>31.574000000000002</v>
      </c>
      <c r="C4" s="5">
        <v>32.091999999999999</v>
      </c>
      <c r="D4" s="5">
        <v>32.441000000000003</v>
      </c>
      <c r="E4" s="5">
        <v>33.195</v>
      </c>
      <c r="F4" s="5">
        <v>33.195</v>
      </c>
      <c r="G4" s="5">
        <v>33.524000000000001</v>
      </c>
      <c r="H4" s="5">
        <v>33.840000000000003</v>
      </c>
    </row>
    <row r="5" spans="1:8" ht="14.4" thickBot="1" x14ac:dyDescent="0.3">
      <c r="A5" s="1" t="s">
        <v>2</v>
      </c>
      <c r="B5" s="5">
        <v>26.420999999999999</v>
      </c>
      <c r="C5" s="5">
        <v>25.922000000000001</v>
      </c>
      <c r="D5" s="5">
        <v>25.45</v>
      </c>
      <c r="E5" s="5">
        <v>25.478000000000002</v>
      </c>
      <c r="F5" s="5">
        <v>24.67</v>
      </c>
      <c r="G5" s="5">
        <v>24.344999999999999</v>
      </c>
      <c r="H5" s="5">
        <v>24.03</v>
      </c>
    </row>
    <row r="6" spans="1:8" ht="14.4" thickBot="1" x14ac:dyDescent="0.3">
      <c r="A6" s="1" t="s">
        <v>3</v>
      </c>
      <c r="B6" s="2">
        <f>B4-B5</f>
        <v>5.1530000000000022</v>
      </c>
      <c r="C6" s="2">
        <f t="shared" ref="C6:H6" si="0">C4-C5</f>
        <v>6.1699999999999982</v>
      </c>
      <c r="D6" s="2">
        <f t="shared" si="0"/>
        <v>6.9910000000000032</v>
      </c>
      <c r="E6" s="2">
        <f t="shared" si="0"/>
        <v>7.7169999999999987</v>
      </c>
      <c r="F6" s="2">
        <f t="shared" si="0"/>
        <v>8.5249999999999986</v>
      </c>
      <c r="G6" s="2">
        <f t="shared" si="0"/>
        <v>9.179000000000002</v>
      </c>
      <c r="H6" s="2">
        <f t="shared" si="0"/>
        <v>9.8100000000000023</v>
      </c>
    </row>
    <row r="7" spans="1:8" ht="14.4" thickBot="1" x14ac:dyDescent="0.3">
      <c r="A7" s="1" t="s">
        <v>4</v>
      </c>
      <c r="B7" s="2">
        <f>B6^2</f>
        <v>26.553409000000023</v>
      </c>
      <c r="C7" s="2">
        <f t="shared" ref="C7:H7" si="1">C6^2</f>
        <v>38.068899999999978</v>
      </c>
      <c r="D7" s="2">
        <f t="shared" si="1"/>
        <v>48.874081000000047</v>
      </c>
      <c r="E7" s="2">
        <f t="shared" si="1"/>
        <v>59.552088999999981</v>
      </c>
      <c r="F7" s="2">
        <f t="shared" si="1"/>
        <v>72.675624999999982</v>
      </c>
      <c r="G7" s="2">
        <f t="shared" si="1"/>
        <v>84.254041000000043</v>
      </c>
      <c r="H7" s="2">
        <f t="shared" si="1"/>
        <v>96.23610000000005</v>
      </c>
    </row>
    <row r="8" spans="1:8" ht="14.4" thickBot="1" x14ac:dyDescent="0.3">
      <c r="A8" s="4" t="s">
        <v>11</v>
      </c>
      <c r="B8" s="1">
        <f>(B7-C11*B3-D11)^2</f>
        <v>0.26076229177624916</v>
      </c>
      <c r="C8" s="1">
        <f>(C7-C11*C3-D11)^2</f>
        <v>0.1690389775922278</v>
      </c>
      <c r="D8" s="1">
        <f>(D7-C11*D3-D11)^2</f>
        <v>0.15893927815427047</v>
      </c>
      <c r="E8" s="1">
        <f>(E7-C11*E3-D11)^2</f>
        <v>1.7839883988344556</v>
      </c>
      <c r="F8" s="1">
        <f>(F7-C11*F3-D11)^2</f>
        <v>2.9887259777589614E-2</v>
      </c>
      <c r="G8" s="1">
        <f>(G7-C11*G3-D11)^2</f>
        <v>1.8577397929723048E-2</v>
      </c>
      <c r="H8" s="1">
        <f>(H7-C11*H3-D11)^2</f>
        <v>0.25337283563665625</v>
      </c>
    </row>
    <row r="9" spans="1:8" ht="14.4" thickBot="1" x14ac:dyDescent="0.3"/>
    <row r="10" spans="1:8" ht="14.4" thickBot="1" x14ac:dyDescent="0.3">
      <c r="A10" s="1" t="s">
        <v>6</v>
      </c>
      <c r="B10" s="1" t="s">
        <v>7</v>
      </c>
      <c r="C10" s="1" t="s">
        <v>8</v>
      </c>
      <c r="D10" s="4" t="s">
        <v>9</v>
      </c>
      <c r="E10" s="1" t="s">
        <v>10</v>
      </c>
      <c r="F10" s="1" t="s">
        <v>13</v>
      </c>
      <c r="G10" s="4" t="s">
        <v>12</v>
      </c>
      <c r="H10" s="4" t="s">
        <v>14</v>
      </c>
    </row>
    <row r="11" spans="1:8" ht="14.4" thickBot="1" x14ac:dyDescent="0.3">
      <c r="A11" s="2">
        <f>AVERAGE(B3:I3)</f>
        <v>25</v>
      </c>
      <c r="B11" s="2">
        <f>AVERAGE(B7:H7)</f>
        <v>60.8877492857143</v>
      </c>
      <c r="C11" s="2">
        <f>SLOPE(B7:H7,B3:H3)</f>
        <v>2.3229992785714297</v>
      </c>
      <c r="D11" s="6">
        <f>INTERCEPT(B7:H7,B3:H3)</f>
        <v>2.8127673214285593</v>
      </c>
      <c r="E11" s="2">
        <f>C11/(4*A2)*1000000</f>
        <v>985.49095476473349</v>
      </c>
      <c r="F11" s="2">
        <f>VAR(B3:H3)*6</f>
        <v>700</v>
      </c>
      <c r="G11" s="2">
        <f>SQRT(SUM(B8:H8)/5)</f>
        <v>0.73137766437062757</v>
      </c>
      <c r="H11" s="2">
        <f>G11/SQRT(F11)</f>
        <v>2.7643477348456371E-2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2023-04-25T07:02:53Z</dcterms:modified>
</cp:coreProperties>
</file>