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dad\Materias de grado - UNS\Contabilidad III\Cursado 2022\clases presentacion de EC\"/>
    </mc:Choice>
  </mc:AlternateContent>
  <bookViews>
    <workbookView xWindow="0" yWindow="0" windowWidth="20490" windowHeight="7650"/>
  </bookViews>
  <sheets>
    <sheet name="ejemplo 1" sheetId="1" r:id="rId1"/>
    <sheet name="ejemplo 2" sheetId="2" r:id="rId2"/>
    <sheet name="ejempl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3" l="1"/>
  <c r="F14" i="3"/>
  <c r="F13" i="3"/>
  <c r="I113" i="3" l="1"/>
  <c r="I109" i="3"/>
  <c r="I102" i="3"/>
  <c r="I65" i="3"/>
  <c r="B100" i="3"/>
  <c r="B116" i="3" s="1"/>
  <c r="B117" i="3" s="1"/>
  <c r="B102" i="3"/>
  <c r="B113" i="3"/>
  <c r="B109" i="3"/>
  <c r="B81" i="3"/>
  <c r="B64" i="3"/>
  <c r="B99" i="3" s="1"/>
  <c r="B65" i="3"/>
  <c r="F16" i="3"/>
  <c r="F15" i="3"/>
  <c r="B45" i="3" s="1"/>
  <c r="B46" i="3" s="1"/>
  <c r="E5" i="3"/>
  <c r="F5" i="3" s="1"/>
  <c r="D8" i="3"/>
  <c r="D9" i="3" s="1"/>
  <c r="F9" i="3" s="1"/>
  <c r="B82" i="3"/>
  <c r="I78" i="3"/>
  <c r="B78" i="3"/>
  <c r="I74" i="3"/>
  <c r="B74" i="3"/>
  <c r="I42" i="3"/>
  <c r="B42" i="3"/>
  <c r="I38" i="3"/>
  <c r="B38" i="3"/>
  <c r="B26" i="3"/>
  <c r="B58" i="3" s="1"/>
  <c r="B93" i="3" s="1"/>
  <c r="B25" i="3"/>
  <c r="D17" i="3"/>
  <c r="B63" i="3" s="1"/>
  <c r="B98" i="3" s="1"/>
  <c r="I98" i="3" s="1"/>
  <c r="C17" i="3"/>
  <c r="C10" i="3" s="1"/>
  <c r="C11" i="3" s="1"/>
  <c r="I32" i="3"/>
  <c r="I64" i="3" s="1"/>
  <c r="B11" i="3"/>
  <c r="D6" i="3"/>
  <c r="C6" i="3"/>
  <c r="B6" i="3"/>
  <c r="F4" i="3"/>
  <c r="B74" i="2"/>
  <c r="B62" i="2"/>
  <c r="B31" i="2"/>
  <c r="I31" i="2" s="1"/>
  <c r="I24" i="2"/>
  <c r="B44" i="2"/>
  <c r="F15" i="2"/>
  <c r="F14" i="2"/>
  <c r="F13" i="2"/>
  <c r="F8" i="2"/>
  <c r="F7" i="2"/>
  <c r="F4" i="2"/>
  <c r="C16" i="2"/>
  <c r="C10" i="2"/>
  <c r="C5" i="2"/>
  <c r="B30" i="2"/>
  <c r="I30" i="2" s="1"/>
  <c r="B25" i="2"/>
  <c r="B56" i="2" s="1"/>
  <c r="B24" i="2"/>
  <c r="I37" i="2"/>
  <c r="D10" i="2"/>
  <c r="B10" i="2"/>
  <c r="D5" i="2"/>
  <c r="B5" i="2"/>
  <c r="I32" i="1"/>
  <c r="I27" i="1"/>
  <c r="B32" i="1"/>
  <c r="B34" i="1" s="1"/>
  <c r="E15" i="1"/>
  <c r="E10" i="1"/>
  <c r="E6" i="1"/>
  <c r="B37" i="1" s="1"/>
  <c r="B38" i="1" s="1"/>
  <c r="B27" i="1"/>
  <c r="B57" i="1" s="1"/>
  <c r="B26" i="1"/>
  <c r="I26" i="1" s="1"/>
  <c r="I28" i="1" s="1"/>
  <c r="E5" i="1"/>
  <c r="E4" i="1"/>
  <c r="B28" i="1"/>
  <c r="I18" i="1"/>
  <c r="D17" i="1" s="1"/>
  <c r="D9" i="1" s="1"/>
  <c r="E9" i="1" s="1"/>
  <c r="I17" i="1"/>
  <c r="I15" i="1"/>
  <c r="I10" i="1"/>
  <c r="I7" i="1"/>
  <c r="L6" i="1"/>
  <c r="M6" i="1" s="1"/>
  <c r="I6" i="1"/>
  <c r="I8" i="1" s="1"/>
  <c r="I11" i="1" s="1"/>
  <c r="C16" i="1" s="1"/>
  <c r="I5" i="1"/>
  <c r="C12" i="1"/>
  <c r="B12" i="1"/>
  <c r="C7" i="1"/>
  <c r="B7" i="1"/>
  <c r="B68" i="3" l="1"/>
  <c r="I68" i="3" s="1"/>
  <c r="B31" i="3"/>
  <c r="B34" i="3" s="1"/>
  <c r="B48" i="3" s="1"/>
  <c r="B67" i="3"/>
  <c r="I67" i="3" s="1"/>
  <c r="I99" i="3"/>
  <c r="B103" i="3"/>
  <c r="B41" i="1"/>
  <c r="B71" i="1"/>
  <c r="E16" i="1"/>
  <c r="C17" i="1"/>
  <c r="B67" i="1"/>
  <c r="F8" i="3"/>
  <c r="I37" i="1"/>
  <c r="I38" i="1" s="1"/>
  <c r="B56" i="1"/>
  <c r="I56" i="1" s="1"/>
  <c r="I93" i="3"/>
  <c r="I25" i="2"/>
  <c r="B101" i="3"/>
  <c r="B104" i="3" s="1"/>
  <c r="B119" i="3" s="1"/>
  <c r="D10" i="3"/>
  <c r="D11" i="3" s="1"/>
  <c r="B27" i="3"/>
  <c r="I58" i="3"/>
  <c r="I63" i="3"/>
  <c r="I66" i="3" s="1"/>
  <c r="I69" i="3" s="1"/>
  <c r="I84" i="3" s="1"/>
  <c r="B66" i="3"/>
  <c r="I25" i="3"/>
  <c r="B57" i="3"/>
  <c r="B59" i="3" s="1"/>
  <c r="I33" i="3"/>
  <c r="I26" i="3"/>
  <c r="B26" i="2"/>
  <c r="B55" i="2"/>
  <c r="I55" i="2" s="1"/>
  <c r="B33" i="2"/>
  <c r="I56" i="2"/>
  <c r="B57" i="2"/>
  <c r="B67" i="2"/>
  <c r="I67" i="2"/>
  <c r="B37" i="2"/>
  <c r="I57" i="1"/>
  <c r="I58" i="1" s="1"/>
  <c r="B69" i="3" l="1"/>
  <c r="B84" i="3" s="1"/>
  <c r="I31" i="3"/>
  <c r="I34" i="3" s="1"/>
  <c r="I48" i="3" s="1"/>
  <c r="B68" i="1"/>
  <c r="I67" i="1"/>
  <c r="I68" i="1" s="1"/>
  <c r="I71" i="1"/>
  <c r="I72" i="1" s="1"/>
  <c r="B72" i="1"/>
  <c r="I41" i="1"/>
  <c r="I42" i="1" s="1"/>
  <c r="B42" i="1"/>
  <c r="E17" i="1"/>
  <c r="I63" i="1"/>
  <c r="B45" i="1"/>
  <c r="B75" i="1"/>
  <c r="B76" i="1" s="1"/>
  <c r="C18" i="1"/>
  <c r="B62" i="1" s="1"/>
  <c r="I101" i="3"/>
  <c r="I103" i="3"/>
  <c r="B63" i="1"/>
  <c r="I57" i="3"/>
  <c r="I59" i="3" s="1"/>
  <c r="B92" i="3"/>
  <c r="B58" i="1"/>
  <c r="I27" i="3"/>
  <c r="I26" i="2"/>
  <c r="I57" i="2"/>
  <c r="D16" i="2"/>
  <c r="B61" i="2" s="1"/>
  <c r="I62" i="1" l="1"/>
  <c r="I64" i="1" s="1"/>
  <c r="B64" i="1"/>
  <c r="I104" i="3"/>
  <c r="I119" i="3" s="1"/>
  <c r="B78" i="1"/>
  <c r="I48" i="1"/>
  <c r="I78" i="1"/>
  <c r="I92" i="3"/>
  <c r="I94" i="3" s="1"/>
  <c r="B94" i="3"/>
  <c r="I33" i="1"/>
  <c r="I34" i="1" s="1"/>
  <c r="B46" i="1"/>
  <c r="B48" i="1" s="1"/>
  <c r="I71" i="2"/>
  <c r="B71" i="2"/>
  <c r="I61" i="2"/>
  <c r="I63" i="2" s="1"/>
  <c r="B63" i="2"/>
  <c r="B75" i="2"/>
  <c r="I41" i="2"/>
  <c r="B41" i="2"/>
  <c r="B77" i="2" l="1"/>
  <c r="I32" i="2"/>
  <c r="I33" i="2" s="1"/>
  <c r="I47" i="2" s="1"/>
  <c r="B45" i="2"/>
  <c r="B47" i="2" s="1"/>
  <c r="I77" i="2"/>
</calcChain>
</file>

<file path=xl/comments1.xml><?xml version="1.0" encoding="utf-8"?>
<comments xmlns="http://schemas.openxmlformats.org/spreadsheetml/2006/main">
  <authors>
    <author>poramora sepo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todo en moneda homogenera del cierre</t>
        </r>
      </text>
    </comment>
  </commentList>
</comments>
</file>

<file path=xl/comments2.xml><?xml version="1.0" encoding="utf-8"?>
<comments xmlns="http://schemas.openxmlformats.org/spreadsheetml/2006/main">
  <authors>
    <author>poramora sepo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todo en moneda homogenera del cierre</t>
        </r>
      </text>
    </comment>
  </commentList>
</comments>
</file>

<file path=xl/sharedStrings.xml><?xml version="1.0" encoding="utf-8"?>
<sst xmlns="http://schemas.openxmlformats.org/spreadsheetml/2006/main" count="360" uniqueCount="78">
  <si>
    <t>Caja</t>
  </si>
  <si>
    <t>Moneda extranjera</t>
  </si>
  <si>
    <t>Bienes de uso</t>
  </si>
  <si>
    <t>Deuda</t>
  </si>
  <si>
    <t>Capital</t>
  </si>
  <si>
    <t>Resultados</t>
  </si>
  <si>
    <t>inicio</t>
  </si>
  <si>
    <t>cierre</t>
  </si>
  <si>
    <t>Ventas</t>
  </si>
  <si>
    <t>Obligacion negociable</t>
  </si>
  <si>
    <t>RxT deuda</t>
  </si>
  <si>
    <t>RxT ME existencia (+)</t>
  </si>
  <si>
    <t>RxT deuda (-)</t>
  </si>
  <si>
    <t>RxT ME entregada (+)</t>
  </si>
  <si>
    <t>RxT ME</t>
  </si>
  <si>
    <t>METODO DIRECTO</t>
  </si>
  <si>
    <t>Parrafo 6.a) - RFyT generados por el EyEE expuestos en una actividad separada</t>
  </si>
  <si>
    <t>Variación del efectivo</t>
  </si>
  <si>
    <t>EyEE inicio</t>
  </si>
  <si>
    <t>EyEE cierre</t>
  </si>
  <si>
    <t>Parrafo 6.b) - RFyT generados por el EyEE expuestos dentro de actividades operativas</t>
  </si>
  <si>
    <t>Casuas de la variacion</t>
  </si>
  <si>
    <t>Actividades operativas</t>
  </si>
  <si>
    <t>Cobro por ventas</t>
  </si>
  <si>
    <t>FF neto del EyEE generado por actividades operativas</t>
  </si>
  <si>
    <t>Actividades de inversión</t>
  </si>
  <si>
    <t>Pago por compras de BU</t>
  </si>
  <si>
    <t>FF neto del EyEE generado por actividades de inversión</t>
  </si>
  <si>
    <t>Actividades de financiación</t>
  </si>
  <si>
    <t>Cobro por colocación ON</t>
  </si>
  <si>
    <t>FF neto del EyEE generado por actividades de financiación</t>
  </si>
  <si>
    <t>ajustes</t>
  </si>
  <si>
    <t>variacion</t>
  </si>
  <si>
    <t>RFyT generados por el EyEE</t>
  </si>
  <si>
    <t>Diferencias de cambio</t>
  </si>
  <si>
    <t>Aumento neto del EyEE</t>
  </si>
  <si>
    <t>Diferencia de cambio</t>
  </si>
  <si>
    <t>METODO INDIRECTO</t>
  </si>
  <si>
    <t>Resultado del ejercicio</t>
  </si>
  <si>
    <t>Ajustes por RxT</t>
  </si>
  <si>
    <t>Ajuste de K</t>
  </si>
  <si>
    <t>Gastos</t>
  </si>
  <si>
    <t>Recpam</t>
  </si>
  <si>
    <t>Coef reexpresion</t>
  </si>
  <si>
    <t>momento 1 - ventas</t>
  </si>
  <si>
    <t>momento 2 - gastos</t>
  </si>
  <si>
    <t>1000 * 2</t>
  </si>
  <si>
    <t>Pago de gastos</t>
  </si>
  <si>
    <t>Recpam del EyEE</t>
  </si>
  <si>
    <t>Ajustes por recpam</t>
  </si>
  <si>
    <t>Hay recpam de efectivo unicamente</t>
  </si>
  <si>
    <t>Hay recpam de efectivo y de otros rubros</t>
  </si>
  <si>
    <t>Creditos por ventas</t>
  </si>
  <si>
    <t>Intereses</t>
  </si>
  <si>
    <t>momento 2 - cobranzas</t>
  </si>
  <si>
    <t>momento 3 - intereses</t>
  </si>
  <si>
    <t>momento 4 - cobro int</t>
  </si>
  <si>
    <t>Recpam EyEE</t>
  </si>
  <si>
    <t>Recpam creditos</t>
  </si>
  <si>
    <t>3200+490</t>
  </si>
  <si>
    <t>Cobro intereses</t>
  </si>
  <si>
    <t>Variacion creditos</t>
  </si>
  <si>
    <t xml:space="preserve">Intereses </t>
  </si>
  <si>
    <t>Intereses cobrados</t>
  </si>
  <si>
    <t>Parrafo 9.b) - Recpam originado por partida diferente EyEE incluido en la diferencia</t>
  </si>
  <si>
    <t>Parrafo 9.a) - Recpam originado por partida de ajuste al resutlado</t>
  </si>
  <si>
    <t>recpam total</t>
  </si>
  <si>
    <t>incluye la anulacion del recpam en saldo final</t>
  </si>
  <si>
    <t>500*2 - 50</t>
  </si>
  <si>
    <t>solo recpam del EyEE</t>
  </si>
  <si>
    <t>solo recpam de creditos</t>
  </si>
  <si>
    <t>Parrafo 6.b) - RFyT generados por el EyEE expuestos en una actividad separada</t>
  </si>
  <si>
    <t>Hay diferencia de cambio generadas por EyEE y generadas por otras partidas</t>
  </si>
  <si>
    <t>ESP</t>
  </si>
  <si>
    <t>ER</t>
  </si>
  <si>
    <t>valor histórico</t>
  </si>
  <si>
    <t>valor corriente</t>
  </si>
  <si>
    <t>sin reexpresar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</si>
</sst>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43" fontId="0" fillId="0" borderId="0" xfId="1" applyFont="1"/>
    <xf numFmtId="43" fontId="2" fillId="0" borderId="0" xfId="1" applyFont="1"/>
    <xf numFmtId="43" fontId="0" fillId="0" borderId="1" xfId="1" applyFont="1" applyBorder="1"/>
    <xf numFmtId="43" fontId="0" fillId="0" borderId="0" xfId="0" applyNumberFormat="1"/>
    <xf numFmtId="43" fontId="0" fillId="0" borderId="1" xfId="0" applyNumberFormat="1" applyBorder="1"/>
    <xf numFmtId="0" fontId="5" fillId="0" borderId="0" xfId="0" applyFont="1"/>
    <xf numFmtId="0" fontId="0" fillId="0" borderId="1" xfId="0" applyBorder="1"/>
    <xf numFmtId="0" fontId="0" fillId="0" borderId="0" xfId="0" applyFont="1"/>
    <xf numFmtId="43" fontId="0" fillId="0" borderId="0" xfId="0" applyNumberFormat="1" applyFont="1"/>
    <xf numFmtId="43" fontId="2" fillId="0" borderId="2" xfId="0" applyNumberFormat="1" applyFont="1" applyBorder="1"/>
    <xf numFmtId="0" fontId="2" fillId="2" borderId="0" xfId="0" applyFont="1" applyFill="1"/>
    <xf numFmtId="0" fontId="0" fillId="2" borderId="0" xfId="0" applyFill="1"/>
    <xf numFmtId="0" fontId="0" fillId="0" borderId="0" xfId="0" applyBorder="1"/>
    <xf numFmtId="43" fontId="0" fillId="0" borderId="0" xfId="0" applyNumberFormat="1" applyBorder="1"/>
    <xf numFmtId="43" fontId="0" fillId="0" borderId="0" xfId="0" applyNumberFormat="1" applyFont="1" applyBorder="1"/>
    <xf numFmtId="0" fontId="3" fillId="0" borderId="0" xfId="0" applyFont="1" applyBorder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3" fontId="0" fillId="2" borderId="0" xfId="1" applyFont="1" applyFill="1"/>
    <xf numFmtId="43" fontId="2" fillId="2" borderId="0" xfId="1" applyFont="1" applyFill="1"/>
    <xf numFmtId="43" fontId="0" fillId="0" borderId="0" xfId="0" applyNumberFormat="1" applyFont="1" applyFill="1" applyBorder="1"/>
    <xf numFmtId="0" fontId="0" fillId="0" borderId="0" xfId="0" applyAlignment="1">
      <alignment horizontal="center"/>
    </xf>
    <xf numFmtId="43" fontId="8" fillId="0" borderId="0" xfId="1" applyFont="1"/>
    <xf numFmtId="0" fontId="7" fillId="0" borderId="0" xfId="0" applyFont="1"/>
    <xf numFmtId="43" fontId="7" fillId="0" borderId="0" xfId="1" applyFont="1"/>
    <xf numFmtId="43" fontId="9" fillId="0" borderId="0" xfId="1" applyFont="1"/>
    <xf numFmtId="0" fontId="10" fillId="0" borderId="0" xfId="0" applyFont="1"/>
    <xf numFmtId="43" fontId="10" fillId="0" borderId="1" xfId="1" applyFont="1" applyBorder="1"/>
    <xf numFmtId="43" fontId="0" fillId="2" borderId="1" xfId="1" applyFont="1" applyFill="1" applyBorder="1"/>
    <xf numFmtId="43" fontId="0" fillId="3" borderId="0" xfId="0" applyNumberFormat="1" applyFill="1"/>
    <xf numFmtId="43" fontId="0" fillId="3" borderId="0" xfId="1" applyFont="1" applyFill="1" applyBorder="1"/>
    <xf numFmtId="43" fontId="0" fillId="3" borderId="0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tabSelected="1" workbookViewId="0">
      <selection activeCell="E5" sqref="E5"/>
    </sheetView>
  </sheetViews>
  <sheetFormatPr baseColWidth="10" defaultRowHeight="15" x14ac:dyDescent="0.25"/>
  <cols>
    <col min="1" max="1" width="22.5703125" customWidth="1"/>
    <col min="6" max="6" width="4" customWidth="1"/>
    <col min="8" max="8" width="23.5703125" customWidth="1"/>
  </cols>
  <sheetData>
    <row r="1" spans="1:14" x14ac:dyDescent="0.25">
      <c r="A1" s="10" t="s">
        <v>72</v>
      </c>
    </row>
    <row r="3" spans="1:14" x14ac:dyDescent="0.25">
      <c r="B3" s="1" t="s">
        <v>6</v>
      </c>
      <c r="C3" s="1" t="s">
        <v>7</v>
      </c>
      <c r="D3" s="26" t="s">
        <v>31</v>
      </c>
      <c r="E3" s="26" t="s">
        <v>32</v>
      </c>
    </row>
    <row r="4" spans="1:14" x14ac:dyDescent="0.25">
      <c r="A4" t="s">
        <v>0</v>
      </c>
      <c r="B4" s="5">
        <v>5000</v>
      </c>
      <c r="C4" s="5">
        <v>7000</v>
      </c>
      <c r="E4" s="34">
        <f>+C4-B4</f>
        <v>2000</v>
      </c>
      <c r="G4" s="3" t="s">
        <v>1</v>
      </c>
    </row>
    <row r="5" spans="1:14" x14ac:dyDescent="0.25">
      <c r="A5" t="s">
        <v>1</v>
      </c>
      <c r="B5" s="5">
        <v>6000</v>
      </c>
      <c r="C5" s="5">
        <v>15000</v>
      </c>
      <c r="E5" s="36">
        <f>+C5-B5</f>
        <v>9000</v>
      </c>
      <c r="G5" s="5">
        <v>3000</v>
      </c>
      <c r="H5" s="5">
        <v>2</v>
      </c>
      <c r="I5" s="5">
        <f>+G5*H5</f>
        <v>6000</v>
      </c>
    </row>
    <row r="6" spans="1:14" x14ac:dyDescent="0.25">
      <c r="A6" t="s">
        <v>2</v>
      </c>
      <c r="B6" s="7"/>
      <c r="C6" s="7">
        <v>4400</v>
      </c>
      <c r="D6" s="12"/>
      <c r="E6" s="13">
        <f>+B6-SUM(C6:D6)</f>
        <v>-4400</v>
      </c>
      <c r="G6" s="5">
        <v>-2000</v>
      </c>
      <c r="H6" s="5">
        <v>2</v>
      </c>
      <c r="I6" s="5">
        <f>+G6*H6</f>
        <v>-4000</v>
      </c>
      <c r="K6" s="5">
        <v>2.2000000000000002</v>
      </c>
      <c r="L6" s="5">
        <f>+G6*K6</f>
        <v>-4400</v>
      </c>
      <c r="M6" s="27">
        <f>-L6+I6</f>
        <v>400</v>
      </c>
      <c r="N6" s="28" t="s">
        <v>13</v>
      </c>
    </row>
    <row r="7" spans="1:14" x14ac:dyDescent="0.25">
      <c r="B7" s="6">
        <f>+SUM(B4:B6)</f>
        <v>11000</v>
      </c>
      <c r="C7" s="6">
        <f>+SUM(C4:C6)</f>
        <v>26400</v>
      </c>
      <c r="G7" s="5">
        <v>4000</v>
      </c>
      <c r="H7" s="5">
        <v>2.5</v>
      </c>
      <c r="I7" s="7">
        <f>+G7*H7</f>
        <v>10000</v>
      </c>
    </row>
    <row r="8" spans="1:14" x14ac:dyDescent="0.25">
      <c r="B8" s="5"/>
      <c r="C8" s="5"/>
      <c r="G8" s="5"/>
      <c r="H8" s="5"/>
      <c r="I8" s="5">
        <f>+SUM(I5:I7)</f>
        <v>12000</v>
      </c>
      <c r="J8" t="s">
        <v>75</v>
      </c>
    </row>
    <row r="9" spans="1:14" x14ac:dyDescent="0.25">
      <c r="A9" t="s">
        <v>3</v>
      </c>
      <c r="B9" s="5"/>
      <c r="C9" s="5">
        <v>12000</v>
      </c>
      <c r="D9" s="8">
        <f>-D17</f>
        <v>-2000</v>
      </c>
      <c r="E9" s="8">
        <f>+SUM(C9:D9)-B9</f>
        <v>10000</v>
      </c>
      <c r="G9" s="5"/>
      <c r="H9" s="5"/>
      <c r="I9" s="5"/>
    </row>
    <row r="10" spans="1:14" x14ac:dyDescent="0.25">
      <c r="A10" t="s">
        <v>4</v>
      </c>
      <c r="B10" s="5">
        <v>11000</v>
      </c>
      <c r="C10" s="5">
        <v>11000</v>
      </c>
      <c r="E10" s="8">
        <f>+SUM(C10:D10)-B10</f>
        <v>0</v>
      </c>
      <c r="G10" s="5">
        <v>5000</v>
      </c>
      <c r="H10" s="5">
        <v>3</v>
      </c>
      <c r="I10" s="5">
        <f>+G10*H10</f>
        <v>15000</v>
      </c>
      <c r="J10" t="s">
        <v>76</v>
      </c>
    </row>
    <row r="11" spans="1:14" x14ac:dyDescent="0.25">
      <c r="A11" t="s">
        <v>5</v>
      </c>
      <c r="B11" s="7"/>
      <c r="C11" s="7">
        <v>3400</v>
      </c>
      <c r="E11" s="8"/>
      <c r="G11" s="5"/>
      <c r="H11" s="5"/>
      <c r="I11" s="27">
        <f>+I10-I8</f>
        <v>3000</v>
      </c>
      <c r="J11" s="28" t="s">
        <v>11</v>
      </c>
    </row>
    <row r="12" spans="1:14" x14ac:dyDescent="0.25">
      <c r="B12" s="6">
        <f>+SUM(B9:B11)</f>
        <v>11000</v>
      </c>
      <c r="C12" s="6">
        <f>+SUM(C9:C11)</f>
        <v>26400</v>
      </c>
    </row>
    <row r="13" spans="1:14" x14ac:dyDescent="0.25">
      <c r="B13" s="6"/>
      <c r="C13" s="6"/>
    </row>
    <row r="14" spans="1:14" x14ac:dyDescent="0.25">
      <c r="A14" s="3" t="s">
        <v>74</v>
      </c>
      <c r="B14" s="5"/>
      <c r="C14" s="5"/>
      <c r="G14" s="3" t="s">
        <v>9</v>
      </c>
    </row>
    <row r="15" spans="1:14" x14ac:dyDescent="0.25">
      <c r="A15" t="s">
        <v>8</v>
      </c>
      <c r="B15" s="5"/>
      <c r="C15" s="5">
        <v>2000</v>
      </c>
      <c r="E15" s="8">
        <f>+SUM(C15:D15)-B15</f>
        <v>2000</v>
      </c>
      <c r="G15" s="5">
        <v>4000</v>
      </c>
      <c r="H15" s="5">
        <v>2.5</v>
      </c>
      <c r="I15" s="5">
        <f>+G15*H15</f>
        <v>10000</v>
      </c>
      <c r="J15" t="s">
        <v>75</v>
      </c>
    </row>
    <row r="16" spans="1:14" x14ac:dyDescent="0.25">
      <c r="A16" t="s">
        <v>14</v>
      </c>
      <c r="B16" s="5"/>
      <c r="C16" s="29">
        <f>+I11+M6</f>
        <v>3400</v>
      </c>
      <c r="E16" s="8">
        <f>+SUM(C16:D16)-B16</f>
        <v>3400</v>
      </c>
      <c r="G16" s="5"/>
      <c r="H16" s="5"/>
      <c r="I16" s="5"/>
    </row>
    <row r="17" spans="1:14" x14ac:dyDescent="0.25">
      <c r="A17" t="s">
        <v>10</v>
      </c>
      <c r="B17" s="5"/>
      <c r="C17" s="32">
        <f>-I18</f>
        <v>-2000</v>
      </c>
      <c r="D17" s="8">
        <f>+I18</f>
        <v>2000</v>
      </c>
      <c r="E17" s="8">
        <f>+SUM(C17:D17)-B17</f>
        <v>0</v>
      </c>
      <c r="G17" s="5">
        <v>4000</v>
      </c>
      <c r="H17" s="5">
        <v>3</v>
      </c>
      <c r="I17" s="5">
        <f>+G17*H17</f>
        <v>12000</v>
      </c>
      <c r="J17" t="s">
        <v>76</v>
      </c>
    </row>
    <row r="18" spans="1:14" x14ac:dyDescent="0.25">
      <c r="B18" s="5"/>
      <c r="C18" s="6">
        <f>+SUM(C15:C17)</f>
        <v>3400</v>
      </c>
      <c r="G18" s="5"/>
      <c r="H18" s="5"/>
      <c r="I18" s="30">
        <f>+I17-I15</f>
        <v>2000</v>
      </c>
      <c r="J18" s="31" t="s">
        <v>12</v>
      </c>
    </row>
    <row r="22" spans="1:14" x14ac:dyDescent="0.25">
      <c r="A22" s="15" t="s">
        <v>15</v>
      </c>
      <c r="B22" s="16"/>
      <c r="C22" s="16"/>
      <c r="D22" s="16"/>
      <c r="E22" s="16"/>
      <c r="F22" s="16"/>
      <c r="G22" s="16"/>
      <c r="H22" s="15" t="s">
        <v>15</v>
      </c>
      <c r="I22" s="16"/>
      <c r="J22" s="16"/>
      <c r="K22" s="16"/>
      <c r="L22" s="16"/>
      <c r="M22" s="16"/>
      <c r="N22" s="16"/>
    </row>
    <row r="23" spans="1:14" x14ac:dyDescent="0.25">
      <c r="A23" t="s">
        <v>16</v>
      </c>
      <c r="H23" t="s">
        <v>20</v>
      </c>
    </row>
    <row r="25" spans="1:14" x14ac:dyDescent="0.25">
      <c r="A25" s="3" t="s">
        <v>17</v>
      </c>
      <c r="H25" s="3" t="s">
        <v>17</v>
      </c>
    </row>
    <row r="26" spans="1:14" x14ac:dyDescent="0.25">
      <c r="A26" t="s">
        <v>18</v>
      </c>
      <c r="B26" s="8">
        <f>+B4+B5</f>
        <v>11000</v>
      </c>
      <c r="H26" t="s">
        <v>18</v>
      </c>
      <c r="I26" s="8">
        <f>+B26</f>
        <v>11000</v>
      </c>
    </row>
    <row r="27" spans="1:14" x14ac:dyDescent="0.25">
      <c r="A27" t="s">
        <v>19</v>
      </c>
      <c r="B27" s="9">
        <f>+C4+C5</f>
        <v>22000</v>
      </c>
      <c r="H27" t="s">
        <v>19</v>
      </c>
      <c r="I27" s="9">
        <f>+B27</f>
        <v>22000</v>
      </c>
    </row>
    <row r="28" spans="1:14" x14ac:dyDescent="0.25">
      <c r="A28" t="s">
        <v>35</v>
      </c>
      <c r="B28" s="8">
        <f>+B27-B26</f>
        <v>11000</v>
      </c>
      <c r="H28" t="s">
        <v>35</v>
      </c>
      <c r="I28" s="8">
        <f>+I27-I26</f>
        <v>11000</v>
      </c>
    </row>
    <row r="30" spans="1:14" x14ac:dyDescent="0.25">
      <c r="A30" s="3" t="s">
        <v>21</v>
      </c>
      <c r="H30" s="3" t="s">
        <v>21</v>
      </c>
    </row>
    <row r="31" spans="1:14" x14ac:dyDescent="0.25">
      <c r="A31" s="10" t="s">
        <v>22</v>
      </c>
      <c r="H31" s="10" t="s">
        <v>22</v>
      </c>
    </row>
    <row r="32" spans="1:14" x14ac:dyDescent="0.25">
      <c r="A32" t="s">
        <v>23</v>
      </c>
      <c r="B32" s="8">
        <f>+E15</f>
        <v>2000</v>
      </c>
      <c r="H32" t="s">
        <v>23</v>
      </c>
      <c r="I32" s="8">
        <f>+B32</f>
        <v>2000</v>
      </c>
    </row>
    <row r="33" spans="1:10" x14ac:dyDescent="0.25">
      <c r="B33" s="11"/>
      <c r="H33" t="s">
        <v>36</v>
      </c>
      <c r="I33" s="9">
        <f>+B45</f>
        <v>3400</v>
      </c>
    </row>
    <row r="34" spans="1:10" x14ac:dyDescent="0.25">
      <c r="B34" s="8">
        <f>+SUM(B32:B33)</f>
        <v>2000</v>
      </c>
      <c r="C34" t="s">
        <v>24</v>
      </c>
      <c r="I34" s="8">
        <f>+SUM(I32:I33)</f>
        <v>5400</v>
      </c>
      <c r="J34" t="s">
        <v>24</v>
      </c>
    </row>
    <row r="36" spans="1:10" x14ac:dyDescent="0.25">
      <c r="A36" s="2" t="s">
        <v>25</v>
      </c>
      <c r="H36" s="2" t="s">
        <v>25</v>
      </c>
    </row>
    <row r="37" spans="1:10" x14ac:dyDescent="0.25">
      <c r="A37" t="s">
        <v>26</v>
      </c>
      <c r="B37" s="9">
        <f>+E6</f>
        <v>-4400</v>
      </c>
      <c r="H37" t="s">
        <v>26</v>
      </c>
      <c r="I37" s="9">
        <f>+L6</f>
        <v>-4400</v>
      </c>
    </row>
    <row r="38" spans="1:10" x14ac:dyDescent="0.25">
      <c r="B38" s="8">
        <f>+SUM(B37)</f>
        <v>-4400</v>
      </c>
      <c r="C38" t="s">
        <v>27</v>
      </c>
      <c r="I38" s="8">
        <f>+SUM(I37)</f>
        <v>-4400</v>
      </c>
      <c r="J38" t="s">
        <v>27</v>
      </c>
    </row>
    <row r="40" spans="1:10" x14ac:dyDescent="0.25">
      <c r="A40" s="2" t="s">
        <v>28</v>
      </c>
      <c r="H40" s="2" t="s">
        <v>28</v>
      </c>
    </row>
    <row r="41" spans="1:10" x14ac:dyDescent="0.25">
      <c r="A41" t="s">
        <v>29</v>
      </c>
      <c r="B41" s="9">
        <f>+E9</f>
        <v>10000</v>
      </c>
      <c r="H41" t="s">
        <v>29</v>
      </c>
      <c r="I41" s="9">
        <f>+B41</f>
        <v>10000</v>
      </c>
    </row>
    <row r="42" spans="1:10" x14ac:dyDescent="0.25">
      <c r="B42" s="8">
        <f>+SUM(B41)</f>
        <v>10000</v>
      </c>
      <c r="C42" t="s">
        <v>30</v>
      </c>
      <c r="I42" s="8">
        <f>+SUM(I41)</f>
        <v>10000</v>
      </c>
      <c r="J42" t="s">
        <v>30</v>
      </c>
    </row>
    <row r="44" spans="1:10" x14ac:dyDescent="0.25">
      <c r="A44" s="2" t="s">
        <v>33</v>
      </c>
    </row>
    <row r="45" spans="1:10" x14ac:dyDescent="0.25">
      <c r="A45" t="s">
        <v>34</v>
      </c>
      <c r="B45" s="9">
        <f>+E16</f>
        <v>3400</v>
      </c>
    </row>
    <row r="46" spans="1:10" x14ac:dyDescent="0.25">
      <c r="B46" s="8">
        <f>+SUM(B45)</f>
        <v>3400</v>
      </c>
    </row>
    <row r="48" spans="1:10" ht="15.75" thickBot="1" x14ac:dyDescent="0.3">
      <c r="A48" t="s">
        <v>35</v>
      </c>
      <c r="B48" s="14">
        <f>+B46+B42+B38+B34</f>
        <v>11000</v>
      </c>
      <c r="H48" t="s">
        <v>35</v>
      </c>
      <c r="I48" s="14">
        <f>+I42+I38+I34</f>
        <v>11000</v>
      </c>
    </row>
    <row r="52" spans="1:14" x14ac:dyDescent="0.25">
      <c r="A52" s="15" t="s">
        <v>37</v>
      </c>
      <c r="B52" s="16"/>
      <c r="C52" s="16"/>
      <c r="D52" s="16"/>
      <c r="E52" s="16"/>
      <c r="F52" s="16"/>
      <c r="G52" s="16"/>
      <c r="H52" s="15" t="s">
        <v>37</v>
      </c>
      <c r="I52" s="16"/>
      <c r="J52" s="16"/>
      <c r="K52" s="16"/>
      <c r="L52" s="16"/>
      <c r="M52" s="16"/>
      <c r="N52" s="16"/>
    </row>
    <row r="53" spans="1:14" x14ac:dyDescent="0.25">
      <c r="A53" t="s">
        <v>16</v>
      </c>
      <c r="H53" t="s">
        <v>20</v>
      </c>
    </row>
    <row r="55" spans="1:14" x14ac:dyDescent="0.25">
      <c r="A55" s="3" t="s">
        <v>17</v>
      </c>
      <c r="H55" s="3" t="s">
        <v>17</v>
      </c>
    </row>
    <row r="56" spans="1:14" x14ac:dyDescent="0.25">
      <c r="A56" t="s">
        <v>18</v>
      </c>
      <c r="B56" s="8">
        <f>+B26</f>
        <v>11000</v>
      </c>
      <c r="H56" t="s">
        <v>18</v>
      </c>
      <c r="I56" s="8">
        <f>+B56</f>
        <v>11000</v>
      </c>
    </row>
    <row r="57" spans="1:14" x14ac:dyDescent="0.25">
      <c r="A57" t="s">
        <v>19</v>
      </c>
      <c r="B57" s="9">
        <f>+B27</f>
        <v>22000</v>
      </c>
      <c r="H57" t="s">
        <v>19</v>
      </c>
      <c r="I57" s="9">
        <f>+B57</f>
        <v>22000</v>
      </c>
    </row>
    <row r="58" spans="1:14" x14ac:dyDescent="0.25">
      <c r="A58" t="s">
        <v>35</v>
      </c>
      <c r="B58" s="8">
        <f>+B57-B56</f>
        <v>11000</v>
      </c>
      <c r="H58" t="s">
        <v>35</v>
      </c>
      <c r="I58" s="8">
        <f>+I57-I56</f>
        <v>11000</v>
      </c>
    </row>
    <row r="60" spans="1:14" x14ac:dyDescent="0.25">
      <c r="A60" s="3" t="s">
        <v>21</v>
      </c>
      <c r="H60" s="3" t="s">
        <v>21</v>
      </c>
    </row>
    <row r="61" spans="1:14" x14ac:dyDescent="0.25">
      <c r="A61" s="10" t="s">
        <v>22</v>
      </c>
      <c r="H61" s="10" t="s">
        <v>22</v>
      </c>
    </row>
    <row r="62" spans="1:14" x14ac:dyDescent="0.25">
      <c r="A62" t="s">
        <v>38</v>
      </c>
      <c r="B62" s="8">
        <f>+C18</f>
        <v>3400</v>
      </c>
      <c r="H62" t="s">
        <v>38</v>
      </c>
      <c r="I62" s="8">
        <f>+B62</f>
        <v>3400</v>
      </c>
    </row>
    <row r="63" spans="1:14" x14ac:dyDescent="0.25">
      <c r="A63" t="s">
        <v>39</v>
      </c>
      <c r="B63" s="9">
        <f>-C16-C17</f>
        <v>-1400</v>
      </c>
      <c r="H63" t="s">
        <v>39</v>
      </c>
      <c r="I63" s="9">
        <f>-C17</f>
        <v>2000</v>
      </c>
    </row>
    <row r="64" spans="1:14" x14ac:dyDescent="0.25">
      <c r="B64" s="8">
        <f>+SUM(B62:B63)</f>
        <v>2000</v>
      </c>
      <c r="C64" t="s">
        <v>24</v>
      </c>
      <c r="I64" s="8">
        <f>+SUM(I62:I63)</f>
        <v>5400</v>
      </c>
      <c r="J64" t="s">
        <v>24</v>
      </c>
    </row>
    <row r="66" spans="1:10" x14ac:dyDescent="0.25">
      <c r="A66" s="2" t="s">
        <v>25</v>
      </c>
      <c r="H66" s="2" t="s">
        <v>25</v>
      </c>
    </row>
    <row r="67" spans="1:10" x14ac:dyDescent="0.25">
      <c r="A67" t="s">
        <v>26</v>
      </c>
      <c r="B67" s="9">
        <f>+E6</f>
        <v>-4400</v>
      </c>
      <c r="H67" t="s">
        <v>26</v>
      </c>
      <c r="I67" s="9">
        <f>+B67</f>
        <v>-4400</v>
      </c>
    </row>
    <row r="68" spans="1:10" x14ac:dyDescent="0.25">
      <c r="B68" s="8">
        <f>+SUM(B67)</f>
        <v>-4400</v>
      </c>
      <c r="C68" t="s">
        <v>27</v>
      </c>
      <c r="I68" s="8">
        <f>+SUM(I67)</f>
        <v>-4400</v>
      </c>
      <c r="J68" t="s">
        <v>27</v>
      </c>
    </row>
    <row r="70" spans="1:10" x14ac:dyDescent="0.25">
      <c r="A70" s="2" t="s">
        <v>28</v>
      </c>
      <c r="H70" s="2" t="s">
        <v>28</v>
      </c>
    </row>
    <row r="71" spans="1:10" x14ac:dyDescent="0.25">
      <c r="A71" t="s">
        <v>29</v>
      </c>
      <c r="B71" s="9">
        <f>+E9</f>
        <v>10000</v>
      </c>
      <c r="H71" t="s">
        <v>29</v>
      </c>
      <c r="I71" s="9">
        <f>+B71</f>
        <v>10000</v>
      </c>
    </row>
    <row r="72" spans="1:10" x14ac:dyDescent="0.25">
      <c r="B72" s="8">
        <f>+SUM(B71)</f>
        <v>10000</v>
      </c>
      <c r="C72" t="s">
        <v>30</v>
      </c>
      <c r="I72" s="8">
        <f>+SUM(I71)</f>
        <v>10000</v>
      </c>
      <c r="J72" t="s">
        <v>30</v>
      </c>
    </row>
    <row r="74" spans="1:10" x14ac:dyDescent="0.25">
      <c r="A74" s="2" t="s">
        <v>33</v>
      </c>
    </row>
    <row r="75" spans="1:10" x14ac:dyDescent="0.25">
      <c r="A75" t="s">
        <v>34</v>
      </c>
      <c r="B75" s="9">
        <f>+E16</f>
        <v>3400</v>
      </c>
    </row>
    <row r="76" spans="1:10" x14ac:dyDescent="0.25">
      <c r="B76" s="8">
        <f>+SUM(B75)</f>
        <v>3400</v>
      </c>
    </row>
    <row r="78" spans="1:10" ht="15.75" thickBot="1" x14ac:dyDescent="0.3">
      <c r="A78" t="s">
        <v>35</v>
      </c>
      <c r="B78" s="14">
        <f>+B76+B72+B68+B64</f>
        <v>11000</v>
      </c>
      <c r="H78" t="s">
        <v>35</v>
      </c>
      <c r="I78" s="14">
        <f>+I72+I68+I64</f>
        <v>11000</v>
      </c>
    </row>
  </sheetData>
  <pageMargins left="0.70866141732283472" right="0.70866141732283472" top="0.74803149606299213" bottom="0.74803149606299213" header="0.31496062992125984" footer="0.31496062992125984"/>
  <pageSetup paperSize="9" scale="69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workbookViewId="0">
      <selection activeCell="C2" sqref="C2"/>
    </sheetView>
  </sheetViews>
  <sheetFormatPr baseColWidth="10" defaultRowHeight="15" x14ac:dyDescent="0.25"/>
  <cols>
    <col min="1" max="1" width="23.7109375" customWidth="1"/>
    <col min="3" max="3" width="13" customWidth="1"/>
    <col min="7" max="7" width="2.42578125" customWidth="1"/>
    <col min="8" max="8" width="23.5703125" customWidth="1"/>
  </cols>
  <sheetData>
    <row r="1" spans="1:10" x14ac:dyDescent="0.25">
      <c r="A1" s="10" t="s">
        <v>50</v>
      </c>
    </row>
    <row r="2" spans="1:10" x14ac:dyDescent="0.25">
      <c r="C2" s="21" t="s">
        <v>77</v>
      </c>
    </row>
    <row r="3" spans="1:10" x14ac:dyDescent="0.25">
      <c r="A3" s="3" t="s">
        <v>73</v>
      </c>
      <c r="B3" s="1" t="s">
        <v>6</v>
      </c>
      <c r="C3" s="22" t="s">
        <v>7</v>
      </c>
      <c r="D3" s="1" t="s">
        <v>7</v>
      </c>
      <c r="E3" t="s">
        <v>31</v>
      </c>
      <c r="F3" t="s">
        <v>32</v>
      </c>
      <c r="G3" s="17"/>
      <c r="H3" s="20" t="s">
        <v>43</v>
      </c>
    </row>
    <row r="4" spans="1:10" x14ac:dyDescent="0.25">
      <c r="A4" t="s">
        <v>0</v>
      </c>
      <c r="B4" s="7">
        <v>1000</v>
      </c>
      <c r="C4" s="33">
        <v>2500</v>
      </c>
      <c r="D4" s="7">
        <v>2500</v>
      </c>
      <c r="E4" s="5"/>
      <c r="F4" s="35">
        <f>+D4-B4*J4</f>
        <v>500</v>
      </c>
      <c r="G4" s="17"/>
      <c r="H4" s="18" t="s">
        <v>6</v>
      </c>
      <c r="J4">
        <v>2</v>
      </c>
    </row>
    <row r="5" spans="1:10" x14ac:dyDescent="0.25">
      <c r="B5" s="6">
        <f>+SUM(B4:B4)</f>
        <v>1000</v>
      </c>
      <c r="C5" s="24">
        <f>+SUM(C4:C4)</f>
        <v>2500</v>
      </c>
      <c r="D5" s="6">
        <f>+SUM(D4:D4)</f>
        <v>2500</v>
      </c>
      <c r="E5" s="6"/>
      <c r="F5" s="6"/>
      <c r="G5" s="17"/>
      <c r="H5" s="18" t="s">
        <v>44</v>
      </c>
      <c r="J5">
        <v>1.5</v>
      </c>
    </row>
    <row r="6" spans="1:10" x14ac:dyDescent="0.25">
      <c r="B6" s="5"/>
      <c r="C6" s="23"/>
      <c r="D6" s="5"/>
      <c r="E6" s="5"/>
      <c r="F6" s="5"/>
      <c r="G6" s="17"/>
      <c r="H6" s="19" t="s">
        <v>45</v>
      </c>
      <c r="J6">
        <v>1.2</v>
      </c>
    </row>
    <row r="7" spans="1:10" x14ac:dyDescent="0.25">
      <c r="A7" t="s">
        <v>4</v>
      </c>
      <c r="B7" s="5">
        <v>1000</v>
      </c>
      <c r="C7" s="23">
        <v>1000</v>
      </c>
      <c r="D7" s="5">
        <v>1000</v>
      </c>
      <c r="E7" s="5">
        <v>-1000</v>
      </c>
      <c r="F7" s="5">
        <f>+D7-E7-B7*J4</f>
        <v>0</v>
      </c>
      <c r="G7" s="18"/>
      <c r="H7" s="18"/>
    </row>
    <row r="8" spans="1:10" x14ac:dyDescent="0.25">
      <c r="A8" t="s">
        <v>40</v>
      </c>
      <c r="B8" s="5"/>
      <c r="C8" s="23"/>
      <c r="D8" s="5">
        <v>1000</v>
      </c>
      <c r="E8" s="5">
        <v>1000</v>
      </c>
      <c r="F8" s="5">
        <f>+D8-E8-B8*J5</f>
        <v>0</v>
      </c>
      <c r="G8" s="17"/>
      <c r="H8" s="18"/>
    </row>
    <row r="9" spans="1:10" x14ac:dyDescent="0.25">
      <c r="A9" t="s">
        <v>5</v>
      </c>
      <c r="B9" s="7"/>
      <c r="C9" s="33">
        <v>1500</v>
      </c>
      <c r="D9" s="7">
        <v>500</v>
      </c>
      <c r="E9" s="5"/>
      <c r="F9" s="5"/>
      <c r="G9" s="17"/>
      <c r="H9" s="18"/>
    </row>
    <row r="10" spans="1:10" x14ac:dyDescent="0.25">
      <c r="B10" s="6">
        <f>+SUM(B7:B9)</f>
        <v>1000</v>
      </c>
      <c r="C10" s="24">
        <f>+SUM(C7:C9)</f>
        <v>2500</v>
      </c>
      <c r="D10" s="6">
        <f>+SUM(D7:D9)</f>
        <v>2500</v>
      </c>
      <c r="E10" s="6"/>
      <c r="F10" s="6"/>
      <c r="G10" s="17"/>
      <c r="H10" s="17"/>
    </row>
    <row r="11" spans="1:10" x14ac:dyDescent="0.25">
      <c r="B11" s="6"/>
      <c r="C11" s="24"/>
      <c r="D11" s="6"/>
      <c r="E11" s="6"/>
      <c r="F11" s="6"/>
      <c r="G11" s="17"/>
      <c r="H11" s="17"/>
    </row>
    <row r="12" spans="1:10" x14ac:dyDescent="0.25">
      <c r="A12" s="3" t="s">
        <v>74</v>
      </c>
      <c r="B12" s="5"/>
      <c r="C12" s="23"/>
      <c r="D12" s="5"/>
      <c r="E12" s="5"/>
      <c r="F12" s="5"/>
      <c r="G12" s="17"/>
      <c r="H12" s="17"/>
    </row>
    <row r="13" spans="1:10" x14ac:dyDescent="0.25">
      <c r="A13" t="s">
        <v>8</v>
      </c>
      <c r="B13" s="5"/>
      <c r="C13" s="23">
        <v>2000</v>
      </c>
      <c r="D13" s="5">
        <v>3000</v>
      </c>
      <c r="E13" s="5"/>
      <c r="F13" s="5">
        <f>+D13-E13-B13*J7</f>
        <v>3000</v>
      </c>
      <c r="G13" s="17"/>
      <c r="H13" s="18"/>
    </row>
    <row r="14" spans="1:10" x14ac:dyDescent="0.25">
      <c r="A14" t="s">
        <v>41</v>
      </c>
      <c r="B14" s="5"/>
      <c r="C14" s="23">
        <v>-500</v>
      </c>
      <c r="D14" s="5">
        <v>-600</v>
      </c>
      <c r="E14" s="5"/>
      <c r="F14" s="5">
        <f>+D14-E14-B14*J8</f>
        <v>-600</v>
      </c>
      <c r="G14" s="17"/>
      <c r="H14" s="18"/>
    </row>
    <row r="15" spans="1:10" x14ac:dyDescent="0.25">
      <c r="A15" t="s">
        <v>42</v>
      </c>
      <c r="B15" s="5"/>
      <c r="C15" s="33"/>
      <c r="D15" s="7">
        <v>-1900</v>
      </c>
      <c r="E15" s="5"/>
      <c r="F15" s="5">
        <f>+D15-E15-B15*J9</f>
        <v>-1900</v>
      </c>
      <c r="G15" s="18"/>
      <c r="H15" s="18"/>
    </row>
    <row r="16" spans="1:10" x14ac:dyDescent="0.25">
      <c r="B16" s="5"/>
      <c r="C16" s="24">
        <f>+SUM(C13:C15)</f>
        <v>1500</v>
      </c>
      <c r="D16" s="6">
        <f>+SUM(D13:D15)</f>
        <v>500</v>
      </c>
      <c r="E16" s="6"/>
      <c r="F16" s="6"/>
    </row>
    <row r="20" spans="1:14" x14ac:dyDescent="0.25">
      <c r="A20" s="15" t="s">
        <v>15</v>
      </c>
      <c r="B20" s="16"/>
      <c r="C20" s="16"/>
      <c r="D20" s="16"/>
      <c r="E20" s="16"/>
      <c r="F20" s="16"/>
      <c r="G20" s="16"/>
      <c r="H20" s="15" t="s">
        <v>15</v>
      </c>
      <c r="I20" s="16"/>
      <c r="J20" s="16"/>
      <c r="K20" s="16"/>
      <c r="L20" s="16"/>
      <c r="M20" s="16"/>
      <c r="N20" s="16"/>
    </row>
    <row r="21" spans="1:14" x14ac:dyDescent="0.25">
      <c r="A21" t="s">
        <v>16</v>
      </c>
      <c r="H21" t="s">
        <v>20</v>
      </c>
    </row>
    <row r="23" spans="1:14" x14ac:dyDescent="0.25">
      <c r="A23" s="3" t="s">
        <v>17</v>
      </c>
      <c r="H23" s="3" t="s">
        <v>17</v>
      </c>
    </row>
    <row r="24" spans="1:14" x14ac:dyDescent="0.25">
      <c r="A24" t="s">
        <v>18</v>
      </c>
      <c r="B24" s="8">
        <f>+B4*J4</f>
        <v>2000</v>
      </c>
      <c r="C24" s="4" t="s">
        <v>46</v>
      </c>
      <c r="H24" t="s">
        <v>18</v>
      </c>
      <c r="I24" s="8">
        <f>+B24</f>
        <v>2000</v>
      </c>
    </row>
    <row r="25" spans="1:14" x14ac:dyDescent="0.25">
      <c r="A25" t="s">
        <v>19</v>
      </c>
      <c r="B25" s="9">
        <f>+D4</f>
        <v>2500</v>
      </c>
      <c r="H25" t="s">
        <v>19</v>
      </c>
      <c r="I25" s="9">
        <f>+B25</f>
        <v>2500</v>
      </c>
    </row>
    <row r="26" spans="1:14" x14ac:dyDescent="0.25">
      <c r="A26" t="s">
        <v>35</v>
      </c>
      <c r="B26" s="8">
        <f>+B25-B24</f>
        <v>500</v>
      </c>
      <c r="H26" t="s">
        <v>35</v>
      </c>
      <c r="I26" s="8">
        <f>+I25-I24</f>
        <v>500</v>
      </c>
    </row>
    <row r="28" spans="1:14" x14ac:dyDescent="0.25">
      <c r="A28" s="3" t="s">
        <v>21</v>
      </c>
      <c r="H28" s="3" t="s">
        <v>21</v>
      </c>
    </row>
    <row r="29" spans="1:14" x14ac:dyDescent="0.25">
      <c r="A29" s="10" t="s">
        <v>22</v>
      </c>
      <c r="H29" s="10" t="s">
        <v>22</v>
      </c>
    </row>
    <row r="30" spans="1:14" x14ac:dyDescent="0.25">
      <c r="A30" t="s">
        <v>23</v>
      </c>
      <c r="B30" s="8">
        <f>+D13</f>
        <v>3000</v>
      </c>
      <c r="H30" t="s">
        <v>23</v>
      </c>
      <c r="I30" s="8">
        <f>+B30</f>
        <v>3000</v>
      </c>
    </row>
    <row r="31" spans="1:14" x14ac:dyDescent="0.25">
      <c r="A31" t="s">
        <v>47</v>
      </c>
      <c r="B31" s="8">
        <f>+D14</f>
        <v>-600</v>
      </c>
      <c r="H31" t="s">
        <v>47</v>
      </c>
      <c r="I31" s="8">
        <f>+B31</f>
        <v>-600</v>
      </c>
    </row>
    <row r="32" spans="1:14" x14ac:dyDescent="0.25">
      <c r="B32" s="9"/>
      <c r="H32" t="s">
        <v>48</v>
      </c>
      <c r="I32" s="9">
        <f>+B44</f>
        <v>-1900</v>
      </c>
    </row>
    <row r="33" spans="1:10" x14ac:dyDescent="0.25">
      <c r="B33" s="8">
        <f>+SUM(B30:B32)</f>
        <v>2400</v>
      </c>
      <c r="C33" t="s">
        <v>24</v>
      </c>
      <c r="I33" s="8">
        <f>+SUM(I30:I32)</f>
        <v>500</v>
      </c>
      <c r="J33" t="s">
        <v>24</v>
      </c>
    </row>
    <row r="35" spans="1:10" x14ac:dyDescent="0.25">
      <c r="A35" s="2" t="s">
        <v>25</v>
      </c>
      <c r="H35" s="2" t="s">
        <v>25</v>
      </c>
    </row>
    <row r="36" spans="1:10" x14ac:dyDescent="0.25">
      <c r="A36" t="s">
        <v>26</v>
      </c>
      <c r="B36" s="9"/>
      <c r="H36" t="s">
        <v>26</v>
      </c>
      <c r="I36" s="9"/>
    </row>
    <row r="37" spans="1:10" x14ac:dyDescent="0.25">
      <c r="B37" s="8">
        <f>+SUM(B36)</f>
        <v>0</v>
      </c>
      <c r="C37" t="s">
        <v>27</v>
      </c>
      <c r="I37" s="8">
        <f>+SUM(I36)</f>
        <v>0</v>
      </c>
      <c r="J37" t="s">
        <v>27</v>
      </c>
    </row>
    <row r="39" spans="1:10" x14ac:dyDescent="0.25">
      <c r="A39" s="2" t="s">
        <v>28</v>
      </c>
      <c r="H39" s="2" t="s">
        <v>28</v>
      </c>
    </row>
    <row r="40" spans="1:10" x14ac:dyDescent="0.25">
      <c r="A40" t="s">
        <v>29</v>
      </c>
      <c r="B40" s="9"/>
      <c r="H40" t="s">
        <v>29</v>
      </c>
      <c r="I40" s="9"/>
    </row>
    <row r="41" spans="1:10" x14ac:dyDescent="0.25">
      <c r="B41" s="8">
        <f>+SUM(B40)</f>
        <v>0</v>
      </c>
      <c r="C41" t="s">
        <v>30</v>
      </c>
      <c r="I41" s="8">
        <f>+SUM(I40)</f>
        <v>0</v>
      </c>
      <c r="J41" t="s">
        <v>30</v>
      </c>
    </row>
    <row r="43" spans="1:10" x14ac:dyDescent="0.25">
      <c r="A43" s="2" t="s">
        <v>33</v>
      </c>
    </row>
    <row r="44" spans="1:10" x14ac:dyDescent="0.25">
      <c r="A44" t="s">
        <v>48</v>
      </c>
      <c r="B44" s="9">
        <f>+D15</f>
        <v>-1900</v>
      </c>
    </row>
    <row r="45" spans="1:10" x14ac:dyDescent="0.25">
      <c r="B45" s="8">
        <f>+SUM(B44)</f>
        <v>-1900</v>
      </c>
    </row>
    <row r="47" spans="1:10" ht="15.75" thickBot="1" x14ac:dyDescent="0.3">
      <c r="A47" t="s">
        <v>35</v>
      </c>
      <c r="B47" s="14">
        <f>+B45+B41+B37+B33</f>
        <v>500</v>
      </c>
      <c r="H47" t="s">
        <v>35</v>
      </c>
      <c r="I47" s="14">
        <f>+I41+I37+I33</f>
        <v>500</v>
      </c>
    </row>
    <row r="51" spans="1:14" x14ac:dyDescent="0.25">
      <c r="A51" s="15" t="s">
        <v>37</v>
      </c>
      <c r="B51" s="16"/>
      <c r="C51" s="16"/>
      <c r="D51" s="16"/>
      <c r="E51" s="16"/>
      <c r="F51" s="16"/>
      <c r="G51" s="16"/>
      <c r="H51" s="15" t="s">
        <v>37</v>
      </c>
      <c r="I51" s="16"/>
      <c r="J51" s="16"/>
      <c r="K51" s="16"/>
      <c r="L51" s="16"/>
      <c r="M51" s="16"/>
      <c r="N51" s="16"/>
    </row>
    <row r="52" spans="1:14" x14ac:dyDescent="0.25">
      <c r="A52" t="s">
        <v>16</v>
      </c>
      <c r="H52" t="s">
        <v>20</v>
      </c>
    </row>
    <row r="54" spans="1:14" x14ac:dyDescent="0.25">
      <c r="A54" s="3" t="s">
        <v>17</v>
      </c>
      <c r="H54" s="3" t="s">
        <v>17</v>
      </c>
    </row>
    <row r="55" spans="1:14" x14ac:dyDescent="0.25">
      <c r="A55" t="s">
        <v>18</v>
      </c>
      <c r="B55" s="8">
        <f>+B24</f>
        <v>2000</v>
      </c>
      <c r="H55" t="s">
        <v>18</v>
      </c>
      <c r="I55" s="8">
        <f>+B55</f>
        <v>2000</v>
      </c>
    </row>
    <row r="56" spans="1:14" x14ac:dyDescent="0.25">
      <c r="A56" t="s">
        <v>19</v>
      </c>
      <c r="B56" s="9">
        <f>+B25</f>
        <v>2500</v>
      </c>
      <c r="H56" t="s">
        <v>19</v>
      </c>
      <c r="I56" s="9">
        <f>+B56</f>
        <v>2500</v>
      </c>
    </row>
    <row r="57" spans="1:14" x14ac:dyDescent="0.25">
      <c r="A57" t="s">
        <v>35</v>
      </c>
      <c r="B57" s="8">
        <f>+B56-B55</f>
        <v>500</v>
      </c>
      <c r="H57" t="s">
        <v>35</v>
      </c>
      <c r="I57" s="8">
        <f>+I56-I55</f>
        <v>500</v>
      </c>
    </row>
    <row r="59" spans="1:14" x14ac:dyDescent="0.25">
      <c r="A59" s="3" t="s">
        <v>21</v>
      </c>
      <c r="H59" s="3" t="s">
        <v>21</v>
      </c>
    </row>
    <row r="60" spans="1:14" x14ac:dyDescent="0.25">
      <c r="A60" s="10" t="s">
        <v>22</v>
      </c>
      <c r="H60" s="10" t="s">
        <v>22</v>
      </c>
    </row>
    <row r="61" spans="1:14" x14ac:dyDescent="0.25">
      <c r="A61" t="s">
        <v>38</v>
      </c>
      <c r="B61" s="8">
        <f>+D16</f>
        <v>500</v>
      </c>
      <c r="H61" t="s">
        <v>38</v>
      </c>
      <c r="I61" s="8">
        <f>+B61</f>
        <v>500</v>
      </c>
    </row>
    <row r="62" spans="1:14" x14ac:dyDescent="0.25">
      <c r="A62" t="s">
        <v>49</v>
      </c>
      <c r="B62" s="9">
        <f>-D15</f>
        <v>1900</v>
      </c>
      <c r="I62" s="9"/>
    </row>
    <row r="63" spans="1:14" x14ac:dyDescent="0.25">
      <c r="B63" s="8">
        <f>+SUM(B61:B62)</f>
        <v>2400</v>
      </c>
      <c r="C63" t="s">
        <v>24</v>
      </c>
      <c r="I63" s="8">
        <f>+SUM(I61:I62)</f>
        <v>500</v>
      </c>
      <c r="J63" t="s">
        <v>24</v>
      </c>
    </row>
    <row r="65" spans="1:10" x14ac:dyDescent="0.25">
      <c r="A65" s="2" t="s">
        <v>25</v>
      </c>
      <c r="H65" s="2" t="s">
        <v>25</v>
      </c>
    </row>
    <row r="66" spans="1:10" x14ac:dyDescent="0.25">
      <c r="A66" t="s">
        <v>26</v>
      </c>
      <c r="B66" s="9"/>
      <c r="H66" t="s">
        <v>26</v>
      </c>
      <c r="I66" s="9"/>
    </row>
    <row r="67" spans="1:10" x14ac:dyDescent="0.25">
      <c r="B67" s="8">
        <f>+SUM(B66)</f>
        <v>0</v>
      </c>
      <c r="C67" t="s">
        <v>27</v>
      </c>
      <c r="I67" s="8">
        <f>+SUM(I66)</f>
        <v>0</v>
      </c>
      <c r="J67" t="s">
        <v>27</v>
      </c>
    </row>
    <row r="69" spans="1:10" x14ac:dyDescent="0.25">
      <c r="A69" s="2" t="s">
        <v>28</v>
      </c>
      <c r="H69" s="2" t="s">
        <v>28</v>
      </c>
    </row>
    <row r="70" spans="1:10" x14ac:dyDescent="0.25">
      <c r="A70" t="s">
        <v>29</v>
      </c>
      <c r="B70" s="9"/>
      <c r="H70" t="s">
        <v>29</v>
      </c>
      <c r="I70" s="9"/>
    </row>
    <row r="71" spans="1:10" x14ac:dyDescent="0.25">
      <c r="B71" s="8">
        <f>+SUM(B70)</f>
        <v>0</v>
      </c>
      <c r="C71" t="s">
        <v>30</v>
      </c>
      <c r="I71" s="8">
        <f>+SUM(I70)</f>
        <v>0</v>
      </c>
      <c r="J71" t="s">
        <v>30</v>
      </c>
    </row>
    <row r="73" spans="1:10" x14ac:dyDescent="0.25">
      <c r="A73" s="2" t="s">
        <v>33</v>
      </c>
    </row>
    <row r="74" spans="1:10" x14ac:dyDescent="0.25">
      <c r="A74" t="s">
        <v>48</v>
      </c>
      <c r="B74" s="9">
        <f>+D15</f>
        <v>-1900</v>
      </c>
    </row>
    <row r="75" spans="1:10" x14ac:dyDescent="0.25">
      <c r="B75" s="8">
        <f>+SUM(B74)</f>
        <v>-1900</v>
      </c>
    </row>
    <row r="77" spans="1:10" ht="15.75" thickBot="1" x14ac:dyDescent="0.3">
      <c r="A77" t="s">
        <v>35</v>
      </c>
      <c r="B77" s="14">
        <f>+B75+B71+B67+B63</f>
        <v>500</v>
      </c>
      <c r="H77" t="s">
        <v>35</v>
      </c>
      <c r="I77" s="14">
        <f>+I71+I67+I63</f>
        <v>500</v>
      </c>
    </row>
  </sheetData>
  <pageMargins left="0.70866141732283472" right="0.70866141732283472" top="0.74803149606299213" bottom="0.74803149606299213" header="0.31496062992125984" footer="0.31496062992125984"/>
  <pageSetup scale="69" fitToHeight="2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19"/>
  <sheetViews>
    <sheetView workbookViewId="0">
      <selection activeCell="B23" sqref="B23"/>
    </sheetView>
  </sheetViews>
  <sheetFormatPr baseColWidth="10" defaultRowHeight="15" x14ac:dyDescent="0.25"/>
  <cols>
    <col min="1" max="1" width="23.7109375" customWidth="1"/>
    <col min="3" max="3" width="13.85546875" customWidth="1"/>
    <col min="7" max="7" width="2.42578125" customWidth="1"/>
    <col min="8" max="8" width="23.5703125" customWidth="1"/>
  </cols>
  <sheetData>
    <row r="1" spans="1:10" x14ac:dyDescent="0.25">
      <c r="A1" s="10" t="s">
        <v>51</v>
      </c>
    </row>
    <row r="2" spans="1:10" x14ac:dyDescent="0.25">
      <c r="C2" s="21" t="s">
        <v>77</v>
      </c>
    </row>
    <row r="3" spans="1:10" x14ac:dyDescent="0.25">
      <c r="A3" s="3" t="s">
        <v>73</v>
      </c>
      <c r="B3" s="1" t="s">
        <v>6</v>
      </c>
      <c r="C3" s="22" t="s">
        <v>7</v>
      </c>
      <c r="D3" s="1" t="s">
        <v>7</v>
      </c>
      <c r="E3" t="s">
        <v>31</v>
      </c>
      <c r="F3" t="s">
        <v>32</v>
      </c>
      <c r="G3" s="17"/>
      <c r="H3" s="20" t="s">
        <v>43</v>
      </c>
    </row>
    <row r="4" spans="1:10" x14ac:dyDescent="0.25">
      <c r="A4" t="s">
        <v>0</v>
      </c>
      <c r="B4" s="5">
        <v>1000</v>
      </c>
      <c r="C4" s="23">
        <v>3600</v>
      </c>
      <c r="D4" s="5">
        <v>3600</v>
      </c>
      <c r="E4" s="5"/>
      <c r="F4" s="35">
        <f>+D4-B4*J4</f>
        <v>1600</v>
      </c>
      <c r="G4" s="17"/>
      <c r="H4" s="18" t="s">
        <v>6</v>
      </c>
      <c r="J4">
        <v>2</v>
      </c>
    </row>
    <row r="5" spans="1:10" x14ac:dyDescent="0.25">
      <c r="A5" t="s">
        <v>52</v>
      </c>
      <c r="B5" s="7">
        <v>500</v>
      </c>
      <c r="C5" s="33">
        <v>50</v>
      </c>
      <c r="D5" s="7">
        <v>50</v>
      </c>
      <c r="E5" s="5">
        <f>-E16</f>
        <v>460</v>
      </c>
      <c r="F5" s="5">
        <f>-D5-E5+B5*J4</f>
        <v>490</v>
      </c>
      <c r="G5" s="17"/>
      <c r="H5" s="18" t="s">
        <v>44</v>
      </c>
      <c r="J5">
        <v>1.6</v>
      </c>
    </row>
    <row r="6" spans="1:10" x14ac:dyDescent="0.25">
      <c r="B6" s="6">
        <f>+SUM(B4:B5)</f>
        <v>1500</v>
      </c>
      <c r="C6" s="24">
        <f>+SUM(C4:C5)</f>
        <v>3650</v>
      </c>
      <c r="D6" s="6">
        <f>+SUM(D4:D5)</f>
        <v>3650</v>
      </c>
      <c r="E6" s="6"/>
      <c r="F6" s="6"/>
      <c r="G6" s="17"/>
      <c r="H6" s="19" t="s">
        <v>54</v>
      </c>
      <c r="J6">
        <v>1.5</v>
      </c>
    </row>
    <row r="7" spans="1:10" x14ac:dyDescent="0.25">
      <c r="B7" s="6"/>
      <c r="C7" s="24"/>
      <c r="D7" s="6"/>
      <c r="E7" s="6"/>
      <c r="F7" s="6"/>
      <c r="G7" s="17"/>
      <c r="H7" s="25" t="s">
        <v>55</v>
      </c>
      <c r="J7">
        <v>1.3</v>
      </c>
    </row>
    <row r="8" spans="1:10" x14ac:dyDescent="0.25">
      <c r="A8" t="s">
        <v>4</v>
      </c>
      <c r="B8" s="5">
        <v>1500</v>
      </c>
      <c r="C8" s="23">
        <v>1500</v>
      </c>
      <c r="D8" s="5">
        <f>+C8</f>
        <v>1500</v>
      </c>
      <c r="E8" s="5">
        <v>-1500</v>
      </c>
      <c r="F8" s="5">
        <f>+D8-E8-B8*J4</f>
        <v>0</v>
      </c>
      <c r="G8" s="18"/>
      <c r="H8" s="25" t="s">
        <v>56</v>
      </c>
      <c r="J8">
        <v>1.2</v>
      </c>
    </row>
    <row r="9" spans="1:10" x14ac:dyDescent="0.25">
      <c r="A9" t="s">
        <v>40</v>
      </c>
      <c r="B9" s="5"/>
      <c r="C9" s="23"/>
      <c r="D9" s="5">
        <f>+D8</f>
        <v>1500</v>
      </c>
      <c r="E9" s="5">
        <v>1500</v>
      </c>
      <c r="F9" s="5">
        <f>+D9-E9-B9*J5</f>
        <v>0</v>
      </c>
      <c r="G9" s="17"/>
    </row>
    <row r="10" spans="1:10" x14ac:dyDescent="0.25">
      <c r="A10" t="s">
        <v>5</v>
      </c>
      <c r="B10" s="7"/>
      <c r="C10" s="33">
        <f>+C17</f>
        <v>2150</v>
      </c>
      <c r="D10" s="7">
        <f>+D17</f>
        <v>650</v>
      </c>
      <c r="E10" s="5"/>
      <c r="F10" s="5"/>
      <c r="G10" s="17"/>
    </row>
    <row r="11" spans="1:10" x14ac:dyDescent="0.25">
      <c r="B11" s="6">
        <f>+SUM(B8:B10)</f>
        <v>1500</v>
      </c>
      <c r="C11" s="24">
        <f>+SUM(C8:C10)</f>
        <v>3650</v>
      </c>
      <c r="D11" s="6">
        <f>+SUM(D8:D10)</f>
        <v>3650</v>
      </c>
      <c r="E11" s="6"/>
      <c r="F11" s="6"/>
      <c r="G11" s="17"/>
      <c r="H11" s="17"/>
    </row>
    <row r="12" spans="1:10" x14ac:dyDescent="0.25">
      <c r="A12" s="3" t="s">
        <v>74</v>
      </c>
      <c r="B12" s="5"/>
      <c r="C12" s="23"/>
      <c r="D12" s="5"/>
      <c r="E12" s="5"/>
      <c r="F12" s="5"/>
      <c r="G12" s="17"/>
      <c r="H12" s="17"/>
    </row>
    <row r="13" spans="1:10" x14ac:dyDescent="0.25">
      <c r="A13" t="s">
        <v>8</v>
      </c>
      <c r="B13" s="5"/>
      <c r="C13" s="23">
        <v>2000</v>
      </c>
      <c r="D13" s="5">
        <v>3200</v>
      </c>
      <c r="E13" s="5"/>
      <c r="F13" s="5">
        <f>+D13-E13</f>
        <v>3200</v>
      </c>
      <c r="G13" s="17"/>
      <c r="H13" s="18"/>
    </row>
    <row r="14" spans="1:10" x14ac:dyDescent="0.25">
      <c r="A14" t="s">
        <v>53</v>
      </c>
      <c r="B14" s="5"/>
      <c r="C14" s="23">
        <v>150</v>
      </c>
      <c r="D14" s="5">
        <v>180</v>
      </c>
      <c r="E14" s="5"/>
      <c r="F14" s="5">
        <f>+D14-E14-B14</f>
        <v>180</v>
      </c>
      <c r="G14" s="17"/>
      <c r="H14" s="18"/>
    </row>
    <row r="15" spans="1:10" x14ac:dyDescent="0.25">
      <c r="A15" t="s">
        <v>57</v>
      </c>
      <c r="B15" s="5"/>
      <c r="C15" s="23"/>
      <c r="D15" s="5">
        <v>-2270</v>
      </c>
      <c r="E15" s="5"/>
      <c r="F15" s="5">
        <f>+D15-E15</f>
        <v>-2270</v>
      </c>
      <c r="G15" s="17"/>
      <c r="H15" s="18"/>
    </row>
    <row r="16" spans="1:10" x14ac:dyDescent="0.25">
      <c r="A16" t="s">
        <v>58</v>
      </c>
      <c r="B16" s="7"/>
      <c r="C16" s="33"/>
      <c r="D16" s="7">
        <v>-460</v>
      </c>
      <c r="E16" s="5">
        <v>-460</v>
      </c>
      <c r="F16" s="5">
        <f>+D16-E16</f>
        <v>0</v>
      </c>
      <c r="G16" s="18"/>
      <c r="H16" s="18"/>
    </row>
    <row r="17" spans="1:14" x14ac:dyDescent="0.25">
      <c r="B17" s="5"/>
      <c r="C17" s="24">
        <f>+SUM(C13:C16)</f>
        <v>2150</v>
      </c>
      <c r="D17" s="6">
        <f>+SUM(D13:D16)</f>
        <v>650</v>
      </c>
      <c r="E17" s="6"/>
      <c r="F17" s="6"/>
    </row>
    <row r="21" spans="1:14" x14ac:dyDescent="0.25">
      <c r="A21" s="15" t="s">
        <v>15</v>
      </c>
      <c r="B21" s="16"/>
      <c r="C21" s="16"/>
      <c r="D21" s="16"/>
      <c r="E21" s="16"/>
      <c r="F21" s="16"/>
      <c r="G21" s="16"/>
      <c r="H21" s="15" t="s">
        <v>15</v>
      </c>
      <c r="I21" s="16"/>
      <c r="J21" s="16"/>
      <c r="K21" s="16"/>
      <c r="L21" s="16"/>
      <c r="M21" s="16"/>
      <c r="N21" s="16"/>
    </row>
    <row r="22" spans="1:14" x14ac:dyDescent="0.25">
      <c r="A22" t="s">
        <v>16</v>
      </c>
      <c r="H22" t="s">
        <v>20</v>
      </c>
    </row>
    <row r="24" spans="1:14" x14ac:dyDescent="0.25">
      <c r="A24" s="3" t="s">
        <v>17</v>
      </c>
      <c r="H24" s="3" t="s">
        <v>17</v>
      </c>
    </row>
    <row r="25" spans="1:14" x14ac:dyDescent="0.25">
      <c r="A25" t="s">
        <v>18</v>
      </c>
      <c r="B25" s="8">
        <f>+B4*J4</f>
        <v>2000</v>
      </c>
      <c r="C25" s="4" t="s">
        <v>46</v>
      </c>
      <c r="H25" t="s">
        <v>18</v>
      </c>
      <c r="I25" s="8">
        <f>+B25</f>
        <v>2000</v>
      </c>
    </row>
    <row r="26" spans="1:14" x14ac:dyDescent="0.25">
      <c r="A26" t="s">
        <v>19</v>
      </c>
      <c r="B26" s="9">
        <f>+D4</f>
        <v>3600</v>
      </c>
      <c r="H26" t="s">
        <v>19</v>
      </c>
      <c r="I26" s="9">
        <f>+B26</f>
        <v>3600</v>
      </c>
    </row>
    <row r="27" spans="1:14" x14ac:dyDescent="0.25">
      <c r="A27" t="s">
        <v>35</v>
      </c>
      <c r="B27" s="8">
        <f>+B26-B25</f>
        <v>1600</v>
      </c>
      <c r="H27" t="s">
        <v>35</v>
      </c>
      <c r="I27" s="8">
        <f>+I26-I25</f>
        <v>1600</v>
      </c>
    </row>
    <row r="29" spans="1:14" x14ac:dyDescent="0.25">
      <c r="A29" s="3" t="s">
        <v>21</v>
      </c>
      <c r="H29" s="3" t="s">
        <v>21</v>
      </c>
    </row>
    <row r="30" spans="1:14" x14ac:dyDescent="0.25">
      <c r="A30" s="10" t="s">
        <v>22</v>
      </c>
      <c r="H30" s="10" t="s">
        <v>22</v>
      </c>
    </row>
    <row r="31" spans="1:14" x14ac:dyDescent="0.25">
      <c r="A31" t="s">
        <v>23</v>
      </c>
      <c r="B31" s="8">
        <f>+F13+F5</f>
        <v>3690</v>
      </c>
      <c r="C31" t="s">
        <v>59</v>
      </c>
      <c r="H31" t="s">
        <v>23</v>
      </c>
      <c r="I31" s="8">
        <f>+B31</f>
        <v>3690</v>
      </c>
    </row>
    <row r="32" spans="1:14" x14ac:dyDescent="0.25">
      <c r="A32" t="s">
        <v>60</v>
      </c>
      <c r="B32" s="8">
        <f>+F14</f>
        <v>180</v>
      </c>
      <c r="C32" s="8"/>
      <c r="H32" t="s">
        <v>60</v>
      </c>
      <c r="I32" s="8">
        <f>+B32</f>
        <v>180</v>
      </c>
    </row>
    <row r="33" spans="1:10" x14ac:dyDescent="0.25">
      <c r="B33" s="9"/>
      <c r="H33" t="s">
        <v>48</v>
      </c>
      <c r="I33" s="9">
        <f>+B45</f>
        <v>-2270</v>
      </c>
    </row>
    <row r="34" spans="1:10" x14ac:dyDescent="0.25">
      <c r="B34" s="8">
        <f>+SUM(B31:B33)</f>
        <v>3870</v>
      </c>
      <c r="C34" t="s">
        <v>24</v>
      </c>
      <c r="I34" s="8">
        <f>+SUM(I31:I33)</f>
        <v>1600</v>
      </c>
      <c r="J34" t="s">
        <v>24</v>
      </c>
    </row>
    <row r="36" spans="1:10" x14ac:dyDescent="0.25">
      <c r="A36" s="2" t="s">
        <v>25</v>
      </c>
      <c r="H36" s="2" t="s">
        <v>25</v>
      </c>
    </row>
    <row r="37" spans="1:10" x14ac:dyDescent="0.25">
      <c r="A37" t="s">
        <v>26</v>
      </c>
      <c r="B37" s="9"/>
      <c r="H37" t="s">
        <v>26</v>
      </c>
      <c r="I37" s="9"/>
    </row>
    <row r="38" spans="1:10" x14ac:dyDescent="0.25">
      <c r="B38" s="8">
        <f>+SUM(B37)</f>
        <v>0</v>
      </c>
      <c r="C38" t="s">
        <v>27</v>
      </c>
      <c r="I38" s="8">
        <f>+SUM(I37)</f>
        <v>0</v>
      </c>
      <c r="J38" t="s">
        <v>27</v>
      </c>
    </row>
    <row r="40" spans="1:10" x14ac:dyDescent="0.25">
      <c r="A40" s="2" t="s">
        <v>28</v>
      </c>
      <c r="H40" s="2" t="s">
        <v>28</v>
      </c>
    </row>
    <row r="41" spans="1:10" x14ac:dyDescent="0.25">
      <c r="A41" t="s">
        <v>29</v>
      </c>
      <c r="B41" s="9"/>
      <c r="H41" t="s">
        <v>29</v>
      </c>
      <c r="I41" s="9"/>
    </row>
    <row r="42" spans="1:10" x14ac:dyDescent="0.25">
      <c r="B42" s="8">
        <f>+SUM(B41)</f>
        <v>0</v>
      </c>
      <c r="C42" t="s">
        <v>30</v>
      </c>
      <c r="I42" s="8">
        <f>+SUM(I41)</f>
        <v>0</v>
      </c>
      <c r="J42" t="s">
        <v>30</v>
      </c>
    </row>
    <row r="44" spans="1:10" x14ac:dyDescent="0.25">
      <c r="A44" s="2" t="s">
        <v>33</v>
      </c>
    </row>
    <row r="45" spans="1:10" x14ac:dyDescent="0.25">
      <c r="A45" t="s">
        <v>48</v>
      </c>
      <c r="B45" s="9">
        <f>+F15</f>
        <v>-2270</v>
      </c>
    </row>
    <row r="46" spans="1:10" x14ac:dyDescent="0.25">
      <c r="B46" s="8">
        <f>+SUM(B45)</f>
        <v>-2270</v>
      </c>
    </row>
    <row r="48" spans="1:10" ht="15.75" thickBot="1" x14ac:dyDescent="0.3">
      <c r="A48" t="s">
        <v>35</v>
      </c>
      <c r="B48" s="14">
        <f>+B46+B42+B38+B34</f>
        <v>1600</v>
      </c>
      <c r="H48" t="s">
        <v>35</v>
      </c>
      <c r="I48" s="14">
        <f>+I42+I38+I34</f>
        <v>1600</v>
      </c>
    </row>
    <row r="52" spans="1:14" x14ac:dyDescent="0.25">
      <c r="A52" s="15" t="s">
        <v>37</v>
      </c>
      <c r="B52" s="16"/>
      <c r="C52" s="16"/>
      <c r="D52" s="16"/>
      <c r="E52" s="16"/>
      <c r="F52" s="16"/>
      <c r="G52" s="16"/>
      <c r="H52" s="15" t="s">
        <v>37</v>
      </c>
      <c r="I52" s="16"/>
      <c r="J52" s="16"/>
      <c r="K52" s="16"/>
      <c r="L52" s="16"/>
      <c r="M52" s="16"/>
      <c r="N52" s="16"/>
    </row>
    <row r="53" spans="1:14" x14ac:dyDescent="0.25">
      <c r="A53" t="s">
        <v>16</v>
      </c>
      <c r="H53" t="s">
        <v>20</v>
      </c>
    </row>
    <row r="54" spans="1:14" x14ac:dyDescent="0.25">
      <c r="A54" t="s">
        <v>65</v>
      </c>
      <c r="H54" t="s">
        <v>65</v>
      </c>
    </row>
    <row r="56" spans="1:14" x14ac:dyDescent="0.25">
      <c r="A56" s="3" t="s">
        <v>17</v>
      </c>
      <c r="H56" s="3" t="s">
        <v>17</v>
      </c>
    </row>
    <row r="57" spans="1:14" x14ac:dyDescent="0.25">
      <c r="A57" t="s">
        <v>18</v>
      </c>
      <c r="B57" s="8">
        <f>+B25</f>
        <v>2000</v>
      </c>
      <c r="H57" t="s">
        <v>18</v>
      </c>
      <c r="I57" s="8">
        <f>+B57</f>
        <v>2000</v>
      </c>
    </row>
    <row r="58" spans="1:14" x14ac:dyDescent="0.25">
      <c r="A58" t="s">
        <v>19</v>
      </c>
      <c r="B58" s="9">
        <f>+B26</f>
        <v>3600</v>
      </c>
      <c r="H58" t="s">
        <v>19</v>
      </c>
      <c r="I58" s="9">
        <f>+B58</f>
        <v>3600</v>
      </c>
    </row>
    <row r="59" spans="1:14" x14ac:dyDescent="0.25">
      <c r="A59" t="s">
        <v>35</v>
      </c>
      <c r="B59" s="8">
        <f>+B58-B57</f>
        <v>1600</v>
      </c>
      <c r="H59" t="s">
        <v>35</v>
      </c>
      <c r="I59" s="8">
        <f>+I58-I57</f>
        <v>1600</v>
      </c>
    </row>
    <row r="61" spans="1:14" x14ac:dyDescent="0.25">
      <c r="A61" s="3" t="s">
        <v>21</v>
      </c>
      <c r="H61" s="3" t="s">
        <v>21</v>
      </c>
    </row>
    <row r="62" spans="1:14" x14ac:dyDescent="0.25">
      <c r="A62" s="10" t="s">
        <v>22</v>
      </c>
      <c r="H62" s="10" t="s">
        <v>22</v>
      </c>
    </row>
    <row r="63" spans="1:14" x14ac:dyDescent="0.25">
      <c r="A63" t="s">
        <v>38</v>
      </c>
      <c r="B63" s="8">
        <f>+D17</f>
        <v>650</v>
      </c>
      <c r="H63" t="s">
        <v>38</v>
      </c>
      <c r="I63" s="8">
        <f>+B63</f>
        <v>650</v>
      </c>
    </row>
    <row r="64" spans="1:14" x14ac:dyDescent="0.25">
      <c r="A64" t="s">
        <v>62</v>
      </c>
      <c r="B64" s="8">
        <f>-D14</f>
        <v>-180</v>
      </c>
      <c r="H64" t="s">
        <v>53</v>
      </c>
      <c r="I64" s="8">
        <f>-I32</f>
        <v>-180</v>
      </c>
    </row>
    <row r="65" spans="1:10" x14ac:dyDescent="0.25">
      <c r="A65" t="s">
        <v>49</v>
      </c>
      <c r="B65" s="9">
        <f>-D16-D15</f>
        <v>2730</v>
      </c>
      <c r="C65" s="4" t="s">
        <v>66</v>
      </c>
      <c r="H65" t="s">
        <v>49</v>
      </c>
      <c r="I65" s="9">
        <f>-D16</f>
        <v>460</v>
      </c>
      <c r="J65" s="4" t="s">
        <v>70</v>
      </c>
    </row>
    <row r="66" spans="1:10" x14ac:dyDescent="0.25">
      <c r="B66" s="8">
        <f>+SUM(B63:B65)</f>
        <v>3200</v>
      </c>
      <c r="I66" s="8">
        <f>+SUM(I63:I65)</f>
        <v>930</v>
      </c>
    </row>
    <row r="67" spans="1:10" x14ac:dyDescent="0.25">
      <c r="A67" t="s">
        <v>61</v>
      </c>
      <c r="B67" s="8">
        <f>+F5</f>
        <v>490</v>
      </c>
      <c r="C67" s="4" t="s">
        <v>67</v>
      </c>
      <c r="H67" t="s">
        <v>61</v>
      </c>
      <c r="I67" s="8">
        <f>+B67</f>
        <v>490</v>
      </c>
      <c r="J67" s="4" t="s">
        <v>67</v>
      </c>
    </row>
    <row r="68" spans="1:10" x14ac:dyDescent="0.25">
      <c r="A68" t="s">
        <v>63</v>
      </c>
      <c r="B68" s="9">
        <f>-B64</f>
        <v>180</v>
      </c>
      <c r="H68" t="s">
        <v>63</v>
      </c>
      <c r="I68" s="9">
        <f>+B68</f>
        <v>180</v>
      </c>
    </row>
    <row r="69" spans="1:10" x14ac:dyDescent="0.25">
      <c r="B69" s="8">
        <f>+SUM(B66:B68)</f>
        <v>3870</v>
      </c>
      <c r="C69" t="s">
        <v>24</v>
      </c>
      <c r="I69" s="8">
        <f>+SUM(I66:I68)</f>
        <v>1600</v>
      </c>
      <c r="J69" t="s">
        <v>24</v>
      </c>
    </row>
    <row r="70" spans="1:10" x14ac:dyDescent="0.25">
      <c r="B70" s="8"/>
      <c r="I70" s="8"/>
    </row>
    <row r="72" spans="1:10" x14ac:dyDescent="0.25">
      <c r="A72" s="2" t="s">
        <v>25</v>
      </c>
      <c r="H72" s="2" t="s">
        <v>25</v>
      </c>
    </row>
    <row r="73" spans="1:10" x14ac:dyDescent="0.25">
      <c r="A73" t="s">
        <v>26</v>
      </c>
      <c r="B73" s="9"/>
      <c r="H73" t="s">
        <v>26</v>
      </c>
      <c r="I73" s="9"/>
    </row>
    <row r="74" spans="1:10" x14ac:dyDescent="0.25">
      <c r="B74" s="8">
        <f>+SUM(B73)</f>
        <v>0</v>
      </c>
      <c r="C74" t="s">
        <v>27</v>
      </c>
      <c r="I74" s="8">
        <f>+SUM(I73)</f>
        <v>0</v>
      </c>
      <c r="J74" t="s">
        <v>27</v>
      </c>
    </row>
    <row r="76" spans="1:10" x14ac:dyDescent="0.25">
      <c r="A76" s="2" t="s">
        <v>28</v>
      </c>
      <c r="H76" s="2" t="s">
        <v>28</v>
      </c>
    </row>
    <row r="77" spans="1:10" x14ac:dyDescent="0.25">
      <c r="A77" t="s">
        <v>29</v>
      </c>
      <c r="B77" s="9"/>
      <c r="H77" t="s">
        <v>29</v>
      </c>
      <c r="I77" s="9"/>
    </row>
    <row r="78" spans="1:10" x14ac:dyDescent="0.25">
      <c r="B78" s="8">
        <f>+SUM(B77)</f>
        <v>0</v>
      </c>
      <c r="C78" t="s">
        <v>30</v>
      </c>
      <c r="I78" s="8">
        <f>+SUM(I77)</f>
        <v>0</v>
      </c>
      <c r="J78" t="s">
        <v>30</v>
      </c>
    </row>
    <row r="80" spans="1:10" x14ac:dyDescent="0.25">
      <c r="A80" s="2" t="s">
        <v>33</v>
      </c>
    </row>
    <row r="81" spans="1:14" x14ac:dyDescent="0.25">
      <c r="A81" t="s">
        <v>48</v>
      </c>
      <c r="B81" s="9">
        <f>D15</f>
        <v>-2270</v>
      </c>
    </row>
    <row r="82" spans="1:14" x14ac:dyDescent="0.25">
      <c r="B82" s="8">
        <f>+SUM(B81)</f>
        <v>-2270</v>
      </c>
    </row>
    <row r="84" spans="1:14" ht="15.75" thickBot="1" x14ac:dyDescent="0.3">
      <c r="A84" t="s">
        <v>35</v>
      </c>
      <c r="B84" s="14">
        <f>+B82+B78+B74+B69</f>
        <v>1600</v>
      </c>
      <c r="H84" t="s">
        <v>35</v>
      </c>
      <c r="I84" s="14">
        <f>+I82+I78+I74+I69</f>
        <v>1600</v>
      </c>
    </row>
    <row r="87" spans="1:14" x14ac:dyDescent="0.25">
      <c r="A87" s="15" t="s">
        <v>37</v>
      </c>
      <c r="B87" s="16"/>
      <c r="C87" s="16"/>
      <c r="D87" s="16"/>
      <c r="E87" s="16"/>
      <c r="F87" s="16"/>
      <c r="G87" s="16"/>
      <c r="H87" s="15" t="s">
        <v>37</v>
      </c>
      <c r="I87" s="16"/>
      <c r="J87" s="16"/>
      <c r="K87" s="16"/>
      <c r="L87" s="16"/>
      <c r="M87" s="16"/>
      <c r="N87" s="16"/>
    </row>
    <row r="88" spans="1:14" x14ac:dyDescent="0.25">
      <c r="A88" t="s">
        <v>16</v>
      </c>
      <c r="H88" t="s">
        <v>71</v>
      </c>
    </row>
    <row r="89" spans="1:14" x14ac:dyDescent="0.25">
      <c r="A89" t="s">
        <v>64</v>
      </c>
      <c r="H89" t="s">
        <v>64</v>
      </c>
    </row>
    <row r="91" spans="1:14" x14ac:dyDescent="0.25">
      <c r="A91" s="3" t="s">
        <v>17</v>
      </c>
      <c r="H91" s="3" t="s">
        <v>17</v>
      </c>
    </row>
    <row r="92" spans="1:14" x14ac:dyDescent="0.25">
      <c r="A92" t="s">
        <v>18</v>
      </c>
      <c r="B92" s="8">
        <f>+B57</f>
        <v>2000</v>
      </c>
      <c r="H92" t="s">
        <v>18</v>
      </c>
      <c r="I92" s="8">
        <f>+B92</f>
        <v>2000</v>
      </c>
    </row>
    <row r="93" spans="1:14" x14ac:dyDescent="0.25">
      <c r="A93" t="s">
        <v>19</v>
      </c>
      <c r="B93" s="9">
        <f>+B58</f>
        <v>3600</v>
      </c>
      <c r="H93" t="s">
        <v>19</v>
      </c>
      <c r="I93" s="9">
        <f>+B93</f>
        <v>3600</v>
      </c>
    </row>
    <row r="94" spans="1:14" x14ac:dyDescent="0.25">
      <c r="A94" t="s">
        <v>35</v>
      </c>
      <c r="B94" s="8">
        <f>+B93-B92</f>
        <v>1600</v>
      </c>
      <c r="H94" t="s">
        <v>35</v>
      </c>
      <c r="I94" s="8">
        <f>+I93-I92</f>
        <v>1600</v>
      </c>
    </row>
    <row r="96" spans="1:14" x14ac:dyDescent="0.25">
      <c r="A96" s="3" t="s">
        <v>21</v>
      </c>
      <c r="H96" s="3" t="s">
        <v>21</v>
      </c>
    </row>
    <row r="97" spans="1:10" x14ac:dyDescent="0.25">
      <c r="A97" s="10" t="s">
        <v>22</v>
      </c>
      <c r="H97" s="10" t="s">
        <v>22</v>
      </c>
    </row>
    <row r="98" spans="1:10" x14ac:dyDescent="0.25">
      <c r="A98" t="s">
        <v>38</v>
      </c>
      <c r="B98" s="8">
        <f>+B63</f>
        <v>650</v>
      </c>
      <c r="H98" t="s">
        <v>38</v>
      </c>
      <c r="I98" s="8">
        <f>+B98</f>
        <v>650</v>
      </c>
    </row>
    <row r="99" spans="1:10" x14ac:dyDescent="0.25">
      <c r="A99" t="s">
        <v>62</v>
      </c>
      <c r="B99" s="8">
        <f>+B64</f>
        <v>-180</v>
      </c>
      <c r="H99" t="s">
        <v>62</v>
      </c>
      <c r="I99" s="8">
        <f>+B99</f>
        <v>-180</v>
      </c>
    </row>
    <row r="100" spans="1:10" x14ac:dyDescent="0.25">
      <c r="A100" t="s">
        <v>49</v>
      </c>
      <c r="B100" s="9">
        <f>-D15</f>
        <v>2270</v>
      </c>
      <c r="C100" s="4" t="s">
        <v>69</v>
      </c>
      <c r="H100" t="s">
        <v>49</v>
      </c>
      <c r="I100" s="9"/>
      <c r="J100" s="4"/>
    </row>
    <row r="101" spans="1:10" x14ac:dyDescent="0.25">
      <c r="B101" s="8">
        <f>+SUM(B98:B100)</f>
        <v>2740</v>
      </c>
      <c r="I101" s="8">
        <f>+SUM(I98:I100)</f>
        <v>470</v>
      </c>
    </row>
    <row r="102" spans="1:10" x14ac:dyDescent="0.25">
      <c r="A102" t="s">
        <v>61</v>
      </c>
      <c r="B102" s="8">
        <f>500*2-50</f>
        <v>950</v>
      </c>
      <c r="C102" s="4" t="s">
        <v>68</v>
      </c>
      <c r="H102" t="s">
        <v>61</v>
      </c>
      <c r="I102" s="8">
        <f>500*2-50</f>
        <v>950</v>
      </c>
      <c r="J102" s="4" t="s">
        <v>68</v>
      </c>
    </row>
    <row r="103" spans="1:10" x14ac:dyDescent="0.25">
      <c r="A103" t="s">
        <v>63</v>
      </c>
      <c r="B103" s="9">
        <f>-B99</f>
        <v>180</v>
      </c>
      <c r="H103" t="s">
        <v>63</v>
      </c>
      <c r="I103" s="9">
        <f>-I99</f>
        <v>180</v>
      </c>
    </row>
    <row r="104" spans="1:10" x14ac:dyDescent="0.25">
      <c r="B104" s="8">
        <f>+SUM(B101:B103)</f>
        <v>3870</v>
      </c>
      <c r="C104" t="s">
        <v>24</v>
      </c>
      <c r="I104" s="8">
        <f>+SUM(I101:I103)</f>
        <v>1600</v>
      </c>
      <c r="J104" t="s">
        <v>24</v>
      </c>
    </row>
    <row r="105" spans="1:10" x14ac:dyDescent="0.25">
      <c r="B105" s="8"/>
      <c r="I105" s="8"/>
    </row>
    <row r="107" spans="1:10" x14ac:dyDescent="0.25">
      <c r="A107" s="2" t="s">
        <v>25</v>
      </c>
      <c r="H107" s="2" t="s">
        <v>25</v>
      </c>
    </row>
    <row r="108" spans="1:10" x14ac:dyDescent="0.25">
      <c r="A108" t="s">
        <v>26</v>
      </c>
      <c r="B108" s="9"/>
      <c r="H108" t="s">
        <v>26</v>
      </c>
      <c r="I108" s="9"/>
    </row>
    <row r="109" spans="1:10" x14ac:dyDescent="0.25">
      <c r="B109" s="8">
        <f>+SUM(B108)</f>
        <v>0</v>
      </c>
      <c r="C109" t="s">
        <v>27</v>
      </c>
      <c r="I109" s="8">
        <f>+SUM(I108)</f>
        <v>0</v>
      </c>
      <c r="J109" t="s">
        <v>27</v>
      </c>
    </row>
    <row r="111" spans="1:10" x14ac:dyDescent="0.25">
      <c r="A111" s="2" t="s">
        <v>28</v>
      </c>
      <c r="H111" s="2" t="s">
        <v>28</v>
      </c>
    </row>
    <row r="112" spans="1:10" x14ac:dyDescent="0.25">
      <c r="A112" t="s">
        <v>29</v>
      </c>
      <c r="B112" s="9"/>
      <c r="H112" t="s">
        <v>29</v>
      </c>
      <c r="I112" s="9"/>
    </row>
    <row r="113" spans="1:10" x14ac:dyDescent="0.25">
      <c r="B113" s="8">
        <f>+SUM(B112)</f>
        <v>0</v>
      </c>
      <c r="C113" t="s">
        <v>30</v>
      </c>
      <c r="I113" s="8">
        <f>+SUM(I112)</f>
        <v>0</v>
      </c>
      <c r="J113" t="s">
        <v>30</v>
      </c>
    </row>
    <row r="115" spans="1:10" x14ac:dyDescent="0.25">
      <c r="A115" s="2" t="s">
        <v>33</v>
      </c>
    </row>
    <row r="116" spans="1:10" x14ac:dyDescent="0.25">
      <c r="A116" t="s">
        <v>48</v>
      </c>
      <c r="B116" s="9">
        <f>-B100</f>
        <v>-2270</v>
      </c>
    </row>
    <row r="117" spans="1:10" x14ac:dyDescent="0.25">
      <c r="B117" s="8">
        <f>+SUM(B116)</f>
        <v>-2270</v>
      </c>
    </row>
    <row r="119" spans="1:10" ht="15.75" thickBot="1" x14ac:dyDescent="0.3">
      <c r="A119" t="s">
        <v>35</v>
      </c>
      <c r="B119" s="14">
        <f>+B117+B113+B109+B104</f>
        <v>1600</v>
      </c>
      <c r="H119" t="s">
        <v>35</v>
      </c>
      <c r="I119" s="14">
        <f>+I113+I109+I104</f>
        <v>1600</v>
      </c>
    </row>
  </sheetData>
  <pageMargins left="0.70866141732283472" right="0.70866141732283472" top="0.74803149606299213" bottom="0.74803149606299213" header="0.31496062992125984" footer="0.31496062992125984"/>
  <pageSetup scale="69" fitToHeight="3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1</vt:lpstr>
      <vt:lpstr>ejemplo 2</vt:lpstr>
      <vt:lpstr>ejemplo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poramora sepo</dc:creator>
  <cp:lastModifiedBy>Nuria Gutierrez</cp:lastModifiedBy>
  <cp:lastPrinted>2017-09-26T21:22:00Z</cp:lastPrinted>
  <dcterms:created xsi:type="dcterms:W3CDTF">2017-09-26T00:05:08Z</dcterms:created>
  <dcterms:modified xsi:type="dcterms:W3CDTF">2022-09-23T19:16:06Z</dcterms:modified>
</cp:coreProperties>
</file>