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C947699C-8B97-AA40-B5DE-55976975D231}" xr6:coauthVersionLast="47" xr6:coauthVersionMax="47" xr10:uidLastSave="{00000000-0000-0000-0000-000000000000}"/>
  <bookViews>
    <workbookView xWindow="1480" yWindow="1800" windowWidth="36000" windowHeight="21320" activeTab="3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F12" i="5"/>
  <c r="G12" i="5"/>
  <c r="H12" i="5"/>
  <c r="I12" i="5"/>
  <c r="J12" i="5"/>
  <c r="K12" i="5"/>
  <c r="L12" i="5"/>
  <c r="M12" i="5"/>
  <c r="N12" i="5"/>
  <c r="O12" i="5"/>
  <c r="P12" i="5"/>
  <c r="D12" i="5"/>
  <c r="G32" i="3"/>
  <c r="H32" i="3"/>
  <c r="I32" i="3"/>
  <c r="J32" i="3"/>
  <c r="K32" i="3"/>
  <c r="L32" i="3"/>
  <c r="M32" i="3"/>
  <c r="N32" i="3"/>
  <c r="O32" i="3"/>
  <c r="P32" i="3"/>
  <c r="Q12" i="5" s="1"/>
  <c r="Q32" i="3"/>
  <c r="R12" i="5" s="1"/>
  <c r="R32" i="3"/>
  <c r="S12" i="5" s="1"/>
  <c r="S32" i="3"/>
  <c r="T12" i="5" s="1"/>
  <c r="T32" i="3"/>
  <c r="U12" i="5" s="1"/>
  <c r="U32" i="3"/>
  <c r="V12" i="5" s="1"/>
  <c r="D32" i="3"/>
  <c r="E32" i="3"/>
  <c r="F32" i="3"/>
  <c r="C32" i="3"/>
  <c r="G19" i="3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G9" i="5"/>
  <c r="H9" i="5"/>
  <c r="I9" i="5"/>
  <c r="J9" i="5"/>
  <c r="K9" i="5"/>
  <c r="L9" i="5"/>
  <c r="M9" i="5"/>
  <c r="N9" i="5"/>
  <c r="O9" i="5"/>
  <c r="P9" i="5"/>
  <c r="Q9" i="5"/>
  <c r="R9" i="5"/>
  <c r="S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H11" i="5"/>
  <c r="H13" i="5" s="1"/>
  <c r="S20" i="3"/>
  <c r="T11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F9" i="5" s="1"/>
  <c r="C5" i="1"/>
  <c r="P5" i="1"/>
  <c r="D5" i="1"/>
  <c r="T5" i="1"/>
  <c r="S5" i="1"/>
  <c r="T9" i="5" s="1"/>
  <c r="R5" i="1"/>
  <c r="Q5" i="1"/>
  <c r="O5" i="1"/>
  <c r="U5" i="1"/>
  <c r="M5" i="1"/>
  <c r="L5" i="1"/>
  <c r="K5" i="1"/>
  <c r="J5" i="1"/>
  <c r="I5" i="1"/>
  <c r="H5" i="1"/>
  <c r="G5" i="1"/>
  <c r="T13" i="5" l="1"/>
  <c r="F13" i="5"/>
</calcChain>
</file>

<file path=xl/sharedStrings.xml><?xml version="1.0" encoding="utf-8"?>
<sst xmlns="http://schemas.openxmlformats.org/spreadsheetml/2006/main" count="302" uniqueCount="151">
  <si>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</si>
  <si>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</si>
  <si>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</si>
  <si>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</si>
  <si>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</si>
  <si>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</si>
  <si>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</si>
  <si>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</si>
  <si>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</si>
  <si>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</si>
  <si>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</si>
  <si>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</si>
  <si>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</si>
  <si>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</si>
  <si>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</si>
  <si>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</si>
  <si>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</si>
  <si>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</si>
  <si>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</si>
  <si>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</si>
  <si>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</si>
  <si>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</si>
  <si>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</si>
  <si>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</si>
  <si>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</si>
  <si>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</si>
  <si>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</si>
  <si>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</si>
  <si>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</si>
  <si>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</si>
  <si>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</si>
  <si>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</si>
  <si>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</si>
  <si>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</si>
  <si>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</si>
  <si>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</si>
  <si>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</si>
  <si>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</si>
  <si>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</si>
  <si>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</si>
  <si>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</si>
  <si>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</si>
  <si>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</si>
  <si>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</si>
  <si>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</si>
  <si>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</si>
  <si>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</si>
  <si>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</si>
  <si>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</si>
  <si>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</si>
  <si>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</si>
  <si>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</si>
  <si>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</si>
  <si>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</si>
  <si>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</si>
  <si>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</si>
  <si>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</si>
  <si>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</si>
  <si>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</si>
  <si>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</si>
  <si>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</si>
  <si>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</si>
  <si>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</si>
  <si>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</si>
  <si>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</si>
  <si>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</si>
  <si>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</si>
  <si>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</si>
  <si>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</si>
  <si>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</si>
  <si>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</si>
  <si>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</si>
  <si>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</si>
  <si>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</si>
  <si>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</si>
  <si>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</si>
  <si>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</si>
  <si>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</si>
  <si>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</si>
  <si>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</si>
  <si>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</si>
  <si>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</si>
  <si>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</si>
  <si>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</si>
  <si>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</si>
  <si>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</si>
  <si>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</si>
  <si>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</si>
  <si>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</si>
  <si>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</si>
  <si>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</si>
  <si>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</si>
  <si>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</si>
  <si>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</si>
  <si>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</si>
  <si>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</si>
  <si>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</si>
  <si>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</si>
  <si>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</si>
  <si>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</si>
  <si>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</si>
  <si>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</si>
  <si>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</si>
  <si>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</si>
  <si>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</si>
  <si>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</si>
  <si>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</si>
  <si>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</si>
  <si>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</si>
  <si>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</si>
  <si>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</si>
  <si>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</si>
  <si>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</si>
  <si>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</si>
  <si>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</si>
  <si>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</si>
  <si>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</si>
  <si>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</si>
  <si>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</si>
  <si>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</si>
  <si>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</si>
  <si>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</si>
  <si>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</si>
  <si>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</si>
  <si>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</si>
  <si>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</si>
  <si>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</si>
  <si>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</si>
  <si>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</si>
  <si>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</si>
  <si>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</si>
  <si>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</si>
  <si>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</si>
  <si>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</si>
  <si>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</si>
  <si>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</si>
  <si>
    <t>Examen 2: 10%</t>
  </si>
  <si>
    <t>Solucion Numerica ED(30)</t>
  </si>
  <si>
    <t>Grafico de Temperatura VS longitud de la aleta(20)</t>
  </si>
  <si>
    <t>ComparacoinSolucionNumerica(25)</t>
  </si>
  <si>
    <t>Metodo de Newron(25)</t>
  </si>
  <si>
    <t xml:space="preserve">No aplica adecuadamente el metodo de newton </t>
  </si>
  <si>
    <t>No aplica adecuadamente el metodo de newton , las graficas no tiene unidades</t>
  </si>
  <si>
    <t>¡Muy bien!</t>
  </si>
  <si>
    <t>Las soluciones estan bien, sin emargo los graficos no presentan unidades, a estas alturas esto no deberia pasar</t>
  </si>
  <si>
    <t xml:space="preserve">Se presenta una soliucion analitica de la ecuacion diferencial, no aparece la solucion numerica y hace falta la comparación. Adicionalmente el metodo de newton no esta aplicado de la mejor forma. </t>
  </si>
  <si>
    <t>los valores de las funciones estan sin argumentos y no retornan valores validos, las funciones dan errores</t>
  </si>
  <si>
    <t>No lo encontre en el git!, Subirlo al git!</t>
  </si>
  <si>
    <t>Mejorar el grafico, no tiene unidades y tampoco  el método de Newton.</t>
  </si>
  <si>
    <t>Las unidaes estan muy desbordadas respecto a los valores esperados. Se recomienda revisar el grafico e incluir unidades en los gráficos</t>
  </si>
  <si>
    <t>El metodo de newton no converge al valor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</si>
</sst>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51" workbookViewId="0">
      <selection activeCell="S68" sqref="S68"/>
    </sheetView>
  </sheetViews>
  <sheetFormatPr baseColWidth="10" defaultRowHeight="16" x14ac:dyDescent="0.2"/>
  <cols>
    <col min="2" max="2" width="34.5" customWidth="1"/>
    <col min="3" max="3" width="7.6640625" customWidth="1"/>
    <col min="4" max="18" width="7.1640625" customWidth="1"/>
    <col min="19" max="19" width="18.83203125" customWidth="1"/>
    <col min="20" max="20" width="21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5"/>
      <c r="C4" s="23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63</v>
      </c>
      <c r="C5" s="20">
        <f t="shared" ref="C5:U5" si="0">SUM(C12+C17+C26+C33+C38+C42+C46+C50+C54+C57+C60+C65+C70+C76)/14</f>
        <v>3.8630952380952381</v>
      </c>
      <c r="D5" s="20">
        <f t="shared" si="0"/>
        <v>4.4880952380952381</v>
      </c>
      <c r="E5" s="20">
        <f t="shared" si="0"/>
        <v>2.4838435374149661</v>
      </c>
      <c r="F5" s="20">
        <f t="shared" si="0"/>
        <v>4.2440476190476186</v>
      </c>
      <c r="G5" s="20">
        <f t="shared" si="0"/>
        <v>2.7253401360544216</v>
      </c>
      <c r="H5" s="20">
        <f t="shared" si="0"/>
        <v>4.0059523809523814</v>
      </c>
      <c r="I5" s="20">
        <f t="shared" si="0"/>
        <v>3.1420068027210881</v>
      </c>
      <c r="J5" s="20">
        <f t="shared" si="0"/>
        <v>3.7431972789115648</v>
      </c>
      <c r="K5" s="20">
        <f t="shared" si="0"/>
        <v>4.0051020408163263</v>
      </c>
      <c r="L5" s="20">
        <f t="shared" si="0"/>
        <v>1.5195578231292519</v>
      </c>
      <c r="M5" s="20">
        <f t="shared" si="0"/>
        <v>4.0943877551020407</v>
      </c>
      <c r="N5" s="20">
        <f t="shared" si="0"/>
        <v>3.7015306122448979</v>
      </c>
      <c r="O5" s="20">
        <f t="shared" si="0"/>
        <v>2.7848639455782309</v>
      </c>
      <c r="P5" s="20">
        <f t="shared" si="0"/>
        <v>0.625</v>
      </c>
      <c r="Q5" s="20">
        <f t="shared" si="0"/>
        <v>3.0824829931972784</v>
      </c>
      <c r="R5" s="20">
        <f t="shared" si="0"/>
        <v>2.9277210884353742</v>
      </c>
      <c r="S5" s="20">
        <f t="shared" si="0"/>
        <v>2.8059523809523812</v>
      </c>
      <c r="T5" s="20">
        <f t="shared" si="0"/>
        <v>3.3869047619047623</v>
      </c>
      <c r="U5" s="20">
        <f t="shared" si="0"/>
        <v>0.78401360544217691</v>
      </c>
    </row>
    <row r="7" spans="2:21" x14ac:dyDescent="0.2">
      <c r="B7" s="24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3.75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3.25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5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5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3.5714285714285716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3.5714285714285716</v>
      </c>
      <c r="O26" s="8">
        <f t="shared" si="3"/>
        <v>3.5714285714285716</v>
      </c>
      <c r="P26" s="8">
        <f t="shared" si="3"/>
        <v>0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5</v>
      </c>
      <c r="T26" s="8">
        <f t="shared" si="3"/>
        <v>0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4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4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4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4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4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4</v>
      </c>
      <c r="F33" s="8">
        <f t="shared" si="4"/>
        <v>5</v>
      </c>
      <c r="G33" s="8">
        <f t="shared" si="4"/>
        <v>0</v>
      </c>
      <c r="H33" s="8">
        <f t="shared" si="4"/>
        <v>0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0</v>
      </c>
      <c r="N33" s="8">
        <f t="shared" si="4"/>
        <v>5</v>
      </c>
      <c r="O33" s="8">
        <f t="shared" si="4"/>
        <v>0</v>
      </c>
      <c r="P33" s="8">
        <f t="shared" si="4"/>
        <v>0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0</v>
      </c>
      <c r="Q42" s="8">
        <f t="shared" si="6"/>
        <v>5</v>
      </c>
      <c r="R42" s="8">
        <f t="shared" si="6"/>
        <v>5</v>
      </c>
      <c r="S42" s="8">
        <f t="shared" si="6"/>
        <v>0</v>
      </c>
      <c r="T42" s="8">
        <v>5</v>
      </c>
      <c r="U42" s="8">
        <f t="shared" si="6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0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f t="shared" si="7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8">(D48+D49)/2</f>
        <v>5</v>
      </c>
      <c r="E50" s="8">
        <f t="shared" si="8"/>
        <v>0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0</v>
      </c>
      <c r="Q50" s="8">
        <f t="shared" si="8"/>
        <v>0</v>
      </c>
      <c r="R50" s="8">
        <f t="shared" si="8"/>
        <v>5</v>
      </c>
      <c r="S50" s="8">
        <f t="shared" si="8"/>
        <v>0</v>
      </c>
      <c r="T50" s="8">
        <f t="shared" si="8"/>
        <v>5</v>
      </c>
      <c r="U50" s="8">
        <f t="shared" si="8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0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f t="shared" si="9"/>
        <v>1</v>
      </c>
      <c r="U54" s="8">
        <f t="shared" si="9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0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0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0</v>
      </c>
      <c r="P65" s="8">
        <v>0</v>
      </c>
      <c r="Q65" s="8">
        <f t="shared" si="10"/>
        <v>1.6666666666666667</v>
      </c>
      <c r="R65" s="8">
        <f t="shared" si="10"/>
        <v>0</v>
      </c>
      <c r="S65" s="8">
        <f t="shared" si="10"/>
        <v>5</v>
      </c>
      <c r="T65" s="8">
        <f t="shared" si="10"/>
        <v>3.6666666666666665</v>
      </c>
      <c r="U65" s="8">
        <f t="shared" si="10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5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" si="11">SUM(D67:D69)/3</f>
        <v>5</v>
      </c>
      <c r="E70" s="8">
        <f t="shared" ref="E70" si="12">SUM(E67:E69)/3</f>
        <v>0</v>
      </c>
      <c r="F70" s="8">
        <f t="shared" ref="F70" si="13">SUM(F67:F69)/3</f>
        <v>1.6666666666666667</v>
      </c>
      <c r="G70" s="8">
        <f t="shared" ref="G70" si="14">SUM(G67:G69)/3</f>
        <v>1.6666666666666667</v>
      </c>
      <c r="H70" s="8">
        <f t="shared" ref="H70" si="15">SUM(H67:H69)/3</f>
        <v>3.3333333333333335</v>
      </c>
      <c r="I70" s="8">
        <f t="shared" ref="I70" si="16">SUM(I67:I69)/3</f>
        <v>1.6666666666666667</v>
      </c>
      <c r="J70" s="8">
        <f t="shared" ref="J70" si="17">SUM(J67:J69)/3</f>
        <v>3.3333333333333335</v>
      </c>
      <c r="K70" s="8">
        <f t="shared" ref="K70" si="18">SUM(K67:K69)/3</f>
        <v>0</v>
      </c>
      <c r="L70" s="8">
        <f t="shared" ref="L70" si="19">SUM(L67:L69)/3</f>
        <v>0</v>
      </c>
      <c r="M70" s="8">
        <f t="shared" ref="M70" si="20">SUM(M67:M69)/3</f>
        <v>5</v>
      </c>
      <c r="N70" s="8">
        <f t="shared" ref="N70" si="21">SUM(N67:N69)/3</f>
        <v>0</v>
      </c>
      <c r="O70" s="8">
        <f t="shared" ref="O70" si="22">SUM(O67:O69)/3</f>
        <v>1.6666666666666667</v>
      </c>
      <c r="P70" s="8">
        <f t="shared" ref="P70" si="23">SUM(P67:P69)/3</f>
        <v>0</v>
      </c>
      <c r="Q70" s="8">
        <f t="shared" ref="Q70" si="24">SUM(Q67:Q69)/3</f>
        <v>1.6666666666666667</v>
      </c>
      <c r="R70" s="8">
        <f t="shared" ref="R70" si="25">SUM(R67:R69)/3</f>
        <v>0</v>
      </c>
      <c r="S70" s="8">
        <f t="shared" ref="S70" si="26">SUM(S67:S69)/3</f>
        <v>3.3333333333333335</v>
      </c>
      <c r="T70" s="8">
        <f t="shared" ref="T70" si="27">SUM(T67:T69)/3</f>
        <v>3.3333333333333335</v>
      </c>
      <c r="U70" s="8">
        <f t="shared" ref="U70" si="28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" si="29">SUM(D72:D75)/4</f>
        <v>5</v>
      </c>
      <c r="E76" s="8">
        <f t="shared" ref="E76" si="30">SUM(E72:E75)/4</f>
        <v>0</v>
      </c>
      <c r="F76" s="8">
        <f t="shared" ref="F76" si="31">SUM(F72:F75)/4</f>
        <v>0</v>
      </c>
      <c r="G76" s="8">
        <f t="shared" ref="G76" si="32">SUM(G72:G75)/4</f>
        <v>0</v>
      </c>
      <c r="H76" s="8">
        <f t="shared" ref="H76" si="33">SUM(H72:H75)/4</f>
        <v>0</v>
      </c>
      <c r="I76" s="8">
        <f t="shared" ref="I76" si="34">SUM(I72:I75)/4</f>
        <v>0</v>
      </c>
      <c r="J76" s="8">
        <f t="shared" ref="J76" si="35">SUM(J72:J75)/4</f>
        <v>3.25</v>
      </c>
      <c r="K76" s="8">
        <f t="shared" ref="K76" si="36">SUM(K72:K75)/4</f>
        <v>0</v>
      </c>
      <c r="L76" s="8">
        <f t="shared" ref="L76" si="37">SUM(L72:L75)/4</f>
        <v>0</v>
      </c>
      <c r="M76" s="8">
        <f t="shared" ref="M76" si="38">SUM(M72:M75)/4</f>
        <v>0</v>
      </c>
      <c r="N76" s="8">
        <f t="shared" ref="N76" si="39">SUM(N72:N75)/4</f>
        <v>0</v>
      </c>
      <c r="O76" s="8">
        <f t="shared" ref="O76" si="40">SUM(O72:O75)/4</f>
        <v>0</v>
      </c>
      <c r="P76" s="8">
        <f t="shared" ref="P76" si="41">SUM(P72:P75)/4</f>
        <v>0</v>
      </c>
      <c r="Q76" s="8">
        <f t="shared" ref="Q76" si="42">SUM(Q72:Q75)/4</f>
        <v>2.5</v>
      </c>
      <c r="R76" s="8">
        <f t="shared" ref="R76" si="43">SUM(R72:R75)/4</f>
        <v>0</v>
      </c>
      <c r="S76" s="8">
        <f t="shared" ref="S76" si="44">SUM(S72:S75)/4</f>
        <v>0</v>
      </c>
      <c r="T76" s="8">
        <f t="shared" ref="T76" si="45">SUM(T72:T75)/4</f>
        <v>0</v>
      </c>
      <c r="U76" s="8">
        <f t="shared" ref="U76" si="46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F13" sqref="F13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1"/>
      <c r="C4" s="22" t="s">
        <v>0</v>
      </c>
      <c r="D4" s="22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98</v>
      </c>
      <c r="C5" s="20">
        <f>(C19+C24+C28+C35+C41+C47+C50+C52+C9)/9</f>
        <v>4.4444444444444446</v>
      </c>
      <c r="D5" s="20">
        <f t="shared" ref="D5:U5" si="0">(D19+D24+D28+D35+D41+D47+D50+D52+D9)/9</f>
        <v>4.166666666666667</v>
      </c>
      <c r="E5" s="20">
        <f t="shared" si="0"/>
        <v>3.0277777777777777</v>
      </c>
      <c r="F5" s="20">
        <f t="shared" si="0"/>
        <v>3.8194444444444446</v>
      </c>
      <c r="G5" s="20">
        <f t="shared" si="0"/>
        <v>2.7777777777777777</v>
      </c>
      <c r="H5" s="20">
        <f t="shared" si="0"/>
        <v>3.8888888888888888</v>
      </c>
      <c r="I5" s="20">
        <f t="shared" si="0"/>
        <v>3.3333333333333335</v>
      </c>
      <c r="J5" s="20">
        <f t="shared" si="0"/>
        <v>2.0555555555555554</v>
      </c>
      <c r="K5" s="20">
        <f t="shared" si="0"/>
        <v>3.3333333333333335</v>
      </c>
      <c r="L5" s="20">
        <f t="shared" si="0"/>
        <v>2.2222222222222223</v>
      </c>
      <c r="M5" s="20">
        <f t="shared" si="0"/>
        <v>3.8888888888888888</v>
      </c>
      <c r="N5" s="20">
        <f t="shared" si="0"/>
        <v>2.7777777777777777</v>
      </c>
      <c r="O5" s="20">
        <f t="shared" si="0"/>
        <v>3.6111111111111112</v>
      </c>
      <c r="P5" s="20">
        <f t="shared" si="0"/>
        <v>0.3888888888888889</v>
      </c>
      <c r="Q5" s="20">
        <f t="shared" si="0"/>
        <v>3.2222222222222223</v>
      </c>
      <c r="R5" s="20">
        <f t="shared" si="0"/>
        <v>2.7777777777777777</v>
      </c>
      <c r="S5" s="20">
        <f t="shared" si="0"/>
        <v>3.6944444444444446</v>
      </c>
      <c r="T5" s="20">
        <f t="shared" si="0"/>
        <v>2.1944444444444446</v>
      </c>
      <c r="U5" s="20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41"/>
  <sheetViews>
    <sheetView topLeftCell="A18" workbookViewId="0">
      <selection activeCell="S33" sqref="S33"/>
    </sheetView>
  </sheetViews>
  <sheetFormatPr baseColWidth="10" defaultRowHeight="16" x14ac:dyDescent="0.2"/>
  <cols>
    <col min="1" max="1" width="17" customWidth="1"/>
    <col min="2" max="2" width="32" customWidth="1"/>
    <col min="3" max="3" width="14" customWidth="1"/>
    <col min="10" max="10" width="15.664062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35" t="s">
        <v>125</v>
      </c>
      <c r="B6" s="3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32" t="s">
        <v>105</v>
      </c>
      <c r="B7" s="26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33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33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33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3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34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32" t="s">
        <v>111</v>
      </c>
      <c r="B14" s="26" t="s">
        <v>112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>
        <v>5</v>
      </c>
      <c r="J14" s="26">
        <v>5</v>
      </c>
      <c r="K14" s="26">
        <v>5</v>
      </c>
      <c r="L14" s="26">
        <v>5</v>
      </c>
      <c r="M14" s="26">
        <v>5</v>
      </c>
      <c r="N14" s="26">
        <v>5</v>
      </c>
      <c r="O14" s="26">
        <v>5</v>
      </c>
      <c r="P14" s="26">
        <v>0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</row>
    <row r="15" spans="1:21" ht="17" x14ac:dyDescent="0.2">
      <c r="A15" s="33"/>
      <c r="B15" s="26" t="s">
        <v>113</v>
      </c>
      <c r="C15" s="26">
        <v>5</v>
      </c>
      <c r="D15" s="26">
        <v>5</v>
      </c>
      <c r="E15" s="26">
        <v>5</v>
      </c>
      <c r="F15" s="26">
        <v>5</v>
      </c>
      <c r="G15" s="26">
        <v>5</v>
      </c>
      <c r="H15" s="26">
        <v>5</v>
      </c>
      <c r="I15" s="26">
        <v>5</v>
      </c>
      <c r="J15" s="26">
        <v>5</v>
      </c>
      <c r="K15" s="26">
        <v>5</v>
      </c>
      <c r="L15" s="26">
        <v>5</v>
      </c>
      <c r="M15" s="26">
        <v>5</v>
      </c>
      <c r="N15" s="26">
        <v>5</v>
      </c>
      <c r="O15" s="26">
        <v>0</v>
      </c>
      <c r="P15" s="26">
        <v>0</v>
      </c>
      <c r="Q15" s="26">
        <v>5</v>
      </c>
      <c r="R15" s="26">
        <v>0</v>
      </c>
      <c r="S15" s="26">
        <v>5</v>
      </c>
      <c r="T15" s="26">
        <v>5</v>
      </c>
      <c r="U15" s="26">
        <v>0</v>
      </c>
    </row>
    <row r="16" spans="1:21" ht="17" x14ac:dyDescent="0.2">
      <c r="A16" s="33"/>
      <c r="B16" s="26" t="s">
        <v>114</v>
      </c>
      <c r="C16" s="26">
        <v>5</v>
      </c>
      <c r="D16" s="26">
        <v>5</v>
      </c>
      <c r="E16" s="26">
        <v>5</v>
      </c>
      <c r="F16" s="26">
        <v>5</v>
      </c>
      <c r="G16" s="26">
        <v>5</v>
      </c>
      <c r="H16" s="26">
        <v>5</v>
      </c>
      <c r="I16" s="26">
        <v>5</v>
      </c>
      <c r="J16" s="26">
        <v>5</v>
      </c>
      <c r="K16" s="26">
        <v>5</v>
      </c>
      <c r="L16" s="26">
        <v>5</v>
      </c>
      <c r="M16" s="26">
        <v>5</v>
      </c>
      <c r="N16" s="26">
        <v>5</v>
      </c>
      <c r="O16" s="26">
        <v>0</v>
      </c>
      <c r="P16" s="26">
        <v>0</v>
      </c>
      <c r="Q16" s="26">
        <v>5</v>
      </c>
      <c r="R16" s="26">
        <v>0</v>
      </c>
      <c r="S16" s="26">
        <v>0</v>
      </c>
      <c r="T16" s="26">
        <v>5</v>
      </c>
      <c r="U16" s="26">
        <v>0</v>
      </c>
    </row>
    <row r="17" spans="1:23" ht="17" x14ac:dyDescent="0.2">
      <c r="A17" s="33"/>
      <c r="B17" s="26" t="s">
        <v>115</v>
      </c>
      <c r="C17" s="26">
        <v>5</v>
      </c>
      <c r="D17" s="26">
        <v>5</v>
      </c>
      <c r="E17" s="26">
        <v>5</v>
      </c>
      <c r="F17" s="26">
        <v>5</v>
      </c>
      <c r="G17" s="26">
        <v>5</v>
      </c>
      <c r="H17" s="26">
        <v>5</v>
      </c>
      <c r="I17" s="26">
        <v>5</v>
      </c>
      <c r="J17" s="26">
        <v>5</v>
      </c>
      <c r="K17" s="26">
        <v>5</v>
      </c>
      <c r="L17" s="26">
        <v>5</v>
      </c>
      <c r="M17" s="26">
        <v>5</v>
      </c>
      <c r="N17" s="26">
        <v>5</v>
      </c>
      <c r="O17" s="26">
        <v>0</v>
      </c>
      <c r="P17" s="26">
        <v>0</v>
      </c>
      <c r="Q17" s="26">
        <v>5</v>
      </c>
      <c r="R17" s="26">
        <v>0</v>
      </c>
      <c r="S17" s="26">
        <v>0</v>
      </c>
      <c r="T17" s="26">
        <v>5</v>
      </c>
      <c r="U17" s="26">
        <v>0</v>
      </c>
    </row>
    <row r="18" spans="1:23" x14ac:dyDescent="0.2">
      <c r="A18" s="34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0" t="s">
        <v>117</v>
      </c>
      <c r="B20" s="31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4.6111111111111107</v>
      </c>
      <c r="K20" s="20">
        <f t="shared" si="9"/>
        <v>2.3666666666666667</v>
      </c>
      <c r="L20" s="20">
        <f t="shared" si="9"/>
        <v>4.5422222222222217</v>
      </c>
      <c r="M20" s="20">
        <f t="shared" si="9"/>
        <v>5</v>
      </c>
      <c r="N20" s="20">
        <f t="shared" si="9"/>
        <v>4.8833333333333329</v>
      </c>
      <c r="O20" s="20">
        <f t="shared" si="9"/>
        <v>2.5555555555555549</v>
      </c>
      <c r="P20" s="20">
        <f t="shared" si="9"/>
        <v>0</v>
      </c>
      <c r="Q20" s="20">
        <f t="shared" si="9"/>
        <v>4.2722222222222213</v>
      </c>
      <c r="R20" s="20">
        <f t="shared" si="9"/>
        <v>0</v>
      </c>
      <c r="S20" s="20">
        <f t="shared" si="9"/>
        <v>2.2333333333333334</v>
      </c>
      <c r="T20" s="20">
        <f t="shared" si="9"/>
        <v>3.25</v>
      </c>
      <c r="U20" s="20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124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  <row r="26" spans="1:23" ht="18" x14ac:dyDescent="0.2">
      <c r="B26" s="5"/>
      <c r="C26" s="13" t="s">
        <v>0</v>
      </c>
      <c r="D26" s="13" t="s">
        <v>1</v>
      </c>
      <c r="E26" s="13" t="s">
        <v>2</v>
      </c>
      <c r="F26" s="13" t="s">
        <v>3</v>
      </c>
      <c r="G26" s="13" t="s">
        <v>4</v>
      </c>
      <c r="H26" s="13" t="s">
        <v>5</v>
      </c>
      <c r="I26" s="13" t="s">
        <v>16</v>
      </c>
      <c r="J26" s="13" t="s">
        <v>6</v>
      </c>
      <c r="K26" s="13" t="s">
        <v>17</v>
      </c>
      <c r="L26" s="13" t="s">
        <v>7</v>
      </c>
      <c r="M26" s="13" t="s">
        <v>8</v>
      </c>
      <c r="N26" s="13" t="s">
        <v>9</v>
      </c>
      <c r="O26" s="13" t="s">
        <v>10</v>
      </c>
      <c r="P26" s="13" t="s">
        <v>11</v>
      </c>
      <c r="Q26" s="13" t="s">
        <v>12</v>
      </c>
      <c r="R26" s="13" t="s">
        <v>18</v>
      </c>
      <c r="S26" s="13" t="s">
        <v>13</v>
      </c>
      <c r="T26" s="13" t="s">
        <v>14</v>
      </c>
      <c r="U26" s="13" t="s">
        <v>15</v>
      </c>
    </row>
    <row r="27" spans="1:23" x14ac:dyDescent="0.2">
      <c r="A27" s="35" t="s">
        <v>136</v>
      </c>
      <c r="B27" s="3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3" ht="17" x14ac:dyDescent="0.2">
      <c r="A28" s="32" t="s">
        <v>105</v>
      </c>
      <c r="B28" s="26" t="s">
        <v>137</v>
      </c>
      <c r="C28" s="17">
        <v>5</v>
      </c>
      <c r="D28" s="17">
        <v>5</v>
      </c>
      <c r="E28" s="17">
        <v>0</v>
      </c>
      <c r="F28" s="17">
        <v>5</v>
      </c>
      <c r="G28" s="17">
        <v>0</v>
      </c>
      <c r="H28" s="17">
        <v>5</v>
      </c>
      <c r="I28" s="17">
        <v>0</v>
      </c>
      <c r="J28" s="17">
        <v>5</v>
      </c>
      <c r="K28" s="17">
        <v>0</v>
      </c>
      <c r="L28" s="17">
        <v>0</v>
      </c>
      <c r="M28" s="17">
        <v>5</v>
      </c>
      <c r="N28" s="17">
        <v>0</v>
      </c>
      <c r="O28" s="17">
        <v>4.5</v>
      </c>
      <c r="P28" s="17">
        <v>3</v>
      </c>
      <c r="Q28" s="17">
        <v>5</v>
      </c>
      <c r="R28" s="17">
        <v>0</v>
      </c>
      <c r="S28" s="17">
        <v>2</v>
      </c>
      <c r="T28" s="17">
        <v>0</v>
      </c>
      <c r="U28" s="17">
        <v>0</v>
      </c>
    </row>
    <row r="29" spans="1:23" ht="34" x14ac:dyDescent="0.2">
      <c r="A29" s="33"/>
      <c r="B29" s="37" t="s">
        <v>138</v>
      </c>
      <c r="C29" s="17">
        <v>5</v>
      </c>
      <c r="D29" s="17">
        <v>3.5</v>
      </c>
      <c r="E29" s="17">
        <v>0</v>
      </c>
      <c r="F29" s="17">
        <v>3.5</v>
      </c>
      <c r="G29" s="17">
        <v>0</v>
      </c>
      <c r="H29" s="17">
        <v>5</v>
      </c>
      <c r="I29" s="17">
        <v>0</v>
      </c>
      <c r="J29" s="17">
        <v>3.5</v>
      </c>
      <c r="K29" s="17">
        <v>0</v>
      </c>
      <c r="L29" s="17">
        <v>0</v>
      </c>
      <c r="M29" s="17">
        <v>3.5</v>
      </c>
      <c r="N29" s="17">
        <v>0</v>
      </c>
      <c r="O29" s="17">
        <v>4.5</v>
      </c>
      <c r="P29" s="17">
        <v>3</v>
      </c>
      <c r="Q29" s="17">
        <v>5</v>
      </c>
      <c r="R29" s="17">
        <v>0</v>
      </c>
      <c r="S29" s="17">
        <v>2</v>
      </c>
      <c r="T29" s="17">
        <v>0</v>
      </c>
      <c r="U29" s="17">
        <v>0</v>
      </c>
    </row>
    <row r="30" spans="1:23" x14ac:dyDescent="0.2">
      <c r="A30" s="33"/>
      <c r="B30" s="17" t="s">
        <v>139</v>
      </c>
      <c r="C30" s="17">
        <v>5</v>
      </c>
      <c r="D30" s="17">
        <v>5</v>
      </c>
      <c r="E30" s="17">
        <v>0</v>
      </c>
      <c r="F30" s="17">
        <v>5</v>
      </c>
      <c r="G30" s="17">
        <v>0</v>
      </c>
      <c r="H30" s="17">
        <v>5</v>
      </c>
      <c r="I30" s="17">
        <v>0</v>
      </c>
      <c r="J30" s="17">
        <v>5</v>
      </c>
      <c r="K30" s="17">
        <v>0</v>
      </c>
      <c r="L30" s="17">
        <v>0</v>
      </c>
      <c r="M30" s="17">
        <v>5</v>
      </c>
      <c r="N30" s="17">
        <v>0</v>
      </c>
      <c r="O30" s="17">
        <v>3</v>
      </c>
      <c r="P30" s="17">
        <v>3</v>
      </c>
      <c r="Q30" s="17">
        <v>5</v>
      </c>
      <c r="R30" s="17">
        <v>0</v>
      </c>
      <c r="S30" s="17">
        <v>2</v>
      </c>
      <c r="T30" s="17">
        <v>0</v>
      </c>
      <c r="U30" s="17">
        <v>0</v>
      </c>
    </row>
    <row r="31" spans="1:23" x14ac:dyDescent="0.2">
      <c r="A31" s="33"/>
      <c r="B31" s="17" t="s">
        <v>140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5</v>
      </c>
      <c r="I31" s="17">
        <v>0</v>
      </c>
      <c r="J31" s="17">
        <v>3.5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2</v>
      </c>
      <c r="R31" s="17">
        <v>0</v>
      </c>
      <c r="S31" s="17">
        <v>0</v>
      </c>
      <c r="T31" s="17">
        <v>0</v>
      </c>
      <c r="U31" s="17">
        <v>0</v>
      </c>
    </row>
    <row r="32" spans="1:23" ht="24" x14ac:dyDescent="0.3">
      <c r="A32" s="33"/>
      <c r="B32" s="21" t="s">
        <v>117</v>
      </c>
      <c r="C32" s="41">
        <f>C28*0.3+C29*0.2+C30*0.25+C31*0.25</f>
        <v>3.75</v>
      </c>
      <c r="D32" s="41">
        <f t="shared" ref="D32:S32" si="12">D28*0.3+D29*0.2+D30*0.25+D31*0.25</f>
        <v>3.45</v>
      </c>
      <c r="E32" s="41">
        <f t="shared" si="12"/>
        <v>0</v>
      </c>
      <c r="F32" s="41">
        <f t="shared" si="12"/>
        <v>3.45</v>
      </c>
      <c r="G32" s="41">
        <f t="shared" ref="G32" si="13">G28*0.3+G29*0.2+G30*0.25+G31*0.25</f>
        <v>0</v>
      </c>
      <c r="H32" s="41">
        <f t="shared" ref="H32" si="14">H28*0.3+H29*0.2+H30*0.25+H31*0.25</f>
        <v>5</v>
      </c>
      <c r="I32" s="41">
        <f t="shared" ref="I32" si="15">I28*0.3+I29*0.2+I30*0.25+I31*0.25</f>
        <v>0</v>
      </c>
      <c r="J32" s="41">
        <f t="shared" ref="J32" si="16">J28*0.3+J29*0.2+J30*0.25+J31*0.25</f>
        <v>4.3250000000000002</v>
      </c>
      <c r="K32" s="41">
        <f t="shared" ref="K32" si="17">K28*0.3+K29*0.2+K30*0.25+K31*0.25</f>
        <v>0</v>
      </c>
      <c r="L32" s="41">
        <f t="shared" ref="L32" si="18">L28*0.3+L29*0.2+L30*0.25+L31*0.25</f>
        <v>0</v>
      </c>
      <c r="M32" s="41">
        <f t="shared" ref="M32" si="19">M28*0.3+M29*0.2+M30*0.25+M31*0.25</f>
        <v>3.45</v>
      </c>
      <c r="N32" s="41">
        <f t="shared" ref="N32" si="20">N28*0.3+N29*0.2+N30*0.25+N31*0.25</f>
        <v>0</v>
      </c>
      <c r="O32" s="41">
        <f t="shared" ref="O32" si="21">O28*0.3+O29*0.2+O30*0.25+O31*0.25</f>
        <v>3</v>
      </c>
      <c r="P32" s="41">
        <f t="shared" ref="P32" si="22">P28*0.3+P29*0.2+P30*0.25+P31*0.25</f>
        <v>2.25</v>
      </c>
      <c r="Q32" s="41">
        <f t="shared" ref="Q32" si="23">Q28*0.3+Q29*0.2+Q30*0.25+Q31*0.25</f>
        <v>4.25</v>
      </c>
      <c r="R32" s="41">
        <f t="shared" ref="R32" si="24">R28*0.3+R29*0.2+R30*0.25+R31*0.25</f>
        <v>0</v>
      </c>
      <c r="S32" s="41">
        <f t="shared" ref="S32" si="25">S28*0.3+S29*0.2+S30*0.25+S31*0.25</f>
        <v>1.5</v>
      </c>
      <c r="T32" s="41">
        <f t="shared" ref="T32" si="26">T28*0.3+T29*0.2+T30*0.25+T31*0.25</f>
        <v>0</v>
      </c>
      <c r="U32" s="41">
        <f t="shared" ref="U32" si="27">U28*0.3+U29*0.2+U30*0.25+U31*0.25</f>
        <v>0</v>
      </c>
    </row>
    <row r="33" spans="1:21" ht="356" x14ac:dyDescent="0.2">
      <c r="A33" s="34"/>
      <c r="C33" s="40" t="s">
        <v>141</v>
      </c>
      <c r="D33" s="40" t="s">
        <v>142</v>
      </c>
      <c r="E33" s="38"/>
      <c r="F33" s="40" t="s">
        <v>142</v>
      </c>
      <c r="G33" s="39" t="s">
        <v>147</v>
      </c>
      <c r="H33" s="40" t="s">
        <v>143</v>
      </c>
      <c r="I33" s="39" t="s">
        <v>147</v>
      </c>
      <c r="J33" s="39" t="s">
        <v>144</v>
      </c>
      <c r="K33" s="39" t="s">
        <v>147</v>
      </c>
      <c r="L33" s="39" t="s">
        <v>147</v>
      </c>
      <c r="M33" s="39" t="s">
        <v>148</v>
      </c>
      <c r="N33" s="39" t="s">
        <v>147</v>
      </c>
      <c r="O33" s="39" t="s">
        <v>149</v>
      </c>
      <c r="P33" s="1" t="s">
        <v>145</v>
      </c>
      <c r="Q33" s="39" t="s">
        <v>150</v>
      </c>
      <c r="R33" s="39" t="s">
        <v>147</v>
      </c>
      <c r="S33" s="39" t="s">
        <v>146</v>
      </c>
      <c r="T33" s="39" t="s">
        <v>147</v>
      </c>
      <c r="U33" s="39" t="s">
        <v>147</v>
      </c>
    </row>
    <row r="34" spans="1:21" x14ac:dyDescent="0.2">
      <c r="A34" s="8"/>
    </row>
    <row r="35" spans="1:21" ht="121" customHeight="1" x14ac:dyDescent="0.2"/>
    <row r="36" spans="1:21" s="38" customFormat="1" x14ac:dyDescent="0.2"/>
    <row r="41" spans="1:21" ht="24" customHeight="1" x14ac:dyDescent="0.2"/>
  </sheetData>
  <mergeCells count="6">
    <mergeCell ref="A28:A33"/>
    <mergeCell ref="A20:B20"/>
    <mergeCell ref="A7:A12"/>
    <mergeCell ref="A14:A18"/>
    <mergeCell ref="A6:B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abSelected="1" topLeftCell="C1" workbookViewId="0">
      <selection activeCell="I14" sqref="I14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</row>
    <row r="9" spans="3:22" x14ac:dyDescent="0.2">
      <c r="C9" s="5" t="s">
        <v>101</v>
      </c>
      <c r="D9" s="28">
        <f>Actividades!C5</f>
        <v>3.8630952380952381</v>
      </c>
      <c r="E9" s="28">
        <f>Actividades!D5</f>
        <v>4.4880952380952381</v>
      </c>
      <c r="F9" s="28">
        <f>Actividades!E5</f>
        <v>2.4838435374149661</v>
      </c>
      <c r="G9" s="28">
        <f>Actividades!F5</f>
        <v>4.2440476190476186</v>
      </c>
      <c r="H9" s="28">
        <f>Actividades!G5</f>
        <v>2.7253401360544216</v>
      </c>
      <c r="I9" s="28">
        <f>Actividades!H5</f>
        <v>4.0059523809523814</v>
      </c>
      <c r="J9" s="28">
        <f>Actividades!I5</f>
        <v>3.1420068027210881</v>
      </c>
      <c r="K9" s="28">
        <f>Actividades!J5</f>
        <v>3.7431972789115648</v>
      </c>
      <c r="L9" s="28">
        <f>Actividades!K5</f>
        <v>4.0051020408163263</v>
      </c>
      <c r="M9" s="28">
        <f>Actividades!L5</f>
        <v>1.5195578231292519</v>
      </c>
      <c r="N9" s="28">
        <f>Actividades!M5</f>
        <v>4.0943877551020407</v>
      </c>
      <c r="O9" s="28">
        <f>Actividades!N5</f>
        <v>3.7015306122448979</v>
      </c>
      <c r="P9" s="28">
        <f>Actividades!O5</f>
        <v>2.7848639455782309</v>
      </c>
      <c r="Q9" s="28">
        <f>Actividades!P5</f>
        <v>0.625</v>
      </c>
      <c r="R9" s="28">
        <f>Actividades!Q5</f>
        <v>3.0824829931972784</v>
      </c>
      <c r="S9" s="28">
        <f>Actividades!R5</f>
        <v>2.9277210884353742</v>
      </c>
      <c r="T9" s="28">
        <f>Actividades!S5</f>
        <v>2.8059523809523812</v>
      </c>
      <c r="U9" s="28">
        <f>Actividades!T5</f>
        <v>3.3869047619047623</v>
      </c>
      <c r="V9" s="28">
        <f>Actividades!U5</f>
        <v>0.78401360544217691</v>
      </c>
    </row>
    <row r="10" spans="3:22" x14ac:dyDescent="0.2">
      <c r="C10" s="5" t="s">
        <v>102</v>
      </c>
      <c r="D10" s="28">
        <f>Laboratorios!C5</f>
        <v>4.4444444444444446</v>
      </c>
      <c r="E10" s="28">
        <f>Laboratorios!D5</f>
        <v>4.166666666666667</v>
      </c>
      <c r="F10" s="28">
        <f>Laboratorios!E5</f>
        <v>3.0277777777777777</v>
      </c>
      <c r="G10" s="28">
        <f>Laboratorios!F5</f>
        <v>3.8194444444444446</v>
      </c>
      <c r="H10" s="28">
        <f>Laboratorios!G5</f>
        <v>2.7777777777777777</v>
      </c>
      <c r="I10" s="28">
        <f>Laboratorios!H5</f>
        <v>3.8888888888888888</v>
      </c>
      <c r="J10" s="28">
        <f>Laboratorios!I5</f>
        <v>3.3333333333333335</v>
      </c>
      <c r="K10" s="28">
        <f>Laboratorios!J5</f>
        <v>2.0555555555555554</v>
      </c>
      <c r="L10" s="28">
        <f>Laboratorios!K5</f>
        <v>3.3333333333333335</v>
      </c>
      <c r="M10" s="28">
        <f>Laboratorios!L5</f>
        <v>2.2222222222222223</v>
      </c>
      <c r="N10" s="28">
        <f>Laboratorios!M5</f>
        <v>3.8888888888888888</v>
      </c>
      <c r="O10" s="28">
        <f>Laboratorios!N5</f>
        <v>2.7777777777777777</v>
      </c>
      <c r="P10" s="28">
        <f>Laboratorios!O5</f>
        <v>3.6111111111111112</v>
      </c>
      <c r="Q10" s="28">
        <f>Laboratorios!P5</f>
        <v>0.3888888888888889</v>
      </c>
      <c r="R10" s="28">
        <f>Laboratorios!Q5</f>
        <v>3.2222222222222223</v>
      </c>
      <c r="S10" s="28">
        <f>Laboratorios!R5</f>
        <v>2.7777777777777777</v>
      </c>
      <c r="T10" s="28">
        <f>Laboratorios!S5</f>
        <v>3.6944444444444446</v>
      </c>
      <c r="U10" s="28">
        <f>Laboratorios!T5</f>
        <v>2.1944444444444446</v>
      </c>
      <c r="V10" s="28">
        <f>Laboratorios!U5</f>
        <v>1.1111111111111112</v>
      </c>
    </row>
    <row r="11" spans="3:22" x14ac:dyDescent="0.2">
      <c r="C11" s="5" t="s">
        <v>103</v>
      </c>
      <c r="D11" s="28">
        <f>Examenes!C20</f>
        <v>4.3566666666666665</v>
      </c>
      <c r="E11" s="28">
        <f>Examenes!D20</f>
        <v>3.7555555555555551</v>
      </c>
      <c r="F11" s="28">
        <f>Examenes!E20</f>
        <v>4.5722222222222211</v>
      </c>
      <c r="G11" s="28">
        <f>Examenes!F20</f>
        <v>5</v>
      </c>
      <c r="H11" s="28">
        <f>Examenes!G20</f>
        <v>4.724444444444444</v>
      </c>
      <c r="I11" s="28">
        <f>Examenes!H20</f>
        <v>4.5722222222222211</v>
      </c>
      <c r="J11" s="28">
        <f>Examenes!I20</f>
        <v>4.8233333333333324</v>
      </c>
      <c r="K11" s="28">
        <f>Examenes!J20</f>
        <v>4.6111111111111107</v>
      </c>
      <c r="L11" s="28">
        <f>Examenes!K20</f>
        <v>2.3666666666666667</v>
      </c>
      <c r="M11" s="28">
        <f>Examenes!L20</f>
        <v>4.5422222222222217</v>
      </c>
      <c r="N11" s="28">
        <f>Examenes!M20</f>
        <v>5</v>
      </c>
      <c r="O11" s="28">
        <f>Examenes!N20</f>
        <v>4.8833333333333329</v>
      </c>
      <c r="P11" s="28">
        <f>Examenes!O20</f>
        <v>2.5555555555555549</v>
      </c>
      <c r="Q11" s="28">
        <f>Examenes!P20</f>
        <v>0</v>
      </c>
      <c r="R11" s="28">
        <f>Examenes!Q20</f>
        <v>4.2722222222222213</v>
      </c>
      <c r="S11" s="28">
        <f>Examenes!R20</f>
        <v>0</v>
      </c>
      <c r="T11" s="28">
        <f>Examenes!S20</f>
        <v>2.2333333333333334</v>
      </c>
      <c r="U11" s="28">
        <f>Examenes!T20</f>
        <v>3.25</v>
      </c>
      <c r="V11" s="28">
        <f>Examenes!U20</f>
        <v>0</v>
      </c>
    </row>
    <row r="12" spans="3:22" x14ac:dyDescent="0.2">
      <c r="C12" s="5" t="s">
        <v>104</v>
      </c>
      <c r="D12" s="29">
        <f>Examenes!C32</f>
        <v>3.75</v>
      </c>
      <c r="E12" s="29">
        <f>Examenes!D32</f>
        <v>3.45</v>
      </c>
      <c r="F12" s="29">
        <f>Examenes!E32</f>
        <v>0</v>
      </c>
      <c r="G12" s="29">
        <f>Examenes!F32</f>
        <v>3.45</v>
      </c>
      <c r="H12" s="29">
        <f>Examenes!G32</f>
        <v>0</v>
      </c>
      <c r="I12" s="29">
        <f>Examenes!H32</f>
        <v>5</v>
      </c>
      <c r="J12" s="29">
        <f>Examenes!I32</f>
        <v>0</v>
      </c>
      <c r="K12" s="29">
        <f>Examenes!J32</f>
        <v>4.3250000000000002</v>
      </c>
      <c r="L12" s="29">
        <f>Examenes!K32</f>
        <v>0</v>
      </c>
      <c r="M12" s="29">
        <f>Examenes!L32</f>
        <v>0</v>
      </c>
      <c r="N12" s="29">
        <f>Examenes!M32</f>
        <v>3.45</v>
      </c>
      <c r="O12" s="29">
        <f>Examenes!N32</f>
        <v>0</v>
      </c>
      <c r="P12" s="29">
        <f>Examenes!O32</f>
        <v>3</v>
      </c>
      <c r="Q12" s="29">
        <f>Examenes!P32</f>
        <v>2.25</v>
      </c>
      <c r="R12" s="29">
        <f>Examenes!Q32</f>
        <v>4.25</v>
      </c>
      <c r="S12" s="29">
        <f>Examenes!R32</f>
        <v>0</v>
      </c>
      <c r="T12" s="29">
        <f>Examenes!S32</f>
        <v>1.5</v>
      </c>
      <c r="U12" s="29">
        <f>Examenes!T32</f>
        <v>0</v>
      </c>
      <c r="V12" s="29">
        <f>Examenes!U32</f>
        <v>0</v>
      </c>
    </row>
    <row r="13" spans="3:22" x14ac:dyDescent="0.2">
      <c r="C13" s="8" t="s">
        <v>25</v>
      </c>
      <c r="D13" s="27">
        <f>D8*0.25+D9*0.25+D10*0.25+D11*0.1+D12*0.15</f>
        <v>3.0750515873015876</v>
      </c>
      <c r="E13" s="27">
        <f t="shared" ref="E13:V13" si="0">E8*0.25+E9*0.25+E10*0.25+E11*0.1+E12*0.15</f>
        <v>3.056746031746032</v>
      </c>
      <c r="F13" s="27">
        <f t="shared" si="0"/>
        <v>1.8351275510204081</v>
      </c>
      <c r="G13" s="27">
        <f t="shared" si="0"/>
        <v>3.0333730158730159</v>
      </c>
      <c r="H13" s="27">
        <f t="shared" si="0"/>
        <v>1.8482239229024942</v>
      </c>
      <c r="I13" s="27">
        <f t="shared" si="0"/>
        <v>3.1809325396825399</v>
      </c>
      <c r="J13" s="27">
        <f t="shared" si="0"/>
        <v>2.101168367346939</v>
      </c>
      <c r="K13" s="27">
        <f t="shared" si="0"/>
        <v>2.5595493197278909</v>
      </c>
      <c r="L13" s="27">
        <f t="shared" si="0"/>
        <v>2.0712755102040816</v>
      </c>
      <c r="M13" s="27">
        <f t="shared" si="0"/>
        <v>1.3896672335600906</v>
      </c>
      <c r="N13" s="27">
        <f t="shared" si="0"/>
        <v>3.0133191609977326</v>
      </c>
      <c r="O13" s="27">
        <f t="shared" si="0"/>
        <v>2.1081604308390021</v>
      </c>
      <c r="P13" s="27">
        <f t="shared" si="0"/>
        <v>2.304549319727891</v>
      </c>
      <c r="Q13" s="27">
        <f t="shared" si="0"/>
        <v>0.59097222222222223</v>
      </c>
      <c r="R13" s="27">
        <f t="shared" si="0"/>
        <v>2.6408985260770974</v>
      </c>
      <c r="S13" s="27">
        <f t="shared" si="0"/>
        <v>1.4263747165532878</v>
      </c>
      <c r="T13" s="27">
        <f t="shared" si="0"/>
        <v>2.0734325396825399</v>
      </c>
      <c r="U13" s="27">
        <f t="shared" si="0"/>
        <v>1.7203373015873018</v>
      </c>
      <c r="V13" s="27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2023-11-28T13:55:46Z</dcterms:modified>
</cp:coreProperties>
</file>