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B6" i="1"/>
  <c r="B5" i="1"/>
  <c r="B4" i="1"/>
  <c r="B3" i="1"/>
  <c r="B2" i="1"/>
  <c r="E10" i="1"/>
  <c r="E9" i="1"/>
  <c r="F10" i="1"/>
  <c r="G9" i="1"/>
  <c r="D2" i="1"/>
  <c r="F9" i="1"/>
  <c r="F12" i="1" s="1"/>
  <c r="F11" i="1"/>
  <c r="G11" i="1" l="1"/>
  <c r="G12" i="1" s="1"/>
  <c r="G10" i="1"/>
  <c r="E12" i="1"/>
  <c r="D15" i="1"/>
  <c r="D16" i="1"/>
  <c r="D14" i="1"/>
  <c r="D3" i="1"/>
  <c r="D4" i="1"/>
  <c r="D5" i="1"/>
  <c r="D6" i="1"/>
  <c r="H9" i="1" l="1"/>
  <c r="I9" i="1"/>
  <c r="J9" i="1" s="1"/>
</calcChain>
</file>

<file path=xl/sharedStrings.xml><?xml version="1.0" encoding="utf-8"?>
<sst xmlns="http://schemas.openxmlformats.org/spreadsheetml/2006/main" count="26" uniqueCount="20">
  <si>
    <t>exp1</t>
  </si>
  <si>
    <t>Mass(g)</t>
  </si>
  <si>
    <t>△X(cm)</t>
  </si>
  <si>
    <t>Force(gw)</t>
  </si>
  <si>
    <t>exp3</t>
  </si>
  <si>
    <t>Angle(°)</t>
  </si>
  <si>
    <t>F(gw)</t>
  </si>
  <si>
    <t>Fx</t>
  </si>
  <si>
    <t>Fy</t>
  </si>
  <si>
    <t>θ</t>
  </si>
  <si>
    <t>|F|</t>
  </si>
  <si>
    <t> σ(%)</t>
  </si>
  <si>
    <t>F1</t>
  </si>
  <si>
    <t>F2</t>
  </si>
  <si>
    <t>F3</t>
  </si>
  <si>
    <t>r(cm)</t>
  </si>
  <si>
    <t>Zi(gw*cm)</t>
  </si>
  <si>
    <t>|Zi|(gw*cm)</t>
  </si>
  <si>
    <t>error(%</t>
  </si>
  <si>
    <t>exp2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</si>
</sst>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新細明體"/>
      <family val="2"/>
      <scheme val="minor"/>
    </font>
    <font>
      <sz val="15"/>
      <color rgb="FF252525"/>
      <name val="Roboto"/>
      <family val="2"/>
      <charset val="1"/>
    </font>
    <font>
      <sz val="15"/>
      <color rgb="FF111111"/>
      <name val="Roboto"/>
      <family val="2"/>
      <charset val="1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9" fontId="0" fillId="0" borderId="0" xfId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28479307775095"/>
                  <c:y val="-6.9775118053345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Sheet1!$C$2:$C$6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0.65</c:v>
                </c:pt>
                <c:pt idx="3">
                  <c:v>0.95</c:v>
                </c:pt>
                <c:pt idx="4">
                  <c:v>1.2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148.078</c:v>
                </c:pt>
                <c:pt idx="1">
                  <c:v>246.86199999999999</c:v>
                </c:pt>
                <c:pt idx="2">
                  <c:v>343.97999999999996</c:v>
                </c:pt>
                <c:pt idx="3">
                  <c:v>442.76399999999995</c:v>
                </c:pt>
                <c:pt idx="4">
                  <c:v>539.68599999999992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1-4575-9041-D0009B37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9616"/>
        <c:axId val="207836704"/>
      </c:scatterChart>
      <c:valAx>
        <c:axId val="2078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836704"/>
        <c:crosses val="autoZero"/>
        <c:crossBetween val="midCat"/>
      </c:valAx>
      <c:valAx>
        <c:axId val="2078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83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526676</xdr:colOff>
      <xdr:row>0</xdr:row>
      <xdr:rowOff>0</xdr:rowOff>
    </xdr:from>
    <xdr:to>
      <xdr:col>18</xdr:col>
      <xdr:colOff>156883</xdr:colOff>
      <xdr:row>8</xdr:row>
      <xdr:rowOff>190500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85" zoomScaleNormal="85" workbookViewId="0">
      <selection activeCell="M15" sqref="M15"/>
    </sheetView>
  </sheetViews>
  <sheetFormatPr defaultRowHeight="15.75"/>
  <cols>
    <col min="5" max="5" width="9.57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G1">
        <v>5.18</v>
      </c>
    </row>
    <row r="2" spans="1:10">
      <c r="A2">
        <v>1</v>
      </c>
      <c r="B2">
        <f>9.93+G1</f>
        <v>15.11</v>
      </c>
      <c r="C2">
        <v>0.2</v>
      </c>
      <c r="D2">
        <f>B2*9.8</f>
        <v>148.078</v>
      </c>
    </row>
    <row r="3" spans="1:10">
      <c r="A3">
        <v>2</v>
      </c>
      <c r="B3">
        <f>B2+10.08</f>
        <v>25.189999999999998</v>
      </c>
      <c r="C3">
        <v>0.4</v>
      </c>
      <c r="D3">
        <f t="shared" ref="D3:D6" si="0">B3*9.8</f>
        <v>246.86199999999999</v>
      </c>
    </row>
    <row r="4" spans="1:10">
      <c r="A4">
        <v>3</v>
      </c>
      <c r="B4">
        <f>B2+19.99</f>
        <v>35.099999999999994</v>
      </c>
      <c r="C4">
        <v>0.65</v>
      </c>
      <c r="D4">
        <f t="shared" si="0"/>
        <v>343.97999999999996</v>
      </c>
    </row>
    <row r="5" spans="1:10">
      <c r="A5">
        <v>4</v>
      </c>
      <c r="B5">
        <f>B4+10.08</f>
        <v>45.179999999999993</v>
      </c>
      <c r="C5">
        <v>0.95</v>
      </c>
      <c r="D5">
        <f t="shared" si="0"/>
        <v>442.76399999999995</v>
      </c>
    </row>
    <row r="6" spans="1:10">
      <c r="A6">
        <v>5</v>
      </c>
      <c r="B6">
        <f>B4+19.97</f>
        <v>55.069999999999993</v>
      </c>
      <c r="C6">
        <v>1.2</v>
      </c>
      <c r="D6">
        <f t="shared" si="0"/>
        <v>539.68599999999992</v>
      </c>
    </row>
    <row r="8" spans="1:10" ht="20.25">
      <c r="A8" t="s">
        <v>4</v>
      </c>
      <c r="B8" t="s">
        <v>1</v>
      </c>
      <c r="C8" t="s">
        <v>2</v>
      </c>
      <c r="D8" t="s">
        <v>5</v>
      </c>
      <c r="E8" t="s">
        <v>6</v>
      </c>
      <c r="F8" t="s">
        <v>7</v>
      </c>
      <c r="G8" t="s">
        <v>8</v>
      </c>
      <c r="H8" s="1" t="s">
        <v>9</v>
      </c>
      <c r="I8" t="s">
        <v>10</v>
      </c>
      <c r="J8" s="2" t="s">
        <v>11</v>
      </c>
    </row>
    <row r="9" spans="1:10">
      <c r="A9" t="s">
        <v>12</v>
      </c>
      <c r="B9">
        <v>45.08</v>
      </c>
      <c r="D9">
        <v>0</v>
      </c>
      <c r="E9">
        <f>B9*9.8</f>
        <v>441.78399999999999</v>
      </c>
      <c r="F9">
        <f>E9*COS(RADIANS(D9))</f>
        <v>441.78399999999999</v>
      </c>
      <c r="G9">
        <f>E9*SIN(RADIANS(D9))</f>
        <v>0</v>
      </c>
      <c r="H9">
        <f>DEGREES(ATAN(G12/F12))</f>
        <v>30.192996091634491</v>
      </c>
      <c r="I9">
        <f>SQRT(F12^2+G12^2)</f>
        <v>83.553145932296346</v>
      </c>
      <c r="J9" s="4">
        <f>I9/E12</f>
        <v>0.28515393955725055</v>
      </c>
    </row>
    <row r="10" spans="1:10">
      <c r="A10" t="s">
        <v>13</v>
      </c>
      <c r="B10">
        <v>25.11</v>
      </c>
      <c r="D10">
        <v>146</v>
      </c>
      <c r="E10">
        <f>B10*9.8</f>
        <v>246.078</v>
      </c>
      <c r="F10">
        <f>E10*COS(RADIANS(D10))</f>
        <v>-204.00790777919954</v>
      </c>
      <c r="G10">
        <f>E10*SIN(RADIANS(D10))</f>
        <v>137.60507130027446</v>
      </c>
    </row>
    <row r="11" spans="1:10">
      <c r="A11" t="s">
        <v>14</v>
      </c>
      <c r="C11">
        <v>0.5</v>
      </c>
      <c r="D11">
        <v>210</v>
      </c>
      <c r="E11">
        <f>C11*382.34</f>
        <v>191.17</v>
      </c>
      <c r="F11">
        <f t="shared" ref="F10:F11" si="1">E11*COS(RADIANS(D11))</f>
        <v>-165.55807644147112</v>
      </c>
      <c r="G11">
        <f>E11*SIN(RADIANS(D11))</f>
        <v>-95.585000000000008</v>
      </c>
    </row>
    <row r="12" spans="1:10">
      <c r="E12">
        <f>AVERAGE(E9:E11)</f>
        <v>293.01066666666662</v>
      </c>
      <c r="F12">
        <f>SUM(F9:F11)</f>
        <v>72.218015779329335</v>
      </c>
      <c r="G12">
        <f>SUM(G9:G11)</f>
        <v>42.020071300274452</v>
      </c>
    </row>
    <row r="13" spans="1:10">
      <c r="A13" t="s">
        <v>19</v>
      </c>
      <c r="B13" t="s">
        <v>1</v>
      </c>
      <c r="C13" t="s">
        <v>15</v>
      </c>
      <c r="D13" t="s">
        <v>16</v>
      </c>
      <c r="E13" t="s">
        <v>17</v>
      </c>
      <c r="F13" t="s">
        <v>18</v>
      </c>
    </row>
    <row r="14" spans="1:10">
      <c r="A14" t="s">
        <v>12</v>
      </c>
      <c r="B14">
        <v>70</v>
      </c>
      <c r="C14">
        <v>0.22</v>
      </c>
      <c r="D14">
        <f>C14*B14*9.8</f>
        <v>150.92000000000002</v>
      </c>
      <c r="F14" s="3">
        <v>8.0699999999999994E-2</v>
      </c>
    </row>
    <row r="15" spans="1:10">
      <c r="A15" t="s">
        <v>13</v>
      </c>
      <c r="B15">
        <v>40</v>
      </c>
      <c r="C15">
        <v>0.78</v>
      </c>
      <c r="D15">
        <f t="shared" ref="D15:D16" si="2">C15*B15*9.8</f>
        <v>305.76000000000005</v>
      </c>
    </row>
    <row r="16" spans="1:10">
      <c r="A16" t="s">
        <v>14</v>
      </c>
      <c r="B16">
        <v>20</v>
      </c>
      <c r="C16">
        <v>0.48</v>
      </c>
      <c r="D16">
        <f t="shared" si="2"/>
        <v>94.08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2023-10-27T06:04:36Z</dcterms:created>
  <dcterms:modified xsi:type="dcterms:W3CDTF">2023-11-03T09:39:13Z</dcterms:modified>
  <cp:category/>
  <cp:contentStatus/>
</cp:coreProperties>
</file>