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YS230920D\Desktop\"/>
    </mc:Choice>
  </mc:AlternateContent>
  <bookViews>
    <workbookView xWindow="0" yWindow="0" windowWidth="23040" windowHeight="9012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2" i="1"/>
  <c r="B24" i="1"/>
  <c r="C20" i="1"/>
  <c r="D20" i="1"/>
  <c r="E20" i="1"/>
  <c r="F20" i="1"/>
  <c r="G20" i="1"/>
  <c r="C19" i="1"/>
  <c r="D19" i="1"/>
  <c r="E19" i="1"/>
  <c r="F19" i="1"/>
  <c r="G19" i="1"/>
  <c r="B19" i="1"/>
  <c r="G15" i="1"/>
  <c r="F15" i="1"/>
  <c r="E15" i="1"/>
  <c r="D15" i="1"/>
  <c r="C15" i="1"/>
  <c r="B17" i="1"/>
  <c r="G14" i="1"/>
  <c r="F14" i="1"/>
  <c r="F16" i="1" s="1"/>
  <c r="F17" i="1" s="1"/>
  <c r="C16" i="1"/>
  <c r="C17" i="1" s="1"/>
  <c r="B16" i="1"/>
  <c r="E14" i="1"/>
  <c r="D14" i="1"/>
  <c r="B15" i="1"/>
  <c r="C14" i="1"/>
  <c r="C11" i="1"/>
  <c r="D11" i="1"/>
  <c r="E11" i="1"/>
  <c r="F11" i="1"/>
  <c r="G11" i="1"/>
  <c r="B11" i="1"/>
  <c r="B10" i="1"/>
  <c r="C10" i="1"/>
  <c r="D10" i="1"/>
  <c r="E10" i="1"/>
  <c r="F10" i="1"/>
  <c r="G10" i="1"/>
  <c r="C9" i="1"/>
  <c r="D9" i="1"/>
  <c r="E9" i="1"/>
  <c r="F9" i="1"/>
  <c r="G9" i="1"/>
  <c r="B9" i="1"/>
  <c r="B4" i="1"/>
  <c r="C8" i="1"/>
  <c r="D8" i="1"/>
  <c r="E8" i="1"/>
  <c r="F8" i="1"/>
  <c r="G8" i="1"/>
  <c r="B8" i="1"/>
  <c r="C7" i="1"/>
  <c r="D7" i="1"/>
  <c r="E7" i="1"/>
  <c r="F7" i="1"/>
  <c r="G7" i="1"/>
  <c r="B5" i="1"/>
  <c r="B7" i="1"/>
  <c r="C5" i="1"/>
  <c r="D5" i="1"/>
  <c r="E5" i="1"/>
  <c r="F5" i="1"/>
  <c r="G5" i="1"/>
  <c r="C4" i="1"/>
  <c r="D4" i="1"/>
  <c r="E4" i="1"/>
  <c r="F4" i="1"/>
  <c r="G4" i="1"/>
  <c r="G16" i="1" l="1"/>
  <c r="G17" i="1" s="1"/>
  <c r="E16" i="1"/>
  <c r="E17" i="1" s="1"/>
  <c r="D16" i="1"/>
  <c r="D17" i="1" s="1"/>
</calcChain>
</file>

<file path=xl/sharedStrings.xml><?xml version="1.0" encoding="utf-8"?>
<sst xmlns="http://schemas.openxmlformats.org/spreadsheetml/2006/main" count="22" uniqueCount="15">
  <si>
    <t xml:space="preserve">m </t>
    <phoneticPr fontId="1" type="noConversion"/>
  </si>
  <si>
    <t>m1(kg)</t>
    <phoneticPr fontId="1" type="noConversion"/>
  </si>
  <si>
    <t>m2(kg)</t>
    <phoneticPr fontId="1" type="noConversion"/>
  </si>
  <si>
    <t>m1+m2(kg)</t>
    <phoneticPr fontId="1" type="noConversion"/>
  </si>
  <si>
    <t>a (exp)(m/-s^2</t>
    <phoneticPr fontId="1" type="noConversion"/>
  </si>
  <si>
    <t>a (theory)(m/s^2)</t>
    <phoneticPr fontId="1" type="noConversion"/>
  </si>
  <si>
    <t>error(%)</t>
    <phoneticPr fontId="1" type="noConversion"/>
  </si>
  <si>
    <t>1/a(exp)</t>
    <phoneticPr fontId="1" type="noConversion"/>
  </si>
  <si>
    <t>F theory</t>
    <phoneticPr fontId="1" type="noConversion"/>
  </si>
  <si>
    <t>F exp</t>
    <phoneticPr fontId="1" type="noConversion"/>
  </si>
  <si>
    <t>error of F(N)(%)</t>
    <phoneticPr fontId="1" type="noConversion"/>
  </si>
  <si>
    <t>F(exp N)</t>
    <phoneticPr fontId="1" type="noConversion"/>
  </si>
  <si>
    <t>m(total theory)</t>
    <phoneticPr fontId="1" type="noConversion"/>
  </si>
  <si>
    <t>m(total exp)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</si>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</sst>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177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5603674540681"/>
          <c:y val="2.5428331875182269E-2"/>
          <c:w val="0.80622462817147855"/>
          <c:h val="0.749151356080489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工作表1!$B$8:$G$8</c:f>
              <c:numCache>
                <c:formatCode>General</c:formatCode>
                <c:ptCount val="6"/>
                <c:pt idx="0">
                  <c:v>0.64102564102564097</c:v>
                </c:pt>
                <c:pt idx="1">
                  <c:v>0.66225165562913912</c:v>
                </c:pt>
                <c:pt idx="2">
                  <c:v>0.68027210884353739</c:v>
                </c:pt>
                <c:pt idx="3">
                  <c:v>0.69930069930069938</c:v>
                </c:pt>
                <c:pt idx="4">
                  <c:v>0.72992700729927007</c:v>
                </c:pt>
                <c:pt idx="5">
                  <c:v>0.74626865671641784</c:v>
                </c:pt>
              </c:numCache>
            </c:numRef>
          </c:xVal>
          <c:yVal>
            <c:numRef>
              <c:f>工作表1!$B$4:$G$4</c:f>
              <c:numCache>
                <c:formatCode>General</c:formatCode>
                <c:ptCount val="6"/>
                <c:pt idx="0">
                  <c:v>0.31007000000000001</c:v>
                </c:pt>
                <c:pt idx="1">
                  <c:v>0.32006000000000001</c:v>
                </c:pt>
                <c:pt idx="2">
                  <c:v>0.3301</c:v>
                </c:pt>
                <c:pt idx="3">
                  <c:v>0.33999999999999997</c:v>
                </c:pt>
                <c:pt idx="4">
                  <c:v>0.35003000000000001</c:v>
                </c:pt>
                <c:pt idx="5">
                  <c:v>0.36032999999999998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4-44A1-B08F-099F4E96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4768"/>
        <c:axId val="160022272"/>
      </c:scatterChart>
      <c:valAx>
        <c:axId val="1600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022272"/>
        <c:crosses val="autoZero"/>
        <c:crossBetween val="midCat"/>
      </c:valAx>
      <c:valAx>
        <c:axId val="160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m2+m1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0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75371828521436E-2"/>
          <c:y val="0.2000925925925926"/>
          <c:w val="0.89022462817147852"/>
          <c:h val="0.71565616797900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工作表1!$B$18:$G$18</c:f>
              <c:strCache>
                <c:ptCount val="6"/>
                <c:pt idx="0">
                  <c:v>2.62</c:v>
                </c:pt>
                <c:pt idx="1">
                  <c:v>2.39</c:v>
                </c:pt>
                <c:pt idx="2">
                  <c:v>2.11</c:v>
                </c:pt>
                <c:pt idx="3">
                  <c:v>1.86</c:v>
                </c:pt>
                <c:pt idx="4">
                  <c:v>1.59</c:v>
                </c:pt>
                <c:pt idx="5">
                  <c:v>1.32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工作表1!$B$18:$G$18</c:f>
              <c:numCache>
                <c:formatCode>General</c:formatCode>
                <c:ptCount val="6"/>
                <c:pt idx="0">
                  <c:v>2.62</c:v>
                </c:pt>
                <c:pt idx="1">
                  <c:v>2.39</c:v>
                </c:pt>
                <c:pt idx="2">
                  <c:v>2.11</c:v>
                </c:pt>
                <c:pt idx="3">
                  <c:v>1.86</c:v>
                </c:pt>
                <c:pt idx="4">
                  <c:v>1.59</c:v>
                </c:pt>
                <c:pt idx="5">
                  <c:v>1.32</c:v>
                </c:pt>
              </c:numCache>
            </c:numRef>
          </c:xVal>
          <c:yVal>
            <c:numRef>
              <c:f>工作表1!$B$20:$G$20</c:f>
              <c:numCache>
                <c:formatCode>General</c:formatCode>
                <c:ptCount val="6"/>
                <c:pt idx="0">
                  <c:v>1.0094000000000001</c:v>
                </c:pt>
                <c:pt idx="1">
                  <c:v>0.9114000000000001</c:v>
                </c:pt>
                <c:pt idx="2">
                  <c:v>0.81340000000000001</c:v>
                </c:pt>
                <c:pt idx="3">
                  <c:v>0.71540000000000004</c:v>
                </c:pt>
                <c:pt idx="4">
                  <c:v>0.61740000000000006</c:v>
                </c:pt>
                <c:pt idx="5">
                  <c:v>0.51939999999999997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5-421C-98F4-5CA3AAA5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9488"/>
        <c:axId val="48789056"/>
      </c:scatterChart>
      <c:valAx>
        <c:axId val="487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Acceleration(exp(m/s^2)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89056"/>
        <c:crosses val="autoZero"/>
        <c:crossBetween val="midCat"/>
      </c:valAx>
      <c:valAx>
        <c:axId val="487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F(exp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0</xdr:row>
      <xdr:rowOff>163830</xdr:rowOff>
    </xdr:from>
    <xdr:to>
      <xdr:col>15</xdr:col>
      <xdr:colOff>129540</xdr:colOff>
      <xdr:row>14</xdr:row>
      <xdr:rowOff>26670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10</xdr:row>
      <xdr:rowOff>156210</xdr:rowOff>
    </xdr:from>
    <xdr:to>
      <xdr:col>15</xdr:col>
      <xdr:colOff>137160</xdr:colOff>
      <xdr:row>24</xdr:row>
      <xdr:rowOff>19050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P17" sqref="P17"/>
    </sheetView>
  </sheetViews>
  <sheetFormatPr defaultRowHeight="16.2" x14ac:dyDescent="0.3"/>
  <cols>
    <col min="1" max="1" width="16.33203125" bestFit="1" customWidth="1"/>
    <col min="2" max="2" width="12.77734375" bestFit="1" customWidth="1"/>
  </cols>
  <sheetData>
    <row r="1" spans="1:7" x14ac:dyDescent="0.3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3">
      <c r="A2" t="s">
        <v>1</v>
      </c>
      <c r="B2">
        <v>0.25707000000000002</v>
      </c>
      <c r="C2">
        <v>0.26706000000000002</v>
      </c>
      <c r="D2">
        <v>0.27710000000000001</v>
      </c>
      <c r="E2">
        <v>0.28699999999999998</v>
      </c>
      <c r="F2">
        <v>0.29703000000000002</v>
      </c>
      <c r="G2">
        <v>0.30732999999999999</v>
      </c>
    </row>
    <row r="3" spans="1:7" x14ac:dyDescent="0.3">
      <c r="A3" t="s">
        <v>2</v>
      </c>
      <c r="B3">
        <v>5.2999999999999999E-2</v>
      </c>
      <c r="C3">
        <v>5.2999999999999999E-2</v>
      </c>
      <c r="D3">
        <v>5.2999999999999999E-2</v>
      </c>
      <c r="E3">
        <v>5.2999999999999999E-2</v>
      </c>
      <c r="F3">
        <v>5.2999999999999999E-2</v>
      </c>
      <c r="G3">
        <v>5.2999999999999999E-2</v>
      </c>
    </row>
    <row r="4" spans="1:7" x14ac:dyDescent="0.3">
      <c r="A4" t="s">
        <v>3</v>
      </c>
      <c r="B4">
        <f>B2+B3</f>
        <v>0.31007000000000001</v>
      </c>
      <c r="C4">
        <f t="shared" ref="C4:G4" si="0">C2+C3</f>
        <v>0.32006000000000001</v>
      </c>
      <c r="D4">
        <f t="shared" si="0"/>
        <v>0.3301</v>
      </c>
      <c r="E4">
        <f t="shared" si="0"/>
        <v>0.33999999999999997</v>
      </c>
      <c r="F4">
        <f t="shared" si="0"/>
        <v>0.35003000000000001</v>
      </c>
      <c r="G4">
        <f t="shared" si="0"/>
        <v>0.36032999999999998</v>
      </c>
    </row>
    <row r="5" spans="1:7" x14ac:dyDescent="0.3">
      <c r="A5" t="s">
        <v>5</v>
      </c>
      <c r="B5" s="2">
        <f>(B3/B4)*9.8</f>
        <v>1.6751056213113169</v>
      </c>
      <c r="C5" s="2">
        <f t="shared" ref="C5:G5" si="1">(C3/C4)*9.8</f>
        <v>1.6228207211147909</v>
      </c>
      <c r="D5" s="2">
        <f t="shared" si="1"/>
        <v>1.5734625870948198</v>
      </c>
      <c r="E5" s="2">
        <f t="shared" si="1"/>
        <v>1.5276470588235296</v>
      </c>
      <c r="F5" s="2">
        <f t="shared" si="1"/>
        <v>1.4838728109019228</v>
      </c>
      <c r="G5" s="2">
        <f t="shared" si="1"/>
        <v>1.441456442705298</v>
      </c>
    </row>
    <row r="6" spans="1:7" x14ac:dyDescent="0.3">
      <c r="A6" t="s">
        <v>4</v>
      </c>
      <c r="B6">
        <v>1.56</v>
      </c>
      <c r="C6">
        <v>1.51</v>
      </c>
      <c r="D6">
        <v>1.47</v>
      </c>
      <c r="E6">
        <v>1.43</v>
      </c>
      <c r="F6">
        <v>1.37</v>
      </c>
      <c r="G6">
        <v>1.34</v>
      </c>
    </row>
    <row r="7" spans="1:7" x14ac:dyDescent="0.3">
      <c r="A7" t="s">
        <v>6</v>
      </c>
      <c r="B7" s="3">
        <f>(B5-B6)/B5</f>
        <v>6.8715440893338489E-2</v>
      </c>
      <c r="C7" s="3">
        <f t="shared" ref="C7:G7" si="2">(C5-C6)/C5</f>
        <v>6.9521370812475891E-2</v>
      </c>
      <c r="D7" s="3">
        <f t="shared" si="2"/>
        <v>6.5754716981132111E-2</v>
      </c>
      <c r="E7" s="3">
        <f t="shared" si="2"/>
        <v>6.3919907585675922E-2</v>
      </c>
      <c r="F7" s="3">
        <f t="shared" si="2"/>
        <v>7.6740277242972652E-2</v>
      </c>
      <c r="G7" s="3">
        <f t="shared" si="2"/>
        <v>7.0384674624566837E-2</v>
      </c>
    </row>
    <row r="8" spans="1:7" x14ac:dyDescent="0.3">
      <c r="A8" t="s">
        <v>7</v>
      </c>
      <c r="B8">
        <f>1/B6</f>
        <v>0.64102564102564097</v>
      </c>
      <c r="C8">
        <f t="shared" ref="C8:G8" si="3">1/C6</f>
        <v>0.66225165562913912</v>
      </c>
      <c r="D8">
        <f t="shared" si="3"/>
        <v>0.68027210884353739</v>
      </c>
      <c r="E8">
        <f t="shared" si="3"/>
        <v>0.69930069930069938</v>
      </c>
      <c r="F8">
        <f t="shared" si="3"/>
        <v>0.72992700729927007</v>
      </c>
      <c r="G8">
        <f t="shared" si="3"/>
        <v>0.74626865671641784</v>
      </c>
    </row>
    <row r="9" spans="1:7" x14ac:dyDescent="0.3">
      <c r="A9" t="s">
        <v>8</v>
      </c>
      <c r="B9">
        <f>(B3*9.8)</f>
        <v>0.51939999999999997</v>
      </c>
      <c r="C9">
        <f t="shared" ref="C9:G9" si="4">(C3*9.8)</f>
        <v>0.51939999999999997</v>
      </c>
      <c r="D9">
        <f t="shared" si="4"/>
        <v>0.51939999999999997</v>
      </c>
      <c r="E9">
        <f t="shared" si="4"/>
        <v>0.51939999999999997</v>
      </c>
      <c r="F9">
        <f t="shared" si="4"/>
        <v>0.51939999999999997</v>
      </c>
      <c r="G9">
        <f t="shared" si="4"/>
        <v>0.51939999999999997</v>
      </c>
    </row>
    <row r="10" spans="1:7" x14ac:dyDescent="0.3">
      <c r="A10" t="s">
        <v>9</v>
      </c>
      <c r="B10">
        <f>B4*B6</f>
        <v>0.48370920000000006</v>
      </c>
      <c r="C10">
        <f t="shared" ref="C10:G10" si="5">C4*C6</f>
        <v>0.48329060000000001</v>
      </c>
      <c r="D10">
        <f t="shared" si="5"/>
        <v>0.48524699999999998</v>
      </c>
      <c r="E10">
        <f t="shared" si="5"/>
        <v>0.48619999999999991</v>
      </c>
      <c r="F10">
        <f t="shared" si="5"/>
        <v>0.47954110000000005</v>
      </c>
      <c r="G10">
        <f t="shared" si="5"/>
        <v>0.4828422</v>
      </c>
    </row>
    <row r="11" spans="1:7" x14ac:dyDescent="0.3">
      <c r="A11" t="s">
        <v>10</v>
      </c>
      <c r="B11" s="3">
        <f>(B9-B10)/B9</f>
        <v>6.8715440893338295E-2</v>
      </c>
      <c r="C11" s="3">
        <f t="shared" ref="C11:G11" si="6">(C9-C10)/C9</f>
        <v>6.9521370812475863E-2</v>
      </c>
      <c r="D11" s="3">
        <f t="shared" si="6"/>
        <v>6.5754716981132055E-2</v>
      </c>
      <c r="E11" s="3">
        <f t="shared" si="6"/>
        <v>6.3919907585675909E-2</v>
      </c>
      <c r="F11" s="3">
        <f t="shared" si="6"/>
        <v>7.6740277242972513E-2</v>
      </c>
      <c r="G11" s="3">
        <f t="shared" si="6"/>
        <v>7.0384674624566768E-2</v>
      </c>
    </row>
    <row r="13" spans="1:7" x14ac:dyDescent="0.3">
      <c r="A13" t="s">
        <v>0</v>
      </c>
      <c r="B13">
        <v>0</v>
      </c>
      <c r="C13">
        <v>10</v>
      </c>
      <c r="D13">
        <v>20</v>
      </c>
      <c r="E13">
        <v>30</v>
      </c>
      <c r="F13">
        <v>40</v>
      </c>
      <c r="G13">
        <v>50</v>
      </c>
    </row>
    <row r="14" spans="1:7" x14ac:dyDescent="0.3">
      <c r="A14" t="s">
        <v>1</v>
      </c>
      <c r="B14">
        <v>0.25707000000000002</v>
      </c>
      <c r="C14">
        <f>B14+0.01</f>
        <v>0.26707000000000003</v>
      </c>
      <c r="D14">
        <f>(B14+0.02)</f>
        <v>0.27707000000000004</v>
      </c>
      <c r="E14">
        <f>(B14+0.03)</f>
        <v>0.28707000000000005</v>
      </c>
      <c r="F14">
        <f>(B14+0.04)</f>
        <v>0.29707</v>
      </c>
      <c r="G14">
        <f>(B14+0.05)</f>
        <v>0.30707000000000001</v>
      </c>
    </row>
    <row r="15" spans="1:7" x14ac:dyDescent="0.3">
      <c r="A15" t="s">
        <v>2</v>
      </c>
      <c r="B15">
        <f>(0.053+0.05)</f>
        <v>0.10300000000000001</v>
      </c>
      <c r="C15">
        <f>(0.053+0.04)</f>
        <v>9.2999999999999999E-2</v>
      </c>
      <c r="D15">
        <f>(0.053+0.03)</f>
        <v>8.299999999999999E-2</v>
      </c>
      <c r="E15">
        <f>(0.053+0.02)</f>
        <v>7.2999999999999995E-2</v>
      </c>
      <c r="F15">
        <f>(0.053+0.01)</f>
        <v>6.3E-2</v>
      </c>
      <c r="G15">
        <f>(0.053+0)</f>
        <v>5.2999999999999999E-2</v>
      </c>
    </row>
    <row r="16" spans="1:7" x14ac:dyDescent="0.3">
      <c r="A16" t="s">
        <v>3</v>
      </c>
      <c r="B16">
        <f>(B14+B15)</f>
        <v>0.36007</v>
      </c>
      <c r="C16">
        <f t="shared" ref="C16:G16" si="7">(C14+C15)</f>
        <v>0.36007</v>
      </c>
      <c r="D16">
        <f t="shared" si="7"/>
        <v>0.36007</v>
      </c>
      <c r="E16">
        <f t="shared" si="7"/>
        <v>0.36007000000000006</v>
      </c>
      <c r="F16">
        <f t="shared" si="7"/>
        <v>0.36007</v>
      </c>
      <c r="G16">
        <f t="shared" si="7"/>
        <v>0.36007</v>
      </c>
    </row>
    <row r="17" spans="1:7" x14ac:dyDescent="0.3">
      <c r="A17" t="s">
        <v>5</v>
      </c>
      <c r="B17">
        <f>((B15/B16)*9.8)</f>
        <v>2.8033437942622275</v>
      </c>
      <c r="C17">
        <f t="shared" ref="C17:G17" si="8">((C15/C16)*9.8)</f>
        <v>2.5311744938484186</v>
      </c>
      <c r="D17">
        <f t="shared" si="8"/>
        <v>2.2590051934346098</v>
      </c>
      <c r="E17">
        <f t="shared" si="8"/>
        <v>1.9868358930208012</v>
      </c>
      <c r="F17">
        <f t="shared" si="8"/>
        <v>1.7146665926069933</v>
      </c>
      <c r="G17">
        <f t="shared" si="8"/>
        <v>1.4424972921931847</v>
      </c>
    </row>
    <row r="18" spans="1:7" x14ac:dyDescent="0.3">
      <c r="A18" t="s">
        <v>4</v>
      </c>
      <c r="B18">
        <v>2.62</v>
      </c>
      <c r="C18">
        <v>2.39</v>
      </c>
      <c r="D18">
        <v>2.11</v>
      </c>
      <c r="E18">
        <v>1.86</v>
      </c>
      <c r="F18">
        <v>1.59</v>
      </c>
      <c r="G18">
        <v>1.32</v>
      </c>
    </row>
    <row r="19" spans="1:7" x14ac:dyDescent="0.3">
      <c r="A19" t="s">
        <v>6</v>
      </c>
      <c r="B19" s="3">
        <f>(B17-B18)/B17</f>
        <v>6.5401822865068543E-2</v>
      </c>
      <c r="C19" s="3">
        <f t="shared" ref="C19:G19" si="9">(C17-C18)/C17</f>
        <v>5.5774303269695027E-2</v>
      </c>
      <c r="D19" s="3">
        <f t="shared" si="9"/>
        <v>6.5960536021637581E-2</v>
      </c>
      <c r="E19" s="3">
        <f t="shared" si="9"/>
        <v>6.3838132513279092E-2</v>
      </c>
      <c r="F19" s="3">
        <f t="shared" si="9"/>
        <v>7.2706025267249813E-2</v>
      </c>
      <c r="G19" s="3">
        <f t="shared" si="9"/>
        <v>8.4920292645359996E-2</v>
      </c>
    </row>
    <row r="20" spans="1:7" x14ac:dyDescent="0.3">
      <c r="A20" t="s">
        <v>11</v>
      </c>
      <c r="B20">
        <f>(B15*9.8)</f>
        <v>1.0094000000000001</v>
      </c>
      <c r="C20">
        <f t="shared" ref="C20:G20" si="10">(C15*9.8)</f>
        <v>0.9114000000000001</v>
      </c>
      <c r="D20">
        <f t="shared" si="10"/>
        <v>0.81340000000000001</v>
      </c>
      <c r="E20">
        <f t="shared" si="10"/>
        <v>0.71540000000000004</v>
      </c>
      <c r="F20">
        <f t="shared" si="10"/>
        <v>0.61740000000000006</v>
      </c>
      <c r="G20">
        <f t="shared" si="10"/>
        <v>0.51939999999999997</v>
      </c>
    </row>
    <row r="22" spans="1:7" x14ac:dyDescent="0.3">
      <c r="A22" t="s">
        <v>12</v>
      </c>
      <c r="B22">
        <f>SUM(C16:G16)/5</f>
        <v>0.36007</v>
      </c>
    </row>
    <row r="23" spans="1:7" x14ac:dyDescent="0.3">
      <c r="A23" t="s">
        <v>13</v>
      </c>
      <c r="B23">
        <v>0.38519999999999999</v>
      </c>
    </row>
    <row r="24" spans="1:7" x14ac:dyDescent="0.3">
      <c r="A24" t="s">
        <v>14</v>
      </c>
      <c r="B24" s="1">
        <f>((B23-B22)/B23)</f>
        <v>6.5238836967808897E-2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PHYS230920D</dc:creator>
  <cp:lastModifiedBy>PHYS230920D</cp:lastModifiedBy>
  <dcterms:created xsi:type="dcterms:W3CDTF">2023-10-19T07:03:46Z</dcterms:created>
  <dcterms:modified xsi:type="dcterms:W3CDTF">2023-10-20T08:40:03Z</dcterms:modified>
</cp:coreProperties>
</file>