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16392" windowHeight="538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25" i="1"/>
  <c r="C25" i="1"/>
  <c r="H16" i="1"/>
  <c r="C16" i="1"/>
  <c r="H7" i="1"/>
  <c r="E7" i="1"/>
  <c r="C7" i="1"/>
  <c r="G7" i="1"/>
  <c r="F18" i="1" l="1"/>
  <c r="F17" i="1"/>
  <c r="B17" i="1"/>
  <c r="D26" i="1"/>
  <c r="E26" i="1"/>
  <c r="C27" i="1"/>
  <c r="D27" i="1"/>
  <c r="E27" i="1"/>
  <c r="C26" i="1"/>
  <c r="B26" i="1"/>
  <c r="B27" i="1"/>
  <c r="D25" i="1"/>
  <c r="E25" i="1"/>
  <c r="B25" i="1"/>
  <c r="G20" i="1"/>
  <c r="I20" i="1" s="1"/>
  <c r="F26" i="1"/>
  <c r="C17" i="1"/>
  <c r="C18" i="1" s="1"/>
  <c r="F16" i="1"/>
  <c r="B16" i="1"/>
  <c r="D7" i="1"/>
  <c r="F7" i="1"/>
  <c r="I7" i="1" s="1"/>
  <c r="B7" i="1"/>
  <c r="F27" i="1" l="1"/>
  <c r="H17" i="1"/>
  <c r="H18" i="1" s="1"/>
  <c r="G17" i="1"/>
  <c r="G18" i="1" s="1"/>
  <c r="K7" i="1"/>
  <c r="D9" i="1"/>
  <c r="F9" i="1"/>
  <c r="G9" i="1"/>
  <c r="D8" i="1"/>
  <c r="F8" i="1"/>
  <c r="G8" i="1"/>
  <c r="B9" i="1"/>
  <c r="B18" i="1"/>
  <c r="J16" i="1" l="1"/>
  <c r="B8" i="1"/>
</calcChain>
</file>

<file path=xl/sharedStrings.xml><?xml version="1.0" encoding="utf-8"?>
<sst xmlns="http://schemas.openxmlformats.org/spreadsheetml/2006/main" count="40" uniqueCount="35">
  <si>
    <t>圓柱</t>
    <phoneticPr fontId="2" type="noConversion"/>
  </si>
  <si>
    <t>內徑(mm)</t>
    <phoneticPr fontId="2" type="noConversion"/>
  </si>
  <si>
    <t>外徑(mm)</t>
    <phoneticPr fontId="2" type="noConversion"/>
  </si>
  <si>
    <t>外半徑(mm)</t>
    <phoneticPr fontId="2" type="noConversion"/>
  </si>
  <si>
    <t>高度(mm)質量(g)</t>
    <phoneticPr fontId="2" type="noConversion"/>
  </si>
  <si>
    <t>誤差(%)</t>
    <phoneticPr fontId="2" type="noConversion"/>
  </si>
  <si>
    <t>質量(g)</t>
    <phoneticPr fontId="2" type="noConversion"/>
  </si>
  <si>
    <t>平均</t>
    <phoneticPr fontId="2" type="noConversion"/>
  </si>
  <si>
    <t>標準差</t>
    <phoneticPr fontId="2" type="noConversion"/>
  </si>
  <si>
    <t>平均標準差</t>
    <phoneticPr fontId="2" type="noConversion"/>
  </si>
  <si>
    <t>圓球</t>
    <phoneticPr fontId="2" type="noConversion"/>
  </si>
  <si>
    <t>內半徑(mm)</t>
    <phoneticPr fontId="2" type="noConversion"/>
  </si>
  <si>
    <t>直徑(mm)</t>
    <phoneticPr fontId="2" type="noConversion"/>
  </si>
  <si>
    <t>半徑(mm)</t>
    <phoneticPr fontId="2" type="noConversion"/>
  </si>
  <si>
    <t>體積(mm^3)</t>
    <phoneticPr fontId="2" type="noConversion"/>
  </si>
  <si>
    <t>體積(mm^3)</t>
    <phoneticPr fontId="2" type="noConversion"/>
  </si>
  <si>
    <t>密度(g/mm^3)</t>
    <phoneticPr fontId="2" type="noConversion"/>
  </si>
  <si>
    <t>密度(g/mm^3)</t>
    <phoneticPr fontId="2" type="noConversion"/>
  </si>
  <si>
    <t>理論密度(g/mm^3)</t>
    <phoneticPr fontId="2" type="noConversion"/>
  </si>
  <si>
    <t>理論密度(g/mm^3)</t>
    <phoneticPr fontId="2" type="noConversion"/>
  </si>
  <si>
    <t>歸零誤差(mm)</t>
    <phoneticPr fontId="2" type="noConversion"/>
  </si>
  <si>
    <t>TURE半徑(mm)</t>
    <phoneticPr fontId="2" type="noConversion"/>
  </si>
  <si>
    <t>Wire</t>
    <phoneticPr fontId="2" type="noConversion"/>
  </si>
  <si>
    <t>Diameter(mm)</t>
    <phoneticPr fontId="2" type="noConversion"/>
  </si>
  <si>
    <t>Radius(mm)</t>
    <phoneticPr fontId="2" type="noConversion"/>
  </si>
  <si>
    <t>Mass(g)</t>
    <phoneticPr fontId="2" type="noConversion"/>
  </si>
  <si>
    <t>Density(g/mm^3)</t>
  </si>
  <si>
    <t>error%</t>
  </si>
  <si>
    <t>Height(mm)</t>
    <phoneticPr fontId="2" type="noConversion"/>
  </si>
  <si>
    <t>volume(mm^3)</t>
    <phoneticPr fontId="2" type="noConversion"/>
  </si>
  <si>
    <t xml:space="preserve"> </t>
    <phoneticPr fontId="2" type="noConversion"/>
  </si>
  <si>
    <t>Theorical density(g/mm^3)</t>
  </si>
  <si>
    <t>Average</t>
    <phoneticPr fontId="2" type="noConversion"/>
  </si>
  <si>
    <t>Standard Deviation</t>
    <phoneticPr fontId="2" type="noConversion"/>
  </si>
  <si>
    <t>Average Standard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</si>
</sst>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"/>
    <numFmt numFmtId="177" formatCode="0.0000"/>
    <numFmt numFmtId="178" formatCode="0.00000"/>
    <numFmt numFmtId="179" formatCode="0.000000"/>
    <numFmt numFmtId="180" formatCode="0.0"/>
    <numFmt numFmtId="182" formatCode="0.000E+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3" fillId="0" borderId="0" xfId="1" applyNumberFormat="1" applyFont="1">
      <alignment vertical="center"/>
    </xf>
    <xf numFmtId="177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  <xf numFmtId="11" fontId="0" fillId="2" borderId="0" xfId="0" applyNumberFormat="1" applyFill="1">
      <alignment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9" fontId="0" fillId="0" borderId="0" xfId="1" applyNumberFormat="1" applyFont="1">
      <alignment vertical="center"/>
    </xf>
    <xf numFmtId="182" fontId="0" fillId="0" borderId="0" xfId="0" applyNumberFormat="1">
      <alignment vertical="center"/>
    </xf>
    <xf numFmtId="182" fontId="0" fillId="2" borderId="0" xfId="0" applyNumberFormat="1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19" sqref="F19"/>
    </sheetView>
  </sheetViews>
  <sheetFormatPr defaultRowHeight="16.2" x14ac:dyDescent="0.3"/>
  <cols>
    <col min="1" max="1" width="14.88671875" customWidth="1"/>
    <col min="2" max="2" width="10.33203125" bestFit="1" customWidth="1"/>
    <col min="3" max="3" width="11.21875" bestFit="1" customWidth="1"/>
    <col min="4" max="4" width="15.5546875" bestFit="1" customWidth="1"/>
    <col min="5" max="5" width="16.6640625" bestFit="1" customWidth="1"/>
    <col min="6" max="7" width="15.44140625" customWidth="1"/>
    <col min="8" max="8" width="22" customWidth="1"/>
    <col min="9" max="9" width="14.6640625" bestFit="1" customWidth="1"/>
    <col min="10" max="10" width="19.44140625" bestFit="1" customWidth="1"/>
  </cols>
  <sheetData>
    <row r="1" spans="1:11" x14ac:dyDescent="0.3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6</v>
      </c>
      <c r="H1" t="s">
        <v>14</v>
      </c>
      <c r="I1" t="s">
        <v>17</v>
      </c>
      <c r="J1" t="s">
        <v>18</v>
      </c>
      <c r="K1" t="s">
        <v>5</v>
      </c>
    </row>
    <row r="2" spans="1:11" x14ac:dyDescent="0.3">
      <c r="A2">
        <v>1</v>
      </c>
      <c r="B2" s="1">
        <v>14.4</v>
      </c>
      <c r="C2" s="1"/>
      <c r="D2" s="1">
        <v>22.1</v>
      </c>
      <c r="E2" s="1"/>
      <c r="F2" s="1">
        <v>46.5</v>
      </c>
      <c r="G2" s="1">
        <v>25.2</v>
      </c>
      <c r="H2" s="7"/>
      <c r="I2" s="7"/>
    </row>
    <row r="3" spans="1:11" x14ac:dyDescent="0.3">
      <c r="A3">
        <v>2</v>
      </c>
      <c r="B3" s="1">
        <v>14.4</v>
      </c>
      <c r="C3" s="1"/>
      <c r="D3" s="1">
        <v>22.1</v>
      </c>
      <c r="E3" s="1"/>
      <c r="F3" s="1">
        <v>46.5</v>
      </c>
      <c r="G3" s="1">
        <v>25.2</v>
      </c>
      <c r="H3" s="7"/>
      <c r="I3" s="7"/>
    </row>
    <row r="4" spans="1:11" x14ac:dyDescent="0.3">
      <c r="A4">
        <v>3</v>
      </c>
      <c r="B4" s="1">
        <v>14.4</v>
      </c>
      <c r="C4" s="1"/>
      <c r="D4" s="1">
        <v>22.1</v>
      </c>
      <c r="E4" s="1"/>
      <c r="F4" s="1">
        <v>46.5</v>
      </c>
      <c r="G4" s="1">
        <v>25.2</v>
      </c>
      <c r="H4" s="7"/>
      <c r="I4" s="7"/>
    </row>
    <row r="5" spans="1:11" x14ac:dyDescent="0.3">
      <c r="A5">
        <v>4</v>
      </c>
      <c r="B5" s="1">
        <v>14.4</v>
      </c>
      <c r="C5" s="1"/>
      <c r="D5" s="1">
        <v>22.1</v>
      </c>
      <c r="E5" s="1"/>
      <c r="F5" s="1">
        <v>46.5</v>
      </c>
      <c r="G5" s="1">
        <v>25.21</v>
      </c>
      <c r="H5" s="7"/>
      <c r="I5" s="7"/>
    </row>
    <row r="6" spans="1:11" x14ac:dyDescent="0.3">
      <c r="A6">
        <v>5</v>
      </c>
      <c r="B6" s="1">
        <v>14.4</v>
      </c>
      <c r="C6" s="1"/>
      <c r="D6" s="1">
        <v>22.1</v>
      </c>
      <c r="E6" s="1"/>
      <c r="F6" s="1">
        <v>46.5</v>
      </c>
      <c r="G6" s="1">
        <v>25.19</v>
      </c>
      <c r="H6" s="7"/>
      <c r="I6" s="7"/>
    </row>
    <row r="7" spans="1:11" x14ac:dyDescent="0.3">
      <c r="A7" t="s">
        <v>7</v>
      </c>
      <c r="B7" s="1">
        <f>AVERAGE(B2:B6)</f>
        <v>14.4</v>
      </c>
      <c r="C7" s="1">
        <f>B7/2</f>
        <v>7.2</v>
      </c>
      <c r="D7" s="1">
        <f t="shared" ref="C7:I7" si="0">AVERAGE(D2:D6)</f>
        <v>22.1</v>
      </c>
      <c r="E7" s="1">
        <f>D7/2</f>
        <v>11.05</v>
      </c>
      <c r="F7" s="1">
        <f t="shared" si="0"/>
        <v>46.5</v>
      </c>
      <c r="G7" s="1">
        <f>AVERAGE(G2:G6)</f>
        <v>25.2</v>
      </c>
      <c r="H7" s="15">
        <f>(PI()*E7^2-PI()*C7^2)*F7</f>
        <v>10264.231152762661</v>
      </c>
      <c r="I7" s="7">
        <f>G7/H7</f>
        <v>2.4551278731887592E-3</v>
      </c>
      <c r="J7">
        <v>2.7000000000000001E-3</v>
      </c>
      <c r="K7" s="17">
        <f>ABS((I7-J7)/J7)</f>
        <v>9.0693380300459592E-2</v>
      </c>
    </row>
    <row r="8" spans="1:11" x14ac:dyDescent="0.3">
      <c r="A8" t="s">
        <v>8</v>
      </c>
      <c r="B8" s="5">
        <f>STDEV(B2:B6,B7)</f>
        <v>0</v>
      </c>
      <c r="C8" s="5"/>
      <c r="D8" s="5">
        <f t="shared" ref="D8:G8" si="1">STDEV(D2:D6,D7)</f>
        <v>3.891802844472395E-15</v>
      </c>
      <c r="E8" s="5"/>
      <c r="F8" s="5">
        <f t="shared" si="1"/>
        <v>0</v>
      </c>
      <c r="G8" s="6">
        <f t="shared" si="1"/>
        <v>6.3245553203366243E-3</v>
      </c>
      <c r="I8" s="16"/>
      <c r="J8" s="1"/>
      <c r="K8" s="1"/>
    </row>
    <row r="9" spans="1:11" x14ac:dyDescent="0.3">
      <c r="A9" t="s">
        <v>9</v>
      </c>
      <c r="B9" s="5">
        <f>AVEDEV(B2:B6)</f>
        <v>0</v>
      </c>
      <c r="C9" s="5"/>
      <c r="D9" s="5">
        <f t="shared" ref="D9:G9" si="2">AVEDEV(D2:D6)</f>
        <v>0</v>
      </c>
      <c r="E9" s="5"/>
      <c r="F9" s="5">
        <f t="shared" si="2"/>
        <v>0</v>
      </c>
      <c r="G9" s="6">
        <f t="shared" si="2"/>
        <v>3.9999999999999151E-3</v>
      </c>
    </row>
    <row r="10" spans="1:11" x14ac:dyDescent="0.3">
      <c r="A10" t="s">
        <v>10</v>
      </c>
      <c r="B10" t="s">
        <v>12</v>
      </c>
      <c r="C10" t="s">
        <v>13</v>
      </c>
      <c r="D10" t="s">
        <v>20</v>
      </c>
      <c r="E10" t="s">
        <v>21</v>
      </c>
      <c r="F10" t="s">
        <v>6</v>
      </c>
      <c r="G10" t="s">
        <v>15</v>
      </c>
      <c r="H10" t="s">
        <v>16</v>
      </c>
      <c r="I10" t="s">
        <v>19</v>
      </c>
      <c r="J10" t="s">
        <v>5</v>
      </c>
    </row>
    <row r="11" spans="1:11" x14ac:dyDescent="0.3">
      <c r="A11">
        <v>1</v>
      </c>
      <c r="B11" s="2">
        <v>9.4600000000000009</v>
      </c>
      <c r="F11" s="1">
        <v>3.51</v>
      </c>
      <c r="G11" s="7"/>
      <c r="H11" s="7"/>
    </row>
    <row r="12" spans="1:11" x14ac:dyDescent="0.3">
      <c r="A12">
        <v>2</v>
      </c>
      <c r="B12" s="2">
        <v>9.4559999999999995</v>
      </c>
      <c r="F12" s="1">
        <v>3.52</v>
      </c>
      <c r="G12" s="7"/>
      <c r="H12" s="7"/>
    </row>
    <row r="13" spans="1:11" x14ac:dyDescent="0.3">
      <c r="A13">
        <v>3</v>
      </c>
      <c r="B13" s="2">
        <v>9.4489999999999998</v>
      </c>
      <c r="F13" s="1">
        <v>3.51</v>
      </c>
      <c r="G13" s="7"/>
      <c r="H13" s="7"/>
    </row>
    <row r="14" spans="1:11" x14ac:dyDescent="0.3">
      <c r="A14">
        <v>4</v>
      </c>
      <c r="B14" s="2">
        <v>9.4600000000000009</v>
      </c>
      <c r="F14" s="1">
        <v>3.52</v>
      </c>
      <c r="G14" s="7"/>
      <c r="H14" s="7"/>
    </row>
    <row r="15" spans="1:11" x14ac:dyDescent="0.3">
      <c r="A15">
        <v>5</v>
      </c>
      <c r="B15" s="2">
        <v>9.4600000000000009</v>
      </c>
      <c r="F15" s="1">
        <v>3.52</v>
      </c>
      <c r="G15" s="7"/>
      <c r="H15" s="7"/>
    </row>
    <row r="16" spans="1:11" x14ac:dyDescent="0.3">
      <c r="A16" t="s">
        <v>7</v>
      </c>
      <c r="B16" s="2">
        <f>AVERAGE(B11:B15)</f>
        <v>9.4570000000000007</v>
      </c>
      <c r="C16" s="2">
        <f>B16/2</f>
        <v>4.7285000000000004</v>
      </c>
      <c r="D16" s="2"/>
      <c r="E16" s="2"/>
      <c r="F16" s="1">
        <f t="shared" ref="C16:H16" si="3">AVERAGE(F11:F15)</f>
        <v>3.5159999999999996</v>
      </c>
      <c r="G16" s="18">
        <f>(4/3)*PI()*C16^3</f>
        <v>442.85218257649274</v>
      </c>
      <c r="H16" s="7">
        <f>F16/G16</f>
        <v>7.939443765511282E-3</v>
      </c>
      <c r="I16">
        <v>7.7999999999999996E-3</v>
      </c>
      <c r="J16" s="4">
        <f>(H16-I16)/I16</f>
        <v>1.7877405834779789E-2</v>
      </c>
    </row>
    <row r="17" spans="1:10" x14ac:dyDescent="0.3">
      <c r="A17" t="s">
        <v>8</v>
      </c>
      <c r="B17" s="13">
        <f>_xlfn.STDEV.P(B11:B16)</f>
        <v>3.915780041490644E-3</v>
      </c>
      <c r="C17" s="13">
        <f t="shared" ref="C17:H17" si="4">_xlfn.STDEV.P(C11:C16)</f>
        <v>0</v>
      </c>
      <c r="D17" s="2"/>
      <c r="E17" s="2"/>
      <c r="F17" s="1">
        <f t="shared" si="4"/>
        <v>4.472135954999683E-3</v>
      </c>
      <c r="G17" s="1">
        <f t="shared" si="4"/>
        <v>0</v>
      </c>
      <c r="H17" s="1">
        <f t="shared" si="4"/>
        <v>0</v>
      </c>
      <c r="I17" s="3"/>
      <c r="J17" s="3"/>
    </row>
    <row r="18" spans="1:10" x14ac:dyDescent="0.3">
      <c r="A18" t="s">
        <v>9</v>
      </c>
      <c r="B18" s="14">
        <f>B17/SQRT(5)</f>
        <v>1.7511900715420053E-3</v>
      </c>
      <c r="C18" s="14">
        <f t="shared" ref="C18:H18" si="5">C17/SQRT(5)</f>
        <v>0</v>
      </c>
      <c r="D18" s="2"/>
      <c r="E18" s="2"/>
      <c r="F18" s="2">
        <f t="shared" si="5"/>
        <v>2.000000000000046E-3</v>
      </c>
      <c r="G18" s="2">
        <f t="shared" si="5"/>
        <v>0</v>
      </c>
      <c r="H18" s="2">
        <f t="shared" si="5"/>
        <v>0</v>
      </c>
    </row>
    <row r="19" spans="1:10" x14ac:dyDescent="0.3">
      <c r="A19" t="s">
        <v>22</v>
      </c>
      <c r="B19" t="s">
        <v>23</v>
      </c>
      <c r="C19" t="s">
        <v>24</v>
      </c>
      <c r="D19" t="s">
        <v>25</v>
      </c>
      <c r="E19" t="s">
        <v>28</v>
      </c>
      <c r="F19" t="s">
        <v>29</v>
      </c>
      <c r="G19" t="s">
        <v>26</v>
      </c>
      <c r="H19" t="s">
        <v>31</v>
      </c>
      <c r="I19" s="8" t="s">
        <v>27</v>
      </c>
    </row>
    <row r="20" spans="1:10" x14ac:dyDescent="0.3">
      <c r="A20">
        <v>1</v>
      </c>
      <c r="B20" s="2">
        <v>2.31</v>
      </c>
      <c r="D20">
        <v>3.55</v>
      </c>
      <c r="E20" s="1">
        <v>96</v>
      </c>
      <c r="F20" s="7"/>
      <c r="G20" s="7">
        <f>D25/F25</f>
        <v>8.3721884240084074E-3</v>
      </c>
      <c r="H20" s="7">
        <v>8.6499999999999997E-3</v>
      </c>
      <c r="I20" s="10">
        <f>ABS(G20-H20)/H20</f>
        <v>3.2116945201340154E-2</v>
      </c>
    </row>
    <row r="21" spans="1:10" x14ac:dyDescent="0.3">
      <c r="A21">
        <v>2</v>
      </c>
      <c r="B21" s="2">
        <v>2.46</v>
      </c>
      <c r="D21">
        <v>3.55</v>
      </c>
      <c r="E21" s="1">
        <v>96.4</v>
      </c>
      <c r="F21" s="7"/>
      <c r="G21" s="7"/>
      <c r="H21" t="s">
        <v>30</v>
      </c>
      <c r="I21" s="9"/>
    </row>
    <row r="22" spans="1:10" x14ac:dyDescent="0.3">
      <c r="A22">
        <v>3</v>
      </c>
      <c r="B22" s="2">
        <v>2.2999999999999998</v>
      </c>
      <c r="D22">
        <v>3.55</v>
      </c>
      <c r="E22" s="1">
        <v>96.3</v>
      </c>
      <c r="F22" s="7"/>
      <c r="G22" s="7"/>
      <c r="I22" s="9"/>
    </row>
    <row r="23" spans="1:10" x14ac:dyDescent="0.3">
      <c r="A23">
        <v>4</v>
      </c>
      <c r="B23" s="2">
        <v>2.33</v>
      </c>
      <c r="D23">
        <v>3.55</v>
      </c>
      <c r="E23" s="1">
        <v>96.3</v>
      </c>
      <c r="F23" s="7"/>
      <c r="G23" s="7"/>
      <c r="I23" s="9"/>
    </row>
    <row r="24" spans="1:10" x14ac:dyDescent="0.3">
      <c r="A24">
        <v>5</v>
      </c>
      <c r="B24" s="2">
        <v>2.44</v>
      </c>
      <c r="D24">
        <v>3.55</v>
      </c>
      <c r="E24" s="1">
        <v>96.4</v>
      </c>
      <c r="F24" s="7"/>
      <c r="G24" s="7"/>
      <c r="I24" s="9"/>
    </row>
    <row r="25" spans="1:10" x14ac:dyDescent="0.3">
      <c r="A25" t="s">
        <v>32</v>
      </c>
      <c r="B25">
        <f>AVERAGE(B20:B24)</f>
        <v>2.3679999999999994</v>
      </c>
      <c r="C25">
        <f>B25/2</f>
        <v>1.1839999999999997</v>
      </c>
      <c r="D25">
        <f t="shared" ref="C25:F25" si="6">AVERAGE(D20:D24)</f>
        <v>3.55</v>
      </c>
      <c r="E25">
        <f t="shared" si="6"/>
        <v>96.28</v>
      </c>
      <c r="F25" s="18">
        <f>PI()*C25^2*E25</f>
        <v>424.0229459981914</v>
      </c>
      <c r="G25" s="7"/>
      <c r="I25" s="9"/>
    </row>
    <row r="26" spans="1:10" x14ac:dyDescent="0.3">
      <c r="A26" t="s">
        <v>33</v>
      </c>
      <c r="B26" s="19">
        <f>_xlfn.STDEV.P(B20:B25)</f>
        <v>6.2021501647950013E-2</v>
      </c>
      <c r="C26" s="11">
        <f>_xlfn.STDEV.P(C20:C25)</f>
        <v>0</v>
      </c>
      <c r="D26" s="11">
        <f t="shared" ref="D26:F26" si="7">_xlfn.STDEV.P(D20:D25)</f>
        <v>4.4408920985006262E-16</v>
      </c>
      <c r="E26" s="19">
        <f t="shared" si="7"/>
        <v>0.13416407864998894</v>
      </c>
      <c r="F26" s="11">
        <f t="shared" si="7"/>
        <v>0</v>
      </c>
      <c r="G26" s="7"/>
      <c r="I26" s="9"/>
    </row>
    <row r="27" spans="1:10" x14ac:dyDescent="0.3">
      <c r="A27" t="s">
        <v>34</v>
      </c>
      <c r="B27" s="19">
        <f>AVEDEV(B20:B25)</f>
        <v>5.4666666666666718E-2</v>
      </c>
      <c r="C27" s="11">
        <f t="shared" ref="C27:F27" si="8">AVEDEV(C20:C25)</f>
        <v>0</v>
      </c>
      <c r="D27" s="11">
        <f t="shared" si="8"/>
        <v>4.4408920985006262E-16</v>
      </c>
      <c r="E27" s="19">
        <f t="shared" si="8"/>
        <v>9.3333333333343191E-2</v>
      </c>
      <c r="F27" s="11">
        <f t="shared" si="8"/>
        <v>0</v>
      </c>
      <c r="G27" s="7"/>
      <c r="I27" s="9"/>
    </row>
    <row r="28" spans="1:10" x14ac:dyDescent="0.3">
      <c r="B28" s="12"/>
      <c r="C28" s="12"/>
      <c r="D28" s="12"/>
      <c r="E28" s="12"/>
      <c r="F28" s="1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2023-09-19T07:52:28Z</dcterms:created>
  <dcterms:modified xsi:type="dcterms:W3CDTF">2023-09-22T08:28:15Z</dcterms:modified>
</cp:coreProperties>
</file>