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575"/>
  </bookViews>
  <sheets>
    <sheet name="工作表1" sheetId="1" r:id="rId1"/>
  </sheets>
  <definedNames>
    <definedName name="_xlchart.v1.0" hidden="1">工作表1!$B$25:$B$34</definedName>
    <definedName name="_xlchart.v1.1" hidden="1">工作表1!$C$25:$C$34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 s="1"/>
  <c r="G21" i="1"/>
  <c r="G20" i="1"/>
  <c r="G19" i="1"/>
  <c r="G18" i="1"/>
  <c r="G17" i="1"/>
  <c r="G16" i="1"/>
  <c r="G15" i="1"/>
  <c r="E4" i="1"/>
  <c r="F14" i="1"/>
  <c r="F15" i="1"/>
  <c r="F16" i="1"/>
  <c r="F17" i="1"/>
  <c r="F18" i="1"/>
  <c r="F19" i="1"/>
  <c r="F20" i="1"/>
  <c r="F21" i="1"/>
  <c r="F22" i="1"/>
  <c r="F13" i="1"/>
  <c r="H17" i="1"/>
  <c r="H16" i="1"/>
  <c r="H14" i="1"/>
  <c r="H15" i="1"/>
  <c r="H18" i="1"/>
  <c r="H19" i="1"/>
  <c r="H20" i="1"/>
  <c r="H21" i="1"/>
  <c r="H13" i="1"/>
  <c r="F7" i="1"/>
  <c r="F6" i="1"/>
  <c r="F5" i="1"/>
  <c r="F4" i="1"/>
  <c r="E5" i="1"/>
  <c r="E6" i="1"/>
  <c r="E7" i="1"/>
  <c r="D14" i="1"/>
  <c r="D15" i="1"/>
  <c r="D16" i="1"/>
  <c r="D17" i="1"/>
  <c r="D18" i="1"/>
  <c r="D19" i="1"/>
  <c r="D20" i="1"/>
  <c r="D21" i="1"/>
  <c r="D22" i="1"/>
  <c r="D13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<sst xmlns="http://schemas.openxmlformats.org/spreadsheetml/2006/main" count="30" uniqueCount="25">
  <si>
    <t>Low Temp</t>
    <phoneticPr fontId="1" type="noConversion"/>
  </si>
  <si>
    <r>
      <t>R(k</t>
    </r>
    <r>
      <rPr>
        <sz val="12"/>
        <color theme="1"/>
        <rFont val="新細明體"/>
        <family val="1"/>
        <charset val="136"/>
      </rPr>
      <t>Ω</t>
    </r>
    <r>
      <rPr>
        <sz val="12"/>
        <color theme="1"/>
        <rFont val="新細明體"/>
        <family val="2"/>
        <charset val="136"/>
      </rPr>
      <t>)</t>
    </r>
    <phoneticPr fontId="1" type="noConversion"/>
  </si>
  <si>
    <t>V(mV)</t>
    <phoneticPr fontId="1" type="noConversion"/>
  </si>
  <si>
    <r>
      <t>T(</t>
    </r>
    <r>
      <rPr>
        <sz val="12"/>
        <color theme="1"/>
        <rFont val="新細明體"/>
        <family val="1"/>
        <charset val="136"/>
      </rPr>
      <t>℃</t>
    </r>
    <r>
      <rPr>
        <sz val="12"/>
        <color theme="1"/>
        <rFont val="新細明體"/>
        <family val="2"/>
        <charset val="136"/>
      </rPr>
      <t>)</t>
    </r>
    <phoneticPr fontId="1" type="noConversion"/>
  </si>
  <si>
    <t>T(K)</t>
    <phoneticPr fontId="1" type="noConversion"/>
  </si>
  <si>
    <t>X</t>
    <phoneticPr fontId="1" type="noConversion"/>
  </si>
  <si>
    <t>T^4 - T0^4(k)</t>
    <phoneticPr fontId="1" type="noConversion"/>
  </si>
  <si>
    <t>0(T0)</t>
    <phoneticPr fontId="1" type="noConversion"/>
  </si>
  <si>
    <t>High Temp</t>
    <phoneticPr fontId="1" type="noConversion"/>
  </si>
  <si>
    <t>Vin(V)</t>
    <phoneticPr fontId="1" type="noConversion"/>
  </si>
  <si>
    <t>Volt(V)</t>
    <phoneticPr fontId="1" type="noConversion"/>
  </si>
  <si>
    <t>I(A)</t>
    <phoneticPr fontId="1" type="noConversion"/>
  </si>
  <si>
    <t>R(Ω)</t>
    <phoneticPr fontId="1" type="noConversion"/>
  </si>
  <si>
    <t>VR(mV)</t>
    <phoneticPr fontId="1" type="noConversion"/>
  </si>
  <si>
    <r>
      <t>R/R30</t>
    </r>
    <r>
      <rPr>
        <sz val="12"/>
        <color theme="1"/>
        <rFont val="新細明體"/>
        <family val="1"/>
        <charset val="136"/>
      </rPr>
      <t>∘</t>
    </r>
    <phoneticPr fontId="1" type="noConversion"/>
  </si>
  <si>
    <t>x</t>
    <phoneticPr fontId="1" type="noConversion"/>
  </si>
  <si>
    <t>Inverse Squre Law</t>
    <phoneticPr fontId="1" type="noConversion"/>
  </si>
  <si>
    <t>Distance(cm)</t>
    <phoneticPr fontId="1" type="noConversion"/>
  </si>
  <si>
    <t>(1/D)^2(1/cm^2)</t>
    <phoneticPr fontId="1" type="noConversion"/>
  </si>
  <si>
    <t xml:space="preserve">black </t>
    <phoneticPr fontId="1" type="noConversion"/>
  </si>
  <si>
    <t>white</t>
    <phoneticPr fontId="1" type="noConversion"/>
  </si>
  <si>
    <t xml:space="preserve">right </t>
    <phoneticPr fontId="1" type="noConversion"/>
  </si>
  <si>
    <t>left</t>
    <phoneticPr fontId="1" type="noConversion"/>
  </si>
  <si>
    <t>mv</t>
    <phoneticPr fontId="1" type="noConversion"/>
  </si>
  <si>
    <t xml:space="preserve">EMISSION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</si>
</sst>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VR –</a:t>
            </a:r>
            <a:r>
              <a:rPr lang="zh-TW" altLang="en-US"/>
              <a:t> </a:t>
            </a:r>
            <a:r>
              <a:rPr lang="en-US" altLang="zh-TW"/>
              <a:t>1/D^2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工作表1!$B$25:$B$34</c:f>
              <c:numCache>
                <c:formatCode>General</c:formatCode>
                <c:ptCount val="10"/>
                <c:pt idx="1">
                  <c:v>0.01</c:v>
                </c:pt>
                <c:pt idx="2">
                  <c:v>4.4444444444444444E-3</c:v>
                </c:pt>
                <c:pt idx="3">
                  <c:v>2.5000000000000001E-3</c:v>
                </c:pt>
                <c:pt idx="4">
                  <c:v>1.6000000000000001E-3</c:v>
                </c:pt>
                <c:pt idx="5">
                  <c:v>1.1111111111111111E-3</c:v>
                </c:pt>
                <c:pt idx="6">
                  <c:v>8.1632653061224493E-4</c:v>
                </c:pt>
                <c:pt idx="7">
                  <c:v>6.2500000000000001E-4</c:v>
                </c:pt>
                <c:pt idx="8">
                  <c:v>4.9382716049382717E-4</c:v>
                </c:pt>
                <c:pt idx="9">
                  <c:v>4.0000000000000002E-4</c:v>
                </c:pt>
              </c:numCache>
            </c:numRef>
          </c:xVal>
          <c:yVal>
            <c:numRef>
              <c:f>工作表1!$C$25:$C$34</c:f>
              <c:numCache>
                <c:formatCode>General</c:formatCode>
                <c:ptCount val="10"/>
                <c:pt idx="1">
                  <c:v>4.5999999999999996</c:v>
                </c:pt>
                <c:pt idx="2">
                  <c:v>1.5</c:v>
                </c:pt>
                <c:pt idx="3">
                  <c:v>0.8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8-42AD-83D8-E687F0A2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92544"/>
        <c:axId val="1788394624"/>
      </c:scatterChart>
      <c:valAx>
        <c:axId val="1788392544"/>
        <c:scaling>
          <c:orientation val="minMax"/>
          <c:max val="1.1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(1/D)^2(1/cm^2)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8394624"/>
        <c:crosses val="autoZero"/>
        <c:crossBetween val="midCat"/>
      </c:valAx>
      <c:valAx>
        <c:axId val="1788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VR(mV)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8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X/V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gradFill>
                  <a:gsLst>
                    <a:gs pos="20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B-498B-8738-497D0DAA9D5B}"/>
              </c:ext>
            </c:extLst>
          </c:dPt>
          <c:xVal>
            <c:numRef>
              <c:f>工作表1!$A$26:$A$34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工作表1!$C$26:$C$34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1.5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B-498B-8738-497D0DAA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52800"/>
        <c:axId val="1837556128"/>
      </c:scatterChart>
      <c:valAx>
        <c:axId val="18375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Distance(cm)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56128"/>
        <c:crosses val="autoZero"/>
        <c:crossBetween val="midCat"/>
      </c:valAx>
      <c:valAx>
        <c:axId val="1837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VR(mV)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T^4-TO^4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工作表1!$F$4:$F$7</c:f>
              <c:numCache>
                <c:formatCode>General</c:formatCode>
                <c:ptCount val="4"/>
                <c:pt idx="0">
                  <c:v>11543617695.377005</c:v>
                </c:pt>
                <c:pt idx="1">
                  <c:v>10846504310.534504</c:v>
                </c:pt>
                <c:pt idx="2">
                  <c:v>9545882241.0995045</c:v>
                </c:pt>
                <c:pt idx="3">
                  <c:v>8363708438.6645041</c:v>
                </c:pt>
              </c:numCache>
            </c:numRef>
          </c:xVal>
          <c:yVal>
            <c:numRef>
              <c:f>工作表1!$C$4:$C$7</c:f>
              <c:numCache>
                <c:formatCode>General</c:formatCode>
                <c:ptCount val="4"/>
                <c:pt idx="0">
                  <c:v>3.8</c:v>
                </c:pt>
                <c:pt idx="1">
                  <c:v>3</c:v>
                </c:pt>
                <c:pt idx="2">
                  <c:v>2.2999999999999998</c:v>
                </c:pt>
                <c:pt idx="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D-4FEC-8590-5E02AA89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44064"/>
        <c:axId val="1837546144"/>
      </c:scatterChart>
      <c:valAx>
        <c:axId val="1837544064"/>
        <c:scaling>
          <c:orientation val="minMax"/>
          <c:min val="8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T^4 - T0^4(k)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46144"/>
        <c:crosses val="autoZero"/>
        <c:crossBetween val="midCat"/>
      </c:valAx>
      <c:valAx>
        <c:axId val="1837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V(mV)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VR</a:t>
            </a:r>
            <a:r>
              <a:rPr lang="zh-TW" altLang="en-US"/>
              <a:t> </a:t>
            </a:r>
            <a:r>
              <a:rPr lang="en-US" altLang="zh-TW"/>
              <a:t>-</a:t>
            </a:r>
            <a:r>
              <a:rPr lang="zh-TW" altLang="en-US"/>
              <a:t> </a:t>
            </a:r>
            <a:r>
              <a:rPr lang="en-US" altLang="zh-TW"/>
              <a:t>T^4 - T0^4</a:t>
            </a:r>
            <a:r>
              <a:rPr lang="zh-TW" alt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工作表1!$H$13:$H$22</c:f>
              <c:numCache>
                <c:formatCode>General</c:formatCode>
                <c:ptCount val="10"/>
                <c:pt idx="0">
                  <c:v>-193877776</c:v>
                </c:pt>
                <c:pt idx="1">
                  <c:v>8100000000</c:v>
                </c:pt>
                <c:pt idx="2">
                  <c:v>28406323533.908039</c:v>
                </c:pt>
                <c:pt idx="3">
                  <c:v>52846206120.511009</c:v>
                </c:pt>
                <c:pt idx="4">
                  <c:v>84860583921.183258</c:v>
                </c:pt>
                <c:pt idx="5">
                  <c:v>110416520435.6778</c:v>
                </c:pt>
                <c:pt idx="6">
                  <c:v>152011814799.66953</c:v>
                </c:pt>
                <c:pt idx="7">
                  <c:v>205376368983.41425</c:v>
                </c:pt>
                <c:pt idx="8">
                  <c:v>249166860435.7616</c:v>
                </c:pt>
                <c:pt idx="9">
                  <c:v>316243943151.39008</c:v>
                </c:pt>
              </c:numCache>
            </c:numRef>
          </c:xVal>
          <c:yVal>
            <c:numRef>
              <c:f>工作表1!$E$13:$E$22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1.5</c:v>
                </c:pt>
                <c:pt idx="6">
                  <c:v>2.21</c:v>
                </c:pt>
                <c:pt idx="7">
                  <c:v>2.1</c:v>
                </c:pt>
                <c:pt idx="8">
                  <c:v>3.1</c:v>
                </c:pt>
                <c:pt idx="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0-4B12-BC45-EFBDB264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49888"/>
        <c:axId val="1837557376"/>
      </c:scatterChart>
      <c:valAx>
        <c:axId val="1837549888"/>
        <c:scaling>
          <c:orientation val="minMax"/>
          <c:min val="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T^4 - T0^4(k)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57376"/>
        <c:crosses val="autoZero"/>
        <c:crossBetween val="midCat"/>
      </c:valAx>
      <c:valAx>
        <c:axId val="1837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VR(mV)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5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8</xdr:row>
      <xdr:rowOff>138112</xdr:rowOff>
    </xdr:from>
    <xdr:ext cx="65" cy="172227"/>
    <xdr:sp macro="" textlink="">
      <xdr:nvSpPr>
        <xdr:cNvPr id="2" name="文字方塊 1"/>
        <xdr:cNvSpPr txBox="1"/>
      </xdr:nvSpPr>
      <xdr:spPr>
        <a:xfrm>
          <a:off x="5943600" y="1814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4</xdr:col>
      <xdr:colOff>338978</xdr:colOff>
      <xdr:row>23</xdr:row>
      <xdr:rowOff>16528</xdr:rowOff>
    </xdr:from>
    <xdr:to>
      <xdr:col>11</xdr:col>
      <xdr:colOff>110378</xdr:colOff>
      <xdr:row>36</xdr:row>
      <xdr:rowOff>35578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37</xdr:row>
      <xdr:rowOff>100012</xdr:rowOff>
    </xdr:from>
    <xdr:to>
      <xdr:col>9</xdr:col>
      <xdr:colOff>547687</xdr:colOff>
      <xdr:row>50</xdr:row>
      <xdr:rowOff>119062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561974</xdr:colOff>
      <xdr:row>0</xdr:row>
      <xdr:rowOff>52387</xdr:rowOff>
    </xdr:from>
    <xdr:to>
      <xdr:col>12</xdr:col>
      <xdr:colOff>642936</xdr:colOff>
      <xdr:row>8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519112</xdr:colOff>
      <xdr:row>9</xdr:row>
      <xdr:rowOff>33337</xdr:rowOff>
    </xdr:from>
    <xdr:to>
      <xdr:col>19</xdr:col>
      <xdr:colOff>290512</xdr:colOff>
      <xdr:row>22</xdr:row>
      <xdr:rowOff>52387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16" zoomScale="85" zoomScaleNormal="85" workbookViewId="0">
      <selection activeCell="D51" sqref="D51"/>
    </sheetView>
  </sheetViews>
  <sheetFormatPr defaultRowHeight="16.5" x14ac:dyDescent="0.25"/>
  <cols>
    <col min="6" max="6" width="12.75" bestFit="1" customWidth="1"/>
    <col min="8" max="8" width="11.625" bestFit="1" customWidth="1"/>
  </cols>
  <sheetData>
    <row r="1" spans="1:8" x14ac:dyDescent="0.25">
      <c r="A1" t="s">
        <v>0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</row>
    <row r="4" spans="1:8" x14ac:dyDescent="0.25">
      <c r="B4">
        <v>26.7</v>
      </c>
      <c r="C4">
        <v>3.8</v>
      </c>
      <c r="D4">
        <v>56</v>
      </c>
      <c r="E4">
        <f>D4+273.15</f>
        <v>329.15</v>
      </c>
      <c r="F4">
        <f>E4^4-B8^4</f>
        <v>11543617695.377005</v>
      </c>
    </row>
    <row r="5" spans="1:8" x14ac:dyDescent="0.25">
      <c r="B5">
        <v>32</v>
      </c>
      <c r="C5">
        <v>3</v>
      </c>
      <c r="D5">
        <v>51</v>
      </c>
      <c r="E5">
        <f t="shared" ref="E5:E7" si="0">D5+273.15</f>
        <v>324.14999999999998</v>
      </c>
      <c r="F5">
        <f>E5^4-B8^4</f>
        <v>10846504310.534504</v>
      </c>
    </row>
    <row r="6" spans="1:8" x14ac:dyDescent="0.25">
      <c r="B6">
        <v>48</v>
      </c>
      <c r="C6">
        <v>2.2999999999999998</v>
      </c>
      <c r="D6">
        <v>41</v>
      </c>
      <c r="E6">
        <f t="shared" si="0"/>
        <v>314.14999999999998</v>
      </c>
      <c r="F6">
        <f>E6^4-B8^4</f>
        <v>9545882241.0995045</v>
      </c>
    </row>
    <row r="7" spans="1:8" x14ac:dyDescent="0.25">
      <c r="B7">
        <v>75</v>
      </c>
      <c r="C7">
        <v>0.9</v>
      </c>
      <c r="D7">
        <v>31</v>
      </c>
      <c r="E7">
        <f t="shared" si="0"/>
        <v>304.14999999999998</v>
      </c>
      <c r="F7">
        <f>E7^4-B8^4</f>
        <v>8363708438.6645041</v>
      </c>
    </row>
    <row r="8" spans="1:8" x14ac:dyDescent="0.25">
      <c r="A8" t="s">
        <v>7</v>
      </c>
      <c r="B8">
        <v>118</v>
      </c>
      <c r="C8">
        <v>0</v>
      </c>
      <c r="D8" t="s">
        <v>5</v>
      </c>
      <c r="F8">
        <v>0</v>
      </c>
    </row>
    <row r="10" spans="1:8" x14ac:dyDescent="0.25">
      <c r="A10" t="s">
        <v>8</v>
      </c>
    </row>
    <row r="11" spans="1:8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4</v>
      </c>
      <c r="H11" t="s">
        <v>6</v>
      </c>
    </row>
    <row r="12" spans="1:8" x14ac:dyDescent="0.25">
      <c r="A12">
        <v>0</v>
      </c>
      <c r="B12" t="s">
        <v>15</v>
      </c>
      <c r="C12" t="s">
        <v>15</v>
      </c>
      <c r="D12">
        <v>0.8</v>
      </c>
      <c r="E12" t="s">
        <v>15</v>
      </c>
    </row>
    <row r="13" spans="1:8" x14ac:dyDescent="0.25">
      <c r="A13">
        <v>1</v>
      </c>
      <c r="B13">
        <v>0.11</v>
      </c>
      <c r="C13">
        <v>7.0000000000000007E-2</v>
      </c>
      <c r="D13" s="1">
        <f>B13/C13</f>
        <v>1.5714285714285714</v>
      </c>
      <c r="E13">
        <v>0.2</v>
      </c>
      <c r="F13">
        <f>D12/$D$13</f>
        <v>0.50909090909090915</v>
      </c>
      <c r="H13">
        <f>G13^4-B8^4</f>
        <v>-193877776</v>
      </c>
    </row>
    <row r="14" spans="1:8" x14ac:dyDescent="0.25">
      <c r="A14">
        <v>2</v>
      </c>
      <c r="B14">
        <v>1.42</v>
      </c>
      <c r="C14">
        <v>0.28000000000000003</v>
      </c>
      <c r="D14" s="1">
        <f t="shared" ref="D14:D22" si="1">B14/C14</f>
        <v>5.0714285714285703</v>
      </c>
      <c r="E14">
        <v>0.3</v>
      </c>
      <c r="F14">
        <f t="shared" ref="F14:F22" si="2">D13/$D$13</f>
        <v>1</v>
      </c>
      <c r="G14">
        <v>300</v>
      </c>
      <c r="H14">
        <f t="shared" ref="H14:H22" si="3">G14^4-B9^4</f>
        <v>8100000000</v>
      </c>
    </row>
    <row r="15" spans="1:8" x14ac:dyDescent="0.25">
      <c r="A15">
        <v>3</v>
      </c>
      <c r="B15">
        <v>2.76</v>
      </c>
      <c r="C15">
        <v>0.36</v>
      </c>
      <c r="D15" s="1">
        <f t="shared" si="1"/>
        <v>7.6666666666666661</v>
      </c>
      <c r="E15">
        <v>0.5</v>
      </c>
      <c r="F15">
        <f t="shared" si="2"/>
        <v>3.2272727272727266</v>
      </c>
      <c r="G15">
        <f>(D15 - 16.09)/(19 -16.09)*100+700</f>
        <v>410.53837342497138</v>
      </c>
      <c r="H15">
        <f t="shared" si="3"/>
        <v>28406323533.908039</v>
      </c>
    </row>
    <row r="16" spans="1:8" x14ac:dyDescent="0.25">
      <c r="A16">
        <v>4</v>
      </c>
      <c r="B16">
        <v>3.71</v>
      </c>
      <c r="C16">
        <v>0.4</v>
      </c>
      <c r="D16" s="1">
        <f t="shared" si="1"/>
        <v>9.2749999999999986</v>
      </c>
      <c r="E16">
        <v>0.8</v>
      </c>
      <c r="F16">
        <f t="shared" si="2"/>
        <v>4.8787878787878789</v>
      </c>
      <c r="G16">
        <f>(D16 - 24.93)/(27.94 - 24.93)*100+1000</f>
        <v>479.90033222591387</v>
      </c>
      <c r="H16">
        <f>G16^4-B8^4</f>
        <v>52846206120.511009</v>
      </c>
    </row>
    <row r="17" spans="1:8" x14ac:dyDescent="0.25">
      <c r="A17">
        <v>5</v>
      </c>
      <c r="B17">
        <v>4.5199999999999996</v>
      </c>
      <c r="C17">
        <v>0.43</v>
      </c>
      <c r="D17" s="1">
        <f t="shared" si="1"/>
        <v>10.511627906976743</v>
      </c>
      <c r="E17">
        <v>1.1000000000000001</v>
      </c>
      <c r="F17">
        <f t="shared" si="2"/>
        <v>5.9022727272727264</v>
      </c>
      <c r="G17">
        <f>(D17 - 30.98)/(34.08 - 30.98)*100+1200</f>
        <v>539.72993248312036</v>
      </c>
      <c r="H17">
        <f>G17^4-B9^4</f>
        <v>84860583921.183258</v>
      </c>
    </row>
    <row r="18" spans="1:8" x14ac:dyDescent="0.25">
      <c r="A18">
        <v>6</v>
      </c>
      <c r="B18">
        <v>5.32</v>
      </c>
      <c r="C18">
        <v>0.48</v>
      </c>
      <c r="D18" s="1">
        <f t="shared" si="1"/>
        <v>11.083333333333334</v>
      </c>
      <c r="E18">
        <v>1.5</v>
      </c>
      <c r="F18">
        <f t="shared" si="2"/>
        <v>6.6892177589852002</v>
      </c>
      <c r="G18">
        <f>(D18-37.19)/(40.36-37.19)*100+1400</f>
        <v>576.44584647739271</v>
      </c>
      <c r="H18">
        <f t="shared" si="3"/>
        <v>110416520435.6778</v>
      </c>
    </row>
    <row r="19" spans="1:8" x14ac:dyDescent="0.25">
      <c r="A19">
        <v>7</v>
      </c>
      <c r="B19">
        <v>6.68</v>
      </c>
      <c r="C19">
        <v>0.53</v>
      </c>
      <c r="D19" s="1">
        <f t="shared" si="1"/>
        <v>12.603773584905658</v>
      </c>
      <c r="E19">
        <v>2.21</v>
      </c>
      <c r="F19">
        <f t="shared" si="2"/>
        <v>7.0530303030303036</v>
      </c>
      <c r="G19">
        <f>(D19-37.19)/(40.36-37.19)*100+1400</f>
        <v>624.40926135349139</v>
      </c>
      <c r="H19">
        <f t="shared" si="3"/>
        <v>152011814799.66953</v>
      </c>
    </row>
    <row r="20" spans="1:8" x14ac:dyDescent="0.25">
      <c r="A20">
        <v>8</v>
      </c>
      <c r="B20">
        <v>7.76</v>
      </c>
      <c r="C20">
        <v>0.56999999999999995</v>
      </c>
      <c r="D20" s="1">
        <f t="shared" si="1"/>
        <v>13.6140350877193</v>
      </c>
      <c r="E20">
        <v>2.1</v>
      </c>
      <c r="F20">
        <f t="shared" si="2"/>
        <v>8.0205831903945093</v>
      </c>
      <c r="G20">
        <f>(D20-43.55)/(46.78-43.55)*100+1600</f>
        <v>673.18994079626441</v>
      </c>
      <c r="H20">
        <f t="shared" si="3"/>
        <v>205376368983.41425</v>
      </c>
    </row>
    <row r="21" spans="1:8" x14ac:dyDescent="0.25">
      <c r="A21">
        <v>9</v>
      </c>
      <c r="B21">
        <v>8.2899999999999991</v>
      </c>
      <c r="C21">
        <v>0.57999999999999996</v>
      </c>
      <c r="D21" s="1">
        <f t="shared" si="1"/>
        <v>14.293103448275861</v>
      </c>
      <c r="E21">
        <v>3.1</v>
      </c>
      <c r="F21">
        <f t="shared" si="2"/>
        <v>8.6634768740031909</v>
      </c>
      <c r="G21">
        <f>(D21-46.78)/(50.05-46.78)*100+1700</f>
        <v>706.51692502372521</v>
      </c>
      <c r="H21">
        <f t="shared" si="3"/>
        <v>249166860435.7616</v>
      </c>
    </row>
    <row r="22" spans="1:8" x14ac:dyDescent="0.25">
      <c r="A22">
        <v>10</v>
      </c>
      <c r="B22">
        <v>9.6999999999999993</v>
      </c>
      <c r="C22">
        <v>0.63</v>
      </c>
      <c r="D22" s="1">
        <f t="shared" si="1"/>
        <v>15.396825396825395</v>
      </c>
      <c r="E22">
        <v>4.0999999999999996</v>
      </c>
      <c r="F22">
        <f t="shared" si="2"/>
        <v>9.0956112852664575</v>
      </c>
      <c r="G22">
        <f>(D22-50.05)/(53.35-50.05)*100+1800</f>
        <v>749.9037999038012</v>
      </c>
      <c r="H22">
        <f t="shared" si="3"/>
        <v>316243943151.39008</v>
      </c>
    </row>
    <row r="23" spans="1:8" x14ac:dyDescent="0.25">
      <c r="A23" t="s">
        <v>16</v>
      </c>
    </row>
    <row r="24" spans="1:8" x14ac:dyDescent="0.25">
      <c r="A24" t="s">
        <v>17</v>
      </c>
      <c r="B24" t="s">
        <v>18</v>
      </c>
      <c r="C24" t="s">
        <v>13</v>
      </c>
    </row>
    <row r="26" spans="1:8" x14ac:dyDescent="0.25">
      <c r="A26">
        <v>10</v>
      </c>
      <c r="B26">
        <f t="shared" ref="B26:B34" si="4">1/A26^2</f>
        <v>0.01</v>
      </c>
      <c r="C26">
        <v>4.5999999999999996</v>
      </c>
    </row>
    <row r="27" spans="1:8" x14ac:dyDescent="0.25">
      <c r="A27">
        <v>15</v>
      </c>
      <c r="B27">
        <f t="shared" si="4"/>
        <v>4.4444444444444444E-3</v>
      </c>
      <c r="C27">
        <v>1.5</v>
      </c>
    </row>
    <row r="28" spans="1:8" x14ac:dyDescent="0.25">
      <c r="A28">
        <v>20</v>
      </c>
      <c r="B28">
        <f t="shared" si="4"/>
        <v>2.5000000000000001E-3</v>
      </c>
      <c r="C28">
        <v>0.8</v>
      </c>
    </row>
    <row r="29" spans="1:8" x14ac:dyDescent="0.25">
      <c r="A29">
        <v>25</v>
      </c>
      <c r="B29">
        <f t="shared" si="4"/>
        <v>1.6000000000000001E-3</v>
      </c>
      <c r="C29">
        <v>0.5</v>
      </c>
    </row>
    <row r="30" spans="1:8" x14ac:dyDescent="0.25">
      <c r="A30">
        <v>30</v>
      </c>
      <c r="B30">
        <f t="shared" si="4"/>
        <v>1.1111111111111111E-3</v>
      </c>
      <c r="C30">
        <v>0.5</v>
      </c>
    </row>
    <row r="31" spans="1:8" x14ac:dyDescent="0.25">
      <c r="A31">
        <v>35</v>
      </c>
      <c r="B31">
        <f t="shared" si="4"/>
        <v>8.1632653061224493E-4</v>
      </c>
      <c r="C31">
        <v>0.5</v>
      </c>
    </row>
    <row r="32" spans="1:8" x14ac:dyDescent="0.25">
      <c r="A32">
        <v>40</v>
      </c>
      <c r="B32">
        <f t="shared" si="4"/>
        <v>6.2500000000000001E-4</v>
      </c>
      <c r="C32">
        <v>0.3</v>
      </c>
    </row>
    <row r="33" spans="1:3" x14ac:dyDescent="0.25">
      <c r="A33">
        <v>45</v>
      </c>
      <c r="B33">
        <f t="shared" si="4"/>
        <v>4.9382716049382717E-4</v>
      </c>
      <c r="C33">
        <v>0.3</v>
      </c>
    </row>
    <row r="34" spans="1:3" x14ac:dyDescent="0.25">
      <c r="A34">
        <v>50</v>
      </c>
      <c r="B34">
        <f t="shared" si="4"/>
        <v>4.0000000000000002E-4</v>
      </c>
      <c r="C34">
        <v>0.3</v>
      </c>
    </row>
    <row r="55" spans="1:2" x14ac:dyDescent="0.25">
      <c r="A55" t="s">
        <v>24</v>
      </c>
      <c r="B55" t="s">
        <v>23</v>
      </c>
    </row>
    <row r="56" spans="1:2" x14ac:dyDescent="0.25">
      <c r="A56" t="s">
        <v>19</v>
      </c>
      <c r="B56">
        <v>3.6</v>
      </c>
    </row>
    <row r="57" spans="1:2" x14ac:dyDescent="0.25">
      <c r="A57" t="s">
        <v>20</v>
      </c>
      <c r="B57">
        <v>3.6</v>
      </c>
    </row>
    <row r="58" spans="1:2" x14ac:dyDescent="0.25">
      <c r="A58" t="s">
        <v>21</v>
      </c>
      <c r="B58">
        <v>0.1</v>
      </c>
    </row>
    <row r="59" spans="1:2" x14ac:dyDescent="0.25">
      <c r="A59" t="s">
        <v>22</v>
      </c>
      <c r="B59">
        <v>1.6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2023-11-24T05:58:57Z</dcterms:created>
  <dcterms:modified xsi:type="dcterms:W3CDTF">2023-11-24T09:20:13Z</dcterms:modified>
</cp:coreProperties>
</file>