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ne\Documents\Ayane - Estudos\Excel - DIO\"/>
    </mc:Choice>
  </mc:AlternateContent>
  <xr:revisionPtr revIDLastSave="0" documentId="13_ncr:1_{BE60CE28-9463-4893-A965-E5288FE65D03}" xr6:coauthVersionLast="47" xr6:coauthVersionMax="47" xr10:uidLastSave="{00000000-0000-0000-0000-000000000000}"/>
  <bookViews>
    <workbookView xWindow="-120" yWindow="-120" windowWidth="20730" windowHeight="11040" xr2:uid="{D071C6AD-3D40-4EB4-B9DC-B010D3079470}"/>
  </bookViews>
  <sheets>
    <sheet name="SIMULADOR FIIS META" sheetId="2" r:id="rId1"/>
  </sheets>
  <definedNames>
    <definedName name="cod">'SIMULADOR FIIS META'!$D$26</definedName>
    <definedName name="codigo_inv">#REF!</definedName>
    <definedName name="cota_atual">'SIMULADOR FIIS META'!$D$27</definedName>
    <definedName name="cota_inv_at">#REF!</definedName>
    <definedName name="div">#REF!</definedName>
    <definedName name="div_anual_proj">'SIMULADOR FIIS META'!$D$32</definedName>
    <definedName name="div_i">'SIMULADOR FIIS META'!$G$36</definedName>
    <definedName name="div_men_prev">#REF!</definedName>
    <definedName name="div_o">'SIMULADOR FIIS META'!$G$38</definedName>
    <definedName name="div_p">'SIMULADOR FIIS META'!$G$37</definedName>
    <definedName name="lucro_i">'SIMULADOR FIIS META'!$G$32</definedName>
    <definedName name="lucro_o">'SIMULADOR FIIS META'!$G$34</definedName>
    <definedName name="lucro_p">'SIMULADOR FIIS META'!$G$33</definedName>
    <definedName name="n_cotas">'SIMULADOR FIIS META'!$G$25</definedName>
    <definedName name="nome_inv">#REF!</definedName>
    <definedName name="patr_i">'SIMULADOR FIIS META'!$G$28</definedName>
    <definedName name="patr_med_acum">#REF!</definedName>
    <definedName name="patr_o">'SIMULADOR FIIS META'!$G$30</definedName>
    <definedName name="patr_p">'SIMULADOR FIIS META'!$G$29</definedName>
    <definedName name="rend_prev">#REF!</definedName>
    <definedName name="tax_rend_men">#REF!</definedName>
    <definedName name="taxa_div_men">#REF!</definedName>
    <definedName name="taxa_rend_anual">'SIMULADOR FIIS META'!$D$29</definedName>
    <definedName name="taxa_rend_mensal">'SIMULADOR FIIS META'!$D$28</definedName>
    <definedName name="tempo_anos">'SIMULADOR FIIS META'!$D$36</definedName>
    <definedName name="tempo_anual">'SIMULADOR FIIS META'!$D$36</definedName>
    <definedName name="tempo_inv">#REF!</definedName>
    <definedName name="tempo_meses">'SIMULADOR FIIS META'!$D$37</definedName>
    <definedName name="tipo">'SIMULADOR FIIS META'!$D$25</definedName>
    <definedName name="valor_aporte">'SIMULADOR FIIS META'!$D$35</definedName>
    <definedName name="valor_inicial">'SIMULADOR FIIS META'!$D$34</definedName>
    <definedName name="valor_inv">#REF!</definedName>
    <definedName name="valor_med_inv">#REF!</definedName>
    <definedName name="Valor_med_investido">'SIMULADOR FIIS META'!$G$26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2" l="1"/>
  <c r="G29" i="2"/>
  <c r="G28" i="2"/>
  <c r="G25" i="2"/>
  <c r="G26" i="2"/>
  <c r="G32" i="2" l="1"/>
  <c r="G33" i="2"/>
  <c r="G34" i="2"/>
  <c r="G38" i="2"/>
  <c r="G37" i="2"/>
  <c r="G36" i="2"/>
</calcChain>
</file>

<file path=xl/sharedStrings.xml><?xml version="1.0" encoding="utf-8"?>
<sst xmlns="http://schemas.openxmlformats.org/spreadsheetml/2006/main" count="28" uniqueCount="22">
  <si>
    <t>Tipo de investimento</t>
  </si>
  <si>
    <t>Valor da cota atual</t>
  </si>
  <si>
    <t>Taxa de rendimento mensal</t>
  </si>
  <si>
    <t>Tempo em anos</t>
  </si>
  <si>
    <t>FIIS</t>
  </si>
  <si>
    <t>KNCR11</t>
  </si>
  <si>
    <t>SIM</t>
  </si>
  <si>
    <t>Código do investimento</t>
  </si>
  <si>
    <t>Tem dividendo mensal?</t>
  </si>
  <si>
    <t>Taxa de rendimento anual</t>
  </si>
  <si>
    <t>Tempo em meses</t>
  </si>
  <si>
    <t>Valor Inicial a ser investido</t>
  </si>
  <si>
    <t>Valor investido mensalmente</t>
  </si>
  <si>
    <t>Número de cotas total</t>
  </si>
  <si>
    <t>Valor médio investido ao total</t>
  </si>
  <si>
    <t>Patrimônio Acumulado</t>
  </si>
  <si>
    <t>Ideal</t>
  </si>
  <si>
    <t>Pessimista</t>
  </si>
  <si>
    <t>Otimista</t>
  </si>
  <si>
    <t>Lucro Rendido</t>
  </si>
  <si>
    <t>Dividendo Mensal</t>
  </si>
  <si>
    <t>Dividendo Anual Projetado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</si>
</sst>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66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EAEAEA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2" fillId="5" borderId="1" xfId="0" applyFont="1" applyFill="1" applyBorder="1" applyAlignment="1"/>
    <xf numFmtId="0" fontId="2" fillId="5" borderId="9" xfId="0" applyFont="1" applyFill="1" applyBorder="1" applyAlignment="1"/>
    <xf numFmtId="164" fontId="2" fillId="5" borderId="10" xfId="0" applyNumberFormat="1" applyFont="1" applyFill="1" applyBorder="1" applyAlignment="1">
      <alignment horizontal="right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2" fillId="5" borderId="7" xfId="0" applyFont="1" applyFill="1" applyBorder="1" applyAlignment="1"/>
    <xf numFmtId="164" fontId="2" fillId="5" borderId="8" xfId="0" applyNumberFormat="1" applyFont="1" applyFill="1" applyBorder="1" applyAlignment="1">
      <alignment horizontal="right"/>
    </xf>
    <xf numFmtId="0" fontId="2" fillId="5" borderId="3" xfId="0" applyFont="1" applyFill="1" applyBorder="1" applyAlignment="1"/>
    <xf numFmtId="164" fontId="2" fillId="5" borderId="4" xfId="0" applyNumberFormat="1" applyFont="1" applyFill="1" applyBorder="1" applyAlignment="1">
      <alignment horizontal="right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2" fillId="5" borderId="5" xfId="0" applyFont="1" applyFill="1" applyBorder="1" applyAlignment="1"/>
    <xf numFmtId="0" fontId="2" fillId="0" borderId="1" xfId="0" applyFont="1" applyBorder="1"/>
    <xf numFmtId="0" fontId="2" fillId="0" borderId="2" xfId="0" applyFont="1" applyBorder="1" applyAlignment="1">
      <alignment horizontal="right" vertical="center"/>
    </xf>
    <xf numFmtId="0" fontId="2" fillId="0" borderId="3" xfId="0" applyFont="1" applyBorder="1"/>
    <xf numFmtId="0" fontId="2" fillId="0" borderId="4" xfId="0" applyFont="1" applyBorder="1" applyAlignment="1">
      <alignment horizontal="right" vertical="center"/>
    </xf>
    <xf numFmtId="164" fontId="2" fillId="0" borderId="4" xfId="0" applyNumberFormat="1" applyFont="1" applyBorder="1" applyAlignment="1">
      <alignment horizontal="right" vertical="center"/>
    </xf>
    <xf numFmtId="10" fontId="2" fillId="0" borderId="4" xfId="1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1" fontId="2" fillId="0" borderId="4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left" vertical="center"/>
    </xf>
    <xf numFmtId="1" fontId="2" fillId="0" borderId="6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5" borderId="2" xfId="0" applyNumberFormat="1" applyFont="1" applyFill="1" applyBorder="1" applyAlignment="1">
      <alignment horizontal="right"/>
    </xf>
    <xf numFmtId="164" fontId="2" fillId="5" borderId="8" xfId="0" applyNumberFormat="1" applyFont="1" applyFill="1" applyBorder="1"/>
    <xf numFmtId="164" fontId="2" fillId="5" borderId="4" xfId="0" applyNumberFormat="1" applyFont="1" applyFill="1" applyBorder="1"/>
    <xf numFmtId="164" fontId="2" fillId="5" borderId="10" xfId="2" applyNumberFormat="1" applyFont="1" applyFill="1" applyBorder="1"/>
    <xf numFmtId="164" fontId="2" fillId="5" borderId="6" xfId="0" applyNumberFormat="1" applyFont="1" applyFill="1" applyBorder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3399"/>
      <color rgb="FFFF9900"/>
      <color rgb="FFFFFF66"/>
      <color rgb="FFFFCCFF"/>
      <color rgb="FFFF6699"/>
      <color rgb="FFFF99FF"/>
      <color rgb="FFFE4880"/>
      <color rgb="FFEAEAEA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9531</xdr:colOff>
      <xdr:row>0</xdr:row>
      <xdr:rowOff>19050</xdr:rowOff>
    </xdr:from>
    <xdr:to>
      <xdr:col>8</xdr:col>
      <xdr:colOff>28101</xdr:colOff>
      <xdr:row>11</xdr:row>
      <xdr:rowOff>61851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E712623-1E17-41C7-8467-7D282B9A6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667" y="19050"/>
          <a:ext cx="12537142" cy="2083872"/>
        </a:xfrm>
        <a:prstGeom prst="rect">
          <a:avLst/>
        </a:prstGeom>
      </xdr:spPr>
    </xdr:pic>
    <xdr:clientData/>
  </xdr:twoCellAnchor>
  <xdr:twoCellAnchor editAs="absolute">
    <xdr:from>
      <xdr:col>4</xdr:col>
      <xdr:colOff>554163</xdr:colOff>
      <xdr:row>19</xdr:row>
      <xdr:rowOff>10114</xdr:rowOff>
    </xdr:from>
    <xdr:to>
      <xdr:col>7</xdr:col>
      <xdr:colOff>9519</xdr:colOff>
      <xdr:row>23</xdr:row>
      <xdr:rowOff>172225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0EC9C90-AD0E-47A1-A384-DBC9FDB3F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5592" y="3535601"/>
          <a:ext cx="5442498" cy="904319"/>
        </a:xfrm>
        <a:prstGeom prst="rect">
          <a:avLst/>
        </a:prstGeom>
      </xdr:spPr>
    </xdr:pic>
    <xdr:clientData/>
  </xdr:twoCellAnchor>
  <xdr:twoCellAnchor editAs="absolute">
    <xdr:from>
      <xdr:col>1</xdr:col>
      <xdr:colOff>606127</xdr:colOff>
      <xdr:row>19</xdr:row>
      <xdr:rowOff>29609</xdr:rowOff>
    </xdr:from>
    <xdr:to>
      <xdr:col>4</xdr:col>
      <xdr:colOff>22117</xdr:colOff>
      <xdr:row>23</xdr:row>
      <xdr:rowOff>173180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58FAE83-795D-475E-A823-2DBA4FF00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263" y="3555096"/>
          <a:ext cx="5341283" cy="885779"/>
        </a:xfrm>
        <a:prstGeom prst="rect">
          <a:avLst/>
        </a:prstGeom>
      </xdr:spPr>
    </xdr:pic>
    <xdr:clientData/>
  </xdr:twoCellAnchor>
  <xdr:twoCellAnchor editAs="absolute">
    <xdr:from>
      <xdr:col>2</xdr:col>
      <xdr:colOff>1632982</xdr:colOff>
      <xdr:row>13</xdr:row>
      <xdr:rowOff>148441</xdr:rowOff>
    </xdr:from>
    <xdr:to>
      <xdr:col>3</xdr:col>
      <xdr:colOff>111331</xdr:colOff>
      <xdr:row>18</xdr:row>
      <xdr:rowOff>123419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62469F9-26D1-4D7D-915A-07D403E72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45255" y="2560616"/>
          <a:ext cx="1830654" cy="902738"/>
        </a:xfrm>
        <a:prstGeom prst="rect">
          <a:avLst/>
        </a:prstGeom>
      </xdr:spPr>
    </xdr:pic>
    <xdr:clientData/>
  </xdr:twoCellAnchor>
  <xdr:twoCellAnchor editAs="absolute">
    <xdr:from>
      <xdr:col>3</xdr:col>
      <xdr:colOff>1184320</xdr:colOff>
      <xdr:row>13</xdr:row>
      <xdr:rowOff>157447</xdr:rowOff>
    </xdr:from>
    <xdr:to>
      <xdr:col>5</xdr:col>
      <xdr:colOff>461557</xdr:colOff>
      <xdr:row>18</xdr:row>
      <xdr:rowOff>137284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BE4A482C-DB03-4477-9F31-EAD3D04CD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898" y="2569622"/>
          <a:ext cx="1850224" cy="907597"/>
        </a:xfrm>
        <a:prstGeom prst="rect">
          <a:avLst/>
        </a:prstGeom>
      </xdr:spPr>
    </xdr:pic>
    <xdr:clientData/>
  </xdr:twoCellAnchor>
  <xdr:twoCellAnchor editAs="absolute">
    <xdr:from>
      <xdr:col>5</xdr:col>
      <xdr:colOff>1367963</xdr:colOff>
      <xdr:row>13</xdr:row>
      <xdr:rowOff>150462</xdr:rowOff>
    </xdr:from>
    <xdr:to>
      <xdr:col>5</xdr:col>
      <xdr:colOff>3185428</xdr:colOff>
      <xdr:row>18</xdr:row>
      <xdr:rowOff>112019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F47A5BAD-AC88-4752-93E6-D035BA8FC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5528" y="2562637"/>
          <a:ext cx="1817465" cy="889317"/>
        </a:xfrm>
        <a:prstGeom prst="rect">
          <a:avLst/>
        </a:prstGeom>
      </xdr:spPr>
    </xdr:pic>
    <xdr:clientData/>
  </xdr:twoCellAnchor>
  <xdr:twoCellAnchor editAs="absolute">
    <xdr:from>
      <xdr:col>1</xdr:col>
      <xdr:colOff>12370</xdr:colOff>
      <xdr:row>11</xdr:row>
      <xdr:rowOff>68036</xdr:rowOff>
    </xdr:from>
    <xdr:to>
      <xdr:col>2</xdr:col>
      <xdr:colOff>3290454</xdr:colOff>
      <xdr:row>13</xdr:row>
      <xdr:rowOff>43296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D85362CD-342A-4F64-A71B-1DC1D5F3A784}"/>
            </a:ext>
          </a:extLst>
        </xdr:cNvPr>
        <xdr:cNvSpPr/>
      </xdr:nvSpPr>
      <xdr:spPr>
        <a:xfrm>
          <a:off x="618506" y="2109107"/>
          <a:ext cx="3884221" cy="346364"/>
        </a:xfrm>
        <a:prstGeom prst="rect">
          <a:avLst/>
        </a:prstGeom>
        <a:solidFill>
          <a:srgbClr val="FFCC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FIIS</a:t>
          </a:r>
        </a:p>
      </xdr:txBody>
    </xdr:sp>
    <xdr:clientData/>
  </xdr:twoCellAnchor>
  <xdr:twoCellAnchor editAs="absolute">
    <xdr:from>
      <xdr:col>3</xdr:col>
      <xdr:colOff>368877</xdr:colOff>
      <xdr:row>11</xdr:row>
      <xdr:rowOff>68036</xdr:rowOff>
    </xdr:from>
    <xdr:to>
      <xdr:col>5</xdr:col>
      <xdr:colOff>1680111</xdr:colOff>
      <xdr:row>13</xdr:row>
      <xdr:rowOff>43296</xdr:rowOff>
    </xdr:to>
    <xdr:sp macro="" textlink="">
      <xdr:nvSpPr>
        <xdr:cNvPr id="23" name="Retângulo 22">
          <a:extLst>
            <a:ext uri="{FF2B5EF4-FFF2-40B4-BE49-F238E27FC236}">
              <a16:creationId xmlns:a16="http://schemas.microsoft.com/office/drawing/2014/main" id="{2325EE21-44CD-41F2-A936-B71407B07200}"/>
            </a:ext>
          </a:extLst>
        </xdr:cNvPr>
        <xdr:cNvSpPr/>
      </xdr:nvSpPr>
      <xdr:spPr>
        <a:xfrm>
          <a:off x="4933455" y="2109107"/>
          <a:ext cx="3884221" cy="346364"/>
        </a:xfrm>
        <a:prstGeom prst="rect">
          <a:avLst/>
        </a:prstGeom>
        <a:solidFill>
          <a:srgbClr val="FF339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AÇÕES</a:t>
          </a:r>
        </a:p>
      </xdr:txBody>
    </xdr:sp>
    <xdr:clientData/>
  </xdr:twoCellAnchor>
  <xdr:twoCellAnchor editAs="absolute">
    <xdr:from>
      <xdr:col>5</xdr:col>
      <xdr:colOff>2110839</xdr:colOff>
      <xdr:row>11</xdr:row>
      <xdr:rowOff>68036</xdr:rowOff>
    </xdr:from>
    <xdr:to>
      <xdr:col>8</xdr:col>
      <xdr:colOff>7917</xdr:colOff>
      <xdr:row>13</xdr:row>
      <xdr:rowOff>43296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128F1971-2260-4D7E-9414-A7807D1EED6C}"/>
            </a:ext>
          </a:extLst>
        </xdr:cNvPr>
        <xdr:cNvSpPr/>
      </xdr:nvSpPr>
      <xdr:spPr>
        <a:xfrm>
          <a:off x="9248404" y="2109107"/>
          <a:ext cx="3884221" cy="346364"/>
        </a:xfrm>
        <a:prstGeom prst="rect">
          <a:avLst/>
        </a:prstGeom>
        <a:solidFill>
          <a:srgbClr val="FF99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RENDA FIXA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8604F-C4C9-448A-B3CC-6B19D03B0EC9}">
  <dimension ref="A1:L38"/>
  <sheetViews>
    <sheetView showGridLines="0" tabSelected="1" topLeftCell="A4" zoomScale="77" zoomScaleNormal="77" workbookViewId="0">
      <selection activeCell="G18" sqref="G18"/>
    </sheetView>
  </sheetViews>
  <sheetFormatPr defaultColWidth="0" defaultRowHeight="15" x14ac:dyDescent="0.25"/>
  <cols>
    <col min="1" max="2" width="9.140625" customWidth="1"/>
    <col min="3" max="3" width="50.28515625" customWidth="1"/>
    <col min="4" max="4" width="29.5703125" customWidth="1"/>
    <col min="5" max="5" width="9.140625" customWidth="1"/>
    <col min="6" max="6" width="51.140625" customWidth="1"/>
    <col min="7" max="7" width="29.42578125" customWidth="1"/>
    <col min="8" max="8" width="9.140625" customWidth="1"/>
    <col min="9" max="9" width="9.7109375" customWidth="1"/>
    <col min="10" max="11" width="9.140625" hidden="1"/>
    <col min="13" max="16384" width="9.140625" hidden="1"/>
  </cols>
  <sheetData>
    <row r="1" spans="1:1" x14ac:dyDescent="0.25">
      <c r="A1" s="1"/>
    </row>
    <row r="24" spans="3:7" ht="15.75" thickBot="1" x14ac:dyDescent="0.3"/>
    <row r="25" spans="3:7" ht="23.25" x14ac:dyDescent="0.35">
      <c r="C25" s="16" t="s">
        <v>0</v>
      </c>
      <c r="D25" s="17" t="s">
        <v>4</v>
      </c>
      <c r="F25" s="2" t="s">
        <v>13</v>
      </c>
      <c r="G25" s="30">
        <f>INT((valor_inicial/cota_atual)+((valor_aporte/cota_atual)*tempo_meses))</f>
        <v>11</v>
      </c>
    </row>
    <row r="26" spans="3:7" ht="23.25" x14ac:dyDescent="0.35">
      <c r="C26" s="18" t="s">
        <v>7</v>
      </c>
      <c r="D26" s="19" t="s">
        <v>5</v>
      </c>
      <c r="F26" s="3" t="s">
        <v>14</v>
      </c>
      <c r="G26" s="4">
        <f>(valor_inicial+(valor_aporte*tempo_meses))</f>
        <v>1200</v>
      </c>
    </row>
    <row r="27" spans="3:7" ht="23.25" x14ac:dyDescent="0.35">
      <c r="C27" s="18" t="s">
        <v>1</v>
      </c>
      <c r="D27" s="20">
        <v>104.2</v>
      </c>
      <c r="F27" s="5" t="s">
        <v>15</v>
      </c>
      <c r="G27" s="6"/>
    </row>
    <row r="28" spans="3:7" ht="23.25" x14ac:dyDescent="0.35">
      <c r="C28" s="18" t="s">
        <v>2</v>
      </c>
      <c r="D28" s="21">
        <v>1.5599999999999999E-2</v>
      </c>
      <c r="F28" s="7" t="s">
        <v>16</v>
      </c>
      <c r="G28" s="8">
        <f>FV(taxa_rend_mensal,tempo_meses,valor_aporte,valor_inicial)*-1</f>
        <v>1265.0368420480081</v>
      </c>
    </row>
    <row r="29" spans="3:7" ht="23.25" x14ac:dyDescent="0.35">
      <c r="C29" s="18" t="s">
        <v>9</v>
      </c>
      <c r="D29" s="21">
        <v>0.12570000000000001</v>
      </c>
      <c r="F29" s="9" t="s">
        <v>17</v>
      </c>
      <c r="G29" s="10">
        <f>FV(taxa_rend_mensal-3%,tempo_meses,valor_aporte,valor_inicial)*-1</f>
        <v>1143.2107966173996</v>
      </c>
    </row>
    <row r="30" spans="3:7" ht="23.25" x14ac:dyDescent="0.35">
      <c r="C30" s="26"/>
      <c r="D30" s="27"/>
      <c r="F30" s="3" t="s">
        <v>18</v>
      </c>
      <c r="G30" s="4">
        <f>FV(taxa_rend_mensal+3%,tempo_meses,valor_aporte,valor_inicial)*-1</f>
        <v>1401.0811905812197</v>
      </c>
    </row>
    <row r="31" spans="3:7" ht="23.25" x14ac:dyDescent="0.35">
      <c r="C31" s="18" t="s">
        <v>8</v>
      </c>
      <c r="D31" s="19" t="s">
        <v>6</v>
      </c>
      <c r="F31" s="11" t="s">
        <v>19</v>
      </c>
      <c r="G31" s="12"/>
    </row>
    <row r="32" spans="3:7" ht="23.25" x14ac:dyDescent="0.35">
      <c r="C32" s="18" t="s">
        <v>21</v>
      </c>
      <c r="D32" s="21">
        <v>0.1186</v>
      </c>
      <c r="F32" s="7" t="s">
        <v>16</v>
      </c>
      <c r="G32" s="31">
        <f>(patr_i-Valor_med_investido)</f>
        <v>65.036842048008111</v>
      </c>
    </row>
    <row r="33" spans="3:7" ht="23.25" x14ac:dyDescent="0.35">
      <c r="C33" s="28"/>
      <c r="D33" s="29"/>
      <c r="F33" s="9" t="s">
        <v>17</v>
      </c>
      <c r="G33" s="32">
        <f>(patr_p-Valor_med_investido)</f>
        <v>-56.789203382600363</v>
      </c>
    </row>
    <row r="34" spans="3:7" ht="23.25" x14ac:dyDescent="0.35">
      <c r="C34" s="22" t="s">
        <v>11</v>
      </c>
      <c r="D34" s="20">
        <v>300</v>
      </c>
      <c r="F34" s="3" t="s">
        <v>18</v>
      </c>
      <c r="G34" s="33">
        <f>(patr_o-Valor_med_investido)</f>
        <v>201.08119058121974</v>
      </c>
    </row>
    <row r="35" spans="3:7" ht="23.25" x14ac:dyDescent="0.35">
      <c r="C35" s="22" t="s">
        <v>12</v>
      </c>
      <c r="D35" s="20">
        <v>150</v>
      </c>
      <c r="F35" s="13" t="s">
        <v>20</v>
      </c>
      <c r="G35" s="14"/>
    </row>
    <row r="36" spans="3:7" ht="23.25" x14ac:dyDescent="0.35">
      <c r="C36" s="22" t="s">
        <v>3</v>
      </c>
      <c r="D36" s="23">
        <v>0</v>
      </c>
      <c r="F36" s="7" t="s">
        <v>16</v>
      </c>
      <c r="G36" s="31">
        <f>(patr_i*(div_anual_proj/12))</f>
        <v>12.502780788907813</v>
      </c>
    </row>
    <row r="37" spans="3:7" ht="24" thickBot="1" x14ac:dyDescent="0.4">
      <c r="C37" s="24" t="s">
        <v>10</v>
      </c>
      <c r="D37" s="25">
        <v>6</v>
      </c>
      <c r="F37" s="9" t="s">
        <v>17</v>
      </c>
      <c r="G37" s="32">
        <f>(patr_p*(div_anual_proj/12))</f>
        <v>11.298733373235299</v>
      </c>
    </row>
    <row r="38" spans="3:7" ht="24" thickBot="1" x14ac:dyDescent="0.4">
      <c r="F38" s="15" t="s">
        <v>18</v>
      </c>
      <c r="G38" s="34">
        <f>(patr_o*(div_anual_proj/12))</f>
        <v>13.84735243357772</v>
      </c>
    </row>
  </sheetData>
  <mergeCells count="5">
    <mergeCell ref="C30:D30"/>
    <mergeCell ref="C33:D33"/>
    <mergeCell ref="F27:G27"/>
    <mergeCell ref="F31:G31"/>
    <mergeCell ref="F35:G3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22</vt:i4>
      </vt:variant>
    </vt:vector>
  </HeadingPairs>
  <TitlesOfParts>
    <vt:vector size="23" baseType="lpstr">
      <vt:lpstr>SIMULADOR FIIS META</vt:lpstr>
      <vt:lpstr>cod</vt:lpstr>
      <vt:lpstr>cota_atual</vt:lpstr>
      <vt:lpstr>div_anual_proj</vt:lpstr>
      <vt:lpstr>div_i</vt:lpstr>
      <vt:lpstr>div_o</vt:lpstr>
      <vt:lpstr>div_p</vt:lpstr>
      <vt:lpstr>lucro_i</vt:lpstr>
      <vt:lpstr>lucro_o</vt:lpstr>
      <vt:lpstr>lucro_p</vt:lpstr>
      <vt:lpstr>n_cotas</vt:lpstr>
      <vt:lpstr>patr_i</vt:lpstr>
      <vt:lpstr>patr_o</vt:lpstr>
      <vt:lpstr>patr_p</vt:lpstr>
      <vt:lpstr>taxa_rend_anual</vt:lpstr>
      <vt:lpstr>taxa_rend_mensal</vt:lpstr>
      <vt:lpstr>tempo_anos</vt:lpstr>
      <vt:lpstr>tempo_anual</vt:lpstr>
      <vt:lpstr>tempo_meses</vt:lpstr>
      <vt:lpstr>tipo</vt:lpstr>
      <vt:lpstr>valor_aporte</vt:lpstr>
      <vt:lpstr>valor_inicial</vt:lpstr>
      <vt:lpstr>Valor_med_investido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Ayane Vianna</dc:creator>
  <cp:lastModifiedBy>Ayane Vianna</cp:lastModifiedBy>
  <dcterms:created xsi:type="dcterms:W3CDTF">2025-06-24T20:49:41Z</dcterms:created>
  <dcterms:modified xsi:type="dcterms:W3CDTF">2025-06-25T23:01:15Z</dcterms:modified>
</cp:coreProperties>
</file>