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ecil\Downloads\"/>
    </mc:Choice>
  </mc:AlternateContent>
  <xr:revisionPtr revIDLastSave="0" documentId="13_ncr:1_{E11F5182-E5E8-4D13-A69F-2E38B68F9E7D}" xr6:coauthVersionLast="47" xr6:coauthVersionMax="47" xr10:uidLastSave="{00000000-0000-0000-0000-000000000000}"/>
  <bookViews>
    <workbookView xWindow="19090" yWindow="-5110" windowWidth="38620" windowHeight="21820" activeTab="1" xr2:uid="{14E2FB65-A0A5-4497-8E65-A9A0A10B0BBA}"/>
  </bookViews>
  <sheets>
    <sheet name="- AYUDA -" sheetId="6" r:id="rId1"/>
    <sheet name="Dashboard de ventas" sheetId="5" r:id="rId2"/>
    <sheet name="BD Negocio" sheetId="1" r:id="rId3"/>
    <sheet name="Ventas" sheetId="2" r:id="rId4"/>
    <sheet name="Tablas dinámicas" sheetId="4" r:id="rId5"/>
  </sheets>
  <externalReferences>
    <externalReference r:id="rId6"/>
  </externalReferences>
  <definedNames>
    <definedName name="BD_Clientes">[1]!Clientes[CLIENTE]</definedName>
    <definedName name="Canal_lista">Canal[CANAL DE VENTAS]</definedName>
    <definedName name="Canal_Preferencia">[1]Tablas_Dinámicas!$Q$11</definedName>
    <definedName name="Cliente_mayor">[1]Tablas_Dinámicas!$T$11</definedName>
    <definedName name="Lista_productos">Producto[PRODUCTO]</definedName>
    <definedName name="Margen_porcentual">'Tablas dinámicas'!$D$8</definedName>
    <definedName name="Medios">[1]!Medios_de_pago[MEDIOS DE PAGO]</definedName>
    <definedName name="Medios_de_pago">Medios_Pago[MEDIOS DE PAGO]</definedName>
    <definedName name="Pr">[1]!Productos[PRODUCTO]</definedName>
    <definedName name="Presencial">[1]!Sucursales[SUCURSALES (PRESENCIAL)]</definedName>
    <definedName name="Producto_mas_comprado">[1]Tablas_Dinámicas!$W$11</definedName>
    <definedName name="SegmentaciónDeDatos_Año">#N/A</definedName>
    <definedName name="SegmentaciónDeDatos_MES">#N/A</definedName>
    <definedName name="Total_Utilidad">'Tablas dinámicas'!$C$8</definedName>
    <definedName name="Ventas_Totales">'Tablas dinámicas'!$B$8</definedName>
    <definedName name="Web">[1]!Online[ONLINE]</definedName>
  </definedNames>
  <calcPr calcId="191029"/>
  <pivotCaches>
    <pivotCache cacheId="5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7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D26" i="2"/>
  <c r="F26" i="2" s="1"/>
  <c r="G26" i="2"/>
  <c r="K26" i="2"/>
  <c r="D24" i="2"/>
  <c r="F24" i="2" s="1"/>
  <c r="D25" i="2"/>
  <c r="F25" i="2" s="1"/>
  <c r="G24" i="2"/>
  <c r="G25" i="2"/>
  <c r="K24" i="2"/>
  <c r="K25" i="2"/>
  <c r="H26" i="2" l="1"/>
  <c r="H25" i="2"/>
  <c r="H24" i="2"/>
  <c r="D23" i="2"/>
  <c r="F23" i="2" s="1"/>
  <c r="G23" i="2"/>
  <c r="K23" i="2"/>
  <c r="D22" i="2"/>
  <c r="F22" i="2" s="1"/>
  <c r="G22" i="2"/>
  <c r="K22" i="2"/>
  <c r="H23" i="2" l="1"/>
  <c r="H22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7" i="2"/>
  <c r="D21" i="2"/>
  <c r="F21" i="2" s="1"/>
  <c r="K21" i="2"/>
  <c r="D20" i="2"/>
  <c r="F20" i="2" s="1"/>
  <c r="K20" i="2"/>
  <c r="D19" i="2"/>
  <c r="F19" i="2" s="1"/>
  <c r="K19" i="2"/>
  <c r="D18" i="2"/>
  <c r="F18" i="2" s="1"/>
  <c r="K18" i="2"/>
  <c r="D17" i="2"/>
  <c r="F17" i="2" s="1"/>
  <c r="K17" i="2"/>
  <c r="D16" i="2"/>
  <c r="F16" i="2" s="1"/>
  <c r="K16" i="2"/>
  <c r="D15" i="2"/>
  <c r="F15" i="2" s="1"/>
  <c r="K15" i="2"/>
  <c r="D14" i="2"/>
  <c r="F14" i="2" s="1"/>
  <c r="K14" i="2"/>
  <c r="D13" i="2"/>
  <c r="F13" i="2" s="1"/>
  <c r="K13" i="2"/>
  <c r="K8" i="2"/>
  <c r="K9" i="2"/>
  <c r="K10" i="2"/>
  <c r="K11" i="2"/>
  <c r="K12" i="2"/>
  <c r="K7" i="2"/>
  <c r="H21" i="2" l="1"/>
  <c r="H20" i="2"/>
  <c r="H19" i="2"/>
  <c r="H18" i="2"/>
  <c r="H16" i="2"/>
  <c r="H17" i="2"/>
  <c r="H15" i="2"/>
  <c r="H13" i="2"/>
  <c r="H14" i="2"/>
  <c r="D8" i="2"/>
  <c r="F8" i="2" s="1"/>
  <c r="D9" i="2"/>
  <c r="F9" i="2" s="1"/>
  <c r="D10" i="2"/>
  <c r="F10" i="2" s="1"/>
  <c r="D11" i="2"/>
  <c r="F11" i="2" s="1"/>
  <c r="D12" i="2"/>
  <c r="F12" i="2" s="1"/>
  <c r="D7" i="2"/>
  <c r="F7" i="2" s="1"/>
  <c r="H12" i="2" l="1"/>
  <c r="H9" i="2"/>
  <c r="H11" i="2"/>
  <c r="H7" i="2"/>
  <c r="H10" i="2"/>
  <c r="H8" i="2"/>
</calcChain>
</file>

<file path=xl/sharedStrings.xml><?xml version="1.0" encoding="utf-8"?>
<sst xmlns="http://schemas.openxmlformats.org/spreadsheetml/2006/main" count="145" uniqueCount="56">
  <si>
    <t>Tienda</t>
  </si>
  <si>
    <t>Online</t>
  </si>
  <si>
    <t>Débito</t>
  </si>
  <si>
    <t>Tarjeta de crédito</t>
  </si>
  <si>
    <t>Efectivo</t>
  </si>
  <si>
    <t>Transferencia bancaria</t>
  </si>
  <si>
    <t>Producto 1</t>
  </si>
  <si>
    <t>Producto 2</t>
  </si>
  <si>
    <t>Producto 3</t>
  </si>
  <si>
    <t>Producto 4</t>
  </si>
  <si>
    <t>FECHA</t>
  </si>
  <si>
    <t>PRODUCTO</t>
  </si>
  <si>
    <t>CANTIDAD</t>
  </si>
  <si>
    <t>TOTAL</t>
  </si>
  <si>
    <t>COSTO</t>
  </si>
  <si>
    <t>UTILIDAD</t>
  </si>
  <si>
    <t>CANAL DE VENTA</t>
  </si>
  <si>
    <t>MEDIO DE PAGO</t>
  </si>
  <si>
    <t>PRECIO</t>
  </si>
  <si>
    <t>Mercado Pago</t>
  </si>
  <si>
    <t>Suma de TOTAL</t>
  </si>
  <si>
    <t>Suma de UTILIDAD</t>
  </si>
  <si>
    <t>Etiquetas de fila</t>
  </si>
  <si>
    <t>may</t>
  </si>
  <si>
    <t>jun</t>
  </si>
  <si>
    <t>jul</t>
  </si>
  <si>
    <t>Ventas por mes</t>
  </si>
  <si>
    <t>Ventas por producto</t>
  </si>
  <si>
    <t>Medio de pago</t>
  </si>
  <si>
    <t>Suma de Margen %</t>
  </si>
  <si>
    <t>DÍA</t>
  </si>
  <si>
    <t>MES</t>
  </si>
  <si>
    <t>Año</t>
  </si>
  <si>
    <t>Totales</t>
  </si>
  <si>
    <t>ene</t>
  </si>
  <si>
    <t>feb</t>
  </si>
  <si>
    <t>mar</t>
  </si>
  <si>
    <t>abr</t>
  </si>
  <si>
    <t>ago</t>
  </si>
  <si>
    <t>sep</t>
  </si>
  <si>
    <t>oct</t>
  </si>
  <si>
    <t>nov</t>
  </si>
  <si>
    <t>dic</t>
  </si>
  <si>
    <t>Producto 5</t>
  </si>
  <si>
    <t>Producto 6</t>
  </si>
  <si>
    <t>Producto 7</t>
  </si>
  <si>
    <t>CANAL DE VENTAS</t>
  </si>
  <si>
    <t>MEDIOS DE PAGO</t>
  </si>
  <si>
    <t>Ingrese la información de su empresa en cada tabla</t>
  </si>
  <si>
    <t>Ventas por día</t>
  </si>
  <si>
    <t>Canal de venta</t>
  </si>
  <si>
    <t>Ubíquese sobre una de las tablas dinámicas y luego vaya a &gt;DATOS&gt;ACTUALIZAR TODO</t>
  </si>
  <si>
    <t>Ayuda</t>
  </si>
  <si>
    <r>
      <t>Registre las ventas -</t>
    </r>
    <r>
      <rPr>
        <sz val="12"/>
        <color theme="0" tint="-0.499984740745262"/>
        <rFont val="Calibri"/>
        <family val="2"/>
      </rPr>
      <t xml:space="preserve"> Las columnas pintadas en gris son automáticas</t>
    </r>
  </si>
  <si>
    <t>Dashboard de Ventas</t>
  </si>
  <si>
    <t xml:space="preserve">Dashboard de Ventas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</si>
</sst>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&quot;$&quot;\ #,##0.00"/>
    <numFmt numFmtId="165" formatCode="&quot;$&quot;\ #,##0.00;\-&quot;$&quot;\ #,##0.00;;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sz val="26"/>
      <color theme="1"/>
      <name val="Calibri"/>
      <family val="2"/>
    </font>
    <font>
      <sz val="16"/>
      <color theme="0" tint="-0.499984740745262"/>
      <name val="Calibri"/>
      <family val="2"/>
    </font>
    <font>
      <b/>
      <sz val="16"/>
      <color theme="0" tint="-0.499984740745262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 tint="0.249977111117893"/>
      <name val="Calibri"/>
      <family val="2"/>
    </font>
    <font>
      <b/>
      <sz val="22"/>
      <color theme="1" tint="0.249977111117893"/>
      <name val="Calibri"/>
      <family val="2"/>
      <scheme val="minor"/>
    </font>
    <font>
      <sz val="12"/>
      <color theme="0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8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  <xf numFmtId="9" fontId="0" fillId="0" borderId="0" xfId="0" applyNumberFormat="1"/>
    <xf numFmtId="1" fontId="0" fillId="0" borderId="0" xfId="0" applyNumberFormat="1" applyAlignment="1">
      <alignment horizontal="left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top"/>
    </xf>
    <xf numFmtId="164" fontId="0" fillId="0" borderId="0" xfId="1" applyNumberFormat="1" applyFont="1" applyAlignment="1">
      <alignment horizontal="center"/>
    </xf>
    <xf numFmtId="14" fontId="3" fillId="0" borderId="0" xfId="0" applyNumberFormat="1" applyFont="1"/>
    <xf numFmtId="0" fontId="3" fillId="0" borderId="0" xfId="0" applyFo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top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7" fillId="0" borderId="0" xfId="2"/>
    <xf numFmtId="0" fontId="9" fillId="0" borderId="0" xfId="2" applyFont="1" applyAlignment="1">
      <alignment vertical="center"/>
    </xf>
    <xf numFmtId="0" fontId="10" fillId="0" borderId="0" xfId="2" applyFont="1" applyAlignment="1">
      <alignment vertical="top"/>
    </xf>
    <xf numFmtId="0" fontId="0" fillId="3" borderId="0" xfId="0" applyFill="1"/>
    <xf numFmtId="0" fontId="2" fillId="0" borderId="0" xfId="0" applyFont="1" applyAlignment="1">
      <alignment horizontal="center"/>
    </xf>
  </cellXfs>
  <cellStyles count="4">
    <cellStyle name="Moneda" xfId="1" builtinId="4"/>
    <cellStyle name="Normal" xfId="0" builtinId="0"/>
    <cellStyle name="Normal 2" xfId="2" xr:uid="{726228CB-937A-4988-9924-A79D7B761D80}"/>
    <cellStyle name="Normal 3" xfId="3" xr:uid="{E9BD72FA-FA49-4C8D-A9CE-CA44C8FA0EE8}"/>
  </cellStyles>
  <dxfs count="28">
    <dxf>
      <numFmt numFmtId="164" formatCode="&quot;$&quot;\ #,##0.00"/>
    </dxf>
    <dxf>
      <alignment wrapText="1"/>
    </dxf>
    <dxf>
      <alignment vertical="center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numFmt numFmtId="14" formatCode="0.00%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5" formatCode="&quot;$&quot;\ #,##0.00;\-&quot;$&quot;\ #,##0.00;;"/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5" formatCode="&quot;$&quot;\ #,##0.00;\-&quot;$&quot;\ #,##0.00;;"/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5" formatCode="&quot;$&quot;\ #,##0.00;\-&quot;$&quot;\ #,##0.00;;"/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5" formatCode="&quot;$&quot;\ #,##0.00;\-&quot;$&quot;\ #,##0.00;;"/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&quot;$&quot;\ #,##0.00"/>
      <alignment horizontal="center" vertical="bottom" textRotation="0" wrapText="0" indent="0" justifyLastLine="0" shrinkToFit="0" readingOrder="0"/>
    </dxf>
    <dxf>
      <numFmt numFmtId="164" formatCode="&quot;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3C5A8"/>
      <color rgb="FFFF575A"/>
      <color rgb="FFC4E9E1"/>
      <color rgb="FFFFC100"/>
      <color rgb="FF2F9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[dashboard-de-ventas-en-excel.xlsx]Tablas dinámicas!Ventasxmes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575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dinámicas'!$F$17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575A"/>
            </a:solidFill>
            <a:ln>
              <a:noFill/>
            </a:ln>
            <a:effectLst/>
          </c:spPr>
          <c:invertIfNegative val="0"/>
          <c:cat>
            <c:strRef>
              <c:f>'Tablas dinámicas'!$E$18:$E$29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dinámicas'!$F$18:$F$29</c:f>
              <c:numCache>
                <c:formatCode>"$"\ #,##0.00</c:formatCode>
                <c:ptCount val="12"/>
                <c:pt idx="0">
                  <c:v>6000</c:v>
                </c:pt>
                <c:pt idx="1">
                  <c:v>15500</c:v>
                </c:pt>
                <c:pt idx="2">
                  <c:v>20000</c:v>
                </c:pt>
                <c:pt idx="3">
                  <c:v>15000</c:v>
                </c:pt>
                <c:pt idx="4">
                  <c:v>11000</c:v>
                </c:pt>
                <c:pt idx="5">
                  <c:v>30000</c:v>
                </c:pt>
                <c:pt idx="6">
                  <c:v>23200</c:v>
                </c:pt>
                <c:pt idx="7">
                  <c:v>4200</c:v>
                </c:pt>
                <c:pt idx="8">
                  <c:v>10400</c:v>
                </c:pt>
                <c:pt idx="9">
                  <c:v>4000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7-4609-A288-C5ACC6C3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54480"/>
        <c:axId val="556651600"/>
      </c:barChart>
      <c:catAx>
        <c:axId val="5566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51600"/>
        <c:crosses val="autoZero"/>
        <c:auto val="1"/>
        <c:lblAlgn val="ctr"/>
        <c:lblOffset val="100"/>
        <c:noMultiLvlLbl val="0"/>
      </c:catAx>
      <c:valAx>
        <c:axId val="556651600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66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[dashboard-de-ventas-en-excel.xlsx]Tablas dinámicas!Ventas_xdia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4E9E1"/>
          </a:solidFill>
          <a:ln>
            <a:solidFill>
              <a:srgbClr val="63C5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'Tablas dinámicas'!$C$17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4E9E1"/>
            </a:solidFill>
            <a:ln>
              <a:solidFill>
                <a:srgbClr val="63C5A8"/>
              </a:solidFill>
            </a:ln>
            <a:effectLst/>
          </c:spPr>
          <c:cat>
            <c:strRef>
              <c:f>'Tablas dinámicas'!$B$18:$B$27</c:f>
              <c:strCach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'Tablas dinámicas'!$C$18:$C$27</c:f>
              <c:numCache>
                <c:formatCode>"$"\ #,##0.00</c:formatCode>
                <c:ptCount val="10"/>
                <c:pt idx="0">
                  <c:v>56000</c:v>
                </c:pt>
                <c:pt idx="1">
                  <c:v>3500</c:v>
                </c:pt>
                <c:pt idx="2">
                  <c:v>1200</c:v>
                </c:pt>
                <c:pt idx="3">
                  <c:v>3000</c:v>
                </c:pt>
                <c:pt idx="4">
                  <c:v>8000</c:v>
                </c:pt>
                <c:pt idx="5">
                  <c:v>15000</c:v>
                </c:pt>
                <c:pt idx="6">
                  <c:v>21200</c:v>
                </c:pt>
                <c:pt idx="7">
                  <c:v>31400</c:v>
                </c:pt>
                <c:pt idx="8">
                  <c:v>2000</c:v>
                </c:pt>
                <c:pt idx="9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6-47DF-8FFB-B22ACC14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79855"/>
        <c:axId val="1972565455"/>
      </c:areaChart>
      <c:catAx>
        <c:axId val="197257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2565455"/>
        <c:crosses val="autoZero"/>
        <c:auto val="1"/>
        <c:lblAlgn val="ctr"/>
        <c:lblOffset val="100"/>
        <c:noMultiLvlLbl val="0"/>
      </c:catAx>
      <c:valAx>
        <c:axId val="1972565455"/>
        <c:scaling>
          <c:orientation val="minMax"/>
        </c:scaling>
        <c:delete val="0"/>
        <c:axPos val="l"/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25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[dashboard-de-ventas-en-excel.xlsx]Tablas dinámicas!Canal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C5A8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165593138262939"/>
              <c:y val="-0.2025212018776291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575A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312004280846529"/>
              <c:y val="0.168638556403359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'Tablas dinámicas'!$H$7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C5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2E-499C-9626-C16535DEEC1C}"/>
              </c:ext>
            </c:extLst>
          </c:dPt>
          <c:dPt>
            <c:idx val="1"/>
            <c:bubble3D val="0"/>
            <c:spPr>
              <a:solidFill>
                <a:srgbClr val="FF575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2E-499C-9626-C16535DEEC1C}"/>
              </c:ext>
            </c:extLst>
          </c:dPt>
          <c:dLbls>
            <c:dLbl>
              <c:idx val="0"/>
              <c:layout>
                <c:manualLayout>
                  <c:x val="-0.18165593138262939"/>
                  <c:y val="-0.2025212018776291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2E-499C-9626-C16535DEEC1C}"/>
                </c:ext>
              </c:extLst>
            </c:dLbl>
            <c:dLbl>
              <c:idx val="1"/>
              <c:layout>
                <c:manualLayout>
                  <c:x val="0.16312004280846529"/>
                  <c:y val="0.1686385564033597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2E-499C-9626-C16535DEEC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dinámicas'!$G$8:$G$9</c:f>
              <c:strCache>
                <c:ptCount val="2"/>
                <c:pt idx="0">
                  <c:v>Online</c:v>
                </c:pt>
                <c:pt idx="1">
                  <c:v>Tienda</c:v>
                </c:pt>
              </c:strCache>
            </c:strRef>
          </c:cat>
          <c:val>
            <c:numRef>
              <c:f>'Tablas dinámicas'!$H$8:$H$9</c:f>
              <c:numCache>
                <c:formatCode>0.00%</c:formatCode>
                <c:ptCount val="2"/>
                <c:pt idx="0">
                  <c:v>0.74081774081774077</c:v>
                </c:pt>
                <c:pt idx="1">
                  <c:v>0.25918225918225918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2E-499C-9626-C16535DEEC1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[dashboard-de-ventas-en-excel.xlsx]Tablas dinámicas!Medios_Pago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C5A8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FC10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2F9FB5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575A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967213114754103E-3"/>
              <c:y val="-8.94901877884649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'Tablas dinámicas'!$K$7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C5A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B0-4718-B6E4-4E5E3FA6FA32}"/>
              </c:ext>
            </c:extLst>
          </c:dPt>
          <c:dPt>
            <c:idx val="1"/>
            <c:bubble3D val="0"/>
            <c:spPr>
              <a:solidFill>
                <a:srgbClr val="FFC1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B0-4718-B6E4-4E5E3FA6FA32}"/>
              </c:ext>
            </c:extLst>
          </c:dPt>
          <c:dPt>
            <c:idx val="2"/>
            <c:bubble3D val="0"/>
            <c:spPr>
              <a:solidFill>
                <a:srgbClr val="2F9FB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B0-4718-B6E4-4E5E3FA6FA32}"/>
              </c:ext>
            </c:extLst>
          </c:dPt>
          <c:dPt>
            <c:idx val="3"/>
            <c:bubble3D val="0"/>
            <c:spPr>
              <a:solidFill>
                <a:srgbClr val="FF575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B0-4718-B6E4-4E5E3FA6FA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B0-4718-B6E4-4E5E3FA6FA32}"/>
              </c:ext>
            </c:extLst>
          </c:dPt>
          <c:dLbls>
            <c:dLbl>
              <c:idx val="4"/>
              <c:layout>
                <c:manualLayout>
                  <c:x val="-8.1967213114754103E-3"/>
                  <c:y val="-8.949018778846493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B0-4718-B6E4-4E5E3FA6FA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dinámicas'!$J$8:$J$12</c:f>
              <c:strCache>
                <c:ptCount val="5"/>
                <c:pt idx="0">
                  <c:v>Débito</c:v>
                </c:pt>
                <c:pt idx="1">
                  <c:v>Mercado Pago</c:v>
                </c:pt>
                <c:pt idx="2">
                  <c:v>Tarjeta de crédito</c:v>
                </c:pt>
                <c:pt idx="3">
                  <c:v>Transferencia bancaria</c:v>
                </c:pt>
                <c:pt idx="4">
                  <c:v>Efectivo</c:v>
                </c:pt>
              </c:strCache>
            </c:strRef>
          </c:cat>
          <c:val>
            <c:numRef>
              <c:f>'Tablas dinámicas'!$K$8:$K$12</c:f>
              <c:numCache>
                <c:formatCode>0.00%</c:formatCode>
                <c:ptCount val="5"/>
                <c:pt idx="0">
                  <c:v>6.2370062370062374E-2</c:v>
                </c:pt>
                <c:pt idx="1">
                  <c:v>0.24948024948024949</c:v>
                </c:pt>
                <c:pt idx="2">
                  <c:v>0.57657657657657657</c:v>
                </c:pt>
                <c:pt idx="3">
                  <c:v>4.9896049896049899E-2</c:v>
                </c:pt>
                <c:pt idx="4">
                  <c:v>6.1677061677061676E-2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B0-4718-B6E4-4E5E3FA6FA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[dashboard-de-ventas-en-excel.xlsx]Tablas dinámicas!Ventasxproducto</c:name>
    <c:fmtId val="11"/>
  </c:pivotSource>
  <c:chart>
    <c:autoTitleDeleted val="1"/>
    <c:pivotFmts>
      <c:pivotFmt>
        <c:idx val="0"/>
        <c:spPr>
          <a:solidFill>
            <a:srgbClr val="63C5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C5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C5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dinámicas'!$I$17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C5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dinámicas'!$H$18:$H$24</c:f>
              <c:strCache>
                <c:ptCount val="7"/>
                <c:pt idx="0">
                  <c:v>Producto 7</c:v>
                </c:pt>
                <c:pt idx="1">
                  <c:v>Producto 6</c:v>
                </c:pt>
                <c:pt idx="2">
                  <c:v>Producto 5</c:v>
                </c:pt>
                <c:pt idx="3">
                  <c:v>Producto 4</c:v>
                </c:pt>
                <c:pt idx="4">
                  <c:v>Producto 3</c:v>
                </c:pt>
                <c:pt idx="5">
                  <c:v>Producto 2</c:v>
                </c:pt>
                <c:pt idx="6">
                  <c:v>Producto 1</c:v>
                </c:pt>
              </c:strCache>
            </c:strRef>
          </c:cat>
          <c:val>
            <c:numRef>
              <c:f>'Tablas dinámicas'!$I$18:$I$24</c:f>
              <c:numCache>
                <c:formatCode>"$"\ #,##0.00</c:formatCode>
                <c:ptCount val="7"/>
                <c:pt idx="0">
                  <c:v>3000</c:v>
                </c:pt>
                <c:pt idx="1">
                  <c:v>3500</c:v>
                </c:pt>
                <c:pt idx="2">
                  <c:v>4200</c:v>
                </c:pt>
                <c:pt idx="3">
                  <c:v>35000</c:v>
                </c:pt>
                <c:pt idx="4">
                  <c:v>52400</c:v>
                </c:pt>
                <c:pt idx="5">
                  <c:v>40200</c:v>
                </c:pt>
                <c:pt idx="6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A-41B8-A716-97B1AF71B15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147418751"/>
        <c:axId val="147422111"/>
      </c:barChart>
      <c:catAx>
        <c:axId val="147418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422111"/>
        <c:crosses val="autoZero"/>
        <c:auto val="1"/>
        <c:lblAlgn val="ctr"/>
        <c:lblOffset val="100"/>
        <c:noMultiLvlLbl val="0"/>
      </c:catAx>
      <c:valAx>
        <c:axId val="147422111"/>
        <c:scaling>
          <c:orientation val="minMax"/>
        </c:scaling>
        <c:delete val="1"/>
        <c:axPos val="b"/>
        <c:numFmt formatCode="&quot;$&quot;\ #,##0.00" sourceLinked="1"/>
        <c:majorTickMark val="none"/>
        <c:minorTickMark val="none"/>
        <c:tickLblPos val="nextTo"/>
        <c:crossAx val="1474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blog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sv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10" Type="http://schemas.openxmlformats.org/officeDocument/2006/relationships/image" Target="../media/image5.sv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261620</xdr:colOff>
      <xdr:row>4</xdr:row>
      <xdr:rowOff>152400</xdr:rowOff>
    </xdr:from>
    <xdr:to>
      <xdr:col>7</xdr:col>
      <xdr:colOff>452120</xdr:colOff>
      <xdr:row>38</xdr:row>
      <xdr:rowOff>171450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32AF8CCC-596D-41EE-B334-772E780AD88D}"/>
            </a:ext>
          </a:extLst>
        </xdr:cNvPr>
        <xdr:cNvSpPr txBox="1"/>
      </xdr:nvSpPr>
      <xdr:spPr>
        <a:xfrm>
          <a:off x="261620" y="1803400"/>
          <a:ext cx="8089900" cy="6705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La plantilla de excel Dashboard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ventas</a:t>
          </a:r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es útil para analizar y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monitorear las ventas focalizando en el comportamiento de sus clientes.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En la hoja "BD Negocio" especifique: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	- Los productos con su precio de venta y su costo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	- Los canales de venta: por ejemplo si vende online, en la tienda, supermercado, etc.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	- Medios de pago: aquellos medios de pago que ofrece a sus clientes.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En la hoja "Ventas" vuelque toda la información de la venta (las columnas en gris son automáticas).  </a:t>
          </a:r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3. </a:t>
          </a:r>
          <a:r>
            <a:rPr lang="es-ES" sz="1600" b="1" u="sng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Paso importante: </a:t>
          </a: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En la hoja "Tablas_Dinámicas" actualice todas las tablas según los pasos indicados allí.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RESULTADO</a:t>
          </a:r>
          <a:endParaRPr lang="es-ES" sz="1600" b="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En la hoja Dashboard de ventas podrá filtrar por mes y año y ver actualizado los valores del reporte.</a:t>
          </a:r>
        </a:p>
        <a:p>
          <a:pPr marL="0" indent="0"/>
          <a:endParaRPr lang="es-ES" sz="1600" b="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ACLARACIÓN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Para evitar que aparezcan valores en blanco en el dashboard asegúreses que la tabla de la hoja ventas esté completa: borre las filas sin contenido.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b="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Al ingresar datos en cada tabla si precisa añadir filas basta con escribir el dato para que la tabla se expanda automáticamente. Video: </a:t>
          </a:r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https://youtu.be/9VLxyCPMq6g?t=257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b="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b="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600" b="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AR" sz="1600">
            <a:effectLst/>
          </a:endParaRPr>
        </a:p>
        <a:p>
          <a:pPr marL="0" indent="0"/>
          <a:endParaRPr lang="es-ES" sz="1600" b="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635000</xdr:colOff>
      <xdr:row>4</xdr:row>
      <xdr:rowOff>152400</xdr:rowOff>
    </xdr:from>
    <xdr:to>
      <xdr:col>10</xdr:col>
      <xdr:colOff>1231900</xdr:colOff>
      <xdr:row>25</xdr:row>
      <xdr:rowOff>165100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3EF0AEB8-5193-4958-B08A-BC4495F1219E}"/>
            </a:ext>
          </a:extLst>
        </xdr:cNvPr>
        <xdr:cNvSpPr txBox="1"/>
      </xdr:nvSpPr>
      <xdr:spPr>
        <a:xfrm>
          <a:off x="8552180" y="1805940"/>
          <a:ext cx="4414520" cy="4165600"/>
        </a:xfrm>
        <a:prstGeom prst="rect">
          <a:avLst/>
        </a:prstGeom>
        <a:solidFill>
          <a:srgbClr val="FBFB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Más ayuda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Si quieres saber más sobre cómo usar esta plantilla,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o adaptarla, extenderla o corregir algún error, sigue este link: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Otras plantillas</a:t>
          </a:r>
        </a:p>
        <a:p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Si esta plantilla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no es lo que necesitas, es posible que tengamos otra que se ajuste mejor. Aquí puedes acceder a muchas otras más:</a:t>
          </a:r>
        </a:p>
      </xdr:txBody>
    </xdr:sp>
    <xdr:clientData/>
  </xdr:twoCellAnchor>
  <xdr:twoCellAnchor>
    <xdr:from>
      <xdr:col>7</xdr:col>
      <xdr:colOff>635000</xdr:colOff>
      <xdr:row>12</xdr:row>
      <xdr:rowOff>50800</xdr:rowOff>
    </xdr:from>
    <xdr:to>
      <xdr:col>10</xdr:col>
      <xdr:colOff>1206500</xdr:colOff>
      <xdr:row>13</xdr:row>
      <xdr:rowOff>165100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77A973-A694-437F-8975-314CF301BA76}"/>
            </a:ext>
          </a:extLst>
        </xdr:cNvPr>
        <xdr:cNvSpPr txBox="1"/>
      </xdr:nvSpPr>
      <xdr:spPr>
        <a:xfrm>
          <a:off x="8552180" y="3281680"/>
          <a:ext cx="438912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Ver más ayuda →</a:t>
          </a:r>
        </a:p>
      </xdr:txBody>
    </xdr:sp>
    <xdr:clientData/>
  </xdr:twoCellAnchor>
  <xdr:twoCellAnchor>
    <xdr:from>
      <xdr:col>7</xdr:col>
      <xdr:colOff>660400</xdr:colOff>
      <xdr:row>22</xdr:row>
      <xdr:rowOff>165100</xdr:rowOff>
    </xdr:from>
    <xdr:to>
      <xdr:col>10</xdr:col>
      <xdr:colOff>1231900</xdr:colOff>
      <xdr:row>24</xdr:row>
      <xdr:rowOff>76200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F1E1BD23-B1E4-445B-B4D6-AF935A40E662}"/>
            </a:ext>
          </a:extLst>
        </xdr:cNvPr>
        <xdr:cNvSpPr txBox="1"/>
      </xdr:nvSpPr>
      <xdr:spPr>
        <a:xfrm>
          <a:off x="8577580" y="5377180"/>
          <a:ext cx="4389120" cy="307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Ver más plantillas →</a:t>
          </a:r>
        </a:p>
      </xdr:txBody>
    </xdr:sp>
    <xdr:clientData/>
  </xdr:twoCellAnchor>
  <xdr:twoCellAnchor editAs="absolute">
    <xdr:from>
      <xdr:col>8</xdr:col>
      <xdr:colOff>1064260</xdr:colOff>
      <xdr:row>1</xdr:row>
      <xdr:rowOff>21590</xdr:rowOff>
    </xdr:from>
    <xdr:to>
      <xdr:col>10</xdr:col>
      <xdr:colOff>1123224</xdr:colOff>
      <xdr:row>2</xdr:row>
      <xdr:rowOff>111034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4AA94D3D-B7F8-4007-99FE-E28DC3BFF984}"/>
            </a:ext>
          </a:extLst>
        </xdr:cNvPr>
        <xdr:cNvSpPr txBox="1"/>
      </xdr:nvSpPr>
      <xdr:spPr>
        <a:xfrm>
          <a:off x="10233660" y="142240"/>
          <a:ext cx="2598964" cy="781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2000" b="1">
              <a:solidFill>
                <a:sysClr val="windowText" lastClr="00000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484187</xdr:colOff>
      <xdr:row>10</xdr:row>
      <xdr:rowOff>142875</xdr:rowOff>
    </xdr:from>
    <xdr:to>
      <xdr:col>9</xdr:col>
      <xdr:colOff>754062</xdr:colOff>
      <xdr:row>33</xdr:row>
      <xdr:rowOff>150813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1601C9F9-E6E0-BB42-36FB-35E58520F9EA}"/>
            </a:ext>
          </a:extLst>
        </xdr:cNvPr>
        <xdr:cNvSpPr/>
      </xdr:nvSpPr>
      <xdr:spPr>
        <a:xfrm>
          <a:off x="2143125" y="2579688"/>
          <a:ext cx="5032375" cy="42068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50166</xdr:colOff>
      <xdr:row>2</xdr:row>
      <xdr:rowOff>240983</xdr:rowOff>
    </xdr:from>
    <xdr:to>
      <xdr:col>23</xdr:col>
      <xdr:colOff>44768</xdr:colOff>
      <xdr:row>56</xdr:row>
      <xdr:rowOff>38418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C620D846-9B70-9B8B-B643-9790BB35FADF}"/>
            </a:ext>
          </a:extLst>
        </xdr:cNvPr>
        <xdr:cNvSpPr/>
      </xdr:nvSpPr>
      <xdr:spPr>
        <a:xfrm>
          <a:off x="50166" y="1018858"/>
          <a:ext cx="17099915" cy="1016381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absolute">
    <xdr:from>
      <xdr:col>1</xdr:col>
      <xdr:colOff>35559</xdr:colOff>
      <xdr:row>3</xdr:row>
      <xdr:rowOff>111442</xdr:rowOff>
    </xdr:from>
    <xdr:to>
      <xdr:col>3</xdr:col>
      <xdr:colOff>308292</xdr:colOff>
      <xdr:row>10</xdr:row>
      <xdr:rowOff>1905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Año">
              <a:extLst>
                <a:ext uri="{FF2B5EF4-FFF2-40B4-BE49-F238E27FC236}">
                  <a16:creationId xmlns:a16="http://schemas.microsoft.com/office/drawing/2014/main" id="{952606F1-ECC7-49F7-91A7-89C49C244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97" y="1270317"/>
              <a:ext cx="1860233" cy="1168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496570</xdr:colOff>
      <xdr:row>13</xdr:row>
      <xdr:rowOff>79557</xdr:rowOff>
    </xdr:from>
    <xdr:to>
      <xdr:col>9</xdr:col>
      <xdr:colOff>726440</xdr:colOff>
      <xdr:row>33</xdr:row>
      <xdr:rowOff>117657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21658F-E925-49C5-BE9B-6CEBBC64F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497841</xdr:colOff>
      <xdr:row>36</xdr:row>
      <xdr:rowOff>2176</xdr:rowOff>
    </xdr:from>
    <xdr:to>
      <xdr:col>16</xdr:col>
      <xdr:colOff>231775</xdr:colOff>
      <xdr:row>55</xdr:row>
      <xdr:rowOff>192799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63EC78E-D45B-42FD-B153-CBA9C40D0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16</xdr:col>
      <xdr:colOff>264131</xdr:colOff>
      <xdr:row>36</xdr:row>
      <xdr:rowOff>1270</xdr:rowOff>
    </xdr:from>
    <xdr:to>
      <xdr:col>22</xdr:col>
      <xdr:colOff>149021</xdr:colOff>
      <xdr:row>55</xdr:row>
      <xdr:rowOff>193109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A9C141B-A212-4569-B3C1-041EA9174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3175</xdr:colOff>
      <xdr:row>10</xdr:row>
      <xdr:rowOff>155893</xdr:rowOff>
    </xdr:from>
    <xdr:to>
      <xdr:col>3</xdr:col>
      <xdr:colOff>307340</xdr:colOff>
      <xdr:row>31</xdr:row>
      <xdr:rowOff>110491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ES">
              <a:extLst>
                <a:ext uri="{FF2B5EF4-FFF2-40B4-BE49-F238E27FC236}">
                  <a16:creationId xmlns:a16="http://schemas.microsoft.com/office/drawing/2014/main" id="{D3A6AC5A-0E79-4599-804C-6A65DCFBFA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13" y="2592706"/>
              <a:ext cx="1891665" cy="3788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79376</xdr:colOff>
      <xdr:row>0</xdr:row>
      <xdr:rowOff>110491</xdr:rowOff>
    </xdr:from>
    <xdr:to>
      <xdr:col>21</xdr:col>
      <xdr:colOff>302170</xdr:colOff>
      <xdr:row>2</xdr:row>
      <xdr:rowOff>118020</xdr:rowOff>
    </xdr:to>
    <xdr:sp macro="" textlink="">
      <xdr:nvSpPr>
        <xdr:cNvPr id="43" name="TextBox 13">
          <a:extLst>
            <a:ext uri="{FF2B5EF4-FFF2-40B4-BE49-F238E27FC236}">
              <a16:creationId xmlns:a16="http://schemas.microsoft.com/office/drawing/2014/main" id="{D4CC35F1-DBB1-4801-A6F8-91B835D6E07B}"/>
            </a:ext>
          </a:extLst>
        </xdr:cNvPr>
        <xdr:cNvSpPr txBox="1"/>
      </xdr:nvSpPr>
      <xdr:spPr>
        <a:xfrm>
          <a:off x="13647104" y="97791"/>
          <a:ext cx="2593884" cy="794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2000" b="1">
              <a:solidFill>
                <a:sysClr val="windowText" lastClr="00000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16</xdr:col>
      <xdr:colOff>263726</xdr:colOff>
      <xdr:row>13</xdr:row>
      <xdr:rowOff>79337</xdr:rowOff>
    </xdr:from>
    <xdr:to>
      <xdr:col>22</xdr:col>
      <xdr:colOff>149426</xdr:colOff>
      <xdr:row>33</xdr:row>
      <xdr:rowOff>117877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DB32EDC-551A-4293-B623-1C2978D0F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</xdr:col>
      <xdr:colOff>497839</xdr:colOff>
      <xdr:row>3</xdr:row>
      <xdr:rowOff>110625</xdr:rowOff>
    </xdr:from>
    <xdr:to>
      <xdr:col>9</xdr:col>
      <xdr:colOff>764856</xdr:colOff>
      <xdr:row>11</xdr:row>
      <xdr:rowOff>953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F58AB669-8429-0927-EF58-14A537DC12A9}"/>
            </a:ext>
          </a:extLst>
        </xdr:cNvPr>
        <xdr:cNvGrpSpPr/>
      </xdr:nvGrpSpPr>
      <xdr:grpSpPr>
        <a:xfrm>
          <a:off x="2156777" y="1269500"/>
          <a:ext cx="5029517" cy="1350828"/>
          <a:chOff x="2379028" y="1226320"/>
          <a:chExt cx="4766310" cy="1353368"/>
        </a:xfrm>
      </xdr:grpSpPr>
      <xdr:sp macro="" textlink="Ventas_Totales">
        <xdr:nvSpPr>
          <xdr:cNvPr id="2" name="CuadroTexto 1">
            <a:extLst>
              <a:ext uri="{FF2B5EF4-FFF2-40B4-BE49-F238E27FC236}">
                <a16:creationId xmlns:a16="http://schemas.microsoft.com/office/drawing/2014/main" id="{D43F13DA-C040-9514-E531-8B127012B4A3}"/>
              </a:ext>
            </a:extLst>
          </xdr:cNvPr>
          <xdr:cNvSpPr txBox="1"/>
        </xdr:nvSpPr>
        <xdr:spPr>
          <a:xfrm>
            <a:off x="2379028" y="1780223"/>
            <a:ext cx="4766310" cy="568007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93EC34A8-5370-4212-BF31-95E90319487C}" type="TxLink">
              <a:rPr lang="en-US" sz="28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$ 144.300,00</a:t>
            </a:fld>
            <a:endParaRPr lang="es-AR" sz="3200"/>
          </a:p>
        </xdr:txBody>
      </xdr:sp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F5EF8841-F7E1-1830-C130-A08AAA0670E4}"/>
              </a:ext>
            </a:extLst>
          </xdr:cNvPr>
          <xdr:cNvSpPr txBox="1"/>
        </xdr:nvSpPr>
        <xdr:spPr>
          <a:xfrm>
            <a:off x="2379028" y="1250679"/>
            <a:ext cx="4766310" cy="573994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800" b="0" i="0" u="none" strike="noStrike">
                <a:solidFill>
                  <a:srgbClr val="FF575A"/>
                </a:solidFill>
                <a:latin typeface="Calibri"/>
                <a:ea typeface="Calibri"/>
                <a:cs typeface="Calibri"/>
              </a:rPr>
              <a:t>VENTAS TOTALES</a:t>
            </a:r>
            <a:endPara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13DFE11E-7B0E-D6E2-685E-7C7412F8F2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66107" y="1226320"/>
            <a:ext cx="1362341" cy="1353368"/>
          </a:xfrm>
          <a:prstGeom prst="rect">
            <a:avLst/>
          </a:prstGeom>
        </xdr:spPr>
      </xdr:pic>
    </xdr:grpSp>
    <xdr:clientData/>
  </xdr:twoCellAnchor>
  <xdr:twoCellAnchor editAs="absolute">
    <xdr:from>
      <xdr:col>10</xdr:col>
      <xdr:colOff>954</xdr:colOff>
      <xdr:row>3</xdr:row>
      <xdr:rowOff>136872</xdr:rowOff>
    </xdr:from>
    <xdr:to>
      <xdr:col>16</xdr:col>
      <xdr:colOff>231521</xdr:colOff>
      <xdr:row>9</xdr:row>
      <xdr:rowOff>138779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21833451-37AE-7F67-7496-B1C7DE223479}"/>
            </a:ext>
          </a:extLst>
        </xdr:cNvPr>
        <xdr:cNvGrpSpPr/>
      </xdr:nvGrpSpPr>
      <xdr:grpSpPr>
        <a:xfrm>
          <a:off x="7216142" y="1298287"/>
          <a:ext cx="4993067" cy="1097282"/>
          <a:chOff x="7214871" y="1307594"/>
          <a:chExt cx="4978190" cy="1076467"/>
        </a:xfrm>
      </xdr:grpSpPr>
      <xdr:sp macro="" textlink="Total_Utilidad">
        <xdr:nvSpPr>
          <xdr:cNvPr id="4" name="CuadroTexto 3">
            <a:extLst>
              <a:ext uri="{FF2B5EF4-FFF2-40B4-BE49-F238E27FC236}">
                <a16:creationId xmlns:a16="http://schemas.microsoft.com/office/drawing/2014/main" id="{68400E92-9240-0F27-94B3-B23CCD7FA0C1}"/>
              </a:ext>
            </a:extLst>
          </xdr:cNvPr>
          <xdr:cNvSpPr txBox="1"/>
        </xdr:nvSpPr>
        <xdr:spPr>
          <a:xfrm>
            <a:off x="7217410" y="1819864"/>
            <a:ext cx="4975651" cy="564197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8A577D34-F964-4588-9B41-86039501E22A}" type="TxLink">
              <a:rPr lang="en-US" sz="28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$ 15.580,00</a:t>
            </a:fld>
            <a:endParaRPr lang="es-AR" sz="66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7E7DF110-5B75-6753-D0DD-4CFB8B8299A4}"/>
              </a:ext>
            </a:extLst>
          </xdr:cNvPr>
          <xdr:cNvSpPr txBox="1"/>
        </xdr:nvSpPr>
        <xdr:spPr>
          <a:xfrm>
            <a:off x="7214871" y="1307594"/>
            <a:ext cx="4977455" cy="565642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2800" b="0" i="0" u="none" strike="noStrike">
                <a:solidFill>
                  <a:srgbClr val="FF575A"/>
                </a:solidFill>
                <a:latin typeface="Calibri"/>
                <a:ea typeface="Calibri"/>
                <a:cs typeface="Calibri"/>
              </a:rPr>
              <a:t>MARGEN $</a:t>
            </a:r>
            <a:endPara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 editAs="absolute">
    <xdr:from>
      <xdr:col>16</xdr:col>
      <xdr:colOff>263844</xdr:colOff>
      <xdr:row>3</xdr:row>
      <xdr:rowOff>137205</xdr:rowOff>
    </xdr:from>
    <xdr:to>
      <xdr:col>22</xdr:col>
      <xdr:colOff>166351</xdr:colOff>
      <xdr:row>9</xdr:row>
      <xdr:rowOff>150192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FF242300-4A8A-5324-946F-C5025B750A7E}"/>
            </a:ext>
          </a:extLst>
        </xdr:cNvPr>
        <xdr:cNvGrpSpPr/>
      </xdr:nvGrpSpPr>
      <xdr:grpSpPr>
        <a:xfrm>
          <a:off x="12241532" y="1298620"/>
          <a:ext cx="4662467" cy="1105822"/>
          <a:chOff x="12235180" y="1326515"/>
          <a:chExt cx="4648125" cy="1111426"/>
        </a:xfrm>
      </xdr:grpSpPr>
      <xdr:sp macro="" textlink="Margen_porcentual">
        <xdr:nvSpPr>
          <xdr:cNvPr id="6" name="CuadroTexto 5">
            <a:extLst>
              <a:ext uri="{FF2B5EF4-FFF2-40B4-BE49-F238E27FC236}">
                <a16:creationId xmlns:a16="http://schemas.microsoft.com/office/drawing/2014/main" id="{1552DC16-382B-F4B5-588C-B909F5EE7CCB}"/>
              </a:ext>
            </a:extLst>
          </xdr:cNvPr>
          <xdr:cNvSpPr txBox="1"/>
        </xdr:nvSpPr>
        <xdr:spPr>
          <a:xfrm>
            <a:off x="12235180" y="1842453"/>
            <a:ext cx="4648125" cy="595488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fld id="{E7344B66-12BE-4093-A3F1-89FD0CF9D77A}" type="TxLink">
              <a:rPr lang="en-US" sz="32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11%</a:t>
            </a:fld>
            <a:endParaRPr lang="es-AR" sz="199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3BC996B2-8D43-3886-1573-ABDE794AF27F}"/>
              </a:ext>
            </a:extLst>
          </xdr:cNvPr>
          <xdr:cNvSpPr txBox="1"/>
        </xdr:nvSpPr>
        <xdr:spPr>
          <a:xfrm>
            <a:off x="12235180" y="1326515"/>
            <a:ext cx="4645583" cy="523558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800" b="0" i="0" u="none" strike="noStrike">
                <a:solidFill>
                  <a:srgbClr val="FF575A"/>
                </a:solidFill>
                <a:latin typeface="Calibri"/>
                <a:ea typeface="Calibri"/>
                <a:cs typeface="Calibri"/>
              </a:rPr>
              <a:t>MARGEN %</a:t>
            </a:r>
            <a:endPara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 editAs="absolute">
    <xdr:from>
      <xdr:col>3</xdr:col>
      <xdr:colOff>491808</xdr:colOff>
      <xdr:row>10</xdr:row>
      <xdr:rowOff>156158</xdr:rowOff>
    </xdr:from>
    <xdr:to>
      <xdr:col>9</xdr:col>
      <xdr:colOff>726758</xdr:colOff>
      <xdr:row>13</xdr:row>
      <xdr:rowOff>73609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39DC81FB-5FB0-2E0B-D7C1-248073E80F56}"/>
            </a:ext>
          </a:extLst>
        </xdr:cNvPr>
        <xdr:cNvSpPr txBox="1"/>
      </xdr:nvSpPr>
      <xdr:spPr>
        <a:xfrm>
          <a:off x="2150746" y="2592971"/>
          <a:ext cx="4997450" cy="4625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800"/>
            <a:t>Ventas Mensuales</a:t>
          </a:r>
        </a:p>
      </xdr:txBody>
    </xdr:sp>
    <xdr:clientData/>
  </xdr:twoCellAnchor>
  <xdr:twoCellAnchor editAs="absolute">
    <xdr:from>
      <xdr:col>9</xdr:col>
      <xdr:colOff>764857</xdr:colOff>
      <xdr:row>10</xdr:row>
      <xdr:rowOff>154622</xdr:rowOff>
    </xdr:from>
    <xdr:to>
      <xdr:col>16</xdr:col>
      <xdr:colOff>231456</xdr:colOff>
      <xdr:row>13</xdr:row>
      <xdr:rowOff>72605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F8CE97EB-013B-DE59-39E0-15EBE1B87B73}"/>
            </a:ext>
          </a:extLst>
        </xdr:cNvPr>
        <xdr:cNvSpPr txBox="1"/>
      </xdr:nvSpPr>
      <xdr:spPr>
        <a:xfrm>
          <a:off x="7186295" y="2591435"/>
          <a:ext cx="5022849" cy="4656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800"/>
            <a:t>Ventas</a:t>
          </a:r>
          <a:r>
            <a:rPr lang="es-AR" sz="1800" baseline="0"/>
            <a:t> por producto</a:t>
          </a:r>
          <a:endParaRPr lang="es-AR" sz="1800"/>
        </a:p>
      </xdr:txBody>
    </xdr:sp>
    <xdr:clientData/>
  </xdr:twoCellAnchor>
  <xdr:twoCellAnchor editAs="absolute">
    <xdr:from>
      <xdr:col>16</xdr:col>
      <xdr:colOff>264131</xdr:colOff>
      <xdr:row>10</xdr:row>
      <xdr:rowOff>154622</xdr:rowOff>
    </xdr:from>
    <xdr:to>
      <xdr:col>22</xdr:col>
      <xdr:colOff>149021</xdr:colOff>
      <xdr:row>13</xdr:row>
      <xdr:rowOff>72605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792BAE1-43B7-8505-21AF-6A2D71448A2F}"/>
            </a:ext>
          </a:extLst>
        </xdr:cNvPr>
        <xdr:cNvSpPr txBox="1"/>
      </xdr:nvSpPr>
      <xdr:spPr>
        <a:xfrm>
          <a:off x="12241819" y="2591435"/>
          <a:ext cx="4647390" cy="4656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800"/>
            <a:t>Medios de pago</a:t>
          </a:r>
        </a:p>
      </xdr:txBody>
    </xdr:sp>
    <xdr:clientData/>
  </xdr:twoCellAnchor>
  <xdr:twoCellAnchor editAs="absolute">
    <xdr:from>
      <xdr:col>3</xdr:col>
      <xdr:colOff>497841</xdr:colOff>
      <xdr:row>34</xdr:row>
      <xdr:rowOff>1586</xdr:rowOff>
    </xdr:from>
    <xdr:to>
      <xdr:col>16</xdr:col>
      <xdr:colOff>231775</xdr:colOff>
      <xdr:row>35</xdr:row>
      <xdr:rowOff>154939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CFBC6457-B66D-D66D-0644-32F4ED2527B5}"/>
            </a:ext>
          </a:extLst>
        </xdr:cNvPr>
        <xdr:cNvSpPr txBox="1"/>
      </xdr:nvSpPr>
      <xdr:spPr>
        <a:xfrm>
          <a:off x="2166939" y="6817359"/>
          <a:ext cx="10047604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800"/>
            <a:t>Ventas diarias</a:t>
          </a:r>
        </a:p>
      </xdr:txBody>
    </xdr:sp>
    <xdr:clientData/>
  </xdr:twoCellAnchor>
  <xdr:twoCellAnchor editAs="absolute">
    <xdr:from>
      <xdr:col>16</xdr:col>
      <xdr:colOff>263929</xdr:colOff>
      <xdr:row>34</xdr:row>
      <xdr:rowOff>1904</xdr:rowOff>
    </xdr:from>
    <xdr:to>
      <xdr:col>22</xdr:col>
      <xdr:colOff>148819</xdr:colOff>
      <xdr:row>35</xdr:row>
      <xdr:rowOff>154623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3CFACA0A-09EF-645B-9DF2-1CF0D5120A28}"/>
            </a:ext>
          </a:extLst>
        </xdr:cNvPr>
        <xdr:cNvSpPr txBox="1"/>
      </xdr:nvSpPr>
      <xdr:spPr>
        <a:xfrm>
          <a:off x="12240347" y="6816407"/>
          <a:ext cx="4648660" cy="3352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800"/>
            <a:t>Canales de venta</a:t>
          </a:r>
        </a:p>
      </xdr:txBody>
    </xdr:sp>
    <xdr:clientData/>
  </xdr:twoCellAnchor>
  <xdr:twoCellAnchor editAs="absolute">
    <xdr:from>
      <xdr:col>9</xdr:col>
      <xdr:colOff>762000</xdr:colOff>
      <xdr:row>13</xdr:row>
      <xdr:rowOff>79232</xdr:rowOff>
    </xdr:from>
    <xdr:to>
      <xdr:col>16</xdr:col>
      <xdr:colOff>230188</xdr:colOff>
      <xdr:row>33</xdr:row>
      <xdr:rowOff>117982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E4B5BA0C-B3A8-473A-80EE-2B5DBC6EF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643890</xdr:colOff>
      <xdr:row>4</xdr:row>
      <xdr:rowOff>52098</xdr:rowOff>
    </xdr:from>
    <xdr:to>
      <xdr:col>15</xdr:col>
      <xdr:colOff>763270</xdr:colOff>
      <xdr:row>9</xdr:row>
      <xdr:rowOff>56226</xdr:rowOff>
    </xdr:to>
    <xdr:pic>
      <xdr:nvPicPr>
        <xdr:cNvPr id="18" name="Gráfico 17" descr="Dinero contorno">
          <a:extLst>
            <a:ext uri="{FF2B5EF4-FFF2-40B4-BE49-F238E27FC236}">
              <a16:creationId xmlns:a16="http://schemas.microsoft.com/office/drawing/2014/main" id="{44473E43-8C7F-401E-8388-35C3DC95C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1034078" y="1393536"/>
          <a:ext cx="913130" cy="916940"/>
        </a:xfrm>
        <a:prstGeom prst="rect">
          <a:avLst/>
        </a:prstGeom>
      </xdr:spPr>
    </xdr:pic>
    <xdr:clientData/>
  </xdr:twoCellAnchor>
  <xdr:twoCellAnchor editAs="oneCell">
    <xdr:from>
      <xdr:col>19</xdr:col>
      <xdr:colOff>777875</xdr:colOff>
      <xdr:row>4</xdr:row>
      <xdr:rowOff>87312</xdr:rowOff>
    </xdr:from>
    <xdr:to>
      <xdr:col>21</xdr:col>
      <xdr:colOff>103505</xdr:colOff>
      <xdr:row>9</xdr:row>
      <xdr:rowOff>88900</xdr:rowOff>
    </xdr:to>
    <xdr:pic>
      <xdr:nvPicPr>
        <xdr:cNvPr id="22" name="Gráfico 21" descr="Gráfico de barras con tendencia alcista contorno">
          <a:extLst>
            <a:ext uri="{FF2B5EF4-FFF2-40B4-BE49-F238E27FC236}">
              <a16:creationId xmlns:a16="http://schemas.microsoft.com/office/drawing/2014/main" id="{39AFA0A3-0A51-2A97-60D7-5C4889EB3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5136813" y="1428750"/>
          <a:ext cx="91313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247162</xdr:colOff>
      <xdr:row>0</xdr:row>
      <xdr:rowOff>123190</xdr:rowOff>
    </xdr:from>
    <xdr:to>
      <xdr:col>15</xdr:col>
      <xdr:colOff>472496</xdr:colOff>
      <xdr:row>2</xdr:row>
      <xdr:rowOff>125004</xdr:rowOff>
    </xdr:to>
    <xdr:sp macro="" textlink="">
      <xdr:nvSpPr>
        <xdr:cNvPr id="2" name="TextBox 13">
          <a:extLst>
            <a:ext uri="{FF2B5EF4-FFF2-40B4-BE49-F238E27FC236}">
              <a16:creationId xmlns:a16="http://schemas.microsoft.com/office/drawing/2014/main" id="{07D2FC53-C86A-4232-BF28-09E4F3B9FFDA}"/>
            </a:ext>
          </a:extLst>
        </xdr:cNvPr>
        <xdr:cNvSpPr txBox="1"/>
      </xdr:nvSpPr>
      <xdr:spPr>
        <a:xfrm>
          <a:off x="10541000" y="127000"/>
          <a:ext cx="2605314" cy="784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ysClr val="windowText" lastClr="00000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459740</xdr:colOff>
      <xdr:row>0</xdr:row>
      <xdr:rowOff>110490</xdr:rowOff>
    </xdr:from>
    <xdr:to>
      <xdr:col>12</xdr:col>
      <xdr:colOff>688884</xdr:colOff>
      <xdr:row>2</xdr:row>
      <xdr:rowOff>111034</xdr:rowOff>
    </xdr:to>
    <xdr:sp macro="" textlink="">
      <xdr:nvSpPr>
        <xdr:cNvPr id="2" name="TextBox 13">
          <a:extLst>
            <a:ext uri="{FF2B5EF4-FFF2-40B4-BE49-F238E27FC236}">
              <a16:creationId xmlns:a16="http://schemas.microsoft.com/office/drawing/2014/main" id="{57D8EA4C-BE31-4745-AD04-7B5F895F6934}"/>
            </a:ext>
          </a:extLst>
        </xdr:cNvPr>
        <xdr:cNvSpPr txBox="1"/>
      </xdr:nvSpPr>
      <xdr:spPr>
        <a:xfrm>
          <a:off x="14029690" y="110490"/>
          <a:ext cx="2572294" cy="781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ysClr val="windowText" lastClr="00000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88900</xdr:colOff>
      <xdr:row>0</xdr:row>
      <xdr:rowOff>114300</xdr:rowOff>
    </xdr:from>
    <xdr:to>
      <xdr:col>12</xdr:col>
      <xdr:colOff>432344</xdr:colOff>
      <xdr:row>2</xdr:row>
      <xdr:rowOff>114844</xdr:rowOff>
    </xdr:to>
    <xdr:sp macro="" textlink="">
      <xdr:nvSpPr>
        <xdr:cNvPr id="15" name="TextBox 13">
          <a:extLst>
            <a:ext uri="{FF2B5EF4-FFF2-40B4-BE49-F238E27FC236}">
              <a16:creationId xmlns:a16="http://schemas.microsoft.com/office/drawing/2014/main" id="{50479098-F693-43A2-9831-3B86E7CBDD3F}"/>
            </a:ext>
          </a:extLst>
        </xdr:cNvPr>
        <xdr:cNvSpPr txBox="1"/>
      </xdr:nvSpPr>
      <xdr:spPr>
        <a:xfrm>
          <a:off x="10071100" y="114300"/>
          <a:ext cx="2567214" cy="7815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>
              <a:solidFill>
                <a:sysClr val="windowText" lastClr="00000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ecil\Downloads\Dashboard%20de%20ventas%20a%20clientes.xlsx" TargetMode="External"/><Relationship Id="rId1" Type="http://schemas.openxmlformats.org/officeDocument/2006/relationships/externalLinkPath" Target="Dashboard%20de%20ventas%20a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- AYUDA -"/>
      <sheetName val="Dashboard_Clientes"/>
      <sheetName val="BD Negocio"/>
      <sheetName val="BD Productos"/>
      <sheetName val="Registro Ventas"/>
      <sheetName val="Tablas_Dinámicas"/>
      <sheetName val="Dashboard de ventas a clientes"/>
    </sheetNames>
    <sheetDataSet>
      <sheetData sheetId="0"/>
      <sheetData sheetId="1"/>
      <sheetData sheetId="2"/>
      <sheetData sheetId="3"/>
      <sheetData sheetId="4"/>
      <sheetData sheetId="5">
        <row r="11">
          <cell r="Q11" t="str">
            <v>Online</v>
          </cell>
          <cell r="T11" t="str">
            <v>Cliente 3</v>
          </cell>
          <cell r="W11" t="str">
            <v>Producto 3</v>
          </cell>
        </row>
      </sheetData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cilia PlanillaExcel" refreshedDate="45090.448966319447" createdVersion="8" refreshedVersion="8" minRefreshableVersion="3" recordCount="20" xr:uid="{0407B304-EBC7-4234-9685-019F2A7255B5}">
  <cacheSource type="worksheet">
    <worksheetSource name="Ventas"/>
  </cacheSource>
  <cacheFields count="15">
    <cacheField name="FECHA" numFmtId="14">
      <sharedItems containsSemiMixedTypes="0" containsNonDate="0" containsDate="1" containsString="0" minDate="2023-01-01T00:00:00" maxDate="2024-09-10T00:00:00" count="20">
        <d v="2023-05-05T00:00:00"/>
        <d v="2023-05-06T00:00:00"/>
        <d v="2023-06-07T00:00:00"/>
        <d v="2023-06-09T00:00:00"/>
        <d v="2023-07-08T00:00:00"/>
        <d v="2023-07-09T00:00:00"/>
        <d v="2023-01-01T00:00:00"/>
        <d v="2023-02-01T00:00:00"/>
        <d v="2023-03-01T00:00:00"/>
        <d v="2023-04-01T00:00:00"/>
        <d v="2023-09-09T00:00:00"/>
        <d v="2023-10-09T00:00:00"/>
        <d v="2023-08-09T00:00:00"/>
        <d v="2023-11-11T00:00:00"/>
        <d v="2023-12-12T00:00:00"/>
        <d v="2024-02-03T00:00:00"/>
        <d v="2024-06-01T00:00:00"/>
        <d v="2024-07-04T00:00:00"/>
        <d v="2024-08-08T00:00:00"/>
        <d v="2024-09-09T00:00:00"/>
      </sharedItems>
      <fieldGroup par="13"/>
    </cacheField>
    <cacheField name="PRODUCTO" numFmtId="0">
      <sharedItems count="7">
        <s v="Producto 2"/>
        <s v="Producto 3"/>
        <s v="Producto 4"/>
        <s v="Producto 1"/>
        <s v="Producto 5"/>
        <s v="Producto 6"/>
        <s v="Producto 7"/>
      </sharedItems>
    </cacheField>
    <cacheField name="PRECIO" numFmtId="165">
      <sharedItems containsSemiMixedTypes="0" containsString="0" containsNumber="1" containsInteger="1" minValue="200" maxValue="700"/>
    </cacheField>
    <cacheField name="CANTIDAD" numFmtId="0">
      <sharedItems containsSemiMixedTypes="0" containsString="0" containsNumber="1" containsInteger="1" minValue="2" maxValue="50"/>
    </cacheField>
    <cacheField name="TOTAL" numFmtId="165">
      <sharedItems containsSemiMixedTypes="0" containsString="0" containsNumber="1" containsInteger="1" minValue="1200" maxValue="20000"/>
    </cacheField>
    <cacheField name="COSTO" numFmtId="165">
      <sharedItems containsSemiMixedTypes="0" containsString="0" containsNumber="1" containsInteger="1" minValue="900" maxValue="19200"/>
    </cacheField>
    <cacheField name="UTILIDAD" numFmtId="165">
      <sharedItems containsSemiMixedTypes="0" containsString="0" containsNumber="1" containsInteger="1" minValue="150" maxValue="2500"/>
    </cacheField>
    <cacheField name="CANAL DE VENTA" numFmtId="0">
      <sharedItems containsBlank="1" count="3">
        <s v="Tienda"/>
        <s v="Online"/>
        <m u="1"/>
      </sharedItems>
    </cacheField>
    <cacheField name="MEDIO DE PAGO" numFmtId="0">
      <sharedItems containsBlank="1" count="6">
        <s v="Débito"/>
        <s v="Tarjeta de crédito"/>
        <s v="Mercado Pago"/>
        <s v="Transferencia bancaria"/>
        <s v="Efectivo"/>
        <m u="1"/>
      </sharedItems>
    </cacheField>
    <cacheField name="DÍA" numFmtId="1">
      <sharedItems containsSemiMixedTypes="0" containsString="0" containsNumber="1" containsInteger="1" minValue="1" maxValue="12" count="10">
        <n v="5"/>
        <n v="6"/>
        <n v="7"/>
        <n v="9"/>
        <n v="8"/>
        <n v="1"/>
        <n v="11"/>
        <n v="12"/>
        <n v="3"/>
        <n v="4"/>
      </sharedItems>
    </cacheField>
    <cacheField name="MES" numFmtId="0">
      <sharedItems count="12">
        <s v="mayo"/>
        <s v="junio"/>
        <s v="julio"/>
        <s v="enero"/>
        <s v="febrero"/>
        <s v="marzo"/>
        <s v="abril"/>
        <s v="septiembre"/>
        <s v="octubre"/>
        <s v="agosto"/>
        <s v="noviembre"/>
        <s v="diciembre"/>
      </sharedItems>
    </cacheField>
    <cacheField name="Año" numFmtId="0">
      <sharedItems count="2">
        <s v="2023"/>
        <s v="2024"/>
      </sharedItems>
    </cacheField>
    <cacheField name="Días (FECHA)" numFmtId="0" databaseField="0">
      <fieldGroup base="0">
        <rangePr groupBy="days" startDate="2023-01-01T00:00:00" endDate="2024-09-10T00:00:00"/>
        <groupItems count="368">
          <s v="&lt;1/1/2023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9/2024"/>
        </groupItems>
      </fieldGroup>
    </cacheField>
    <cacheField name="Meses (FECHA)" numFmtId="0" databaseField="0">
      <fieldGroup base="0">
        <rangePr groupBy="months" startDate="2023-01-01T00:00:00" endDate="2024-09-10T00:00:00"/>
        <groupItems count="14">
          <s v="&lt;1/1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9/2024"/>
        </groupItems>
      </fieldGroup>
    </cacheField>
    <cacheField name="Margen %" numFmtId="0" formula="UTILIDAD/TOTAL" databaseField="0"/>
  </cacheFields>
  <extLst>
    <ext xmlns:x14="http://schemas.microsoft.com/office/spreadsheetml/2009/9/main" uri="{725AE2AE-9491-48be-B2B4-4EB974FC3084}">
      <x14:pivotCacheDefinition pivotCacheId="13119335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300"/>
    <n v="10"/>
    <n v="3000"/>
    <n v="2500"/>
    <n v="500"/>
    <x v="0"/>
    <x v="0"/>
    <x v="0"/>
    <x v="0"/>
    <x v="0"/>
  </r>
  <r>
    <x v="1"/>
    <x v="1"/>
    <n v="400"/>
    <n v="20"/>
    <n v="8000"/>
    <n v="7400"/>
    <n v="600"/>
    <x v="1"/>
    <x v="1"/>
    <x v="1"/>
    <x v="0"/>
    <x v="0"/>
  </r>
  <r>
    <x v="2"/>
    <x v="2"/>
    <n v="500"/>
    <n v="30"/>
    <n v="15000"/>
    <n v="14400"/>
    <n v="600"/>
    <x v="0"/>
    <x v="1"/>
    <x v="2"/>
    <x v="1"/>
    <x v="0"/>
  </r>
  <r>
    <x v="3"/>
    <x v="0"/>
    <n v="300"/>
    <n v="40"/>
    <n v="12000"/>
    <n v="10000"/>
    <n v="2000"/>
    <x v="1"/>
    <x v="1"/>
    <x v="3"/>
    <x v="1"/>
    <x v="0"/>
  </r>
  <r>
    <x v="4"/>
    <x v="1"/>
    <n v="400"/>
    <n v="50"/>
    <n v="20000"/>
    <n v="18500"/>
    <n v="1500"/>
    <x v="1"/>
    <x v="2"/>
    <x v="4"/>
    <x v="2"/>
    <x v="0"/>
  </r>
  <r>
    <x v="5"/>
    <x v="3"/>
    <n v="200"/>
    <n v="10"/>
    <n v="2000"/>
    <n v="1500"/>
    <n v="500"/>
    <x v="1"/>
    <x v="3"/>
    <x v="3"/>
    <x v="2"/>
    <x v="0"/>
  </r>
  <r>
    <x v="6"/>
    <x v="0"/>
    <n v="300"/>
    <n v="20"/>
    <n v="6000"/>
    <n v="5000"/>
    <n v="1000"/>
    <x v="0"/>
    <x v="0"/>
    <x v="5"/>
    <x v="3"/>
    <x v="0"/>
  </r>
  <r>
    <x v="7"/>
    <x v="1"/>
    <n v="400"/>
    <n v="30"/>
    <n v="12000"/>
    <n v="11100"/>
    <n v="900"/>
    <x v="1"/>
    <x v="1"/>
    <x v="5"/>
    <x v="4"/>
    <x v="0"/>
  </r>
  <r>
    <x v="8"/>
    <x v="2"/>
    <n v="500"/>
    <n v="40"/>
    <n v="20000"/>
    <n v="19200"/>
    <n v="800"/>
    <x v="1"/>
    <x v="1"/>
    <x v="5"/>
    <x v="5"/>
    <x v="0"/>
  </r>
  <r>
    <x v="9"/>
    <x v="0"/>
    <n v="300"/>
    <n v="50"/>
    <n v="15000"/>
    <n v="12500"/>
    <n v="2500"/>
    <x v="1"/>
    <x v="1"/>
    <x v="5"/>
    <x v="6"/>
    <x v="0"/>
  </r>
  <r>
    <x v="10"/>
    <x v="1"/>
    <n v="400"/>
    <n v="20"/>
    <n v="8000"/>
    <n v="7400"/>
    <n v="600"/>
    <x v="0"/>
    <x v="2"/>
    <x v="3"/>
    <x v="7"/>
    <x v="0"/>
  </r>
  <r>
    <x v="11"/>
    <x v="3"/>
    <n v="200"/>
    <n v="20"/>
    <n v="4000"/>
    <n v="3000"/>
    <n v="1000"/>
    <x v="1"/>
    <x v="3"/>
    <x v="3"/>
    <x v="8"/>
    <x v="0"/>
  </r>
  <r>
    <x v="12"/>
    <x v="0"/>
    <n v="300"/>
    <n v="10"/>
    <n v="3000"/>
    <n v="2500"/>
    <n v="500"/>
    <x v="1"/>
    <x v="2"/>
    <x v="3"/>
    <x v="9"/>
    <x v="0"/>
  </r>
  <r>
    <x v="13"/>
    <x v="1"/>
    <n v="400"/>
    <n v="5"/>
    <n v="2000"/>
    <n v="1850"/>
    <n v="150"/>
    <x v="1"/>
    <x v="2"/>
    <x v="6"/>
    <x v="10"/>
    <x v="0"/>
  </r>
  <r>
    <x v="14"/>
    <x v="4"/>
    <n v="600"/>
    <n v="5"/>
    <n v="3000"/>
    <n v="2250"/>
    <n v="750"/>
    <x v="0"/>
    <x v="2"/>
    <x v="7"/>
    <x v="11"/>
    <x v="0"/>
  </r>
  <r>
    <x v="15"/>
    <x v="5"/>
    <n v="700"/>
    <n v="5"/>
    <n v="3500"/>
    <n v="3000"/>
    <n v="500"/>
    <x v="1"/>
    <x v="4"/>
    <x v="8"/>
    <x v="4"/>
    <x v="1"/>
  </r>
  <r>
    <x v="16"/>
    <x v="6"/>
    <n v="600"/>
    <n v="5"/>
    <n v="3000"/>
    <n v="2500"/>
    <n v="500"/>
    <x v="1"/>
    <x v="4"/>
    <x v="5"/>
    <x v="1"/>
    <x v="1"/>
  </r>
  <r>
    <x v="17"/>
    <x v="0"/>
    <n v="300"/>
    <n v="4"/>
    <n v="1200"/>
    <n v="1000"/>
    <n v="200"/>
    <x v="1"/>
    <x v="1"/>
    <x v="9"/>
    <x v="2"/>
    <x v="1"/>
  </r>
  <r>
    <x v="18"/>
    <x v="4"/>
    <n v="600"/>
    <n v="2"/>
    <n v="1200"/>
    <n v="900"/>
    <n v="300"/>
    <x v="1"/>
    <x v="3"/>
    <x v="4"/>
    <x v="9"/>
    <x v="1"/>
  </r>
  <r>
    <x v="19"/>
    <x v="1"/>
    <n v="400"/>
    <n v="6"/>
    <n v="2400"/>
    <n v="2220"/>
    <n v="180"/>
    <x v="0"/>
    <x v="4"/>
    <x v="3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8F212-051E-4F33-844B-313A9B00C492}" name="Ventasxmes" cacheId="5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>
  <location ref="E17:F29" firstHeaderRow="1" firstDataRow="1" firstDataCol="1"/>
  <pivotFields count="15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numFmtId="165" showAll="0"/>
    <pivotField showAll="0"/>
    <pivotField dataField="1" numFmtId="165" showAll="0"/>
    <pivotField numFmtId="165" showAll="0"/>
    <pivotField numFmtId="165" showAll="0"/>
    <pivotField showAll="0"/>
    <pivotField showAll="0"/>
    <pivotField numFmtId="1" showAll="0"/>
    <pivotField showAll="0"/>
    <pivotField showAll="0">
      <items count="3">
        <item x="0"/>
        <item x="1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1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a de TOTAL" fld="4" baseField="0" baseItem="0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F1CA1-C636-4169-8EC4-41D95A073EAA}" name="Totales" cacheId="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D8" firstHeaderRow="0" firstDataRow="1" firstDataCol="0"/>
  <pivotFields count="15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numFmtId="165" showAll="0"/>
    <pivotField showAll="0"/>
    <pivotField dataField="1" numFmtId="165" showAll="0"/>
    <pivotField numFmtId="165" showAll="0"/>
    <pivotField dataField="1" numFmtId="165" showAll="0"/>
    <pivotField showAll="0"/>
    <pivotField showAll="0"/>
    <pivotField numFmtId="1" showAll="0"/>
    <pivotField showAll="0">
      <items count="13">
        <item x="3"/>
        <item x="4"/>
        <item x="5"/>
        <item x="6"/>
        <item x="0"/>
        <item x="1"/>
        <item x="2"/>
        <item x="9"/>
        <item x="7"/>
        <item x="8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TOTAL" fld="4" baseField="0" baseItem="0"/>
    <dataField name="Suma de UTILIDAD" fld="6" baseField="0" baseItem="0"/>
    <dataField name="Suma de Margen %" fld="14" baseField="0" baseItem="0" numFmtId="9"/>
  </dataFields>
  <formats count="4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BA84-6DDA-4F07-935A-C7208C614912}" name="Ventasxproducto" cacheId="5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13">
  <location ref="H17:I24" firstHeaderRow="1" firstDataRow="1" firstDataCol="1"/>
  <pivotFields count="15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 sortType="descending">
      <items count="8">
        <item x="6"/>
        <item x="5"/>
        <item x="4"/>
        <item x="2"/>
        <item x="1"/>
        <item x="0"/>
        <item x="3"/>
        <item t="default"/>
      </items>
    </pivotField>
    <pivotField numFmtId="165" showAll="0"/>
    <pivotField showAll="0"/>
    <pivotField dataField="1" numFmtId="165" showAll="0"/>
    <pivotField numFmtId="165" showAll="0"/>
    <pivotField numFmtId="165" showAll="0"/>
    <pivotField showAll="0"/>
    <pivotField showAll="0"/>
    <pivotField numFmtId="1" showAll="0"/>
    <pivotField showAll="0">
      <items count="13">
        <item x="3"/>
        <item x="4"/>
        <item x="5"/>
        <item x="6"/>
        <item x="0"/>
        <item x="1"/>
        <item x="2"/>
        <item x="9"/>
        <item x="7"/>
        <item x="8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a de TOTAL" fld="4" baseField="0" baseItem="0"/>
  </dataFields>
  <formats count="1">
    <format dxfId="5">
      <pivotArea outline="0" collapsedLevelsAreSubtotals="1" fieldPosition="0"/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AE0AB-D599-4B1C-87F1-3CB0223A06F5}" name="Ventas_xdia" cacheId="5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7">
  <location ref="B17:C27" firstHeaderRow="1" firstDataRow="1" firstDataCol="1"/>
  <pivotFields count="15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numFmtId="165" showAll="0"/>
    <pivotField showAll="0"/>
    <pivotField dataField="1" numFmtId="165" showAll="0"/>
    <pivotField numFmtId="165" showAll="0"/>
    <pivotField numFmtId="165" showAll="0"/>
    <pivotField showAll="0"/>
    <pivotField showAll="0"/>
    <pivotField axis="axisRow" numFmtId="1" showAll="0" sortType="ascending">
      <items count="11">
        <item x="5"/>
        <item x="8"/>
        <item x="9"/>
        <item x="0"/>
        <item x="1"/>
        <item x="2"/>
        <item x="4"/>
        <item x="3"/>
        <item x="6"/>
        <item x="7"/>
        <item t="default"/>
      </items>
    </pivotField>
    <pivotField showAll="0">
      <items count="13">
        <item x="3"/>
        <item x="4"/>
        <item x="5"/>
        <item x="6"/>
        <item x="0"/>
        <item x="1"/>
        <item x="2"/>
        <item x="9"/>
        <item x="7"/>
        <item x="8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a de TOTAL" fld="4" baseField="0" baseItem="0"/>
  </dataFields>
  <formats count="1">
    <format dxfId="6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3E3E4-C370-4000-BCE9-9DC1B6E1240F}" name="Canal" cacheId="5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4">
  <location ref="G7:H9" firstHeaderRow="1" firstDataRow="1" firstDataCol="1"/>
  <pivotFields count="15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numFmtId="165" showAll="0"/>
    <pivotField showAll="0"/>
    <pivotField dataField="1" numFmtId="165" showAll="0"/>
    <pivotField numFmtId="165" showAll="0"/>
    <pivotField numFmtId="165" showAll="0"/>
    <pivotField axis="axisRow" showAll="0">
      <items count="4">
        <item x="1"/>
        <item x="0"/>
        <item m="1" x="2"/>
        <item t="default"/>
      </items>
    </pivotField>
    <pivotField showAll="0"/>
    <pivotField numFmtId="1" showAll="0"/>
    <pivotField showAll="0">
      <items count="13">
        <item x="3"/>
        <item x="4"/>
        <item x="5"/>
        <item x="6"/>
        <item x="0"/>
        <item x="1"/>
        <item x="2"/>
        <item x="9"/>
        <item x="7"/>
        <item x="8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7"/>
  </rowFields>
  <rowItems count="2">
    <i>
      <x/>
    </i>
    <i>
      <x v="1"/>
    </i>
  </rowItems>
  <colItems count="1">
    <i/>
  </colItems>
  <dataFields count="1">
    <dataField name="Suma de TOTAL" fld="4" showDataAs="percentOfTotal" baseField="7" baseItem="0" numFmtId="10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5577C-5D4A-4F22-96AB-68ADF5271D70}" name="Medios_Pago" cacheId="5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8">
  <location ref="J7:K12" firstHeaderRow="1" firstDataRow="1" firstDataCol="1"/>
  <pivotFields count="15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numFmtId="165" showAll="0"/>
    <pivotField showAll="0"/>
    <pivotField dataField="1" numFmtId="165" showAll="0"/>
    <pivotField numFmtId="165" showAll="0"/>
    <pivotField numFmtId="165" showAll="0"/>
    <pivotField showAll="0"/>
    <pivotField axis="axisRow" showAll="0">
      <items count="7">
        <item x="0"/>
        <item x="2"/>
        <item x="1"/>
        <item x="3"/>
        <item m="1" x="5"/>
        <item x="4"/>
        <item t="default"/>
      </items>
    </pivotField>
    <pivotField numFmtId="1" showAll="0"/>
    <pivotField showAll="0">
      <items count="13">
        <item x="3"/>
        <item x="4"/>
        <item x="5"/>
        <item x="6"/>
        <item x="0"/>
        <item x="1"/>
        <item x="2"/>
        <item x="9"/>
        <item x="7"/>
        <item x="8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8"/>
  </rowFields>
  <rowItems count="5">
    <i>
      <x/>
    </i>
    <i>
      <x v="1"/>
    </i>
    <i>
      <x v="2"/>
    </i>
    <i>
      <x v="3"/>
    </i>
    <i>
      <x v="5"/>
    </i>
  </rowItems>
  <colItems count="1">
    <i/>
  </colItems>
  <dataFields count="1">
    <dataField name="Suma de TOTAL" fld="4" showDataAs="percentOfTotal" baseField="7" baseItem="0" numFmtId="10"/>
  </dataFields>
  <formats count="2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chartFormats count="1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F3733E97-E31F-4CDF-90D0-6937356CAA1D}" sourceName="Año">
  <pivotTables>
    <pivotTable tabId="4" name="Canal"/>
    <pivotTable tabId="4" name="Medios_Pago"/>
    <pivotTable tabId="4" name="Totales"/>
    <pivotTable tabId="4" name="Ventas_xdia"/>
    <pivotTable tabId="4" name="Ventasxmes"/>
    <pivotTable tabId="4" name="Ventasxproducto"/>
  </pivotTables>
  <data>
    <tabular pivotCacheId="1311933566" showMissing="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4172F9AC-01E2-404F-928A-9CB4A72F9825}" sourceName="MES">
  <pivotTables>
    <pivotTable tabId="4" name="Canal"/>
    <pivotTable tabId="4" name="Medios_Pago"/>
    <pivotTable tabId="4" name="Totales"/>
    <pivotTable tabId="4" name="Ventas_xdia"/>
    <pivotTable tabId="4" name="Ventasxproducto"/>
  </pivotTables>
  <data>
    <tabular pivotCacheId="1311933566" showMissing="0">
      <items count="12">
        <i x="3" s="1"/>
        <i x="4" s="1"/>
        <i x="5" s="1"/>
        <i x="6" s="1"/>
        <i x="0" s="1"/>
        <i x="1" s="1"/>
        <i x="2" s="1"/>
        <i x="9" s="1"/>
        <i x="7" s="1"/>
        <i x="8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1F4F8929-ECC1-4B90-8F6C-B1BB8D4B6F7B}" cache="SegmentaciónDeDatos_Año" caption="Año" style="SlicerStyleLight3" rowHeight="234950"/>
  <slicer name="MES" xr10:uid="{A97E1DBD-DB77-49B6-8102-0CB29A1B1348}" cache="SegmentaciónDeDatos_MES" caption="MES" style="SlicerStyleLight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7F9C9E-5E75-4D18-B33F-B1B3FDC2AB02}" name="Producto" displayName="Producto" ref="B7:D14" totalsRowShown="0" headerRowDxfId="27">
  <autoFilter ref="B7:D14" xr:uid="{2C7F9C9E-5E75-4D18-B33F-B1B3FDC2AB02}"/>
  <tableColumns count="3">
    <tableColumn id="1" xr3:uid="{6F319B64-2190-4544-8B68-BE1F12F5EBFF}" name="PRODUCTO"/>
    <tableColumn id="2" xr3:uid="{04EDCED8-3458-432A-86A5-8C78C0DB661B}" name="PRECIO" dataDxfId="26" dataCellStyle="Moneda"/>
    <tableColumn id="3" xr3:uid="{9676CDA2-6477-46A4-A08D-65177B4ECCC0}" name="COSTO" dataDxfId="25" dataCellStyle="Moneda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C45F72-E42D-409F-8EF7-1394AABBA95E}" name="Canal" displayName="Canal" ref="F7:F9" totalsRowShown="0">
  <autoFilter ref="F7:F9" xr:uid="{2BC45F72-E42D-409F-8EF7-1394AABBA95E}"/>
  <tableColumns count="1">
    <tableColumn id="1" xr3:uid="{315CD7D0-75CE-4CB6-9992-77375654DF89}" name="CANAL DE VENTAS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F35136-BF51-47B0-9153-07EAFE096906}" name="Medios_Pago" displayName="Medios_Pago" ref="H7:H12" totalsRowShown="0">
  <autoFilter ref="H7:H12" xr:uid="{5AF35136-BF51-47B0-9153-07EAFE096906}"/>
  <tableColumns count="1">
    <tableColumn id="1" xr3:uid="{A035DEF0-F741-480E-82BE-B00189C4D15B}" name="MEDIOS DE PAGO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B52CEB-ACB8-449F-AEF2-9FA47546E372}" name="Ventas" displayName="Ventas" ref="B6:M26" totalsRowShown="0" headerRowDxfId="24" dataDxfId="23">
  <autoFilter ref="B6:M26" xr:uid="{F6B52CEB-ACB8-449F-AEF2-9FA47546E3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4BE22D81-DCE2-4BC2-966D-6D99765157AB}" name="FECHA" dataDxfId="22"/>
    <tableColumn id="2" xr3:uid="{F76B10C7-E100-4276-ABAA-19B1C8124942}" name="PRODUCTO" dataDxfId="21"/>
    <tableColumn id="3" xr3:uid="{F4F11088-FF29-4F8F-9656-83A99C29E473}" name="PRECIO" dataDxfId="20">
      <calculatedColumnFormula>IF(Ventas[[#This Row],[PRODUCTO]]="",0,VLOOKUP(Ventas[[#This Row],[PRODUCTO]],Producto[[PRODUCTO]:[PRECIO]],2,0))</calculatedColumnFormula>
    </tableColumn>
    <tableColumn id="4" xr3:uid="{314965EA-F903-40A4-A9B5-35EC686E5313}" name="CANTIDAD" dataDxfId="19"/>
    <tableColumn id="5" xr3:uid="{7A3B3D60-F62A-4D5D-8B75-1569FA2E570C}" name="TOTAL" dataDxfId="18">
      <calculatedColumnFormula>IFERROR(Ventas[[#This Row],[PRECIO]]*Ventas[[#This Row],[CANTIDAD]],0)</calculatedColumnFormula>
    </tableColumn>
    <tableColumn id="6" xr3:uid="{1356D3C4-52A9-4FF3-87BA-4FC382D1CF13}" name="COSTO" dataDxfId="17">
      <calculatedColumnFormula>IF(Ventas[[#This Row],[PRODUCTO]]="",0,VLOOKUP(Ventas[[#This Row],[PRODUCTO]],Producto[],3,0)*Ventas[[#This Row],[CANTIDAD]])</calculatedColumnFormula>
    </tableColumn>
    <tableColumn id="7" xr3:uid="{876558F1-B775-42C9-AE79-3BBD9358E012}" name="UTILIDAD" dataDxfId="16">
      <calculatedColumnFormula>Ventas[[#This Row],[TOTAL]]-Ventas[[#This Row],[COSTO]]</calculatedColumnFormula>
    </tableColumn>
    <tableColumn id="8" xr3:uid="{F211F47B-F48E-446B-9745-B5B94BE6DE92}" name="CANAL DE VENTA" dataDxfId="15"/>
    <tableColumn id="9" xr3:uid="{F426B80D-6848-4C05-B51C-5D978C051EAC}" name="MEDIO DE PAGO" dataDxfId="14"/>
    <tableColumn id="10" xr3:uid="{004F2EC2-28C2-4187-959A-3FA9BA608B47}" name="DÍA" dataDxfId="13">
      <calculatedColumnFormula>DAY(Ventas[[#This Row],[FECHA]])</calculatedColumnFormula>
    </tableColumn>
    <tableColumn id="11" xr3:uid="{900DC5AD-48D8-4D15-98E5-A7830E68E43A}" name="MES" dataDxfId="12">
      <calculatedColumnFormula>TEXT(Ventas[[#This Row],[FECHA]],"MMMM")</calculatedColumnFormula>
    </tableColumn>
    <tableColumn id="12" xr3:uid="{0255DE9A-0C05-477D-8825-DC431199D74D}" name="Año" dataDxfId="11">
      <calculatedColumnFormula>YEAR(Ventas[[#This Row],[FECHA]])</calculatedColumnFormula>
    </tableColumn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D5FC-E557-40DF-A88B-98AD0034C762}">
  <dimension ref="B1:K5"/>
  <sheetViews>
    <sheetView showGridLines="0" workbookViewId="0">
      <selection activeCell="D3" sqref="D3"/>
    </sheetView>
  </sheetViews>
  <sheetFormatPr baseColWidth="10" defaultRowHeight="15.6" x14ac:dyDescent="0.3"/>
  <cols>
    <col min="1" max="1" width="4.109375" style="23" customWidth="1"/>
    <col min="2" max="11" width="18.5546875" style="23" customWidth="1"/>
    <col min="12" max="16384" width="11.5546875" style="23"/>
  </cols>
  <sheetData>
    <row r="1" spans="2:11" ht="10.050000000000001" customHeight="1" x14ac:dyDescent="0.3"/>
    <row r="2" spans="2:11" ht="55.05" customHeight="1" x14ac:dyDescent="0.3">
      <c r="B2" s="9" t="s">
        <v>55</v>
      </c>
      <c r="C2" s="6"/>
      <c r="D2" s="6"/>
      <c r="E2" s="6"/>
      <c r="F2" s="6"/>
      <c r="G2" s="6"/>
      <c r="H2" s="6"/>
      <c r="I2" s="6"/>
      <c r="J2" s="6"/>
      <c r="K2" s="6"/>
    </row>
    <row r="3" spans="2:11" ht="24" customHeight="1" x14ac:dyDescent="0.3"/>
    <row r="4" spans="2:11" ht="42" customHeight="1" x14ac:dyDescent="0.3">
      <c r="B4" s="24" t="s">
        <v>52</v>
      </c>
      <c r="C4" s="25"/>
      <c r="D4" s="25"/>
      <c r="E4" s="25"/>
      <c r="F4" s="25"/>
      <c r="G4" s="25"/>
      <c r="H4" s="25"/>
      <c r="I4" s="25"/>
      <c r="J4" s="25"/>
      <c r="K4" s="25"/>
    </row>
    <row r="5" spans="2:11" ht="15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EAF1-419F-478C-B87D-C6F73BAAD964}">
  <dimension ref="A2:W56"/>
  <sheetViews>
    <sheetView showGridLines="0" tabSelected="1" zoomScale="80" zoomScaleNormal="80" workbookViewId="0">
      <selection activeCell="AC42" sqref="AC42"/>
    </sheetView>
  </sheetViews>
  <sheetFormatPr baseColWidth="10" defaultRowHeight="14.4" x14ac:dyDescent="0.3"/>
  <cols>
    <col min="1" max="1" width="1" customWidth="1"/>
    <col min="23" max="23" width="5.33203125" customWidth="1"/>
    <col min="27" max="27" width="12" bestFit="1" customWidth="1"/>
  </cols>
  <sheetData>
    <row r="2" spans="1:23" ht="46.8" customHeight="1" x14ac:dyDescent="0.3">
      <c r="B2" s="9" t="s">
        <v>54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30" customHeight="1" x14ac:dyDescent="0.3"/>
    <row r="4" spans="1:23" x14ac:dyDescent="0.3">
      <c r="A4" s="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 spans="1:23" x14ac:dyDescent="0.3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x14ac:dyDescent="0.3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x14ac:dyDescent="0.3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x14ac:dyDescent="0.3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 spans="1:23" x14ac:dyDescent="0.3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x14ac:dyDescent="0.3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 spans="1:23" x14ac:dyDescent="0.3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1:23" x14ac:dyDescent="0.3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x14ac:dyDescent="0.3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x14ac:dyDescent="0.3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x14ac:dyDescent="0.3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3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 spans="2:23" x14ac:dyDescent="0.3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2:23" x14ac:dyDescent="0.3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2:23" x14ac:dyDescent="0.3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spans="2:23" x14ac:dyDescent="0.3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2:23" x14ac:dyDescent="0.3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2:23" x14ac:dyDescent="0.3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 spans="2:23" x14ac:dyDescent="0.3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2:23" x14ac:dyDescent="0.3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 spans="2:23" x14ac:dyDescent="0.3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 spans="2:23" x14ac:dyDescent="0.3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 spans="2:23" x14ac:dyDescent="0.3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 spans="2:23" x14ac:dyDescent="0.3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2:23" x14ac:dyDescent="0.3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 spans="2:23" x14ac:dyDescent="0.3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2:23" x14ac:dyDescent="0.3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2:23" x14ac:dyDescent="0.3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2:23" x14ac:dyDescent="0.3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2:23" x14ac:dyDescent="0.3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2:23" x14ac:dyDescent="0.3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2:23" x14ac:dyDescent="0.3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2:23" x14ac:dyDescent="0.3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2:23" x14ac:dyDescent="0.3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2:23" x14ac:dyDescent="0.3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 spans="2:23" x14ac:dyDescent="0.3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2:23" x14ac:dyDescent="0.3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 spans="2:23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spans="2:23" x14ac:dyDescent="0.3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 spans="2:23" x14ac:dyDescent="0.3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 spans="2:23" x14ac:dyDescent="0.3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 spans="2:23" x14ac:dyDescent="0.3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 spans="2:23" x14ac:dyDescent="0.3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 spans="2:23" x14ac:dyDescent="0.3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 spans="2:23" x14ac:dyDescent="0.3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spans="2:23" x14ac:dyDescent="0.3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 spans="2:23" x14ac:dyDescent="0.3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spans="2:23" x14ac:dyDescent="0.3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 spans="2:23" x14ac:dyDescent="0.3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 spans="2:23" x14ac:dyDescent="0.3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 spans="2:23" x14ac:dyDescent="0.3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 spans="2:23" ht="38.4" customHeight="1" x14ac:dyDescent="0.3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7FBC-1D3C-4A1F-A8BC-90AD0E028413}">
  <sheetPr>
    <tabColor theme="0" tint="-4.9989318521683403E-2"/>
  </sheetPr>
  <dimension ref="B2:P14"/>
  <sheetViews>
    <sheetView showGridLines="0" zoomScale="130" zoomScaleNormal="130" workbookViewId="0">
      <selection activeCell="F8" sqref="F8"/>
    </sheetView>
  </sheetViews>
  <sheetFormatPr baseColWidth="10" defaultRowHeight="14.4" x14ac:dyDescent="0.3"/>
  <cols>
    <col min="1" max="1" width="1.5546875" customWidth="1"/>
    <col min="2" max="2" width="13.77734375" customWidth="1"/>
    <col min="3" max="3" width="18.21875" customWidth="1"/>
    <col min="5" max="5" width="7" customWidth="1"/>
    <col min="6" max="6" width="21.21875" customWidth="1"/>
    <col min="7" max="7" width="7" customWidth="1"/>
    <col min="8" max="8" width="23.33203125" customWidth="1"/>
  </cols>
  <sheetData>
    <row r="2" spans="2:16" ht="46.8" customHeight="1" x14ac:dyDescent="0.3">
      <c r="B2" s="9" t="s">
        <v>54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4" spans="2:16" ht="9" customHeight="1" x14ac:dyDescent="0.3"/>
    <row r="5" spans="2:16" ht="21" x14ac:dyDescent="0.3">
      <c r="B5" s="10" t="s">
        <v>48</v>
      </c>
    </row>
    <row r="7" spans="2:16" x14ac:dyDescent="0.3">
      <c r="B7" s="1" t="s">
        <v>11</v>
      </c>
      <c r="C7" s="1" t="s">
        <v>18</v>
      </c>
      <c r="D7" s="1" t="s">
        <v>14</v>
      </c>
      <c r="F7" t="s">
        <v>46</v>
      </c>
      <c r="H7" t="s">
        <v>47</v>
      </c>
    </row>
    <row r="8" spans="2:16" x14ac:dyDescent="0.3">
      <c r="B8" t="s">
        <v>6</v>
      </c>
      <c r="C8" s="11">
        <v>200</v>
      </c>
      <c r="D8" s="11">
        <v>150</v>
      </c>
      <c r="F8" t="s">
        <v>0</v>
      </c>
      <c r="H8" t="s">
        <v>2</v>
      </c>
    </row>
    <row r="9" spans="2:16" x14ac:dyDescent="0.3">
      <c r="B9" t="s">
        <v>7</v>
      </c>
      <c r="C9" s="11">
        <v>300</v>
      </c>
      <c r="D9" s="11">
        <v>250</v>
      </c>
      <c r="F9" t="s">
        <v>1</v>
      </c>
      <c r="H9" t="s">
        <v>3</v>
      </c>
    </row>
    <row r="10" spans="2:16" x14ac:dyDescent="0.3">
      <c r="B10" t="s">
        <v>8</v>
      </c>
      <c r="C10" s="11">
        <v>400</v>
      </c>
      <c r="D10" s="11">
        <v>370</v>
      </c>
      <c r="H10" t="s">
        <v>4</v>
      </c>
    </row>
    <row r="11" spans="2:16" x14ac:dyDescent="0.3">
      <c r="B11" t="s">
        <v>9</v>
      </c>
      <c r="C11" s="11">
        <v>500</v>
      </c>
      <c r="D11" s="11">
        <v>480</v>
      </c>
      <c r="H11" t="s">
        <v>5</v>
      </c>
    </row>
    <row r="12" spans="2:16" x14ac:dyDescent="0.3">
      <c r="B12" t="s">
        <v>43</v>
      </c>
      <c r="C12" s="11">
        <v>600</v>
      </c>
      <c r="D12" s="11">
        <v>450</v>
      </c>
      <c r="H12" t="s">
        <v>19</v>
      </c>
    </row>
    <row r="13" spans="2:16" x14ac:dyDescent="0.3">
      <c r="B13" t="s">
        <v>44</v>
      </c>
      <c r="C13" s="11">
        <v>700</v>
      </c>
      <c r="D13" s="11">
        <v>600</v>
      </c>
    </row>
    <row r="14" spans="2:16" x14ac:dyDescent="0.3">
      <c r="B14" t="s">
        <v>45</v>
      </c>
      <c r="C14" s="11">
        <v>600</v>
      </c>
      <c r="D14" s="11">
        <v>500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A394-29FF-4519-ADFC-45889079F33B}">
  <sheetPr>
    <tabColor theme="0" tint="-4.9989318521683403E-2"/>
  </sheetPr>
  <dimension ref="B2:M26"/>
  <sheetViews>
    <sheetView showGridLines="0" workbookViewId="0">
      <selection activeCell="P10" sqref="P10"/>
    </sheetView>
  </sheetViews>
  <sheetFormatPr baseColWidth="10" defaultRowHeight="14.4" x14ac:dyDescent="0.3"/>
  <cols>
    <col min="1" max="1" width="3.44140625" customWidth="1"/>
    <col min="2" max="8" width="20.21875" customWidth="1"/>
    <col min="9" max="9" width="24.21875" customWidth="1"/>
    <col min="10" max="10" width="28.88671875" bestFit="1" customWidth="1"/>
    <col min="11" max="11" width="16" customWidth="1"/>
    <col min="12" max="12" width="18" customWidth="1"/>
    <col min="13" max="13" width="16" customWidth="1"/>
    <col min="15" max="15" width="12" bestFit="1" customWidth="1"/>
  </cols>
  <sheetData>
    <row r="2" spans="2:13" ht="46.8" customHeight="1" x14ac:dyDescent="0.3">
      <c r="B2" s="9" t="s">
        <v>54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4" spans="2:13" ht="21" x14ac:dyDescent="0.3">
      <c r="B4" s="10" t="s">
        <v>53</v>
      </c>
    </row>
    <row r="6" spans="2:13" ht="40.799999999999997" customHeight="1" x14ac:dyDescent="0.3">
      <c r="B6" s="17" t="s">
        <v>10</v>
      </c>
      <c r="C6" s="17" t="s">
        <v>11</v>
      </c>
      <c r="D6" s="17" t="s">
        <v>18</v>
      </c>
      <c r="E6" s="17" t="s">
        <v>12</v>
      </c>
      <c r="F6" s="17" t="s">
        <v>13</v>
      </c>
      <c r="G6" s="17" t="s">
        <v>14</v>
      </c>
      <c r="H6" s="17" t="s">
        <v>15</v>
      </c>
      <c r="I6" s="17" t="s">
        <v>16</v>
      </c>
      <c r="J6" s="17" t="s">
        <v>17</v>
      </c>
      <c r="K6" s="17" t="s">
        <v>30</v>
      </c>
      <c r="L6" s="17" t="s">
        <v>31</v>
      </c>
      <c r="M6" s="17" t="s">
        <v>32</v>
      </c>
    </row>
    <row r="7" spans="2:13" ht="21" x14ac:dyDescent="0.4">
      <c r="B7" s="12">
        <v>45051</v>
      </c>
      <c r="C7" s="13" t="s">
        <v>7</v>
      </c>
      <c r="D7" s="16">
        <f>IF(Ventas[[#This Row],[PRODUCTO]]="",0,VLOOKUP(Ventas[[#This Row],[PRODUCTO]],Producto[[PRODUCTO]:[PRECIO]],2,0))</f>
        <v>300</v>
      </c>
      <c r="E7" s="13">
        <v>10</v>
      </c>
      <c r="F7" s="16">
        <f>IFERROR(Ventas[[#This Row],[PRECIO]]*Ventas[[#This Row],[CANTIDAD]],0)</f>
        <v>3000</v>
      </c>
      <c r="G7" s="16">
        <f>IF(Ventas[[#This Row],[PRODUCTO]]="",0,VLOOKUP(Ventas[[#This Row],[PRODUCTO]],Producto[],3,0)*Ventas[[#This Row],[CANTIDAD]])</f>
        <v>2500</v>
      </c>
      <c r="H7" s="16">
        <f>Ventas[[#This Row],[TOTAL]]-Ventas[[#This Row],[COSTO]]</f>
        <v>500</v>
      </c>
      <c r="I7" s="13" t="s">
        <v>0</v>
      </c>
      <c r="J7" s="13" t="s">
        <v>2</v>
      </c>
      <c r="K7" s="14">
        <f>DAY(Ventas[[#This Row],[FECHA]])</f>
        <v>5</v>
      </c>
      <c r="L7" s="15" t="str">
        <f>TEXT(Ventas[[#This Row],[FECHA]],"MMMM")</f>
        <v>mayo</v>
      </c>
      <c r="M7" s="15">
        <f>YEAR(Ventas[[#This Row],[FECHA]])</f>
        <v>2023</v>
      </c>
    </row>
    <row r="8" spans="2:13" ht="21" x14ac:dyDescent="0.4">
      <c r="B8" s="12">
        <v>45052</v>
      </c>
      <c r="C8" s="13" t="s">
        <v>8</v>
      </c>
      <c r="D8" s="16">
        <f>IF(Ventas[[#This Row],[PRODUCTO]]="",0,VLOOKUP(Ventas[[#This Row],[PRODUCTO]],Producto[[PRODUCTO]:[PRECIO]],2,0))</f>
        <v>400</v>
      </c>
      <c r="E8" s="13">
        <v>20</v>
      </c>
      <c r="F8" s="16">
        <f>IFERROR(Ventas[[#This Row],[PRECIO]]*Ventas[[#This Row],[CANTIDAD]],0)</f>
        <v>8000</v>
      </c>
      <c r="G8" s="16">
        <f>IF(Ventas[[#This Row],[PRODUCTO]]="",0,VLOOKUP(Ventas[[#This Row],[PRODUCTO]],Producto[],3,0)*Ventas[[#This Row],[CANTIDAD]])</f>
        <v>7400</v>
      </c>
      <c r="H8" s="16">
        <f>Ventas[[#This Row],[TOTAL]]-Ventas[[#This Row],[COSTO]]</f>
        <v>600</v>
      </c>
      <c r="I8" s="13" t="s">
        <v>1</v>
      </c>
      <c r="J8" s="13" t="s">
        <v>3</v>
      </c>
      <c r="K8" s="14">
        <f>DAY(Ventas[[#This Row],[FECHA]])</f>
        <v>6</v>
      </c>
      <c r="L8" s="15" t="str">
        <f>TEXT(Ventas[[#This Row],[FECHA]],"MMMM")</f>
        <v>mayo</v>
      </c>
      <c r="M8" s="15">
        <f>YEAR(Ventas[[#This Row],[FECHA]])</f>
        <v>2023</v>
      </c>
    </row>
    <row r="9" spans="2:13" ht="21" x14ac:dyDescent="0.4">
      <c r="B9" s="12">
        <v>45084</v>
      </c>
      <c r="C9" s="13" t="s">
        <v>9</v>
      </c>
      <c r="D9" s="16">
        <f>IF(Ventas[[#This Row],[PRODUCTO]]="",0,VLOOKUP(Ventas[[#This Row],[PRODUCTO]],Producto[[PRODUCTO]:[PRECIO]],2,0))</f>
        <v>500</v>
      </c>
      <c r="E9" s="13">
        <v>30</v>
      </c>
      <c r="F9" s="16">
        <f>IFERROR(Ventas[[#This Row],[PRECIO]]*Ventas[[#This Row],[CANTIDAD]],0)</f>
        <v>15000</v>
      </c>
      <c r="G9" s="16">
        <f>IF(Ventas[[#This Row],[PRODUCTO]]="",0,VLOOKUP(Ventas[[#This Row],[PRODUCTO]],Producto[],3,0)*Ventas[[#This Row],[CANTIDAD]])</f>
        <v>14400</v>
      </c>
      <c r="H9" s="16">
        <f>Ventas[[#This Row],[TOTAL]]-Ventas[[#This Row],[COSTO]]</f>
        <v>600</v>
      </c>
      <c r="I9" s="13" t="s">
        <v>0</v>
      </c>
      <c r="J9" s="13" t="s">
        <v>3</v>
      </c>
      <c r="K9" s="14">
        <f>DAY(Ventas[[#This Row],[FECHA]])</f>
        <v>7</v>
      </c>
      <c r="L9" s="15" t="str">
        <f>TEXT(Ventas[[#This Row],[FECHA]],"MMMM")</f>
        <v>junio</v>
      </c>
      <c r="M9" s="15">
        <f>YEAR(Ventas[[#This Row],[FECHA]])</f>
        <v>2023</v>
      </c>
    </row>
    <row r="10" spans="2:13" ht="21" x14ac:dyDescent="0.4">
      <c r="B10" s="12">
        <v>45086</v>
      </c>
      <c r="C10" s="13" t="s">
        <v>7</v>
      </c>
      <c r="D10" s="16">
        <f>IF(Ventas[[#This Row],[PRODUCTO]]="",0,VLOOKUP(Ventas[[#This Row],[PRODUCTO]],Producto[[PRODUCTO]:[PRECIO]],2,0))</f>
        <v>300</v>
      </c>
      <c r="E10" s="13">
        <v>40</v>
      </c>
      <c r="F10" s="16">
        <f>IFERROR(Ventas[[#This Row],[PRECIO]]*Ventas[[#This Row],[CANTIDAD]],0)</f>
        <v>12000</v>
      </c>
      <c r="G10" s="16">
        <f>IF(Ventas[[#This Row],[PRODUCTO]]="",0,VLOOKUP(Ventas[[#This Row],[PRODUCTO]],Producto[],3,0)*Ventas[[#This Row],[CANTIDAD]])</f>
        <v>10000</v>
      </c>
      <c r="H10" s="16">
        <f>Ventas[[#This Row],[TOTAL]]-Ventas[[#This Row],[COSTO]]</f>
        <v>2000</v>
      </c>
      <c r="I10" s="13" t="s">
        <v>1</v>
      </c>
      <c r="J10" s="13" t="s">
        <v>3</v>
      </c>
      <c r="K10" s="14">
        <f>DAY(Ventas[[#This Row],[FECHA]])</f>
        <v>9</v>
      </c>
      <c r="L10" s="15" t="str">
        <f>TEXT(Ventas[[#This Row],[FECHA]],"MMMM")</f>
        <v>junio</v>
      </c>
      <c r="M10" s="15">
        <f>YEAR(Ventas[[#This Row],[FECHA]])</f>
        <v>2023</v>
      </c>
    </row>
    <row r="11" spans="2:13" ht="21" x14ac:dyDescent="0.4">
      <c r="B11" s="12">
        <v>45115</v>
      </c>
      <c r="C11" s="13" t="s">
        <v>8</v>
      </c>
      <c r="D11" s="16">
        <f>IF(Ventas[[#This Row],[PRODUCTO]]="",0,VLOOKUP(Ventas[[#This Row],[PRODUCTO]],Producto[[PRODUCTO]:[PRECIO]],2,0))</f>
        <v>400</v>
      </c>
      <c r="E11" s="13">
        <v>50</v>
      </c>
      <c r="F11" s="16">
        <f>IFERROR(Ventas[[#This Row],[PRECIO]]*Ventas[[#This Row],[CANTIDAD]],0)</f>
        <v>20000</v>
      </c>
      <c r="G11" s="16">
        <f>IF(Ventas[[#This Row],[PRODUCTO]]="",0,VLOOKUP(Ventas[[#This Row],[PRODUCTO]],Producto[],3,0)*Ventas[[#This Row],[CANTIDAD]])</f>
        <v>18500</v>
      </c>
      <c r="H11" s="16">
        <f>Ventas[[#This Row],[TOTAL]]-Ventas[[#This Row],[COSTO]]</f>
        <v>1500</v>
      </c>
      <c r="I11" s="13" t="s">
        <v>1</v>
      </c>
      <c r="J11" s="13" t="s">
        <v>19</v>
      </c>
      <c r="K11" s="14">
        <f>DAY(Ventas[[#This Row],[FECHA]])</f>
        <v>8</v>
      </c>
      <c r="L11" s="15" t="str">
        <f>TEXT(Ventas[[#This Row],[FECHA]],"MMMM")</f>
        <v>julio</v>
      </c>
      <c r="M11" s="15">
        <f>YEAR(Ventas[[#This Row],[FECHA]])</f>
        <v>2023</v>
      </c>
    </row>
    <row r="12" spans="2:13" ht="21" x14ac:dyDescent="0.4">
      <c r="B12" s="12">
        <v>45116</v>
      </c>
      <c r="C12" s="13" t="s">
        <v>6</v>
      </c>
      <c r="D12" s="16">
        <f>IF(Ventas[[#This Row],[PRODUCTO]]="",0,VLOOKUP(Ventas[[#This Row],[PRODUCTO]],Producto[[PRODUCTO]:[PRECIO]],2,0))</f>
        <v>200</v>
      </c>
      <c r="E12" s="13">
        <v>10</v>
      </c>
      <c r="F12" s="16">
        <f>IFERROR(Ventas[[#This Row],[PRECIO]]*Ventas[[#This Row],[CANTIDAD]],0)</f>
        <v>2000</v>
      </c>
      <c r="G12" s="16">
        <f>IF(Ventas[[#This Row],[PRODUCTO]]="",0,VLOOKUP(Ventas[[#This Row],[PRODUCTO]],Producto[],3,0)*Ventas[[#This Row],[CANTIDAD]])</f>
        <v>1500</v>
      </c>
      <c r="H12" s="16">
        <f>Ventas[[#This Row],[TOTAL]]-Ventas[[#This Row],[COSTO]]</f>
        <v>500</v>
      </c>
      <c r="I12" s="13" t="s">
        <v>1</v>
      </c>
      <c r="J12" s="13" t="s">
        <v>5</v>
      </c>
      <c r="K12" s="14">
        <f>DAY(Ventas[[#This Row],[FECHA]])</f>
        <v>9</v>
      </c>
      <c r="L12" s="15" t="str">
        <f>TEXT(Ventas[[#This Row],[FECHA]],"MMMM")</f>
        <v>julio</v>
      </c>
      <c r="M12" s="15">
        <f>YEAR(Ventas[[#This Row],[FECHA]])</f>
        <v>2023</v>
      </c>
    </row>
    <row r="13" spans="2:13" ht="21" x14ac:dyDescent="0.4">
      <c r="B13" s="12">
        <v>44927</v>
      </c>
      <c r="C13" s="13" t="s">
        <v>7</v>
      </c>
      <c r="D13" s="16">
        <f>IF(Ventas[[#This Row],[PRODUCTO]]="",0,VLOOKUP(Ventas[[#This Row],[PRODUCTO]],Producto[[PRODUCTO]:[PRECIO]],2,0))</f>
        <v>300</v>
      </c>
      <c r="E13" s="13">
        <v>20</v>
      </c>
      <c r="F13" s="16">
        <f>IFERROR(Ventas[[#This Row],[PRECIO]]*Ventas[[#This Row],[CANTIDAD]],0)</f>
        <v>6000</v>
      </c>
      <c r="G13" s="16">
        <f>IF(Ventas[[#This Row],[PRODUCTO]]="",0,VLOOKUP(Ventas[[#This Row],[PRODUCTO]],Producto[],3,0)*Ventas[[#This Row],[CANTIDAD]])</f>
        <v>5000</v>
      </c>
      <c r="H13" s="16">
        <f>Ventas[[#This Row],[TOTAL]]-Ventas[[#This Row],[COSTO]]</f>
        <v>1000</v>
      </c>
      <c r="I13" s="13" t="s">
        <v>0</v>
      </c>
      <c r="J13" s="13" t="s">
        <v>2</v>
      </c>
      <c r="K13" s="14">
        <f>DAY(Ventas[[#This Row],[FECHA]])</f>
        <v>1</v>
      </c>
      <c r="L13" s="15" t="str">
        <f>TEXT(Ventas[[#This Row],[FECHA]],"MMMM")</f>
        <v>enero</v>
      </c>
      <c r="M13" s="15">
        <f>YEAR(Ventas[[#This Row],[FECHA]])</f>
        <v>2023</v>
      </c>
    </row>
    <row r="14" spans="2:13" ht="21" x14ac:dyDescent="0.4">
      <c r="B14" s="12">
        <v>44958</v>
      </c>
      <c r="C14" s="13" t="s">
        <v>8</v>
      </c>
      <c r="D14" s="16">
        <f>IF(Ventas[[#This Row],[PRODUCTO]]="",0,VLOOKUP(Ventas[[#This Row],[PRODUCTO]],Producto[[PRODUCTO]:[PRECIO]],2,0))</f>
        <v>400</v>
      </c>
      <c r="E14" s="13">
        <v>30</v>
      </c>
      <c r="F14" s="16">
        <f>IFERROR(Ventas[[#This Row],[PRECIO]]*Ventas[[#This Row],[CANTIDAD]],0)</f>
        <v>12000</v>
      </c>
      <c r="G14" s="16">
        <f>IF(Ventas[[#This Row],[PRODUCTO]]="",0,VLOOKUP(Ventas[[#This Row],[PRODUCTO]],Producto[],3,0)*Ventas[[#This Row],[CANTIDAD]])</f>
        <v>11100</v>
      </c>
      <c r="H14" s="16">
        <f>Ventas[[#This Row],[TOTAL]]-Ventas[[#This Row],[COSTO]]</f>
        <v>900</v>
      </c>
      <c r="I14" s="13" t="s">
        <v>1</v>
      </c>
      <c r="J14" s="13" t="s">
        <v>3</v>
      </c>
      <c r="K14" s="14">
        <f>DAY(Ventas[[#This Row],[FECHA]])</f>
        <v>1</v>
      </c>
      <c r="L14" s="15" t="str">
        <f>TEXT(Ventas[[#This Row],[FECHA]],"MMMM")</f>
        <v>febrero</v>
      </c>
      <c r="M14" s="15">
        <f>YEAR(Ventas[[#This Row],[FECHA]])</f>
        <v>2023</v>
      </c>
    </row>
    <row r="15" spans="2:13" ht="21" x14ac:dyDescent="0.4">
      <c r="B15" s="12">
        <v>44986</v>
      </c>
      <c r="C15" s="13" t="s">
        <v>9</v>
      </c>
      <c r="D15" s="16">
        <f>IF(Ventas[[#This Row],[PRODUCTO]]="",0,VLOOKUP(Ventas[[#This Row],[PRODUCTO]],Producto[[PRODUCTO]:[PRECIO]],2,0))</f>
        <v>500</v>
      </c>
      <c r="E15" s="13">
        <v>40</v>
      </c>
      <c r="F15" s="16">
        <f>IFERROR(Ventas[[#This Row],[PRECIO]]*Ventas[[#This Row],[CANTIDAD]],0)</f>
        <v>20000</v>
      </c>
      <c r="G15" s="16">
        <f>IF(Ventas[[#This Row],[PRODUCTO]]="",0,VLOOKUP(Ventas[[#This Row],[PRODUCTO]],Producto[],3,0)*Ventas[[#This Row],[CANTIDAD]])</f>
        <v>19200</v>
      </c>
      <c r="H15" s="16">
        <f>Ventas[[#This Row],[TOTAL]]-Ventas[[#This Row],[COSTO]]</f>
        <v>800</v>
      </c>
      <c r="I15" s="13" t="s">
        <v>1</v>
      </c>
      <c r="J15" s="13" t="s">
        <v>3</v>
      </c>
      <c r="K15" s="14">
        <f>DAY(Ventas[[#This Row],[FECHA]])</f>
        <v>1</v>
      </c>
      <c r="L15" s="15" t="str">
        <f>TEXT(Ventas[[#This Row],[FECHA]],"MMMM")</f>
        <v>marzo</v>
      </c>
      <c r="M15" s="15">
        <f>YEAR(Ventas[[#This Row],[FECHA]])</f>
        <v>2023</v>
      </c>
    </row>
    <row r="16" spans="2:13" ht="21" x14ac:dyDescent="0.4">
      <c r="B16" s="12">
        <v>45017</v>
      </c>
      <c r="C16" s="13" t="s">
        <v>7</v>
      </c>
      <c r="D16" s="16">
        <f>IF(Ventas[[#This Row],[PRODUCTO]]="",0,VLOOKUP(Ventas[[#This Row],[PRODUCTO]],Producto[[PRODUCTO]:[PRECIO]],2,0))</f>
        <v>300</v>
      </c>
      <c r="E16" s="13">
        <v>50</v>
      </c>
      <c r="F16" s="16">
        <f>IFERROR(Ventas[[#This Row],[PRECIO]]*Ventas[[#This Row],[CANTIDAD]],0)</f>
        <v>15000</v>
      </c>
      <c r="G16" s="16">
        <f>IF(Ventas[[#This Row],[PRODUCTO]]="",0,VLOOKUP(Ventas[[#This Row],[PRODUCTO]],Producto[],3,0)*Ventas[[#This Row],[CANTIDAD]])</f>
        <v>12500</v>
      </c>
      <c r="H16" s="16">
        <f>Ventas[[#This Row],[TOTAL]]-Ventas[[#This Row],[COSTO]]</f>
        <v>2500</v>
      </c>
      <c r="I16" s="13" t="s">
        <v>1</v>
      </c>
      <c r="J16" s="13" t="s">
        <v>3</v>
      </c>
      <c r="K16" s="14">
        <f>DAY(Ventas[[#This Row],[FECHA]])</f>
        <v>1</v>
      </c>
      <c r="L16" s="15" t="str">
        <f>TEXT(Ventas[[#This Row],[FECHA]],"MMMM")</f>
        <v>abril</v>
      </c>
      <c r="M16" s="15">
        <f>YEAR(Ventas[[#This Row],[FECHA]])</f>
        <v>2023</v>
      </c>
    </row>
    <row r="17" spans="2:13" ht="21" x14ac:dyDescent="0.4">
      <c r="B17" s="12">
        <v>45178</v>
      </c>
      <c r="C17" s="13" t="s">
        <v>8</v>
      </c>
      <c r="D17" s="16">
        <f>IF(Ventas[[#This Row],[PRODUCTO]]="",0,VLOOKUP(Ventas[[#This Row],[PRODUCTO]],Producto[[PRODUCTO]:[PRECIO]],2,0))</f>
        <v>400</v>
      </c>
      <c r="E17" s="13">
        <v>20</v>
      </c>
      <c r="F17" s="16">
        <f>IFERROR(Ventas[[#This Row],[PRECIO]]*Ventas[[#This Row],[CANTIDAD]],0)</f>
        <v>8000</v>
      </c>
      <c r="G17" s="16">
        <f>IF(Ventas[[#This Row],[PRODUCTO]]="",0,VLOOKUP(Ventas[[#This Row],[PRODUCTO]],Producto[],3,0)*Ventas[[#This Row],[CANTIDAD]])</f>
        <v>7400</v>
      </c>
      <c r="H17" s="16">
        <f>Ventas[[#This Row],[TOTAL]]-Ventas[[#This Row],[COSTO]]</f>
        <v>600</v>
      </c>
      <c r="I17" s="13" t="s">
        <v>0</v>
      </c>
      <c r="J17" s="13" t="s">
        <v>19</v>
      </c>
      <c r="K17" s="14">
        <f>DAY(Ventas[[#This Row],[FECHA]])</f>
        <v>9</v>
      </c>
      <c r="L17" s="15" t="str">
        <f>TEXT(Ventas[[#This Row],[FECHA]],"MMMM")</f>
        <v>septiembre</v>
      </c>
      <c r="M17" s="15">
        <f>YEAR(Ventas[[#This Row],[FECHA]])</f>
        <v>2023</v>
      </c>
    </row>
    <row r="18" spans="2:13" ht="21" x14ac:dyDescent="0.4">
      <c r="B18" s="12">
        <v>45208</v>
      </c>
      <c r="C18" s="13" t="s">
        <v>6</v>
      </c>
      <c r="D18" s="16">
        <f>IF(Ventas[[#This Row],[PRODUCTO]]="",0,VLOOKUP(Ventas[[#This Row],[PRODUCTO]],Producto[[PRODUCTO]:[PRECIO]],2,0))</f>
        <v>200</v>
      </c>
      <c r="E18" s="13">
        <v>20</v>
      </c>
      <c r="F18" s="16">
        <f>IFERROR(Ventas[[#This Row],[PRECIO]]*Ventas[[#This Row],[CANTIDAD]],0)</f>
        <v>4000</v>
      </c>
      <c r="G18" s="16">
        <f>IF(Ventas[[#This Row],[PRODUCTO]]="",0,VLOOKUP(Ventas[[#This Row],[PRODUCTO]],Producto[],3,0)*Ventas[[#This Row],[CANTIDAD]])</f>
        <v>3000</v>
      </c>
      <c r="H18" s="16">
        <f>Ventas[[#This Row],[TOTAL]]-Ventas[[#This Row],[COSTO]]</f>
        <v>1000</v>
      </c>
      <c r="I18" s="13" t="s">
        <v>1</v>
      </c>
      <c r="J18" s="13" t="s">
        <v>5</v>
      </c>
      <c r="K18" s="14">
        <f>DAY(Ventas[[#This Row],[FECHA]])</f>
        <v>9</v>
      </c>
      <c r="L18" s="15" t="str">
        <f>TEXT(Ventas[[#This Row],[FECHA]],"MMMM")</f>
        <v>octubre</v>
      </c>
      <c r="M18" s="15">
        <f>YEAR(Ventas[[#This Row],[FECHA]])</f>
        <v>2023</v>
      </c>
    </row>
    <row r="19" spans="2:13" ht="21" x14ac:dyDescent="0.4">
      <c r="B19" s="12">
        <v>45147</v>
      </c>
      <c r="C19" s="13" t="s">
        <v>7</v>
      </c>
      <c r="D19" s="16">
        <f>IF(Ventas[[#This Row],[PRODUCTO]]="",0,VLOOKUP(Ventas[[#This Row],[PRODUCTO]],Producto[[PRODUCTO]:[PRECIO]],2,0))</f>
        <v>300</v>
      </c>
      <c r="E19" s="13">
        <v>10</v>
      </c>
      <c r="F19" s="16">
        <f>IFERROR(Ventas[[#This Row],[PRECIO]]*Ventas[[#This Row],[CANTIDAD]],0)</f>
        <v>3000</v>
      </c>
      <c r="G19" s="16">
        <f>IF(Ventas[[#This Row],[PRODUCTO]]="",0,VLOOKUP(Ventas[[#This Row],[PRODUCTO]],Producto[],3,0)*Ventas[[#This Row],[CANTIDAD]])</f>
        <v>2500</v>
      </c>
      <c r="H19" s="16">
        <f>Ventas[[#This Row],[TOTAL]]-Ventas[[#This Row],[COSTO]]</f>
        <v>500</v>
      </c>
      <c r="I19" s="13" t="s">
        <v>1</v>
      </c>
      <c r="J19" s="13" t="s">
        <v>19</v>
      </c>
      <c r="K19" s="14">
        <f>DAY(Ventas[[#This Row],[FECHA]])</f>
        <v>9</v>
      </c>
      <c r="L19" s="15" t="str">
        <f>TEXT(Ventas[[#This Row],[FECHA]],"MMMM")</f>
        <v>agosto</v>
      </c>
      <c r="M19" s="15">
        <f>YEAR(Ventas[[#This Row],[FECHA]])</f>
        <v>2023</v>
      </c>
    </row>
    <row r="20" spans="2:13" ht="21" x14ac:dyDescent="0.4">
      <c r="B20" s="12">
        <v>45241</v>
      </c>
      <c r="C20" s="13" t="s">
        <v>8</v>
      </c>
      <c r="D20" s="16">
        <f>IF(Ventas[[#This Row],[PRODUCTO]]="",0,VLOOKUP(Ventas[[#This Row],[PRODUCTO]],Producto[[PRODUCTO]:[PRECIO]],2,0))</f>
        <v>400</v>
      </c>
      <c r="E20" s="13">
        <v>5</v>
      </c>
      <c r="F20" s="16">
        <f>IFERROR(Ventas[[#This Row],[PRECIO]]*Ventas[[#This Row],[CANTIDAD]],0)</f>
        <v>2000</v>
      </c>
      <c r="G20" s="16">
        <f>IF(Ventas[[#This Row],[PRODUCTO]]="",0,VLOOKUP(Ventas[[#This Row],[PRODUCTO]],Producto[],3,0)*Ventas[[#This Row],[CANTIDAD]])</f>
        <v>1850</v>
      </c>
      <c r="H20" s="16">
        <f>Ventas[[#This Row],[TOTAL]]-Ventas[[#This Row],[COSTO]]</f>
        <v>150</v>
      </c>
      <c r="I20" s="13" t="s">
        <v>1</v>
      </c>
      <c r="J20" s="13" t="s">
        <v>19</v>
      </c>
      <c r="K20" s="14">
        <f>DAY(Ventas[[#This Row],[FECHA]])</f>
        <v>11</v>
      </c>
      <c r="L20" s="15" t="str">
        <f>TEXT(Ventas[[#This Row],[FECHA]],"MMMM")</f>
        <v>noviembre</v>
      </c>
      <c r="M20" s="15">
        <f>YEAR(Ventas[[#This Row],[FECHA]])</f>
        <v>2023</v>
      </c>
    </row>
    <row r="21" spans="2:13" ht="21" x14ac:dyDescent="0.4">
      <c r="B21" s="12">
        <v>45272</v>
      </c>
      <c r="C21" s="13" t="s">
        <v>43</v>
      </c>
      <c r="D21" s="16">
        <f>IF(Ventas[[#This Row],[PRODUCTO]]="",0,VLOOKUP(Ventas[[#This Row],[PRODUCTO]],Producto[[PRODUCTO]:[PRECIO]],2,0))</f>
        <v>600</v>
      </c>
      <c r="E21" s="13">
        <v>5</v>
      </c>
      <c r="F21" s="16">
        <f>IFERROR(Ventas[[#This Row],[PRECIO]]*Ventas[[#This Row],[CANTIDAD]],0)</f>
        <v>3000</v>
      </c>
      <c r="G21" s="16">
        <f>IF(Ventas[[#This Row],[PRODUCTO]]="",0,VLOOKUP(Ventas[[#This Row],[PRODUCTO]],Producto[],3,0)*Ventas[[#This Row],[CANTIDAD]])</f>
        <v>2250</v>
      </c>
      <c r="H21" s="16">
        <f>Ventas[[#This Row],[TOTAL]]-Ventas[[#This Row],[COSTO]]</f>
        <v>750</v>
      </c>
      <c r="I21" s="13" t="s">
        <v>0</v>
      </c>
      <c r="J21" s="13" t="s">
        <v>19</v>
      </c>
      <c r="K21" s="14">
        <f>DAY(Ventas[[#This Row],[FECHA]])</f>
        <v>12</v>
      </c>
      <c r="L21" s="15" t="str">
        <f>TEXT(Ventas[[#This Row],[FECHA]],"MMMM")</f>
        <v>diciembre</v>
      </c>
      <c r="M21" s="15">
        <f>YEAR(Ventas[[#This Row],[FECHA]])</f>
        <v>2023</v>
      </c>
    </row>
    <row r="22" spans="2:13" ht="21" x14ac:dyDescent="0.4">
      <c r="B22" s="12">
        <v>45325</v>
      </c>
      <c r="C22" s="13" t="s">
        <v>44</v>
      </c>
      <c r="D22" s="16">
        <f>IF(Ventas[[#This Row],[PRODUCTO]]="",0,VLOOKUP(Ventas[[#This Row],[PRODUCTO]],Producto[[PRODUCTO]:[PRECIO]],2,0))</f>
        <v>700</v>
      </c>
      <c r="E22" s="13">
        <v>5</v>
      </c>
      <c r="F22" s="16">
        <f>IFERROR(Ventas[[#This Row],[PRECIO]]*Ventas[[#This Row],[CANTIDAD]],0)</f>
        <v>3500</v>
      </c>
      <c r="G22" s="16">
        <f>IF(Ventas[[#This Row],[PRODUCTO]]="",0,VLOOKUP(Ventas[[#This Row],[PRODUCTO]],Producto[],3,0)*Ventas[[#This Row],[CANTIDAD]])</f>
        <v>3000</v>
      </c>
      <c r="H22" s="16">
        <f>Ventas[[#This Row],[TOTAL]]-Ventas[[#This Row],[COSTO]]</f>
        <v>500</v>
      </c>
      <c r="I22" s="13" t="s">
        <v>1</v>
      </c>
      <c r="J22" s="13" t="s">
        <v>4</v>
      </c>
      <c r="K22" s="14">
        <f>DAY(Ventas[[#This Row],[FECHA]])</f>
        <v>3</v>
      </c>
      <c r="L22" s="15" t="str">
        <f>TEXT(Ventas[[#This Row],[FECHA]],"MMMM")</f>
        <v>febrero</v>
      </c>
      <c r="M22" s="15">
        <f>YEAR(Ventas[[#This Row],[FECHA]])</f>
        <v>2024</v>
      </c>
    </row>
    <row r="23" spans="2:13" ht="21" x14ac:dyDescent="0.4">
      <c r="B23" s="12">
        <v>45444</v>
      </c>
      <c r="C23" s="13" t="s">
        <v>45</v>
      </c>
      <c r="D23" s="16">
        <f>IF(Ventas[[#This Row],[PRODUCTO]]="",0,VLOOKUP(Ventas[[#This Row],[PRODUCTO]],Producto[[PRODUCTO]:[PRECIO]],2,0))</f>
        <v>600</v>
      </c>
      <c r="E23" s="13">
        <v>5</v>
      </c>
      <c r="F23" s="16">
        <f>IFERROR(Ventas[[#This Row],[PRECIO]]*Ventas[[#This Row],[CANTIDAD]],0)</f>
        <v>3000</v>
      </c>
      <c r="G23" s="16">
        <f>IF(Ventas[[#This Row],[PRODUCTO]]="",0,VLOOKUP(Ventas[[#This Row],[PRODUCTO]],Producto[],3,0)*Ventas[[#This Row],[CANTIDAD]])</f>
        <v>2500</v>
      </c>
      <c r="H23" s="16">
        <f>Ventas[[#This Row],[TOTAL]]-Ventas[[#This Row],[COSTO]]</f>
        <v>500</v>
      </c>
      <c r="I23" s="13" t="s">
        <v>1</v>
      </c>
      <c r="J23" s="13" t="s">
        <v>4</v>
      </c>
      <c r="K23" s="14">
        <f>DAY(Ventas[[#This Row],[FECHA]])</f>
        <v>1</v>
      </c>
      <c r="L23" s="15" t="str">
        <f>TEXT(Ventas[[#This Row],[FECHA]],"MMMM")</f>
        <v>junio</v>
      </c>
      <c r="M23" s="15">
        <f>YEAR(Ventas[[#This Row],[FECHA]])</f>
        <v>2024</v>
      </c>
    </row>
    <row r="24" spans="2:13" ht="21" x14ac:dyDescent="0.4">
      <c r="B24" s="12">
        <v>45477</v>
      </c>
      <c r="C24" s="13" t="s">
        <v>7</v>
      </c>
      <c r="D24" s="16">
        <f>IF(Ventas[[#This Row],[PRODUCTO]]="",0,VLOOKUP(Ventas[[#This Row],[PRODUCTO]],Producto[[PRODUCTO]:[PRECIO]],2,0))</f>
        <v>300</v>
      </c>
      <c r="E24" s="13">
        <v>4</v>
      </c>
      <c r="F24" s="16">
        <f>IFERROR(Ventas[[#This Row],[PRECIO]]*Ventas[[#This Row],[CANTIDAD]],0)</f>
        <v>1200</v>
      </c>
      <c r="G24" s="16">
        <f>IF(Ventas[[#This Row],[PRODUCTO]]="",0,VLOOKUP(Ventas[[#This Row],[PRODUCTO]],Producto[],3,0)*Ventas[[#This Row],[CANTIDAD]])</f>
        <v>1000</v>
      </c>
      <c r="H24" s="16">
        <f>Ventas[[#This Row],[TOTAL]]-Ventas[[#This Row],[COSTO]]</f>
        <v>200</v>
      </c>
      <c r="I24" s="13" t="s">
        <v>1</v>
      </c>
      <c r="J24" s="13" t="s">
        <v>3</v>
      </c>
      <c r="K24" s="14">
        <f>DAY(Ventas[[#This Row],[FECHA]])</f>
        <v>4</v>
      </c>
      <c r="L24" s="15" t="str">
        <f>TEXT(Ventas[[#This Row],[FECHA]],"MMMM")</f>
        <v>julio</v>
      </c>
      <c r="M24" s="15">
        <f>YEAR(Ventas[[#This Row],[FECHA]])</f>
        <v>2024</v>
      </c>
    </row>
    <row r="25" spans="2:13" ht="21" x14ac:dyDescent="0.4">
      <c r="B25" s="12">
        <v>45512</v>
      </c>
      <c r="C25" s="13" t="s">
        <v>43</v>
      </c>
      <c r="D25" s="16">
        <f>IF(Ventas[[#This Row],[PRODUCTO]]="",0,VLOOKUP(Ventas[[#This Row],[PRODUCTO]],Producto[[PRODUCTO]:[PRECIO]],2,0))</f>
        <v>600</v>
      </c>
      <c r="E25" s="13">
        <v>2</v>
      </c>
      <c r="F25" s="16">
        <f>IFERROR(Ventas[[#This Row],[PRECIO]]*Ventas[[#This Row],[CANTIDAD]],0)</f>
        <v>1200</v>
      </c>
      <c r="G25" s="16">
        <f>IF(Ventas[[#This Row],[PRODUCTO]]="",0,VLOOKUP(Ventas[[#This Row],[PRODUCTO]],Producto[],3,0)*Ventas[[#This Row],[CANTIDAD]])</f>
        <v>900</v>
      </c>
      <c r="H25" s="16">
        <f>Ventas[[#This Row],[TOTAL]]-Ventas[[#This Row],[COSTO]]</f>
        <v>300</v>
      </c>
      <c r="I25" s="13" t="s">
        <v>1</v>
      </c>
      <c r="J25" s="13" t="s">
        <v>5</v>
      </c>
      <c r="K25" s="14">
        <f>DAY(Ventas[[#This Row],[FECHA]])</f>
        <v>8</v>
      </c>
      <c r="L25" s="15" t="str">
        <f>TEXT(Ventas[[#This Row],[FECHA]],"MMMM")</f>
        <v>agosto</v>
      </c>
      <c r="M25" s="15">
        <f>YEAR(Ventas[[#This Row],[FECHA]])</f>
        <v>2024</v>
      </c>
    </row>
    <row r="26" spans="2:13" ht="21" x14ac:dyDescent="0.4">
      <c r="B26" s="12">
        <v>45544</v>
      </c>
      <c r="C26" s="13" t="s">
        <v>8</v>
      </c>
      <c r="D26" s="16">
        <f>IF(Ventas[[#This Row],[PRODUCTO]]="",0,VLOOKUP(Ventas[[#This Row],[PRODUCTO]],Producto[[PRODUCTO]:[PRECIO]],2,0))</f>
        <v>400</v>
      </c>
      <c r="E26" s="13">
        <v>6</v>
      </c>
      <c r="F26" s="16">
        <f>IFERROR(Ventas[[#This Row],[PRECIO]]*Ventas[[#This Row],[CANTIDAD]],0)</f>
        <v>2400</v>
      </c>
      <c r="G26" s="16">
        <f>IF(Ventas[[#This Row],[PRODUCTO]]="",0,VLOOKUP(Ventas[[#This Row],[PRODUCTO]],Producto[],3,0)*Ventas[[#This Row],[CANTIDAD]])</f>
        <v>2220</v>
      </c>
      <c r="H26" s="16">
        <f>Ventas[[#This Row],[TOTAL]]-Ventas[[#This Row],[COSTO]]</f>
        <v>180</v>
      </c>
      <c r="I26" s="13" t="s">
        <v>0</v>
      </c>
      <c r="J26" s="13" t="s">
        <v>4</v>
      </c>
      <c r="K26" s="14">
        <f>DAY(Ventas[[#This Row],[FECHA]])</f>
        <v>9</v>
      </c>
      <c r="L26" s="15" t="str">
        <f>TEXT(Ventas[[#This Row],[FECHA]],"MMMM")</f>
        <v>septiembre</v>
      </c>
      <c r="M26" s="15">
        <f>YEAR(Ventas[[#This Row],[FECHA]])</f>
        <v>2024</v>
      </c>
    </row>
  </sheetData>
  <dataValidations count="3">
    <dataValidation type="list" allowBlank="1" showInputMessage="1" showErrorMessage="1" sqref="C7:C26" xr:uid="{007F6940-D49C-4549-890E-56C8640ECFAC}">
      <formula1>Lista_productos</formula1>
    </dataValidation>
    <dataValidation type="list" allowBlank="1" showInputMessage="1" showErrorMessage="1" sqref="I7:I26" xr:uid="{4089107B-CCD3-4A7C-B4ED-7947C107B520}">
      <formula1>Canal_lista</formula1>
    </dataValidation>
    <dataValidation type="list" allowBlank="1" showInputMessage="1" showErrorMessage="1" sqref="J7:J26" xr:uid="{9AFB04B7-EE22-497B-A754-4BC20CD452F8}">
      <formula1>Medios_de_pago</formula1>
    </dataValidation>
  </dataValidations>
  <pageMargins left="0.7" right="0.7" top="0.75" bottom="0.75" header="0.3" footer="0.3"/>
  <pageSetup orientation="portrait" r:id="rId1"/>
  <ignoredErrors>
    <ignoredError sqref="G7 M7" calculatedColumn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25AB-E812-402C-93D1-51BBD19190D3}">
  <sheetPr>
    <tabColor rgb="FFC4E9E1"/>
  </sheetPr>
  <dimension ref="B2:M29"/>
  <sheetViews>
    <sheetView showGridLines="0" workbookViewId="0">
      <selection activeCell="B18" sqref="B18:B27"/>
    </sheetView>
  </sheetViews>
  <sheetFormatPr baseColWidth="10" defaultRowHeight="14.4" x14ac:dyDescent="0.3"/>
  <cols>
    <col min="1" max="1" width="2.5546875" customWidth="1"/>
    <col min="2" max="2" width="16.77734375" bestFit="1" customWidth="1"/>
    <col min="3" max="3" width="14.21875" bestFit="1" customWidth="1"/>
    <col min="4" max="4" width="9.44140625" bestFit="1" customWidth="1"/>
    <col min="5" max="5" width="16.77734375" bestFit="1" customWidth="1"/>
    <col min="6" max="6" width="14.21875" bestFit="1" customWidth="1"/>
    <col min="7" max="8" width="16.77734375" bestFit="1" customWidth="1"/>
    <col min="9" max="9" width="14.21875" bestFit="1" customWidth="1"/>
    <col min="10" max="10" width="20.33203125" bestFit="1" customWidth="1"/>
    <col min="11" max="11" width="14.21875" bestFit="1" customWidth="1"/>
    <col min="12" max="12" width="19.6640625" bestFit="1" customWidth="1"/>
    <col min="13" max="13" width="20.33203125" bestFit="1" customWidth="1"/>
    <col min="14" max="14" width="14.21875" bestFit="1" customWidth="1"/>
  </cols>
  <sheetData>
    <row r="2" spans="2:13" ht="46.8" customHeight="1" x14ac:dyDescent="0.3">
      <c r="B2" s="9" t="s">
        <v>54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4" spans="2:13" ht="21" x14ac:dyDescent="0.3">
      <c r="B4" s="19" t="s">
        <v>51</v>
      </c>
    </row>
    <row r="6" spans="2:13" ht="21" x14ac:dyDescent="0.3">
      <c r="B6" s="10" t="s">
        <v>33</v>
      </c>
      <c r="G6" s="10" t="s">
        <v>50</v>
      </c>
      <c r="J6" s="10" t="s">
        <v>28</v>
      </c>
    </row>
    <row r="7" spans="2:13" ht="28.8" x14ac:dyDescent="0.3">
      <c r="B7" s="18" t="s">
        <v>20</v>
      </c>
      <c r="C7" s="18" t="s">
        <v>21</v>
      </c>
      <c r="D7" s="18" t="s">
        <v>29</v>
      </c>
      <c r="G7" s="3" t="s">
        <v>22</v>
      </c>
      <c r="H7" t="s">
        <v>20</v>
      </c>
      <c r="J7" s="3" t="s">
        <v>22</v>
      </c>
      <c r="K7" t="s">
        <v>20</v>
      </c>
    </row>
    <row r="8" spans="2:13" x14ac:dyDescent="0.3">
      <c r="B8" s="2">
        <v>144300</v>
      </c>
      <c r="C8" s="2">
        <v>15580</v>
      </c>
      <c r="D8" s="7">
        <v>0.10796950796950797</v>
      </c>
      <c r="G8" s="4" t="s">
        <v>1</v>
      </c>
      <c r="H8" s="5">
        <v>0.74081774081774077</v>
      </c>
      <c r="J8" s="4" t="s">
        <v>2</v>
      </c>
      <c r="K8" s="5">
        <v>6.2370062370062374E-2</v>
      </c>
    </row>
    <row r="9" spans="2:13" x14ac:dyDescent="0.3">
      <c r="G9" s="4" t="s">
        <v>0</v>
      </c>
      <c r="H9" s="5">
        <v>0.25918225918225918</v>
      </c>
      <c r="J9" s="4" t="s">
        <v>19</v>
      </c>
      <c r="K9" s="5">
        <v>0.24948024948024949</v>
      </c>
    </row>
    <row r="10" spans="2:13" x14ac:dyDescent="0.3">
      <c r="J10" s="4" t="s">
        <v>3</v>
      </c>
      <c r="K10" s="5">
        <v>0.57657657657657657</v>
      </c>
    </row>
    <row r="11" spans="2:13" x14ac:dyDescent="0.3">
      <c r="J11" s="4" t="s">
        <v>5</v>
      </c>
      <c r="K11" s="5">
        <v>4.9896049896049899E-2</v>
      </c>
    </row>
    <row r="12" spans="2:13" x14ac:dyDescent="0.3">
      <c r="J12" s="4" t="s">
        <v>4</v>
      </c>
      <c r="K12" s="5">
        <v>6.1677061677061676E-2</v>
      </c>
    </row>
    <row r="16" spans="2:13" ht="21" x14ac:dyDescent="0.3">
      <c r="B16" s="10" t="s">
        <v>49</v>
      </c>
      <c r="E16" s="10" t="s">
        <v>26</v>
      </c>
      <c r="H16" s="10" t="s">
        <v>27</v>
      </c>
    </row>
    <row r="17" spans="2:13" x14ac:dyDescent="0.3">
      <c r="B17" s="3" t="s">
        <v>22</v>
      </c>
      <c r="C17" t="s">
        <v>20</v>
      </c>
      <c r="E17" s="3" t="s">
        <v>22</v>
      </c>
      <c r="F17" t="s">
        <v>20</v>
      </c>
      <c r="H17" s="3" t="s">
        <v>22</v>
      </c>
      <c r="I17" t="s">
        <v>20</v>
      </c>
      <c r="K17" s="27"/>
      <c r="L17" s="27"/>
      <c r="M17" s="27"/>
    </row>
    <row r="18" spans="2:13" x14ac:dyDescent="0.3">
      <c r="B18" s="8">
        <v>1</v>
      </c>
      <c r="C18" s="2">
        <v>56000</v>
      </c>
      <c r="E18" s="4" t="s">
        <v>34</v>
      </c>
      <c r="F18" s="2">
        <v>6000</v>
      </c>
      <c r="H18" s="4" t="s">
        <v>45</v>
      </c>
      <c r="I18" s="2">
        <v>3000</v>
      </c>
      <c r="K18" s="20"/>
      <c r="L18" s="21"/>
      <c r="M18" s="20"/>
    </row>
    <row r="19" spans="2:13" x14ac:dyDescent="0.3">
      <c r="B19" s="8">
        <v>3</v>
      </c>
      <c r="C19" s="2">
        <v>3500</v>
      </c>
      <c r="E19" s="4" t="s">
        <v>35</v>
      </c>
      <c r="F19" s="2">
        <v>15500</v>
      </c>
      <c r="H19" s="4" t="s">
        <v>44</v>
      </c>
      <c r="I19" s="2">
        <v>3500</v>
      </c>
      <c r="K19" s="1"/>
      <c r="L19" s="22"/>
      <c r="M19" s="1"/>
    </row>
    <row r="20" spans="2:13" x14ac:dyDescent="0.3">
      <c r="B20" s="8">
        <v>4</v>
      </c>
      <c r="C20" s="2">
        <v>1200</v>
      </c>
      <c r="E20" s="4" t="s">
        <v>36</v>
      </c>
      <c r="F20" s="2">
        <v>20000</v>
      </c>
      <c r="H20" s="4" t="s">
        <v>43</v>
      </c>
      <c r="I20" s="2">
        <v>4200</v>
      </c>
      <c r="K20" s="1"/>
      <c r="L20" s="22"/>
      <c r="M20" s="1"/>
    </row>
    <row r="21" spans="2:13" x14ac:dyDescent="0.3">
      <c r="B21" s="8">
        <v>5</v>
      </c>
      <c r="C21" s="2">
        <v>3000</v>
      </c>
      <c r="E21" s="4" t="s">
        <v>37</v>
      </c>
      <c r="F21" s="2">
        <v>15000</v>
      </c>
      <c r="H21" s="4" t="s">
        <v>9</v>
      </c>
      <c r="I21" s="2">
        <v>35000</v>
      </c>
      <c r="K21" s="1"/>
      <c r="L21" s="22"/>
      <c r="M21" s="1"/>
    </row>
    <row r="22" spans="2:13" x14ac:dyDescent="0.3">
      <c r="B22" s="8">
        <v>6</v>
      </c>
      <c r="C22" s="2">
        <v>8000</v>
      </c>
      <c r="E22" s="4" t="s">
        <v>23</v>
      </c>
      <c r="F22" s="2">
        <v>11000</v>
      </c>
      <c r="H22" s="4" t="s">
        <v>8</v>
      </c>
      <c r="I22" s="2">
        <v>52400</v>
      </c>
      <c r="K22" s="1"/>
      <c r="L22" s="22"/>
      <c r="M22" s="1"/>
    </row>
    <row r="23" spans="2:13" x14ac:dyDescent="0.3">
      <c r="B23" s="8">
        <v>7</v>
      </c>
      <c r="C23" s="2">
        <v>15000</v>
      </c>
      <c r="E23" s="4" t="s">
        <v>24</v>
      </c>
      <c r="F23" s="2">
        <v>30000</v>
      </c>
      <c r="H23" s="4" t="s">
        <v>7</v>
      </c>
      <c r="I23" s="2">
        <v>40200</v>
      </c>
      <c r="K23" s="1"/>
      <c r="L23" s="22"/>
      <c r="M23" s="1"/>
    </row>
    <row r="24" spans="2:13" x14ac:dyDescent="0.3">
      <c r="B24" s="8">
        <v>8</v>
      </c>
      <c r="C24" s="2">
        <v>21200</v>
      </c>
      <c r="E24" s="4" t="s">
        <v>25</v>
      </c>
      <c r="F24" s="2">
        <v>23200</v>
      </c>
      <c r="H24" s="4" t="s">
        <v>6</v>
      </c>
      <c r="I24" s="2">
        <v>6000</v>
      </c>
      <c r="K24" s="1"/>
      <c r="L24" s="1"/>
      <c r="M24" s="1"/>
    </row>
    <row r="25" spans="2:13" x14ac:dyDescent="0.3">
      <c r="B25" s="8">
        <v>9</v>
      </c>
      <c r="C25" s="2">
        <v>31400</v>
      </c>
      <c r="E25" s="4" t="s">
        <v>38</v>
      </c>
      <c r="F25" s="2">
        <v>4200</v>
      </c>
      <c r="K25" s="1"/>
      <c r="L25" s="1"/>
      <c r="M25" s="1"/>
    </row>
    <row r="26" spans="2:13" x14ac:dyDescent="0.3">
      <c r="B26" s="8">
        <v>11</v>
      </c>
      <c r="C26" s="2">
        <v>2000</v>
      </c>
      <c r="E26" s="4" t="s">
        <v>39</v>
      </c>
      <c r="F26" s="2">
        <v>10400</v>
      </c>
    </row>
    <row r="27" spans="2:13" x14ac:dyDescent="0.3">
      <c r="B27" s="8">
        <v>12</v>
      </c>
      <c r="C27" s="2">
        <v>3000</v>
      </c>
      <c r="E27" s="4" t="s">
        <v>40</v>
      </c>
      <c r="F27" s="2">
        <v>4000</v>
      </c>
    </row>
    <row r="28" spans="2:13" x14ac:dyDescent="0.3">
      <c r="E28" s="4" t="s">
        <v>41</v>
      </c>
      <c r="F28" s="2">
        <v>2000</v>
      </c>
    </row>
    <row r="29" spans="2:13" x14ac:dyDescent="0.3">
      <c r="E29" s="4" t="s">
        <v>42</v>
      </c>
      <c r="F29" s="2">
        <v>3000</v>
      </c>
    </row>
  </sheetData>
  <mergeCells count="1">
    <mergeCell ref="K17:M17"/>
  </mergeCell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- AYUDA -</vt:lpstr>
      <vt:lpstr>Dashboard de ventas</vt:lpstr>
      <vt:lpstr>BD Negocio</vt:lpstr>
      <vt:lpstr>Ventas</vt:lpstr>
      <vt:lpstr>Tablas dinámicas</vt:lpstr>
      <vt:lpstr>Canal_lista</vt:lpstr>
      <vt:lpstr>Lista_productos</vt:lpstr>
      <vt:lpstr>Margen_porcentual</vt:lpstr>
      <vt:lpstr>Medios_de_pago</vt:lpstr>
      <vt:lpstr>Total_Utilidad</vt:lpstr>
      <vt:lpstr>Ventas_Totales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Cecilia PlanillaExcel</cp:lastModifiedBy>
  <dcterms:created xsi:type="dcterms:W3CDTF">2023-06-09T19:38:19Z</dcterms:created>
  <dcterms:modified xsi:type="dcterms:W3CDTF">2023-12-21T19:27:50Z</dcterms:modified>
</cp:coreProperties>
</file>