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b4f2fe465a73d38/Desktop/Jobs/"/>
    </mc:Choice>
  </mc:AlternateContent>
  <xr:revisionPtr revIDLastSave="17" documentId="8_{55602805-142E-4F30-B003-C726C25D9325}" xr6:coauthVersionLast="47" xr6:coauthVersionMax="47" xr10:uidLastSave="{58C07784-D57E-4D44-89F9-14164563D97C}"/>
  <bookViews>
    <workbookView xWindow="-28920" yWindow="-2340" windowWidth="29040" windowHeight="15840" tabRatio="775" xr2:uid="{00000000-000D-0000-FFFF-FFFF00000000}"/>
  </bookViews>
  <sheets>
    <sheet name="Summary" sheetId="17" r:id="rId1"/>
    <sheet name="Screenshot" sheetId="18" r:id="rId2"/>
    <sheet name="Market Segmentation &gt;&gt;" sheetId="19" r:id="rId3"/>
    <sheet name="Combined Data" sheetId="5" r:id="rId4"/>
    <sheet name="Market1" sheetId="7" r:id="rId5"/>
    <sheet name="Market2B" sheetId="11" r:id="rId6"/>
    <sheet name="Market3B" sheetId="12" r:id="rId7"/>
    <sheet name="Market4B" sheetId="13" r:id="rId8"/>
    <sheet name="Market5B" sheetId="14" r:id="rId9"/>
    <sheet name="Back Up Data &gt;&gt;" sheetId="20" r:id="rId10"/>
    <sheet name="Market Cohort Data" sheetId="3" r:id="rId11"/>
    <sheet name="Customer Acquisition Data" sheetId="4" r:id="rId12"/>
  </sheets>
  <definedNames>
    <definedName name="_xlnm._FilterDatabase" localSheetId="4" hidden="1">Market1!$C$2:$K$23</definedName>
    <definedName name="_xlnm._FilterDatabase" localSheetId="5" hidden="1">Market2B!$C$2:$K$23</definedName>
    <definedName name="_xlnm._FilterDatabase" localSheetId="6" hidden="1">Market3B!$C$2:$K$23</definedName>
    <definedName name="_xlnm._FilterDatabase" localSheetId="7" hidden="1">Market4B!$C$2:$K$23</definedName>
    <definedName name="_xlnm._FilterDatabase" localSheetId="8" hidden="1">Market5B!$C$2:$K$23</definedName>
    <definedName name="_xlnm._FilterDatabase" localSheetId="0" hidden="1">Summary!$C$2:$K$5</definedName>
  </definedNames>
  <calcPr calcId="191029"/>
</workbook>
</file>

<file path=xl/calcChain.xml><?xml version="1.0" encoding="utf-8"?>
<calcChain xmlns="http://schemas.openxmlformats.org/spreadsheetml/2006/main">
  <c r="F47" i="17" l="1"/>
  <c r="F34" i="17"/>
  <c r="J68" i="7"/>
  <c r="Q44" i="17"/>
  <c r="Y59" i="17"/>
  <c r="X59" i="17"/>
  <c r="Y56" i="17"/>
  <c r="X56" i="17"/>
  <c r="W56" i="17"/>
  <c r="Y46" i="17"/>
  <c r="V45" i="17"/>
  <c r="Y32" i="17"/>
  <c r="X32" i="17"/>
  <c r="W32" i="17"/>
  <c r="V31" i="17"/>
  <c r="U31" i="17"/>
  <c r="Y30" i="17"/>
  <c r="Y19" i="17"/>
  <c r="X19" i="17"/>
  <c r="W18" i="17"/>
  <c r="V18" i="17"/>
  <c r="U18" i="17"/>
  <c r="O23" i="14"/>
  <c r="O22" i="14"/>
  <c r="O21" i="14"/>
  <c r="O20" i="14"/>
  <c r="O19" i="14"/>
  <c r="O18" i="14"/>
  <c r="O17" i="14"/>
  <c r="O16" i="14"/>
  <c r="O15" i="14"/>
  <c r="O14" i="14"/>
  <c r="O13" i="14"/>
  <c r="O12" i="14"/>
  <c r="O25" i="14" s="1"/>
  <c r="O59" i="17" s="1"/>
  <c r="O11" i="14"/>
  <c r="O57" i="17" s="1"/>
  <c r="O9" i="14"/>
  <c r="O8" i="14"/>
  <c r="O7" i="14"/>
  <c r="O6" i="14"/>
  <c r="O5" i="14"/>
  <c r="O4" i="14"/>
  <c r="O3" i="14"/>
  <c r="O23" i="13"/>
  <c r="O22" i="13"/>
  <c r="O21" i="13"/>
  <c r="O20" i="13"/>
  <c r="O19" i="13"/>
  <c r="O18" i="13"/>
  <c r="O17" i="13"/>
  <c r="O16" i="13"/>
  <c r="O15" i="13"/>
  <c r="O14" i="13"/>
  <c r="O13" i="13"/>
  <c r="O12" i="13"/>
  <c r="O25" i="13" s="1"/>
  <c r="O46" i="17" s="1"/>
  <c r="O11" i="13"/>
  <c r="O44" i="17" s="1"/>
  <c r="O9" i="13"/>
  <c r="O8" i="13"/>
  <c r="O7" i="13"/>
  <c r="O6" i="13"/>
  <c r="O5" i="13"/>
  <c r="O4" i="13"/>
  <c r="O3" i="13"/>
  <c r="O23" i="12"/>
  <c r="O22" i="12"/>
  <c r="O21" i="12"/>
  <c r="O20" i="12"/>
  <c r="O19" i="12"/>
  <c r="O18" i="12"/>
  <c r="O17" i="12"/>
  <c r="O16" i="12"/>
  <c r="O15" i="12"/>
  <c r="O14" i="12"/>
  <c r="O13" i="12"/>
  <c r="O12" i="12"/>
  <c r="O25" i="12" s="1"/>
  <c r="O33" i="17" s="1"/>
  <c r="O11" i="12"/>
  <c r="O31" i="17" s="1"/>
  <c r="O9" i="12"/>
  <c r="O8" i="12"/>
  <c r="O7" i="12"/>
  <c r="O6" i="12"/>
  <c r="O5" i="12"/>
  <c r="O4" i="12"/>
  <c r="O3" i="12"/>
  <c r="O23" i="11"/>
  <c r="O22" i="11"/>
  <c r="O21" i="11"/>
  <c r="O20" i="11"/>
  <c r="O19" i="11"/>
  <c r="O18" i="11"/>
  <c r="O17" i="11"/>
  <c r="O16" i="11"/>
  <c r="O15" i="11"/>
  <c r="O14" i="11"/>
  <c r="O13" i="11"/>
  <c r="O12" i="11"/>
  <c r="O25" i="11" s="1"/>
  <c r="O20" i="17" s="1"/>
  <c r="O11" i="11"/>
  <c r="O18" i="17" s="1"/>
  <c r="O9" i="11"/>
  <c r="O8" i="11"/>
  <c r="O7" i="11"/>
  <c r="O6" i="11"/>
  <c r="O5" i="11"/>
  <c r="O4" i="11"/>
  <c r="O3" i="11"/>
  <c r="O23" i="7"/>
  <c r="O22" i="7"/>
  <c r="O21" i="7"/>
  <c r="O20" i="7"/>
  <c r="O19" i="7"/>
  <c r="O18" i="7"/>
  <c r="O17" i="7"/>
  <c r="O16" i="7"/>
  <c r="O15" i="7"/>
  <c r="O14" i="7"/>
  <c r="O13" i="7"/>
  <c r="O12" i="7"/>
  <c r="O9" i="7"/>
  <c r="O8" i="7"/>
  <c r="O7" i="7"/>
  <c r="O6" i="7"/>
  <c r="O5" i="7"/>
  <c r="O4" i="7"/>
  <c r="O3" i="7"/>
  <c r="K62" i="17"/>
  <c r="I60" i="17"/>
  <c r="K40" i="7"/>
  <c r="J40" i="7"/>
  <c r="I40" i="7"/>
  <c r="H40" i="7"/>
  <c r="G40" i="7"/>
  <c r="F40" i="7"/>
  <c r="E40" i="7"/>
  <c r="K40" i="14"/>
  <c r="J40" i="14"/>
  <c r="I40" i="14"/>
  <c r="H40" i="14"/>
  <c r="G40" i="14"/>
  <c r="F40" i="14"/>
  <c r="F62" i="17" s="1"/>
  <c r="E40" i="14"/>
  <c r="E62" i="17" s="1"/>
  <c r="K40" i="13"/>
  <c r="J40" i="13"/>
  <c r="I40" i="13"/>
  <c r="H40" i="13"/>
  <c r="G40" i="13"/>
  <c r="F40" i="13"/>
  <c r="E40" i="13"/>
  <c r="E49" i="17" s="1"/>
  <c r="K40" i="12"/>
  <c r="J40" i="12"/>
  <c r="J36" i="17" s="1"/>
  <c r="I40" i="12"/>
  <c r="H40" i="12"/>
  <c r="G40" i="12"/>
  <c r="F40" i="12"/>
  <c r="F36" i="17" s="1"/>
  <c r="E40" i="12"/>
  <c r="K40" i="11"/>
  <c r="J40" i="11"/>
  <c r="I40" i="11"/>
  <c r="H40" i="11"/>
  <c r="G40" i="11"/>
  <c r="F40" i="11"/>
  <c r="F23" i="17" s="1"/>
  <c r="E40" i="11"/>
  <c r="E23" i="17" s="1"/>
  <c r="K23" i="17"/>
  <c r="D49" i="17"/>
  <c r="D66" i="17"/>
  <c r="D65" i="17"/>
  <c r="D62" i="17"/>
  <c r="D59" i="17"/>
  <c r="D58" i="17"/>
  <c r="D57" i="17"/>
  <c r="D56" i="17"/>
  <c r="D53" i="17"/>
  <c r="D52" i="17"/>
  <c r="D46" i="17"/>
  <c r="D45" i="17"/>
  <c r="D44" i="17"/>
  <c r="D43" i="17"/>
  <c r="D40" i="17"/>
  <c r="D39" i="17"/>
  <c r="D36" i="17"/>
  <c r="D33" i="17"/>
  <c r="D32" i="17"/>
  <c r="D31" i="17"/>
  <c r="D30" i="17"/>
  <c r="D27" i="17"/>
  <c r="D26" i="17"/>
  <c r="D23" i="17"/>
  <c r="D20" i="17"/>
  <c r="D19" i="17"/>
  <c r="D18" i="17"/>
  <c r="D17" i="17"/>
  <c r="D14" i="17"/>
  <c r="D13" i="17"/>
  <c r="D10" i="17"/>
  <c r="D7" i="17"/>
  <c r="D6" i="17"/>
  <c r="D5" i="17"/>
  <c r="D4" i="17"/>
  <c r="K67" i="17"/>
  <c r="J67" i="17"/>
  <c r="I67" i="17"/>
  <c r="H67" i="17"/>
  <c r="G67" i="17"/>
  <c r="F67" i="17"/>
  <c r="E67" i="17"/>
  <c r="K66" i="17"/>
  <c r="J66" i="17"/>
  <c r="I66" i="17"/>
  <c r="H66" i="17"/>
  <c r="G66" i="17"/>
  <c r="F66" i="17"/>
  <c r="E66" i="17"/>
  <c r="C66" i="17"/>
  <c r="K65" i="17"/>
  <c r="J65" i="17"/>
  <c r="I65" i="17"/>
  <c r="H65" i="17"/>
  <c r="G65" i="17"/>
  <c r="F65" i="17"/>
  <c r="E65" i="17"/>
  <c r="C65" i="17"/>
  <c r="J62" i="17"/>
  <c r="I62" i="17"/>
  <c r="H62" i="17"/>
  <c r="G62" i="17"/>
  <c r="K59" i="17"/>
  <c r="J59" i="17"/>
  <c r="W59" i="17" s="1"/>
  <c r="I59" i="17"/>
  <c r="H59" i="17"/>
  <c r="G59" i="17"/>
  <c r="F59" i="17"/>
  <c r="E59" i="17"/>
  <c r="C59" i="17"/>
  <c r="K58" i="17"/>
  <c r="J58" i="17"/>
  <c r="Y58" i="17" s="1"/>
  <c r="I58" i="17"/>
  <c r="H58" i="17"/>
  <c r="G58" i="17"/>
  <c r="W58" i="17" s="1"/>
  <c r="F58" i="17"/>
  <c r="V58" i="17" s="1"/>
  <c r="E58" i="17"/>
  <c r="U58" i="17" s="1"/>
  <c r="K57" i="17"/>
  <c r="J57" i="17"/>
  <c r="Y57" i="17" s="1"/>
  <c r="I57" i="17"/>
  <c r="H57" i="17"/>
  <c r="G57" i="17"/>
  <c r="F57" i="17"/>
  <c r="E57" i="17"/>
  <c r="C57" i="17"/>
  <c r="K56" i="17"/>
  <c r="K60" i="17" s="1"/>
  <c r="J56" i="17"/>
  <c r="V56" i="17" s="1"/>
  <c r="I56" i="17"/>
  <c r="H56" i="17"/>
  <c r="G56" i="17"/>
  <c r="F56" i="17"/>
  <c r="E56" i="17"/>
  <c r="S59" i="17"/>
  <c r="R59" i="17"/>
  <c r="Q59" i="17"/>
  <c r="P59" i="17"/>
  <c r="N59" i="17"/>
  <c r="M59" i="17"/>
  <c r="S58" i="17"/>
  <c r="R58" i="17"/>
  <c r="Q58" i="17"/>
  <c r="P58" i="17"/>
  <c r="O58" i="17"/>
  <c r="N58" i="17"/>
  <c r="S57" i="17"/>
  <c r="R57" i="17"/>
  <c r="Q57" i="17"/>
  <c r="P57" i="17"/>
  <c r="N57" i="17"/>
  <c r="M57" i="17"/>
  <c r="S56" i="17"/>
  <c r="R56" i="17"/>
  <c r="Q56" i="17"/>
  <c r="P56" i="17"/>
  <c r="O56" i="17"/>
  <c r="N56" i="17"/>
  <c r="M58" i="17"/>
  <c r="M56" i="17"/>
  <c r="B66" i="17"/>
  <c r="B65" i="17"/>
  <c r="C62" i="17"/>
  <c r="C58" i="17"/>
  <c r="C56" i="17"/>
  <c r="S46" i="17"/>
  <c r="R46" i="17"/>
  <c r="Q46" i="17"/>
  <c r="P46" i="17"/>
  <c r="N46" i="17"/>
  <c r="M46" i="17"/>
  <c r="S45" i="17"/>
  <c r="R45" i="17"/>
  <c r="Q45" i="17"/>
  <c r="P45" i="17"/>
  <c r="O45" i="17"/>
  <c r="N45" i="17"/>
  <c r="S44" i="17"/>
  <c r="R44" i="17"/>
  <c r="P44" i="17"/>
  <c r="N44" i="17"/>
  <c r="M44" i="17"/>
  <c r="S43" i="17"/>
  <c r="S47" i="17" s="1"/>
  <c r="R43" i="17"/>
  <c r="Q43" i="17"/>
  <c r="P43" i="17"/>
  <c r="O43" i="17"/>
  <c r="N43" i="17"/>
  <c r="K46" i="17"/>
  <c r="J46" i="17"/>
  <c r="X46" i="17" s="1"/>
  <c r="I46" i="17"/>
  <c r="H46" i="17"/>
  <c r="G46" i="17"/>
  <c r="F46" i="17"/>
  <c r="E46" i="17"/>
  <c r="C46" i="17"/>
  <c r="K45" i="17"/>
  <c r="J45" i="17"/>
  <c r="U45" i="17" s="1"/>
  <c r="I45" i="17"/>
  <c r="H45" i="17"/>
  <c r="G45" i="17"/>
  <c r="F45" i="17"/>
  <c r="E45" i="17"/>
  <c r="K44" i="17"/>
  <c r="J44" i="17"/>
  <c r="Y44" i="17" s="1"/>
  <c r="I44" i="17"/>
  <c r="H44" i="17"/>
  <c r="G44" i="17"/>
  <c r="F44" i="17"/>
  <c r="E44" i="17"/>
  <c r="C44" i="17"/>
  <c r="K43" i="17"/>
  <c r="J43" i="17"/>
  <c r="W43" i="17" s="1"/>
  <c r="I43" i="17"/>
  <c r="Y43" i="17" s="1"/>
  <c r="H43" i="17"/>
  <c r="H47" i="17" s="1"/>
  <c r="G43" i="17"/>
  <c r="G47" i="17" s="1"/>
  <c r="F43" i="17"/>
  <c r="E43" i="17"/>
  <c r="K49" i="17"/>
  <c r="J49" i="17"/>
  <c r="I49" i="17"/>
  <c r="H49" i="17"/>
  <c r="G49" i="17"/>
  <c r="F49" i="17"/>
  <c r="K54" i="17"/>
  <c r="J54" i="17"/>
  <c r="I54" i="17"/>
  <c r="H54" i="17"/>
  <c r="G54" i="17"/>
  <c r="F54" i="17"/>
  <c r="E54" i="17"/>
  <c r="K53" i="17"/>
  <c r="J53" i="17"/>
  <c r="I53" i="17"/>
  <c r="H53" i="17"/>
  <c r="G53" i="17"/>
  <c r="F53" i="17"/>
  <c r="E53" i="17"/>
  <c r="C53" i="17"/>
  <c r="K52" i="17"/>
  <c r="J52" i="17"/>
  <c r="I52" i="17"/>
  <c r="H52" i="17"/>
  <c r="G52" i="17"/>
  <c r="F52" i="17"/>
  <c r="E52" i="17"/>
  <c r="C52" i="17"/>
  <c r="B53" i="17"/>
  <c r="B52" i="17"/>
  <c r="C49" i="17"/>
  <c r="M45" i="17"/>
  <c r="M43" i="17"/>
  <c r="C45" i="17"/>
  <c r="C43" i="17"/>
  <c r="S33" i="17"/>
  <c r="R33" i="17"/>
  <c r="Q33" i="17"/>
  <c r="P33" i="17"/>
  <c r="N33" i="17"/>
  <c r="M33" i="17"/>
  <c r="S32" i="17"/>
  <c r="R32" i="17"/>
  <c r="Q32" i="17"/>
  <c r="P32" i="17"/>
  <c r="O32" i="17"/>
  <c r="N32" i="17"/>
  <c r="M32" i="17"/>
  <c r="S31" i="17"/>
  <c r="R31" i="17"/>
  <c r="Q31" i="17"/>
  <c r="P31" i="17"/>
  <c r="N31" i="17"/>
  <c r="M31" i="17"/>
  <c r="S30" i="17"/>
  <c r="R30" i="17"/>
  <c r="Q30" i="17"/>
  <c r="P30" i="17"/>
  <c r="O30" i="17"/>
  <c r="N30" i="17"/>
  <c r="M30" i="17"/>
  <c r="K41" i="17"/>
  <c r="J41" i="17"/>
  <c r="I41" i="17"/>
  <c r="H41" i="17"/>
  <c r="G41" i="17"/>
  <c r="F41" i="17"/>
  <c r="E41" i="17"/>
  <c r="K40" i="17"/>
  <c r="J40" i="17"/>
  <c r="I40" i="17"/>
  <c r="H40" i="17"/>
  <c r="G40" i="17"/>
  <c r="F40" i="17"/>
  <c r="E40" i="17"/>
  <c r="C40" i="17"/>
  <c r="K39" i="17"/>
  <c r="J39" i="17"/>
  <c r="I39" i="17"/>
  <c r="H39" i="17"/>
  <c r="G39" i="17"/>
  <c r="F39" i="17"/>
  <c r="E39" i="17"/>
  <c r="C39" i="17"/>
  <c r="B39" i="17"/>
  <c r="B40" i="17"/>
  <c r="K36" i="17"/>
  <c r="I36" i="17"/>
  <c r="H36" i="17"/>
  <c r="G36" i="17"/>
  <c r="E36" i="17"/>
  <c r="C36" i="17"/>
  <c r="K33" i="17"/>
  <c r="J33" i="17"/>
  <c r="Y33" i="17" s="1"/>
  <c r="I33" i="17"/>
  <c r="H33" i="17"/>
  <c r="G33" i="17"/>
  <c r="F33" i="17"/>
  <c r="E33" i="17"/>
  <c r="C33" i="17"/>
  <c r="K32" i="17"/>
  <c r="J32" i="17"/>
  <c r="V32" i="17" s="1"/>
  <c r="I32" i="17"/>
  <c r="H32" i="17"/>
  <c r="G32" i="17"/>
  <c r="F32" i="17"/>
  <c r="E32" i="17"/>
  <c r="K31" i="17"/>
  <c r="J31" i="17"/>
  <c r="Y31" i="17" s="1"/>
  <c r="I31" i="17"/>
  <c r="H31" i="17"/>
  <c r="G31" i="17"/>
  <c r="F31" i="17"/>
  <c r="E31" i="17"/>
  <c r="C31" i="17"/>
  <c r="K30" i="17"/>
  <c r="K34" i="17" s="1"/>
  <c r="J30" i="17"/>
  <c r="X30" i="17" s="1"/>
  <c r="I30" i="17"/>
  <c r="H30" i="17"/>
  <c r="G30" i="17"/>
  <c r="F30" i="17"/>
  <c r="E30" i="17"/>
  <c r="C32" i="17"/>
  <c r="C30" i="17"/>
  <c r="S20" i="17"/>
  <c r="R20" i="17"/>
  <c r="Q20" i="17"/>
  <c r="P20" i="17"/>
  <c r="N20" i="17"/>
  <c r="M20" i="17"/>
  <c r="S19" i="17"/>
  <c r="R19" i="17"/>
  <c r="Q19" i="17"/>
  <c r="P19" i="17"/>
  <c r="O19" i="17"/>
  <c r="N19" i="17"/>
  <c r="M19" i="17"/>
  <c r="S18" i="17"/>
  <c r="R18" i="17"/>
  <c r="Q18" i="17"/>
  <c r="P18" i="17"/>
  <c r="N18" i="17"/>
  <c r="M18" i="17"/>
  <c r="S17" i="17"/>
  <c r="R17" i="17"/>
  <c r="Q17" i="17"/>
  <c r="Q21" i="17" s="1"/>
  <c r="P17" i="17"/>
  <c r="O17" i="17"/>
  <c r="N17" i="17"/>
  <c r="M17" i="17"/>
  <c r="K28" i="17"/>
  <c r="J28" i="17"/>
  <c r="I28" i="17"/>
  <c r="H28" i="17"/>
  <c r="G28" i="17"/>
  <c r="F28" i="17"/>
  <c r="E28" i="17"/>
  <c r="K27" i="17"/>
  <c r="J27" i="17"/>
  <c r="I27" i="17"/>
  <c r="H27" i="17"/>
  <c r="G27" i="17"/>
  <c r="F27" i="17"/>
  <c r="E27" i="17"/>
  <c r="C27" i="17"/>
  <c r="K26" i="17"/>
  <c r="J26" i="17"/>
  <c r="I26" i="17"/>
  <c r="H26" i="17"/>
  <c r="G26" i="17"/>
  <c r="F26" i="17"/>
  <c r="E26" i="17"/>
  <c r="C26" i="17"/>
  <c r="B27" i="17"/>
  <c r="B26" i="17"/>
  <c r="J23" i="17"/>
  <c r="I23" i="17"/>
  <c r="H23" i="17"/>
  <c r="G23" i="17"/>
  <c r="C23" i="17"/>
  <c r="K20" i="17"/>
  <c r="J20" i="17"/>
  <c r="Y20" i="17" s="1"/>
  <c r="I20" i="17"/>
  <c r="H20" i="17"/>
  <c r="G20" i="17"/>
  <c r="F20" i="17"/>
  <c r="E20" i="17"/>
  <c r="U20" i="17" s="1"/>
  <c r="C20" i="17"/>
  <c r="K19" i="17"/>
  <c r="J19" i="17"/>
  <c r="W19" i="17" s="1"/>
  <c r="I19" i="17"/>
  <c r="H19" i="17"/>
  <c r="G19" i="17"/>
  <c r="F19" i="17"/>
  <c r="E19" i="17"/>
  <c r="C19" i="17"/>
  <c r="K18" i="17"/>
  <c r="J18" i="17"/>
  <c r="Y18" i="17" s="1"/>
  <c r="I18" i="17"/>
  <c r="H18" i="17"/>
  <c r="G18" i="17"/>
  <c r="F18" i="17"/>
  <c r="E18" i="17"/>
  <c r="C18" i="17"/>
  <c r="K17" i="17"/>
  <c r="K21" i="17" s="1"/>
  <c r="J17" i="17"/>
  <c r="Y17" i="17" s="1"/>
  <c r="I17" i="17"/>
  <c r="I21" i="17" s="1"/>
  <c r="H17" i="17"/>
  <c r="H21" i="17" s="1"/>
  <c r="G17" i="17"/>
  <c r="G21" i="17" s="1"/>
  <c r="F17" i="17"/>
  <c r="F21" i="17" s="1"/>
  <c r="E17" i="17"/>
  <c r="E21" i="17" s="1"/>
  <c r="C17" i="17"/>
  <c r="L15" i="17"/>
  <c r="K15" i="17"/>
  <c r="I15" i="17"/>
  <c r="H15" i="17"/>
  <c r="G15" i="17"/>
  <c r="F15" i="17"/>
  <c r="E15" i="17"/>
  <c r="L14" i="17"/>
  <c r="K14" i="17"/>
  <c r="J14" i="17"/>
  <c r="I14" i="17"/>
  <c r="H14" i="17"/>
  <c r="G14" i="17"/>
  <c r="F14" i="17"/>
  <c r="E14" i="17"/>
  <c r="L13" i="17"/>
  <c r="K13" i="17"/>
  <c r="J13" i="17"/>
  <c r="I13" i="17"/>
  <c r="H13" i="17"/>
  <c r="G13" i="17"/>
  <c r="F13" i="17"/>
  <c r="E13" i="17"/>
  <c r="L10" i="17"/>
  <c r="K10" i="17"/>
  <c r="J10" i="17"/>
  <c r="I10" i="17"/>
  <c r="H10" i="17"/>
  <c r="G10" i="17"/>
  <c r="F10" i="17"/>
  <c r="E10" i="17"/>
  <c r="S7" i="17"/>
  <c r="R7" i="17"/>
  <c r="Q7" i="17"/>
  <c r="P7" i="17"/>
  <c r="N7" i="17"/>
  <c r="M7" i="17"/>
  <c r="L7" i="17"/>
  <c r="K7" i="17"/>
  <c r="J7" i="17"/>
  <c r="Y7" i="17" s="1"/>
  <c r="I7" i="17"/>
  <c r="H7" i="17"/>
  <c r="G7" i="17"/>
  <c r="F7" i="17"/>
  <c r="E7" i="17"/>
  <c r="S6" i="17"/>
  <c r="R6" i="17"/>
  <c r="Q6" i="17"/>
  <c r="P6" i="17"/>
  <c r="O6" i="17"/>
  <c r="N6" i="17"/>
  <c r="M6" i="17"/>
  <c r="L6" i="17"/>
  <c r="K6" i="17"/>
  <c r="J6" i="17"/>
  <c r="V6" i="17" s="1"/>
  <c r="I6" i="17"/>
  <c r="H6" i="17"/>
  <c r="G6" i="17"/>
  <c r="F6" i="17"/>
  <c r="E6" i="17"/>
  <c r="S5" i="17"/>
  <c r="R5" i="17"/>
  <c r="Q5" i="17"/>
  <c r="P5" i="17"/>
  <c r="N5" i="17"/>
  <c r="M5" i="17"/>
  <c r="L5" i="17"/>
  <c r="K5" i="17"/>
  <c r="J5" i="17"/>
  <c r="U5" i="17" s="1"/>
  <c r="I5" i="17"/>
  <c r="H5" i="17"/>
  <c r="G5" i="17"/>
  <c r="F5" i="17"/>
  <c r="E5" i="17"/>
  <c r="S4" i="17"/>
  <c r="R4" i="17"/>
  <c r="Q4" i="17"/>
  <c r="Q8" i="17" s="1"/>
  <c r="P4" i="17"/>
  <c r="O4" i="17"/>
  <c r="N4" i="17"/>
  <c r="M4" i="17"/>
  <c r="L4" i="17"/>
  <c r="K4" i="17"/>
  <c r="J4" i="17"/>
  <c r="I4" i="17"/>
  <c r="I8" i="17" s="1"/>
  <c r="H4" i="17"/>
  <c r="H8" i="17" s="1"/>
  <c r="G4" i="17"/>
  <c r="W4" i="17" s="1"/>
  <c r="F4" i="17"/>
  <c r="E4" i="17"/>
  <c r="C7" i="17"/>
  <c r="C6" i="17"/>
  <c r="C5" i="17"/>
  <c r="C4" i="17"/>
  <c r="K41" i="14" a="1"/>
  <c r="K41" i="14" s="1"/>
  <c r="K67" i="14"/>
  <c r="J67" i="14"/>
  <c r="I67" i="14"/>
  <c r="H67" i="14"/>
  <c r="G67" i="14"/>
  <c r="F67" i="14"/>
  <c r="E67" i="14"/>
  <c r="K66" i="14"/>
  <c r="J66" i="14"/>
  <c r="I66" i="14"/>
  <c r="H66" i="14"/>
  <c r="G66" i="14"/>
  <c r="F66" i="14"/>
  <c r="E66" i="14"/>
  <c r="K65" i="14"/>
  <c r="J65" i="14"/>
  <c r="I65" i="14"/>
  <c r="H65" i="14"/>
  <c r="G65" i="14"/>
  <c r="F65" i="14"/>
  <c r="E65" i="14"/>
  <c r="K64" i="14"/>
  <c r="J64" i="14"/>
  <c r="I64" i="14"/>
  <c r="H64" i="14"/>
  <c r="G64" i="14"/>
  <c r="F64" i="14"/>
  <c r="E64" i="14"/>
  <c r="K63" i="14"/>
  <c r="J63" i="14"/>
  <c r="I63" i="14"/>
  <c r="H63" i="14"/>
  <c r="G63" i="14"/>
  <c r="F63" i="14"/>
  <c r="E63" i="14"/>
  <c r="K62" i="14"/>
  <c r="J62" i="14"/>
  <c r="I62" i="14"/>
  <c r="H62" i="14"/>
  <c r="G62" i="14"/>
  <c r="F62" i="14"/>
  <c r="E62" i="14"/>
  <c r="K61" i="14"/>
  <c r="J61" i="14"/>
  <c r="I61" i="14"/>
  <c r="H61" i="14"/>
  <c r="G61" i="14"/>
  <c r="F61" i="14"/>
  <c r="E61" i="14"/>
  <c r="K60" i="14"/>
  <c r="J60" i="14"/>
  <c r="I60" i="14"/>
  <c r="H60" i="14"/>
  <c r="G60" i="14"/>
  <c r="F60" i="14"/>
  <c r="E60" i="14"/>
  <c r="K59" i="14"/>
  <c r="J59" i="14"/>
  <c r="I59" i="14"/>
  <c r="H59" i="14"/>
  <c r="G59" i="14"/>
  <c r="F59" i="14"/>
  <c r="E59" i="14"/>
  <c r="K58" i="14"/>
  <c r="J58" i="14"/>
  <c r="I58" i="14"/>
  <c r="H58" i="14"/>
  <c r="G58" i="14"/>
  <c r="F58" i="14"/>
  <c r="E58" i="14"/>
  <c r="K57" i="14"/>
  <c r="K68" i="14" s="1"/>
  <c r="J57" i="14"/>
  <c r="I57" i="14"/>
  <c r="H57" i="14"/>
  <c r="G57" i="14"/>
  <c r="F57" i="14"/>
  <c r="E57" i="14"/>
  <c r="K54" i="14"/>
  <c r="J54" i="14"/>
  <c r="I54" i="14"/>
  <c r="H54" i="14"/>
  <c r="G54" i="14"/>
  <c r="F54" i="14"/>
  <c r="E54" i="14"/>
  <c r="K53" i="14"/>
  <c r="J53" i="14"/>
  <c r="I53" i="14"/>
  <c r="H53" i="14"/>
  <c r="G53" i="14"/>
  <c r="F53" i="14"/>
  <c r="E53" i="14"/>
  <c r="K52" i="14"/>
  <c r="J52" i="14"/>
  <c r="I52" i="14"/>
  <c r="H52" i="14"/>
  <c r="G52" i="14"/>
  <c r="F52" i="14"/>
  <c r="E52" i="14"/>
  <c r="K51" i="14"/>
  <c r="J51" i="14"/>
  <c r="I51" i="14"/>
  <c r="H51" i="14"/>
  <c r="G51" i="14"/>
  <c r="F51" i="14"/>
  <c r="E51" i="14"/>
  <c r="K50" i="14"/>
  <c r="J50" i="14"/>
  <c r="I50" i="14"/>
  <c r="H50" i="14"/>
  <c r="G50" i="14"/>
  <c r="F50" i="14"/>
  <c r="E50" i="14"/>
  <c r="K49" i="14"/>
  <c r="J49" i="14"/>
  <c r="I49" i="14"/>
  <c r="H49" i="14"/>
  <c r="H55" i="14" s="1"/>
  <c r="G49" i="14"/>
  <c r="G55" i="14" s="1"/>
  <c r="F49" i="14"/>
  <c r="E49" i="14"/>
  <c r="E55" i="14" s="1"/>
  <c r="K39" i="14"/>
  <c r="J39" i="14"/>
  <c r="I39" i="14"/>
  <c r="H39" i="14"/>
  <c r="G39" i="14"/>
  <c r="F39" i="14"/>
  <c r="E39" i="14"/>
  <c r="K38" i="14"/>
  <c r="J38" i="14"/>
  <c r="I38" i="14"/>
  <c r="H38" i="14"/>
  <c r="G38" i="14"/>
  <c r="F38" i="14"/>
  <c r="E38" i="14"/>
  <c r="K37" i="14"/>
  <c r="J37" i="14"/>
  <c r="I37" i="14"/>
  <c r="H37" i="14"/>
  <c r="G37" i="14"/>
  <c r="F37" i="14"/>
  <c r="E37" i="14"/>
  <c r="K36" i="14"/>
  <c r="J36" i="14"/>
  <c r="I36" i="14"/>
  <c r="H36" i="14"/>
  <c r="G36" i="14"/>
  <c r="F36" i="14"/>
  <c r="E36" i="14"/>
  <c r="K35" i="14"/>
  <c r="J35" i="14"/>
  <c r="I35" i="14"/>
  <c r="H35" i="14"/>
  <c r="G35" i="14"/>
  <c r="F35" i="14"/>
  <c r="E35" i="14"/>
  <c r="K34" i="14"/>
  <c r="J34" i="14"/>
  <c r="I34" i="14"/>
  <c r="H34" i="14"/>
  <c r="G34" i="14"/>
  <c r="F34" i="14"/>
  <c r="E34" i="14"/>
  <c r="K33" i="14"/>
  <c r="J33" i="14"/>
  <c r="I33" i="14"/>
  <c r="H33" i="14"/>
  <c r="G33" i="14"/>
  <c r="F33" i="14"/>
  <c r="E33" i="14"/>
  <c r="K25" i="14"/>
  <c r="J25" i="14"/>
  <c r="I25" i="14"/>
  <c r="H25" i="14"/>
  <c r="G25" i="14"/>
  <c r="F25" i="14"/>
  <c r="E25" i="14"/>
  <c r="C25" i="14"/>
  <c r="K24" i="14"/>
  <c r="J24" i="14"/>
  <c r="I24" i="14"/>
  <c r="H24" i="14"/>
  <c r="G24" i="14"/>
  <c r="F24" i="14"/>
  <c r="E24" i="14"/>
  <c r="C24" i="14"/>
  <c r="R23" i="14"/>
  <c r="S23" i="14" s="1"/>
  <c r="Q23" i="14"/>
  <c r="P23" i="14"/>
  <c r="N23" i="14"/>
  <c r="M23" i="14"/>
  <c r="R22" i="14"/>
  <c r="Q22" i="14"/>
  <c r="P22" i="14"/>
  <c r="N22" i="14"/>
  <c r="M22" i="14"/>
  <c r="R21" i="14"/>
  <c r="Q21" i="14"/>
  <c r="S21" i="14" s="1"/>
  <c r="P21" i="14"/>
  <c r="N21" i="14"/>
  <c r="M21" i="14"/>
  <c r="R20" i="14"/>
  <c r="Q20" i="14"/>
  <c r="S20" i="14" s="1"/>
  <c r="P20" i="14"/>
  <c r="N20" i="14"/>
  <c r="M20" i="14"/>
  <c r="S19" i="14"/>
  <c r="R19" i="14"/>
  <c r="Q19" i="14"/>
  <c r="P19" i="14"/>
  <c r="N19" i="14"/>
  <c r="M19" i="14"/>
  <c r="R18" i="14"/>
  <c r="S18" i="14" s="1"/>
  <c r="Q18" i="14"/>
  <c r="P18" i="14"/>
  <c r="N18" i="14"/>
  <c r="M18" i="14"/>
  <c r="R17" i="14"/>
  <c r="Q17" i="14"/>
  <c r="S17" i="14" s="1"/>
  <c r="P17" i="14"/>
  <c r="N17" i="14"/>
  <c r="M17" i="14"/>
  <c r="R16" i="14"/>
  <c r="Q16" i="14"/>
  <c r="S16" i="14" s="1"/>
  <c r="P16" i="14"/>
  <c r="N16" i="14"/>
  <c r="M16" i="14"/>
  <c r="R15" i="14"/>
  <c r="S15" i="14" s="1"/>
  <c r="Q15" i="14"/>
  <c r="P15" i="14"/>
  <c r="N15" i="14"/>
  <c r="M15" i="14"/>
  <c r="R14" i="14"/>
  <c r="Q14" i="14"/>
  <c r="P14" i="14"/>
  <c r="N14" i="14"/>
  <c r="M14" i="14"/>
  <c r="R13" i="14"/>
  <c r="Q13" i="14"/>
  <c r="P13" i="14"/>
  <c r="N13" i="14"/>
  <c r="M13" i="14"/>
  <c r="R12" i="14"/>
  <c r="R24" i="14" s="1"/>
  <c r="Q12" i="14"/>
  <c r="P12" i="14"/>
  <c r="N12" i="14"/>
  <c r="M12" i="14"/>
  <c r="K11" i="14"/>
  <c r="J11" i="14"/>
  <c r="I11" i="14"/>
  <c r="H11" i="14"/>
  <c r="G11" i="14"/>
  <c r="F11" i="14"/>
  <c r="E11" i="14"/>
  <c r="C11" i="14"/>
  <c r="K10" i="14"/>
  <c r="J10" i="14"/>
  <c r="I10" i="14"/>
  <c r="H10" i="14"/>
  <c r="G10" i="14"/>
  <c r="F10" i="14"/>
  <c r="E10" i="14"/>
  <c r="C10" i="14"/>
  <c r="R9" i="14"/>
  <c r="Q9" i="14"/>
  <c r="P9" i="14"/>
  <c r="N9" i="14"/>
  <c r="M9" i="14"/>
  <c r="R8" i="14"/>
  <c r="Q8" i="14"/>
  <c r="P8" i="14"/>
  <c r="P11" i="14" s="1"/>
  <c r="N8" i="14"/>
  <c r="M8" i="14"/>
  <c r="R7" i="14"/>
  <c r="Q7" i="14"/>
  <c r="S7" i="14" s="1"/>
  <c r="P7" i="14"/>
  <c r="N7" i="14"/>
  <c r="M7" i="14"/>
  <c r="R6" i="14"/>
  <c r="Q6" i="14"/>
  <c r="S6" i="14" s="1"/>
  <c r="P6" i="14"/>
  <c r="N6" i="14"/>
  <c r="M6" i="14"/>
  <c r="R5" i="14"/>
  <c r="Q5" i="14"/>
  <c r="P5" i="14"/>
  <c r="N5" i="14"/>
  <c r="M5" i="14"/>
  <c r="R4" i="14"/>
  <c r="Q4" i="14"/>
  <c r="P4" i="14"/>
  <c r="N4" i="14"/>
  <c r="M4" i="14"/>
  <c r="R3" i="14"/>
  <c r="Q3" i="14"/>
  <c r="Q10" i="14" s="1"/>
  <c r="P3" i="14"/>
  <c r="N3" i="14"/>
  <c r="M3" i="14"/>
  <c r="K67" i="13"/>
  <c r="J67" i="13"/>
  <c r="I67" i="13"/>
  <c r="H67" i="13"/>
  <c r="G67" i="13"/>
  <c r="F67" i="13"/>
  <c r="E67" i="13"/>
  <c r="K66" i="13"/>
  <c r="J66" i="13"/>
  <c r="I66" i="13"/>
  <c r="H66" i="13"/>
  <c r="G66" i="13"/>
  <c r="F66" i="13"/>
  <c r="E66" i="13"/>
  <c r="K65" i="13"/>
  <c r="J65" i="13"/>
  <c r="I65" i="13"/>
  <c r="H65" i="13"/>
  <c r="G65" i="13"/>
  <c r="F65" i="13"/>
  <c r="E65" i="13"/>
  <c r="K64" i="13"/>
  <c r="J64" i="13"/>
  <c r="I64" i="13"/>
  <c r="H64" i="13"/>
  <c r="G64" i="13"/>
  <c r="F64" i="13"/>
  <c r="E64" i="13"/>
  <c r="K63" i="13"/>
  <c r="J63" i="13"/>
  <c r="I63" i="13"/>
  <c r="H63" i="13"/>
  <c r="G63" i="13"/>
  <c r="F63" i="13"/>
  <c r="E63" i="13"/>
  <c r="K62" i="13"/>
  <c r="J62" i="13"/>
  <c r="I62" i="13"/>
  <c r="H62" i="13"/>
  <c r="G62" i="13"/>
  <c r="F62" i="13"/>
  <c r="E62" i="13"/>
  <c r="K61" i="13"/>
  <c r="J61" i="13"/>
  <c r="I61" i="13"/>
  <c r="H61" i="13"/>
  <c r="G61" i="13"/>
  <c r="F61" i="13"/>
  <c r="E61" i="13"/>
  <c r="K60" i="13"/>
  <c r="J60" i="13"/>
  <c r="I60" i="13"/>
  <c r="H60" i="13"/>
  <c r="G60" i="13"/>
  <c r="F60" i="13"/>
  <c r="E60" i="13"/>
  <c r="K59" i="13"/>
  <c r="J59" i="13"/>
  <c r="I59" i="13"/>
  <c r="H59" i="13"/>
  <c r="G59" i="13"/>
  <c r="F59" i="13"/>
  <c r="E59" i="13"/>
  <c r="K58" i="13"/>
  <c r="J58" i="13"/>
  <c r="I58" i="13"/>
  <c r="H58" i="13"/>
  <c r="G58" i="13"/>
  <c r="F58" i="13"/>
  <c r="E58" i="13"/>
  <c r="K57" i="13"/>
  <c r="J57" i="13"/>
  <c r="I57" i="13"/>
  <c r="H57" i="13"/>
  <c r="G57" i="13"/>
  <c r="F57" i="13"/>
  <c r="E57" i="13"/>
  <c r="K54" i="13"/>
  <c r="J54" i="13"/>
  <c r="I54" i="13"/>
  <c r="H54" i="13"/>
  <c r="G54" i="13"/>
  <c r="F54" i="13"/>
  <c r="E54" i="13"/>
  <c r="K53" i="13"/>
  <c r="J53" i="13"/>
  <c r="I53" i="13"/>
  <c r="H53" i="13"/>
  <c r="G53" i="13"/>
  <c r="F53" i="13"/>
  <c r="E53" i="13"/>
  <c r="K52" i="13"/>
  <c r="J52" i="13"/>
  <c r="I52" i="13"/>
  <c r="H52" i="13"/>
  <c r="G52" i="13"/>
  <c r="F52" i="13"/>
  <c r="E52" i="13"/>
  <c r="K51" i="13"/>
  <c r="J51" i="13"/>
  <c r="I51" i="13"/>
  <c r="H51" i="13"/>
  <c r="G51" i="13"/>
  <c r="F51" i="13"/>
  <c r="E51" i="13"/>
  <c r="K50" i="13"/>
  <c r="J50" i="13"/>
  <c r="I50" i="13"/>
  <c r="I55" i="13" s="1"/>
  <c r="H50" i="13"/>
  <c r="G50" i="13"/>
  <c r="F50" i="13"/>
  <c r="E50" i="13"/>
  <c r="K49" i="13"/>
  <c r="J49" i="13"/>
  <c r="J55" i="13" s="1"/>
  <c r="I49" i="13"/>
  <c r="H49" i="13"/>
  <c r="H55" i="13" s="1"/>
  <c r="G49" i="13"/>
  <c r="F49" i="13"/>
  <c r="E49" i="13"/>
  <c r="K39" i="13"/>
  <c r="J39" i="13"/>
  <c r="I39" i="13"/>
  <c r="H39" i="13"/>
  <c r="G39" i="13"/>
  <c r="F39" i="13"/>
  <c r="E39" i="13"/>
  <c r="K38" i="13"/>
  <c r="J38" i="13"/>
  <c r="I38" i="13"/>
  <c r="H38" i="13"/>
  <c r="G38" i="13"/>
  <c r="F38" i="13"/>
  <c r="E38" i="13"/>
  <c r="K37" i="13"/>
  <c r="J37" i="13"/>
  <c r="I37" i="13"/>
  <c r="H37" i="13"/>
  <c r="G37" i="13"/>
  <c r="F37" i="13"/>
  <c r="E37" i="13"/>
  <c r="K36" i="13"/>
  <c r="J36" i="13"/>
  <c r="I36" i="13"/>
  <c r="H36" i="13"/>
  <c r="G36" i="13"/>
  <c r="F36" i="13"/>
  <c r="E36" i="13"/>
  <c r="K35" i="13"/>
  <c r="J35" i="13"/>
  <c r="I35" i="13"/>
  <c r="H35" i="13"/>
  <c r="G35" i="13"/>
  <c r="F35" i="13"/>
  <c r="E35" i="13"/>
  <c r="K34" i="13"/>
  <c r="J34" i="13"/>
  <c r="I34" i="13"/>
  <c r="H34" i="13"/>
  <c r="G34" i="13"/>
  <c r="F34" i="13"/>
  <c r="E34" i="13"/>
  <c r="K33" i="13"/>
  <c r="J33" i="13"/>
  <c r="I33" i="13"/>
  <c r="H33" i="13"/>
  <c r="G33" i="13"/>
  <c r="F33" i="13"/>
  <c r="E33" i="13"/>
  <c r="K25" i="13"/>
  <c r="J25" i="13"/>
  <c r="I25" i="13"/>
  <c r="H25" i="13"/>
  <c r="G25" i="13"/>
  <c r="F25" i="13"/>
  <c r="E25" i="13"/>
  <c r="C25" i="13"/>
  <c r="K24" i="13"/>
  <c r="J24" i="13"/>
  <c r="I24" i="13"/>
  <c r="H24" i="13"/>
  <c r="G24" i="13"/>
  <c r="F24" i="13"/>
  <c r="E24" i="13"/>
  <c r="C24" i="13"/>
  <c r="R23" i="13"/>
  <c r="Q23" i="13"/>
  <c r="P23" i="13"/>
  <c r="N23" i="13"/>
  <c r="M23" i="13"/>
  <c r="S22" i="13"/>
  <c r="R22" i="13"/>
  <c r="Q22" i="13"/>
  <c r="P22" i="13"/>
  <c r="N22" i="13"/>
  <c r="M22" i="13"/>
  <c r="R21" i="13"/>
  <c r="S21" i="13" s="1"/>
  <c r="Q21" i="13"/>
  <c r="P21" i="13"/>
  <c r="N21" i="13"/>
  <c r="M21" i="13"/>
  <c r="R20" i="13"/>
  <c r="Q20" i="13"/>
  <c r="P20" i="13"/>
  <c r="N20" i="13"/>
  <c r="M20" i="13"/>
  <c r="R19" i="13"/>
  <c r="Q19" i="13"/>
  <c r="S19" i="13" s="1"/>
  <c r="P19" i="13"/>
  <c r="N19" i="13"/>
  <c r="M19" i="13"/>
  <c r="R18" i="13"/>
  <c r="Q18" i="13"/>
  <c r="P18" i="13"/>
  <c r="N18" i="13"/>
  <c r="M18" i="13"/>
  <c r="R17" i="13"/>
  <c r="Q17" i="13"/>
  <c r="P17" i="13"/>
  <c r="N17" i="13"/>
  <c r="M17" i="13"/>
  <c r="R16" i="13"/>
  <c r="Q16" i="13"/>
  <c r="S16" i="13" s="1"/>
  <c r="P16" i="13"/>
  <c r="N16" i="13"/>
  <c r="M16" i="13"/>
  <c r="R15" i="13"/>
  <c r="Q15" i="13"/>
  <c r="S15" i="13" s="1"/>
  <c r="P15" i="13"/>
  <c r="N15" i="13"/>
  <c r="M15" i="13"/>
  <c r="S14" i="13"/>
  <c r="R14" i="13"/>
  <c r="Q14" i="13"/>
  <c r="P14" i="13"/>
  <c r="N14" i="13"/>
  <c r="M14" i="13"/>
  <c r="R13" i="13"/>
  <c r="Q13" i="13"/>
  <c r="S13" i="13" s="1"/>
  <c r="P13" i="13"/>
  <c r="N13" i="13"/>
  <c r="M13" i="13"/>
  <c r="R12" i="13"/>
  <c r="R25" i="13" s="1"/>
  <c r="Q12" i="13"/>
  <c r="P12" i="13"/>
  <c r="N12" i="13"/>
  <c r="M12" i="13"/>
  <c r="M25" i="13" s="1"/>
  <c r="K11" i="13"/>
  <c r="J11" i="13"/>
  <c r="I11" i="13"/>
  <c r="H11" i="13"/>
  <c r="G11" i="13"/>
  <c r="F11" i="13"/>
  <c r="E11" i="13"/>
  <c r="C11" i="13"/>
  <c r="K10" i="13"/>
  <c r="J10" i="13"/>
  <c r="I10" i="13"/>
  <c r="H10" i="13"/>
  <c r="G10" i="13"/>
  <c r="F10" i="13"/>
  <c r="E10" i="13"/>
  <c r="C10" i="13"/>
  <c r="S9" i="13"/>
  <c r="R9" i="13"/>
  <c r="Q9" i="13"/>
  <c r="P9" i="13"/>
  <c r="N9" i="13"/>
  <c r="M9" i="13"/>
  <c r="R8" i="13"/>
  <c r="Q8" i="13"/>
  <c r="P8" i="13"/>
  <c r="N8" i="13"/>
  <c r="M8" i="13"/>
  <c r="R7" i="13"/>
  <c r="R11" i="13" s="1"/>
  <c r="Q7" i="13"/>
  <c r="P7" i="13"/>
  <c r="N7" i="13"/>
  <c r="M7" i="13"/>
  <c r="R6" i="13"/>
  <c r="Q6" i="13"/>
  <c r="S6" i="13" s="1"/>
  <c r="P6" i="13"/>
  <c r="N6" i="13"/>
  <c r="M6" i="13"/>
  <c r="S5" i="13"/>
  <c r="R5" i="13"/>
  <c r="Q5" i="13"/>
  <c r="P5" i="13"/>
  <c r="N5" i="13"/>
  <c r="M5" i="13"/>
  <c r="R4" i="13"/>
  <c r="Q4" i="13"/>
  <c r="P4" i="13"/>
  <c r="N4" i="13"/>
  <c r="M4" i="13"/>
  <c r="R3" i="13"/>
  <c r="Q3" i="13"/>
  <c r="S3" i="13" s="1"/>
  <c r="P3" i="13"/>
  <c r="N3" i="13"/>
  <c r="M3" i="13"/>
  <c r="K67" i="12"/>
  <c r="J67" i="12"/>
  <c r="I67" i="12"/>
  <c r="H67" i="12"/>
  <c r="G67" i="12"/>
  <c r="F67" i="12"/>
  <c r="E67" i="12"/>
  <c r="K66" i="12"/>
  <c r="J66" i="12"/>
  <c r="I66" i="12"/>
  <c r="H66" i="12"/>
  <c r="G66" i="12"/>
  <c r="F66" i="12"/>
  <c r="E66" i="12"/>
  <c r="K65" i="12"/>
  <c r="J65" i="12"/>
  <c r="I65" i="12"/>
  <c r="H65" i="12"/>
  <c r="G65" i="12"/>
  <c r="F65" i="12"/>
  <c r="E65" i="12"/>
  <c r="K64" i="12"/>
  <c r="J64" i="12"/>
  <c r="I64" i="12"/>
  <c r="H64" i="12"/>
  <c r="G64" i="12"/>
  <c r="F64" i="12"/>
  <c r="E64" i="12"/>
  <c r="K63" i="12"/>
  <c r="J63" i="12"/>
  <c r="I63" i="12"/>
  <c r="H63" i="12"/>
  <c r="G63" i="12"/>
  <c r="F63" i="12"/>
  <c r="E63" i="12"/>
  <c r="K62" i="12"/>
  <c r="J62" i="12"/>
  <c r="I62" i="12"/>
  <c r="H62" i="12"/>
  <c r="G62" i="12"/>
  <c r="F62" i="12"/>
  <c r="E62" i="12"/>
  <c r="K61" i="12"/>
  <c r="J61" i="12"/>
  <c r="I61" i="12"/>
  <c r="H61" i="12"/>
  <c r="G61" i="12"/>
  <c r="F61" i="12"/>
  <c r="E61" i="12"/>
  <c r="E68" i="12" s="1"/>
  <c r="K60" i="12"/>
  <c r="J60" i="12"/>
  <c r="I60" i="12"/>
  <c r="H60" i="12"/>
  <c r="G60" i="12"/>
  <c r="F60" i="12"/>
  <c r="E60" i="12"/>
  <c r="K59" i="12"/>
  <c r="J59" i="12"/>
  <c r="I59" i="12"/>
  <c r="H59" i="12"/>
  <c r="G59" i="12"/>
  <c r="F59" i="12"/>
  <c r="E59" i="12"/>
  <c r="K58" i="12"/>
  <c r="J58" i="12"/>
  <c r="I58" i="12"/>
  <c r="H58" i="12"/>
  <c r="G58" i="12"/>
  <c r="F58" i="12"/>
  <c r="E58" i="12"/>
  <c r="K57" i="12"/>
  <c r="K68" i="12" s="1"/>
  <c r="J57" i="12"/>
  <c r="I57" i="12"/>
  <c r="I68" i="12" s="1"/>
  <c r="H57" i="12"/>
  <c r="G57" i="12"/>
  <c r="F57" i="12"/>
  <c r="E57" i="12"/>
  <c r="K54" i="12"/>
  <c r="J54" i="12"/>
  <c r="I54" i="12"/>
  <c r="H54" i="12"/>
  <c r="G54" i="12"/>
  <c r="F54" i="12"/>
  <c r="E54" i="12"/>
  <c r="K53" i="12"/>
  <c r="J53" i="12"/>
  <c r="I53" i="12"/>
  <c r="H53" i="12"/>
  <c r="G53" i="12"/>
  <c r="F53" i="12"/>
  <c r="E53" i="12"/>
  <c r="K52" i="12"/>
  <c r="J52" i="12"/>
  <c r="I52" i="12"/>
  <c r="H52" i="12"/>
  <c r="G52" i="12"/>
  <c r="F52" i="12"/>
  <c r="E52" i="12"/>
  <c r="K51" i="12"/>
  <c r="J51" i="12"/>
  <c r="I51" i="12"/>
  <c r="H51" i="12"/>
  <c r="G51" i="12"/>
  <c r="F51" i="12"/>
  <c r="E51" i="12"/>
  <c r="K50" i="12"/>
  <c r="J50" i="12"/>
  <c r="I50" i="12"/>
  <c r="H50" i="12"/>
  <c r="G50" i="12"/>
  <c r="F50" i="12"/>
  <c r="E50" i="12"/>
  <c r="K49" i="12"/>
  <c r="J49" i="12"/>
  <c r="I49" i="12"/>
  <c r="H49" i="12"/>
  <c r="H55" i="12" s="1"/>
  <c r="G49" i="12"/>
  <c r="G55" i="12" s="1"/>
  <c r="F49" i="12"/>
  <c r="E49" i="12"/>
  <c r="E55" i="12" s="1"/>
  <c r="K39" i="12"/>
  <c r="J39" i="12"/>
  <c r="I39" i="12"/>
  <c r="H39" i="12"/>
  <c r="G39" i="12"/>
  <c r="F39" i="12"/>
  <c r="E39" i="12"/>
  <c r="K38" i="12"/>
  <c r="J38" i="12"/>
  <c r="I38" i="12"/>
  <c r="H38" i="12"/>
  <c r="G38" i="12"/>
  <c r="F38" i="12"/>
  <c r="E38" i="12"/>
  <c r="K37" i="12"/>
  <c r="J37" i="12"/>
  <c r="I37" i="12"/>
  <c r="H37" i="12"/>
  <c r="G37" i="12"/>
  <c r="F37" i="12"/>
  <c r="E37" i="12"/>
  <c r="K36" i="12"/>
  <c r="J36" i="12"/>
  <c r="I36" i="12"/>
  <c r="H36" i="12"/>
  <c r="G36" i="12"/>
  <c r="F36" i="12"/>
  <c r="E36" i="12"/>
  <c r="K35" i="12"/>
  <c r="J35" i="12"/>
  <c r="I35" i="12"/>
  <c r="H35" i="12"/>
  <c r="G35" i="12"/>
  <c r="F35" i="12"/>
  <c r="E35" i="12"/>
  <c r="K34" i="12"/>
  <c r="J34" i="12"/>
  <c r="I34" i="12"/>
  <c r="H34" i="12"/>
  <c r="G34" i="12"/>
  <c r="F34" i="12"/>
  <c r="E34" i="12"/>
  <c r="K33" i="12"/>
  <c r="J33" i="12"/>
  <c r="I33" i="12"/>
  <c r="H33" i="12"/>
  <c r="G33" i="12"/>
  <c r="F33" i="12"/>
  <c r="E33" i="12"/>
  <c r="K25" i="12"/>
  <c r="J25" i="12"/>
  <c r="I25" i="12"/>
  <c r="H25" i="12"/>
  <c r="G25" i="12"/>
  <c r="F25" i="12"/>
  <c r="E25" i="12"/>
  <c r="C25" i="12"/>
  <c r="K24" i="12"/>
  <c r="J24" i="12"/>
  <c r="I24" i="12"/>
  <c r="H24" i="12"/>
  <c r="G24" i="12"/>
  <c r="F24" i="12"/>
  <c r="E24" i="12"/>
  <c r="C24" i="12"/>
  <c r="S23" i="12"/>
  <c r="R23" i="12"/>
  <c r="Q23" i="12"/>
  <c r="P23" i="12"/>
  <c r="N23" i="12"/>
  <c r="M23" i="12"/>
  <c r="R22" i="12"/>
  <c r="Q22" i="12"/>
  <c r="P22" i="12"/>
  <c r="N22" i="12"/>
  <c r="M22" i="12"/>
  <c r="R21" i="12"/>
  <c r="Q21" i="12"/>
  <c r="S21" i="12" s="1"/>
  <c r="P21" i="12"/>
  <c r="N21" i="12"/>
  <c r="M21" i="12"/>
  <c r="R20" i="12"/>
  <c r="Q20" i="12"/>
  <c r="P20" i="12"/>
  <c r="N20" i="12"/>
  <c r="M20" i="12"/>
  <c r="R19" i="12"/>
  <c r="Q19" i="12"/>
  <c r="S19" i="12" s="1"/>
  <c r="P19" i="12"/>
  <c r="N19" i="12"/>
  <c r="M19" i="12"/>
  <c r="R18" i="12"/>
  <c r="Q18" i="12"/>
  <c r="S18" i="12" s="1"/>
  <c r="P18" i="12"/>
  <c r="N18" i="12"/>
  <c r="M18" i="12"/>
  <c r="R17" i="12"/>
  <c r="S17" i="12" s="1"/>
  <c r="Q17" i="12"/>
  <c r="P17" i="12"/>
  <c r="N17" i="12"/>
  <c r="M17" i="12"/>
  <c r="R16" i="12"/>
  <c r="Q16" i="12"/>
  <c r="S16" i="12" s="1"/>
  <c r="P16" i="12"/>
  <c r="N16" i="12"/>
  <c r="M16" i="12"/>
  <c r="S15" i="12"/>
  <c r="R15" i="12"/>
  <c r="Q15" i="12"/>
  <c r="P15" i="12"/>
  <c r="N15" i="12"/>
  <c r="M15" i="12"/>
  <c r="R14" i="12"/>
  <c r="Q14" i="12"/>
  <c r="P14" i="12"/>
  <c r="N14" i="12"/>
  <c r="M14" i="12"/>
  <c r="R13" i="12"/>
  <c r="Q13" i="12"/>
  <c r="S13" i="12" s="1"/>
  <c r="P13" i="12"/>
  <c r="N13" i="12"/>
  <c r="M13" i="12"/>
  <c r="R12" i="12"/>
  <c r="Q12" i="12"/>
  <c r="S12" i="12" s="1"/>
  <c r="P12" i="12"/>
  <c r="N12" i="12"/>
  <c r="M12" i="12"/>
  <c r="K11" i="12"/>
  <c r="J11" i="12"/>
  <c r="I11" i="12"/>
  <c r="H11" i="12"/>
  <c r="G11" i="12"/>
  <c r="F11" i="12"/>
  <c r="E11" i="12"/>
  <c r="C11" i="12"/>
  <c r="K10" i="12"/>
  <c r="J10" i="12"/>
  <c r="I10" i="12"/>
  <c r="H10" i="12"/>
  <c r="G10" i="12"/>
  <c r="F10" i="12"/>
  <c r="E10" i="12"/>
  <c r="C10" i="12"/>
  <c r="R9" i="12"/>
  <c r="Q9" i="12"/>
  <c r="S9" i="12" s="1"/>
  <c r="P9" i="12"/>
  <c r="N9" i="12"/>
  <c r="M9" i="12"/>
  <c r="R8" i="12"/>
  <c r="Q8" i="12"/>
  <c r="S8" i="12" s="1"/>
  <c r="P8" i="12"/>
  <c r="N8" i="12"/>
  <c r="M8" i="12"/>
  <c r="R7" i="12"/>
  <c r="Q7" i="12"/>
  <c r="S7" i="12" s="1"/>
  <c r="P7" i="12"/>
  <c r="N7" i="12"/>
  <c r="M7" i="12"/>
  <c r="R6" i="12"/>
  <c r="Q6" i="12"/>
  <c r="S6" i="12" s="1"/>
  <c r="P6" i="12"/>
  <c r="N6" i="12"/>
  <c r="M6" i="12"/>
  <c r="R5" i="12"/>
  <c r="Q5" i="12"/>
  <c r="S5" i="12" s="1"/>
  <c r="P5" i="12"/>
  <c r="N5" i="12"/>
  <c r="M5" i="12"/>
  <c r="R4" i="12"/>
  <c r="S4" i="12" s="1"/>
  <c r="Q4" i="12"/>
  <c r="P4" i="12"/>
  <c r="N4" i="12"/>
  <c r="M4" i="12"/>
  <c r="R3" i="12"/>
  <c r="Q3" i="12"/>
  <c r="S3" i="12" s="1"/>
  <c r="P3" i="12"/>
  <c r="N3" i="12"/>
  <c r="M3" i="12"/>
  <c r="M11" i="12" s="1"/>
  <c r="K67" i="11"/>
  <c r="J67" i="11"/>
  <c r="I67" i="11"/>
  <c r="H67" i="11"/>
  <c r="G67" i="11"/>
  <c r="F67" i="11"/>
  <c r="E67" i="11"/>
  <c r="K66" i="11"/>
  <c r="J66" i="11"/>
  <c r="I66" i="11"/>
  <c r="H66" i="11"/>
  <c r="G66" i="11"/>
  <c r="F66" i="11"/>
  <c r="E66" i="11"/>
  <c r="K65" i="11"/>
  <c r="J65" i="11"/>
  <c r="I65" i="11"/>
  <c r="H65" i="11"/>
  <c r="G65" i="11"/>
  <c r="F65" i="11"/>
  <c r="E65" i="11"/>
  <c r="K64" i="11"/>
  <c r="J64" i="11"/>
  <c r="I64" i="11"/>
  <c r="H64" i="11"/>
  <c r="G64" i="11"/>
  <c r="F64" i="11"/>
  <c r="E64" i="11"/>
  <c r="K63" i="11"/>
  <c r="J63" i="11"/>
  <c r="I63" i="11"/>
  <c r="H63" i="11"/>
  <c r="G63" i="11"/>
  <c r="F63" i="11"/>
  <c r="E63" i="11"/>
  <c r="K62" i="11"/>
  <c r="J62" i="11"/>
  <c r="I62" i="11"/>
  <c r="H62" i="11"/>
  <c r="G62" i="11"/>
  <c r="F62" i="11"/>
  <c r="E62" i="11"/>
  <c r="K61" i="11"/>
  <c r="J61" i="11"/>
  <c r="I61" i="11"/>
  <c r="H61" i="11"/>
  <c r="G61" i="11"/>
  <c r="F61" i="11"/>
  <c r="E61" i="11"/>
  <c r="K60" i="11"/>
  <c r="J60" i="11"/>
  <c r="I60" i="11"/>
  <c r="H60" i="11"/>
  <c r="G60" i="11"/>
  <c r="F60" i="11"/>
  <c r="F68" i="11" s="1"/>
  <c r="E60" i="11"/>
  <c r="K59" i="11"/>
  <c r="J59" i="11"/>
  <c r="I59" i="11"/>
  <c r="H59" i="11"/>
  <c r="G59" i="11"/>
  <c r="F59" i="11"/>
  <c r="E59" i="11"/>
  <c r="K58" i="11"/>
  <c r="J58" i="11"/>
  <c r="I58" i="11"/>
  <c r="H58" i="11"/>
  <c r="G58" i="11"/>
  <c r="F58" i="11"/>
  <c r="E58" i="11"/>
  <c r="K57" i="11"/>
  <c r="J57" i="11"/>
  <c r="I57" i="11"/>
  <c r="H57" i="11"/>
  <c r="G57" i="11"/>
  <c r="F57" i="11"/>
  <c r="E57" i="11"/>
  <c r="E68" i="11" s="1"/>
  <c r="K54" i="11"/>
  <c r="J54" i="11"/>
  <c r="I54" i="11"/>
  <c r="H54" i="11"/>
  <c r="G54" i="11"/>
  <c r="F54" i="11"/>
  <c r="E54" i="11"/>
  <c r="K53" i="11"/>
  <c r="J53" i="11"/>
  <c r="I53" i="11"/>
  <c r="H53" i="11"/>
  <c r="G53" i="11"/>
  <c r="F53" i="11"/>
  <c r="E53" i="11"/>
  <c r="K52" i="11"/>
  <c r="J52" i="11"/>
  <c r="I52" i="11"/>
  <c r="H52" i="11"/>
  <c r="G52" i="11"/>
  <c r="F52" i="11"/>
  <c r="E52" i="11"/>
  <c r="K51" i="11"/>
  <c r="J51" i="11"/>
  <c r="I51" i="11"/>
  <c r="H51" i="11"/>
  <c r="G51" i="11"/>
  <c r="F51" i="11"/>
  <c r="E51" i="11"/>
  <c r="K50" i="11"/>
  <c r="J50" i="11"/>
  <c r="I50" i="11"/>
  <c r="H50" i="11"/>
  <c r="G50" i="11"/>
  <c r="F50" i="11"/>
  <c r="E50" i="11"/>
  <c r="E55" i="11" s="1"/>
  <c r="K49" i="11"/>
  <c r="J49" i="11"/>
  <c r="I49" i="11"/>
  <c r="I55" i="11" s="1"/>
  <c r="H49" i="11"/>
  <c r="G49" i="11"/>
  <c r="F49" i="11"/>
  <c r="F55" i="11" s="1"/>
  <c r="E49" i="11"/>
  <c r="K39" i="11"/>
  <c r="J39" i="11"/>
  <c r="I39" i="11"/>
  <c r="H39" i="11"/>
  <c r="G39" i="11"/>
  <c r="F39" i="11"/>
  <c r="E39" i="11"/>
  <c r="K38" i="11"/>
  <c r="J38" i="11"/>
  <c r="I38" i="11"/>
  <c r="H38" i="11"/>
  <c r="G38" i="11"/>
  <c r="F38" i="11"/>
  <c r="E38" i="11"/>
  <c r="K37" i="11"/>
  <c r="J37" i="11"/>
  <c r="I37" i="11"/>
  <c r="H37" i="11"/>
  <c r="G37" i="11"/>
  <c r="F37" i="11"/>
  <c r="E37" i="11"/>
  <c r="K36" i="11"/>
  <c r="J36" i="11"/>
  <c r="I36" i="11"/>
  <c r="H36" i="11"/>
  <c r="G36" i="11"/>
  <c r="F36" i="11"/>
  <c r="E36" i="11"/>
  <c r="K35" i="11"/>
  <c r="J35" i="11"/>
  <c r="I35" i="11"/>
  <c r="H35" i="11"/>
  <c r="G35" i="11"/>
  <c r="F35" i="11"/>
  <c r="E35" i="11"/>
  <c r="K34" i="11"/>
  <c r="J34" i="11"/>
  <c r="I34" i="11"/>
  <c r="H34" i="11"/>
  <c r="G34" i="11"/>
  <c r="F34" i="11"/>
  <c r="E34" i="11"/>
  <c r="K33" i="11"/>
  <c r="J33" i="11"/>
  <c r="I33" i="11"/>
  <c r="H33" i="11"/>
  <c r="G33" i="11"/>
  <c r="F33" i="11"/>
  <c r="E33" i="11"/>
  <c r="K25" i="11"/>
  <c r="J25" i="11"/>
  <c r="I25" i="11"/>
  <c r="H25" i="11"/>
  <c r="G25" i="11"/>
  <c r="F25" i="11"/>
  <c r="E25" i="11"/>
  <c r="C25" i="11"/>
  <c r="K24" i="11"/>
  <c r="J24" i="11"/>
  <c r="I24" i="11"/>
  <c r="H24" i="11"/>
  <c r="G24" i="11"/>
  <c r="F24" i="11"/>
  <c r="E24" i="11"/>
  <c r="C24" i="11"/>
  <c r="R23" i="11"/>
  <c r="S23" i="11" s="1"/>
  <c r="Q23" i="11"/>
  <c r="P23" i="11"/>
  <c r="N23" i="11"/>
  <c r="M23" i="11"/>
  <c r="R22" i="11"/>
  <c r="Q22" i="11"/>
  <c r="P22" i="11"/>
  <c r="N22" i="11"/>
  <c r="M22" i="11"/>
  <c r="R21" i="11"/>
  <c r="Q21" i="11"/>
  <c r="S21" i="11" s="1"/>
  <c r="P21" i="11"/>
  <c r="N21" i="11"/>
  <c r="M21" i="11"/>
  <c r="R20" i="11"/>
  <c r="S20" i="11" s="1"/>
  <c r="Q20" i="11"/>
  <c r="P20" i="11"/>
  <c r="N20" i="11"/>
  <c r="M20" i="11"/>
  <c r="R19" i="11"/>
  <c r="Q19" i="11"/>
  <c r="P19" i="11"/>
  <c r="N19" i="11"/>
  <c r="M19" i="11"/>
  <c r="R18" i="11"/>
  <c r="Q18" i="11"/>
  <c r="S18" i="11" s="1"/>
  <c r="P18" i="11"/>
  <c r="N18" i="11"/>
  <c r="M18" i="11"/>
  <c r="R17" i="11"/>
  <c r="S17" i="11" s="1"/>
  <c r="Q17" i="11"/>
  <c r="P17" i="11"/>
  <c r="N17" i="11"/>
  <c r="M17" i="11"/>
  <c r="R16" i="11"/>
  <c r="Q16" i="11"/>
  <c r="P16" i="11"/>
  <c r="N16" i="11"/>
  <c r="M16" i="11"/>
  <c r="R15" i="11"/>
  <c r="Q15" i="11"/>
  <c r="S15" i="11" s="1"/>
  <c r="P15" i="11"/>
  <c r="N15" i="11"/>
  <c r="M15" i="11"/>
  <c r="R14" i="11"/>
  <c r="Q14" i="11"/>
  <c r="P14" i="11"/>
  <c r="N14" i="11"/>
  <c r="M14" i="11"/>
  <c r="R13" i="11"/>
  <c r="Q13" i="11"/>
  <c r="Q25" i="11" s="1"/>
  <c r="P13" i="11"/>
  <c r="N13" i="11"/>
  <c r="M13" i="11"/>
  <c r="R12" i="11"/>
  <c r="S12" i="11" s="1"/>
  <c r="Q12" i="11"/>
  <c r="P12" i="11"/>
  <c r="N12" i="11"/>
  <c r="M12" i="11"/>
  <c r="K11" i="11"/>
  <c r="J11" i="11"/>
  <c r="I11" i="11"/>
  <c r="H11" i="11"/>
  <c r="G11" i="11"/>
  <c r="F11" i="11"/>
  <c r="E11" i="11"/>
  <c r="C11" i="11"/>
  <c r="K10" i="11"/>
  <c r="J10" i="11"/>
  <c r="I10" i="11"/>
  <c r="H10" i="11"/>
  <c r="G10" i="11"/>
  <c r="F10" i="11"/>
  <c r="E10" i="11"/>
  <c r="C10" i="11"/>
  <c r="R9" i="11"/>
  <c r="Q9" i="11"/>
  <c r="S9" i="11" s="1"/>
  <c r="P9" i="11"/>
  <c r="N9" i="11"/>
  <c r="M9" i="11"/>
  <c r="R8" i="11"/>
  <c r="Q8" i="11"/>
  <c r="P8" i="11"/>
  <c r="N8" i="11"/>
  <c r="M8" i="11"/>
  <c r="R7" i="11"/>
  <c r="Q7" i="11"/>
  <c r="S7" i="11" s="1"/>
  <c r="P7" i="11"/>
  <c r="N7" i="11"/>
  <c r="M7" i="11"/>
  <c r="R6" i="11"/>
  <c r="Q6" i="11"/>
  <c r="S6" i="11" s="1"/>
  <c r="P6" i="11"/>
  <c r="N6" i="11"/>
  <c r="M6" i="11"/>
  <c r="R5" i="11"/>
  <c r="S5" i="11" s="1"/>
  <c r="Q5" i="11"/>
  <c r="P5" i="11"/>
  <c r="N5" i="11"/>
  <c r="M5" i="11"/>
  <c r="R4" i="11"/>
  <c r="Q4" i="11"/>
  <c r="S4" i="11" s="1"/>
  <c r="P4" i="11"/>
  <c r="N4" i="11"/>
  <c r="M4" i="11"/>
  <c r="R3" i="11"/>
  <c r="Q3" i="11"/>
  <c r="S3" i="11" s="1"/>
  <c r="P3" i="11"/>
  <c r="N3" i="11"/>
  <c r="M3" i="11"/>
  <c r="M11" i="11" s="1"/>
  <c r="S24" i="7"/>
  <c r="R24" i="7"/>
  <c r="Q24" i="7"/>
  <c r="S10" i="7"/>
  <c r="R10" i="7"/>
  <c r="Q10" i="7"/>
  <c r="C10" i="7"/>
  <c r="K10" i="7"/>
  <c r="J10" i="7"/>
  <c r="I10" i="7"/>
  <c r="H10" i="7"/>
  <c r="G10" i="7"/>
  <c r="F10" i="7"/>
  <c r="E10" i="7"/>
  <c r="K24" i="7"/>
  <c r="J24" i="7"/>
  <c r="I24" i="7"/>
  <c r="H24" i="7"/>
  <c r="G24" i="7"/>
  <c r="F24" i="7"/>
  <c r="E24" i="7"/>
  <c r="C24" i="7"/>
  <c r="C25" i="7"/>
  <c r="C11" i="7"/>
  <c r="Q18" i="7"/>
  <c r="K67" i="7"/>
  <c r="J67" i="7"/>
  <c r="I67" i="7"/>
  <c r="H67" i="7"/>
  <c r="G67" i="7"/>
  <c r="F67" i="7"/>
  <c r="K66" i="7"/>
  <c r="J66" i="7"/>
  <c r="I66" i="7"/>
  <c r="H66" i="7"/>
  <c r="G66" i="7"/>
  <c r="F66" i="7"/>
  <c r="K65" i="7"/>
  <c r="J65" i="7"/>
  <c r="I65" i="7"/>
  <c r="H65" i="7"/>
  <c r="G65" i="7"/>
  <c r="F65" i="7"/>
  <c r="K64" i="7"/>
  <c r="J64" i="7"/>
  <c r="I64" i="7"/>
  <c r="H64" i="7"/>
  <c r="G64" i="7"/>
  <c r="F64" i="7"/>
  <c r="K63" i="7"/>
  <c r="J63" i="7"/>
  <c r="I63" i="7"/>
  <c r="H63" i="7"/>
  <c r="G63" i="7"/>
  <c r="F63" i="7"/>
  <c r="K62" i="7"/>
  <c r="J62" i="7"/>
  <c r="I62" i="7"/>
  <c r="H62" i="7"/>
  <c r="G62" i="7"/>
  <c r="F62" i="7"/>
  <c r="K61" i="7"/>
  <c r="J61" i="7"/>
  <c r="I61" i="7"/>
  <c r="H61" i="7"/>
  <c r="G61" i="7"/>
  <c r="F61" i="7"/>
  <c r="K60" i="7"/>
  <c r="J60" i="7"/>
  <c r="I60" i="7"/>
  <c r="H60" i="7"/>
  <c r="G60" i="7"/>
  <c r="F60" i="7"/>
  <c r="K59" i="7"/>
  <c r="J59" i="7"/>
  <c r="I59" i="7"/>
  <c r="H59" i="7"/>
  <c r="G59" i="7"/>
  <c r="F59" i="7"/>
  <c r="K58" i="7"/>
  <c r="J58" i="7"/>
  <c r="I58" i="7"/>
  <c r="H58" i="7"/>
  <c r="G58" i="7"/>
  <c r="F58" i="7"/>
  <c r="K57" i="7"/>
  <c r="J57" i="7"/>
  <c r="I57" i="7"/>
  <c r="H57" i="7"/>
  <c r="G57" i="7"/>
  <c r="F57" i="7"/>
  <c r="K54" i="7"/>
  <c r="J54" i="7"/>
  <c r="I54" i="7"/>
  <c r="H54" i="7"/>
  <c r="G54" i="7"/>
  <c r="F54" i="7"/>
  <c r="K53" i="7"/>
  <c r="J53" i="7"/>
  <c r="I53" i="7"/>
  <c r="H53" i="7"/>
  <c r="G53" i="7"/>
  <c r="F53" i="7"/>
  <c r="K52" i="7"/>
  <c r="J52" i="7"/>
  <c r="I52" i="7"/>
  <c r="H52" i="7"/>
  <c r="G52" i="7"/>
  <c r="F52" i="7"/>
  <c r="K51" i="7"/>
  <c r="J51" i="7"/>
  <c r="I51" i="7"/>
  <c r="H51" i="7"/>
  <c r="G51" i="7"/>
  <c r="F51" i="7"/>
  <c r="K50" i="7"/>
  <c r="J50" i="7"/>
  <c r="I50" i="7"/>
  <c r="H50" i="7"/>
  <c r="G50" i="7"/>
  <c r="F50" i="7"/>
  <c r="K49" i="7"/>
  <c r="J49" i="7"/>
  <c r="I49" i="7"/>
  <c r="H49" i="7"/>
  <c r="G49" i="7"/>
  <c r="F49" i="7"/>
  <c r="E67" i="7"/>
  <c r="E66" i="7"/>
  <c r="E65" i="7"/>
  <c r="E64" i="7"/>
  <c r="E63" i="7"/>
  <c r="E62" i="7"/>
  <c r="E61" i="7"/>
  <c r="E60" i="7"/>
  <c r="E59" i="7"/>
  <c r="E58" i="7"/>
  <c r="E57" i="7"/>
  <c r="E54" i="7"/>
  <c r="E53" i="7"/>
  <c r="E52" i="7"/>
  <c r="E51" i="7"/>
  <c r="E50" i="7"/>
  <c r="E49" i="7"/>
  <c r="K11" i="7"/>
  <c r="J11" i="7"/>
  <c r="I11" i="7"/>
  <c r="H11" i="7"/>
  <c r="G11" i="7"/>
  <c r="F11" i="7"/>
  <c r="E11" i="7"/>
  <c r="K25" i="7"/>
  <c r="J25" i="7"/>
  <c r="I25" i="7"/>
  <c r="H25" i="7"/>
  <c r="G25" i="7"/>
  <c r="F25" i="7"/>
  <c r="E25" i="7"/>
  <c r="R23" i="7"/>
  <c r="Q23" i="7"/>
  <c r="P23" i="7"/>
  <c r="N23" i="7"/>
  <c r="M23" i="7"/>
  <c r="R22" i="7"/>
  <c r="Q22" i="7"/>
  <c r="P22" i="7"/>
  <c r="N22" i="7"/>
  <c r="M22" i="7"/>
  <c r="R21" i="7"/>
  <c r="Q21" i="7"/>
  <c r="P21" i="7"/>
  <c r="N21" i="7"/>
  <c r="M21" i="7"/>
  <c r="R20" i="7"/>
  <c r="Q20" i="7"/>
  <c r="P20" i="7"/>
  <c r="N20" i="7"/>
  <c r="M20" i="7"/>
  <c r="R19" i="7"/>
  <c r="Q19" i="7"/>
  <c r="P19" i="7"/>
  <c r="N19" i="7"/>
  <c r="M19" i="7"/>
  <c r="R18" i="7"/>
  <c r="P18" i="7"/>
  <c r="N18" i="7"/>
  <c r="M18" i="7"/>
  <c r="R17" i="7"/>
  <c r="Q17" i="7"/>
  <c r="P17" i="7"/>
  <c r="N17" i="7"/>
  <c r="M17" i="7"/>
  <c r="R16" i="7"/>
  <c r="Q16" i="7"/>
  <c r="P16" i="7"/>
  <c r="N16" i="7"/>
  <c r="M16" i="7"/>
  <c r="R15" i="7"/>
  <c r="Q15" i="7"/>
  <c r="P15" i="7"/>
  <c r="N15" i="7"/>
  <c r="M15" i="7"/>
  <c r="R14" i="7"/>
  <c r="Q14" i="7"/>
  <c r="P14" i="7"/>
  <c r="N14" i="7"/>
  <c r="M14" i="7"/>
  <c r="R13" i="7"/>
  <c r="Q13" i="7"/>
  <c r="P13" i="7"/>
  <c r="N13" i="7"/>
  <c r="M13" i="7"/>
  <c r="R12" i="7"/>
  <c r="Q12" i="7"/>
  <c r="P12" i="7"/>
  <c r="N12" i="7"/>
  <c r="M12" i="7"/>
  <c r="R9" i="7"/>
  <c r="Q9" i="7"/>
  <c r="P9" i="7"/>
  <c r="N9" i="7"/>
  <c r="M9" i="7"/>
  <c r="R8" i="7"/>
  <c r="Q8" i="7"/>
  <c r="P8" i="7"/>
  <c r="N8" i="7"/>
  <c r="M8" i="7"/>
  <c r="R7" i="7"/>
  <c r="Q7" i="7"/>
  <c r="P7" i="7"/>
  <c r="N7" i="7"/>
  <c r="M7" i="7"/>
  <c r="R6" i="7"/>
  <c r="Q6" i="7"/>
  <c r="P6" i="7"/>
  <c r="N6" i="7"/>
  <c r="M6" i="7"/>
  <c r="R5" i="7"/>
  <c r="Q5" i="7"/>
  <c r="P5" i="7"/>
  <c r="N5" i="7"/>
  <c r="M5" i="7"/>
  <c r="R4" i="7"/>
  <c r="Q4" i="7"/>
  <c r="P4" i="7"/>
  <c r="N4" i="7"/>
  <c r="M4" i="7"/>
  <c r="P3" i="7"/>
  <c r="N3" i="7"/>
  <c r="M3" i="7"/>
  <c r="R3" i="7"/>
  <c r="Q3" i="7"/>
  <c r="F34" i="7"/>
  <c r="F33" i="7"/>
  <c r="K39" i="7"/>
  <c r="J39" i="7"/>
  <c r="I39" i="7"/>
  <c r="H39" i="7"/>
  <c r="G39" i="7"/>
  <c r="E39" i="7"/>
  <c r="K38" i="7"/>
  <c r="J38" i="7"/>
  <c r="I38" i="7"/>
  <c r="H38" i="7"/>
  <c r="G38" i="7"/>
  <c r="E38" i="7"/>
  <c r="K37" i="7"/>
  <c r="J37" i="7"/>
  <c r="I37" i="7"/>
  <c r="H37" i="7"/>
  <c r="G37" i="7"/>
  <c r="E37" i="7"/>
  <c r="K36" i="7"/>
  <c r="J36" i="7"/>
  <c r="I36" i="7"/>
  <c r="H36" i="7"/>
  <c r="G36" i="7"/>
  <c r="E36" i="7"/>
  <c r="K35" i="7"/>
  <c r="J35" i="7"/>
  <c r="I35" i="7"/>
  <c r="H35" i="7"/>
  <c r="G35" i="7"/>
  <c r="E35" i="7"/>
  <c r="K34" i="7"/>
  <c r="J34" i="7"/>
  <c r="I34" i="7"/>
  <c r="H34" i="7"/>
  <c r="G34" i="7"/>
  <c r="E34" i="7"/>
  <c r="K33" i="7"/>
  <c r="J33" i="7"/>
  <c r="I33" i="7"/>
  <c r="H33" i="7"/>
  <c r="G33" i="7"/>
  <c r="E33" i="7"/>
  <c r="F39" i="7"/>
  <c r="F38" i="7"/>
  <c r="F37" i="7"/>
  <c r="F36" i="7"/>
  <c r="F35" i="7"/>
  <c r="X43" i="17" l="1"/>
  <c r="E34" i="17"/>
  <c r="Y4" i="17"/>
  <c r="Y6" i="17"/>
  <c r="U44" i="17"/>
  <c r="X45" i="17"/>
  <c r="J8" i="17"/>
  <c r="R8" i="17"/>
  <c r="R21" i="17"/>
  <c r="Q34" i="17"/>
  <c r="V5" i="17"/>
  <c r="V7" i="17"/>
  <c r="U17" i="17"/>
  <c r="X18" i="17"/>
  <c r="V20" i="17"/>
  <c r="W31" i="17"/>
  <c r="U33" i="17"/>
  <c r="V44" i="17"/>
  <c r="Y45" i="17"/>
  <c r="U57" i="17"/>
  <c r="X58" i="17"/>
  <c r="G8" i="17"/>
  <c r="X4" i="17"/>
  <c r="S21" i="17"/>
  <c r="W5" i="17"/>
  <c r="W7" i="17"/>
  <c r="V17" i="17"/>
  <c r="W20" i="17"/>
  <c r="U30" i="17"/>
  <c r="X31" i="17"/>
  <c r="V33" i="17"/>
  <c r="W44" i="17"/>
  <c r="U46" i="17"/>
  <c r="V57" i="17"/>
  <c r="X5" i="17"/>
  <c r="X7" i="17"/>
  <c r="W17" i="17"/>
  <c r="U19" i="17"/>
  <c r="X20" i="17"/>
  <c r="V30" i="17"/>
  <c r="W33" i="17"/>
  <c r="U43" i="17"/>
  <c r="X44" i="17"/>
  <c r="V46" i="17"/>
  <c r="W57" i="17"/>
  <c r="U59" i="17"/>
  <c r="W6" i="17"/>
  <c r="W45" i="17"/>
  <c r="Y5" i="17"/>
  <c r="X17" i="17"/>
  <c r="V19" i="17"/>
  <c r="W30" i="17"/>
  <c r="U32" i="17"/>
  <c r="X33" i="17"/>
  <c r="V43" i="17"/>
  <c r="W46" i="17"/>
  <c r="U56" i="17"/>
  <c r="X57" i="17"/>
  <c r="V59" i="17"/>
  <c r="X6" i="17"/>
  <c r="V4" i="17"/>
  <c r="I47" i="17"/>
  <c r="K47" i="17"/>
  <c r="F60" i="17"/>
  <c r="H34" i="17"/>
  <c r="S34" i="17"/>
  <c r="E47" i="17"/>
  <c r="H60" i="17"/>
  <c r="I34" i="17"/>
  <c r="Q47" i="17"/>
  <c r="F8" i="17"/>
  <c r="U7" i="17"/>
  <c r="E60" i="17"/>
  <c r="K8" i="17"/>
  <c r="S8" i="17"/>
  <c r="G34" i="17"/>
  <c r="R34" i="17"/>
  <c r="G60" i="17"/>
  <c r="U8" i="17"/>
  <c r="Q60" i="17"/>
  <c r="E8" i="17"/>
  <c r="R60" i="17"/>
  <c r="R47" i="17"/>
  <c r="S60" i="17"/>
  <c r="J47" i="17"/>
  <c r="U6" i="17"/>
  <c r="J34" i="17"/>
  <c r="U4" i="17"/>
  <c r="J60" i="17"/>
  <c r="J21" i="17"/>
  <c r="N25" i="14"/>
  <c r="E68" i="14"/>
  <c r="M25" i="14"/>
  <c r="F68" i="14"/>
  <c r="S14" i="14"/>
  <c r="G68" i="14"/>
  <c r="G69" i="14" s="1"/>
  <c r="Q25" i="14"/>
  <c r="H68" i="14"/>
  <c r="P25" i="14"/>
  <c r="R25" i="14"/>
  <c r="I68" i="14"/>
  <c r="J68" i="14"/>
  <c r="S12" i="14"/>
  <c r="S22" i="14"/>
  <c r="R10" i="14"/>
  <c r="S8" i="14"/>
  <c r="S3" i="14"/>
  <c r="N11" i="14"/>
  <c r="I55" i="14"/>
  <c r="E69" i="14"/>
  <c r="J55" i="14"/>
  <c r="M11" i="14"/>
  <c r="K55" i="14"/>
  <c r="K69" i="14" s="1"/>
  <c r="S5" i="14"/>
  <c r="H69" i="14"/>
  <c r="S4" i="14"/>
  <c r="S9" i="14"/>
  <c r="F55" i="14"/>
  <c r="F69" i="14" s="1"/>
  <c r="N25" i="13"/>
  <c r="G68" i="13"/>
  <c r="S18" i="13"/>
  <c r="S23" i="13"/>
  <c r="H68" i="13"/>
  <c r="P25" i="13"/>
  <c r="I68" i="13"/>
  <c r="I69" i="13" s="1"/>
  <c r="Q24" i="13"/>
  <c r="S17" i="13"/>
  <c r="J68" i="13"/>
  <c r="E68" i="13"/>
  <c r="K68" i="13"/>
  <c r="F68" i="13"/>
  <c r="S20" i="13"/>
  <c r="K55" i="13"/>
  <c r="M11" i="13"/>
  <c r="N11" i="13"/>
  <c r="E55" i="13"/>
  <c r="S4" i="13"/>
  <c r="S10" i="13" s="1"/>
  <c r="F55" i="13"/>
  <c r="J69" i="13"/>
  <c r="E69" i="13"/>
  <c r="P11" i="13"/>
  <c r="G55" i="13"/>
  <c r="K69" i="13"/>
  <c r="S8" i="13"/>
  <c r="R10" i="13"/>
  <c r="S7" i="13"/>
  <c r="S11" i="13" s="1"/>
  <c r="P25" i="12"/>
  <c r="R25" i="12"/>
  <c r="S22" i="12"/>
  <c r="J68" i="12"/>
  <c r="R24" i="12"/>
  <c r="S20" i="12"/>
  <c r="S25" i="12" s="1"/>
  <c r="M25" i="12"/>
  <c r="G68" i="12"/>
  <c r="G69" i="12" s="1"/>
  <c r="F68" i="12"/>
  <c r="N25" i="12"/>
  <c r="S14" i="12"/>
  <c r="H68" i="12"/>
  <c r="F55" i="12"/>
  <c r="N11" i="12"/>
  <c r="I55" i="12"/>
  <c r="I69" i="12" s="1"/>
  <c r="R10" i="12"/>
  <c r="P11" i="12"/>
  <c r="J55" i="12"/>
  <c r="K55" i="12"/>
  <c r="K69" i="12" s="1"/>
  <c r="R11" i="12"/>
  <c r="H69" i="12"/>
  <c r="S16" i="11"/>
  <c r="M25" i="11"/>
  <c r="S19" i="11"/>
  <c r="N25" i="11"/>
  <c r="S14" i="11"/>
  <c r="G68" i="11"/>
  <c r="H68" i="11"/>
  <c r="I68" i="11"/>
  <c r="P25" i="11"/>
  <c r="Q24" i="11"/>
  <c r="S13" i="11"/>
  <c r="S22" i="11"/>
  <c r="J68" i="11"/>
  <c r="J69" i="11" s="1"/>
  <c r="K68" i="11"/>
  <c r="P11" i="11"/>
  <c r="H55" i="11"/>
  <c r="S8" i="11"/>
  <c r="R10" i="11"/>
  <c r="J55" i="11"/>
  <c r="R11" i="11"/>
  <c r="G69" i="11"/>
  <c r="K55" i="11"/>
  <c r="G55" i="11"/>
  <c r="I69" i="11"/>
  <c r="N11" i="11"/>
  <c r="S10" i="14"/>
  <c r="I69" i="14"/>
  <c r="J69" i="14"/>
  <c r="Q24" i="14"/>
  <c r="Q11" i="14"/>
  <c r="S13" i="14"/>
  <c r="R11" i="14"/>
  <c r="S11" i="14"/>
  <c r="G69" i="13"/>
  <c r="H69" i="13"/>
  <c r="Q11" i="13"/>
  <c r="R24" i="13"/>
  <c r="Q10" i="13"/>
  <c r="S12" i="13"/>
  <c r="Q25" i="13"/>
  <c r="S10" i="12"/>
  <c r="S24" i="12"/>
  <c r="E69" i="12"/>
  <c r="Q25" i="12"/>
  <c r="Q24" i="12"/>
  <c r="Q11" i="12"/>
  <c r="Q10" i="12"/>
  <c r="S11" i="12"/>
  <c r="F69" i="11"/>
  <c r="S10" i="11"/>
  <c r="S24" i="11"/>
  <c r="S25" i="11"/>
  <c r="K69" i="11"/>
  <c r="E69" i="11"/>
  <c r="R25" i="11"/>
  <c r="Q11" i="11"/>
  <c r="R24" i="11"/>
  <c r="Q10" i="11"/>
  <c r="S11" i="11"/>
  <c r="H55" i="7"/>
  <c r="K55" i="7"/>
  <c r="S19" i="7"/>
  <c r="I68" i="7"/>
  <c r="I55" i="7"/>
  <c r="I69" i="7" s="1"/>
  <c r="J55" i="7"/>
  <c r="F68" i="7"/>
  <c r="E68" i="7"/>
  <c r="E69" i="7" s="1"/>
  <c r="G68" i="7"/>
  <c r="S6" i="7"/>
  <c r="S12" i="7"/>
  <c r="S16" i="7"/>
  <c r="H68" i="7"/>
  <c r="E55" i="7"/>
  <c r="F55" i="7"/>
  <c r="J69" i="7"/>
  <c r="J15" i="17" s="1"/>
  <c r="G55" i="7"/>
  <c r="K68" i="7"/>
  <c r="K69" i="7" s="1"/>
  <c r="F69" i="7"/>
  <c r="S20" i="7"/>
  <c r="S18" i="7"/>
  <c r="S5" i="7"/>
  <c r="S9" i="7"/>
  <c r="S15" i="7"/>
  <c r="P11" i="7"/>
  <c r="S8" i="7"/>
  <c r="M25" i="7"/>
  <c r="R11" i="7"/>
  <c r="O11" i="7"/>
  <c r="O5" i="17" s="1"/>
  <c r="S3" i="7"/>
  <c r="S4" i="7"/>
  <c r="S14" i="7"/>
  <c r="S22" i="7"/>
  <c r="N11" i="7"/>
  <c r="S7" i="7"/>
  <c r="S13" i="7"/>
  <c r="S17" i="7"/>
  <c r="S21" i="7"/>
  <c r="N25" i="7"/>
  <c r="Q11" i="7"/>
  <c r="O25" i="7"/>
  <c r="O7" i="17" s="1"/>
  <c r="P25" i="7"/>
  <c r="Q25" i="7"/>
  <c r="R25" i="7"/>
  <c r="S23" i="7"/>
  <c r="M11" i="7"/>
  <c r="Y47" i="17" l="1"/>
  <c r="U47" i="17"/>
  <c r="X47" i="17"/>
  <c r="W47" i="17"/>
  <c r="V47" i="17"/>
  <c r="V8" i="17"/>
  <c r="Y8" i="17"/>
  <c r="X8" i="17"/>
  <c r="W8" i="17"/>
  <c r="U21" i="17"/>
  <c r="W21" i="17"/>
  <c r="Y21" i="17"/>
  <c r="X21" i="17"/>
  <c r="V21" i="17"/>
  <c r="Y60" i="17"/>
  <c r="X60" i="17"/>
  <c r="W60" i="17"/>
  <c r="V60" i="17"/>
  <c r="U60" i="17"/>
  <c r="U34" i="17"/>
  <c r="Y34" i="17"/>
  <c r="V34" i="17"/>
  <c r="X34" i="17"/>
  <c r="W34" i="17"/>
  <c r="S24" i="14"/>
  <c r="F69" i="13"/>
  <c r="F69" i="12"/>
  <c r="J69" i="12"/>
  <c r="H69" i="11"/>
  <c r="S25" i="14"/>
  <c r="S24" i="13"/>
  <c r="S25" i="13"/>
  <c r="H69" i="7"/>
  <c r="G69" i="7"/>
  <c r="S25" i="7"/>
  <c r="S11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<sst xmlns="http://schemas.openxmlformats.org/spreadsheetml/2006/main" count="734" uniqueCount="51">
  <si>
    <t>Month</t>
  </si>
  <si>
    <t>Market_name</t>
  </si>
  <si>
    <t>New User Count</t>
  </si>
  <si>
    <t>Total Active User Count</t>
  </si>
  <si>
    <t>Total Orders</t>
  </si>
  <si>
    <t>Total Profit</t>
  </si>
  <si>
    <t>Market 01</t>
  </si>
  <si>
    <t>Market 02</t>
  </si>
  <si>
    <t>Market 03</t>
  </si>
  <si>
    <t>Market 04</t>
  </si>
  <si>
    <t>Market 05</t>
  </si>
  <si>
    <t>Market Name</t>
  </si>
  <si>
    <t>New Paid Users</t>
  </si>
  <si>
    <t>New Organic Users</t>
  </si>
  <si>
    <t>Total Marketing Spend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</si>
  <si>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</si>
  <si>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</si>
  <si>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</si>
  <si>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</si>
  <si>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</si>
  <si>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</si>
  <si>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</si>
  <si>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</si>
  <si>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</si>
  <si>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</si>
  <si>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</si>
  <si>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</si>
  <si>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% Total Marketing Spend to Total Profit</t>
  </si>
  <si>
    <t>Profit per unit of Total Orders</t>
  </si>
  <si>
    <t>Marketing Spend per unit of Total Orders</t>
  </si>
  <si>
    <t>% of New User to Total Active Users</t>
  </si>
  <si>
    <t>% of New Paid User to Total Active Users</t>
  </si>
  <si>
    <t>% of New Organic User to Total Active Users</t>
  </si>
  <si>
    <t>Profit After Marketing Spend</t>
  </si>
  <si>
    <t>Year over Year Monthly Growth %</t>
  </si>
  <si>
    <t>Monthly Growth/Decline Each Year</t>
  </si>
  <si>
    <t>2015 Avg</t>
  </si>
  <si>
    <t>2016 Avg</t>
  </si>
  <si>
    <t>AVG</t>
  </si>
  <si>
    <t>Market01</t>
  </si>
  <si>
    <t>Market02</t>
  </si>
  <si>
    <t>Market03</t>
  </si>
  <si>
    <t>Market04</t>
  </si>
  <si>
    <t>Market05</t>
  </si>
  <si>
    <t>Yearly SUM</t>
  </si>
  <si>
    <t>Total YearSUM</t>
  </si>
  <si>
    <t>Total Year Avg</t>
  </si>
  <si>
    <t>Profit per unit of Total Active Users</t>
  </si>
  <si>
    <t>Profit per unit of New User Count</t>
  </si>
  <si>
    <t>Profit per unit of New Paid Users</t>
  </si>
  <si>
    <t>Profit per unit of New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</si>
</sst>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yyyy\-mm\-dd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8" fontId="1" fillId="0" borderId="0" xfId="0" applyNumberFormat="1" applyFont="1"/>
    <xf numFmtId="8" fontId="1" fillId="0" borderId="0" xfId="0" applyNumberFormat="1" applyFont="1" applyAlignment="1">
      <alignment horizontal="center"/>
    </xf>
    <xf numFmtId="2" fontId="1" fillId="0" borderId="0" xfId="0" applyNumberFormat="1" applyFont="1"/>
    <xf numFmtId="9" fontId="0" fillId="0" borderId="0" xfId="1" applyFont="1"/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horizontal="center" wrapText="1"/>
    </xf>
    <xf numFmtId="9" fontId="0" fillId="0" borderId="0" xfId="1" applyFont="1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/>
    <xf numFmtId="0" fontId="0" fillId="3" borderId="0" xfId="0" applyFill="1"/>
    <xf numFmtId="164" fontId="5" fillId="3" borderId="0" xfId="0" applyNumberFormat="1" applyFont="1" applyFill="1" applyAlignment="1">
      <alignment horizontal="center"/>
    </xf>
    <xf numFmtId="0" fontId="4" fillId="3" borderId="0" xfId="0" applyFont="1" applyFill="1"/>
    <xf numFmtId="3" fontId="5" fillId="3" borderId="0" xfId="0" applyNumberFormat="1" applyFont="1" applyFill="1" applyAlignment="1">
      <alignment horizontal="center"/>
    </xf>
    <xf numFmtId="6" fontId="5" fillId="3" borderId="0" xfId="0" applyNumberFormat="1" applyFont="1" applyFill="1" applyAlignment="1">
      <alignment horizontal="center"/>
    </xf>
    <xf numFmtId="9" fontId="4" fillId="3" borderId="0" xfId="1" applyFont="1" applyFill="1" applyAlignment="1">
      <alignment horizontal="center"/>
    </xf>
    <xf numFmtId="8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3" fontId="4" fillId="3" borderId="0" xfId="0" applyNumberFormat="1" applyFont="1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3" fontId="4" fillId="6" borderId="0" xfId="0" applyNumberFormat="1" applyFont="1" applyFill="1" applyAlignment="1">
      <alignment horizontal="center"/>
    </xf>
    <xf numFmtId="8" fontId="4" fillId="6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8" fontId="4" fillId="7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8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146337</xdr:colOff>
      <xdr:row>0</xdr:row>
      <xdr:rowOff>89094</xdr:rowOff>
    </xdr:from>
    <xdr:to>
      <xdr:col>21</xdr:col>
      <xdr:colOff>592750</xdr:colOff>
      <xdr:row>40</xdr:row>
      <xdr:rowOff>99752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00AE06-7428-7ABA-29C2-FED60806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37" y="89094"/>
          <a:ext cx="14448163" cy="6937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BD25-B8D2-492C-90F5-2E30BC82B85C}">
  <sheetPr>
    <tabColor rgb="FF00B0F0"/>
  </sheetPr>
  <dimension ref="B2:Y67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5" sqref="C35:K36"/>
    </sheetView>
  </sheetViews>
  <sheetFormatPr defaultRowHeight="14.25" x14ac:dyDescent="0.2"/>
  <cols>
    <col min="1" max="1" width="1.375" customWidth="1"/>
    <col min="2" max="2" width="8.875" bestFit="1" customWidth="1"/>
    <col min="3" max="3" width="11.125" bestFit="1" customWidth="1"/>
    <col min="4" max="4" width="15.625" bestFit="1" customWidth="1"/>
    <col min="5" max="5" width="13.75" bestFit="1" customWidth="1"/>
    <col min="6" max="6" width="12.125" bestFit="1" customWidth="1"/>
    <col min="7" max="7" width="12" bestFit="1" customWidth="1"/>
    <col min="8" max="8" width="14.5" bestFit="1" customWidth="1"/>
    <col min="9" max="9" width="13.875" bestFit="1" customWidth="1"/>
    <col min="10" max="10" width="13.25" bestFit="1" customWidth="1"/>
    <col min="11" max="11" width="17" bestFit="1" customWidth="1"/>
    <col min="12" max="12" width="3.5" style="12" customWidth="1"/>
    <col min="13" max="13" width="14.375" style="11" bestFit="1" customWidth="1"/>
    <col min="14" max="14" width="17.75" style="11" bestFit="1" customWidth="1"/>
    <col min="15" max="15" width="18.375" style="11" customWidth="1"/>
    <col min="16" max="16" width="17.375" style="11" bestFit="1" customWidth="1"/>
    <col min="17" max="17" width="14.125" style="11" bestFit="1" customWidth="1"/>
    <col min="18" max="18" width="18.125" style="11" customWidth="1"/>
    <col min="19" max="19" width="14.125" style="11" customWidth="1"/>
    <col min="20" max="20" width="1.5" customWidth="1"/>
    <col min="21" max="21" width="15.625" customWidth="1"/>
    <col min="22" max="25" width="16.25" customWidth="1"/>
  </cols>
  <sheetData>
    <row r="2" spans="2:25" s="34" customFormat="1" ht="45" x14ac:dyDescent="0.2">
      <c r="C2" s="35" t="s">
        <v>0</v>
      </c>
      <c r="D2" s="35" t="s">
        <v>1</v>
      </c>
      <c r="E2" s="36" t="s">
        <v>3</v>
      </c>
      <c r="F2" s="36" t="s">
        <v>2</v>
      </c>
      <c r="G2" s="36" t="s">
        <v>12</v>
      </c>
      <c r="H2" s="36" t="s">
        <v>13</v>
      </c>
      <c r="I2" s="36" t="s">
        <v>4</v>
      </c>
      <c r="J2" s="36" t="s">
        <v>5</v>
      </c>
      <c r="K2" s="36" t="s">
        <v>14</v>
      </c>
      <c r="L2" s="37"/>
      <c r="M2" s="38" t="s">
        <v>30</v>
      </c>
      <c r="N2" s="38" t="s">
        <v>31</v>
      </c>
      <c r="O2" s="38" t="s">
        <v>32</v>
      </c>
      <c r="P2" s="38" t="s">
        <v>27</v>
      </c>
      <c r="Q2" s="38" t="s">
        <v>28</v>
      </c>
      <c r="R2" s="38" t="s">
        <v>29</v>
      </c>
      <c r="S2" s="38" t="s">
        <v>33</v>
      </c>
      <c r="U2" s="38" t="s">
        <v>47</v>
      </c>
      <c r="V2" s="38" t="s">
        <v>48</v>
      </c>
      <c r="W2" s="38" t="s">
        <v>49</v>
      </c>
      <c r="X2" s="38" t="s">
        <v>50</v>
      </c>
      <c r="Y2" s="38" t="s">
        <v>28</v>
      </c>
    </row>
    <row r="3" spans="2:25" ht="15" x14ac:dyDescent="0.25">
      <c r="B3" s="40" t="s">
        <v>39</v>
      </c>
      <c r="C3" s="40"/>
      <c r="D3" s="29"/>
      <c r="E3" s="29"/>
      <c r="F3" s="29"/>
      <c r="G3" s="29"/>
      <c r="H3" s="29"/>
      <c r="I3" s="29"/>
      <c r="J3" s="29"/>
      <c r="K3" s="29"/>
      <c r="L3" s="29"/>
      <c r="M3" s="30"/>
      <c r="N3" s="30"/>
      <c r="O3" s="30"/>
      <c r="P3" s="30"/>
      <c r="Q3" s="30"/>
      <c r="R3" s="30"/>
      <c r="S3" s="30"/>
      <c r="U3" s="30"/>
      <c r="V3" s="30"/>
      <c r="W3" s="30"/>
      <c r="X3" s="30"/>
      <c r="Y3" s="30"/>
    </row>
    <row r="4" spans="2:25" ht="15" x14ac:dyDescent="0.25">
      <c r="C4" s="19" t="str">
        <f>"2015 Sum"</f>
        <v>2015 Sum</v>
      </c>
      <c r="D4" s="25" t="str">
        <f>$B$3</f>
        <v>Market01</v>
      </c>
      <c r="E4" s="21">
        <f>Market1!E10</f>
        <v>26164</v>
      </c>
      <c r="F4" s="21">
        <f>Market1!F10</f>
        <v>16071</v>
      </c>
      <c r="G4" s="21">
        <f>Market1!G10</f>
        <v>3783</v>
      </c>
      <c r="H4" s="21">
        <f>Market1!H10</f>
        <v>12288</v>
      </c>
      <c r="I4" s="21">
        <f>Market1!I10</f>
        <v>165934.94400000002</v>
      </c>
      <c r="J4" s="21">
        <f>Market1!J10</f>
        <v>757215.1034295999</v>
      </c>
      <c r="K4" s="21">
        <f>Market1!K10</f>
        <v>103712.80200000008</v>
      </c>
      <c r="L4" s="12">
        <f>Market1!L10</f>
        <v>0</v>
      </c>
      <c r="M4" s="28">
        <f>Market1!M10</f>
        <v>0</v>
      </c>
      <c r="N4" s="28">
        <f>Market1!N10</f>
        <v>0</v>
      </c>
      <c r="O4" s="28">
        <f>Market1!O10</f>
        <v>0</v>
      </c>
      <c r="P4" s="28">
        <f>Market1!P10</f>
        <v>0</v>
      </c>
      <c r="Q4" s="24">
        <f>Market1!Q10</f>
        <v>35.2288</v>
      </c>
      <c r="R4" s="24">
        <f>Market1!R10</f>
        <v>3.7312227435091958</v>
      </c>
      <c r="S4" s="24">
        <f>Market1!S10</f>
        <v>31.497577256490807</v>
      </c>
      <c r="U4" s="24">
        <f>$J4/E4</f>
        <v>28.941106231065582</v>
      </c>
      <c r="V4" s="24">
        <f t="shared" ref="V4:Y8" si="0">$J4/F4</f>
        <v>47.116862885296491</v>
      </c>
      <c r="W4" s="24">
        <f t="shared" si="0"/>
        <v>200.1625967300026</v>
      </c>
      <c r="X4" s="24">
        <f t="shared" si="0"/>
        <v>61.622322870247388</v>
      </c>
      <c r="Y4" s="24">
        <f t="shared" si="0"/>
        <v>4.5633251512689199</v>
      </c>
    </row>
    <row r="5" spans="2:25" ht="15" x14ac:dyDescent="0.25">
      <c r="C5" s="19" t="str">
        <f>"2015 Average"</f>
        <v>2015 Average</v>
      </c>
      <c r="D5" s="25" t="str">
        <f t="shared" ref="D5:D7" si="1">$B$3</f>
        <v>Market01</v>
      </c>
      <c r="E5" s="21">
        <f>Market1!E11</f>
        <v>3737.7142857142858</v>
      </c>
      <c r="F5" s="21">
        <f>Market1!F11</f>
        <v>2295.8571428571427</v>
      </c>
      <c r="G5" s="21">
        <f>Market1!G11</f>
        <v>540.42857142857144</v>
      </c>
      <c r="H5" s="21">
        <f>Market1!H11</f>
        <v>1755.4285714285713</v>
      </c>
      <c r="I5" s="21">
        <f>Market1!I11</f>
        <v>23704.992000000002</v>
      </c>
      <c r="J5" s="21">
        <f>Market1!J11</f>
        <v>108173.58620422856</v>
      </c>
      <c r="K5" s="21">
        <f>Market1!K11</f>
        <v>14816.114571428583</v>
      </c>
      <c r="L5" s="12">
        <f>Market1!L11</f>
        <v>0</v>
      </c>
      <c r="M5" s="23">
        <f>Market1!M11</f>
        <v>0.72391905796951017</v>
      </c>
      <c r="N5" s="23">
        <f>Market1!N11</f>
        <v>0.13734433041915667</v>
      </c>
      <c r="O5" s="23">
        <f>Market1!O11</f>
        <v>0.79708474077228608</v>
      </c>
      <c r="P5" s="23">
        <f>Market1!P11</f>
        <v>0.11198413306981382</v>
      </c>
      <c r="Q5" s="24">
        <f>Market1!Q11</f>
        <v>5.032685714285714</v>
      </c>
      <c r="R5" s="24">
        <f>Market1!R11</f>
        <v>0.5330318205013137</v>
      </c>
      <c r="S5" s="24">
        <f>Market1!S11</f>
        <v>4.4996538937844006</v>
      </c>
      <c r="U5" s="24">
        <f t="shared" ref="U5:U8" si="2">$J5/E5</f>
        <v>28.941106231065582</v>
      </c>
      <c r="V5" s="24">
        <f t="shared" si="0"/>
        <v>47.116862885296499</v>
      </c>
      <c r="W5" s="24">
        <f t="shared" si="0"/>
        <v>200.1625967300026</v>
      </c>
      <c r="X5" s="24">
        <f t="shared" si="0"/>
        <v>61.622322870247395</v>
      </c>
      <c r="Y5" s="24">
        <f t="shared" si="0"/>
        <v>4.5633251512689208</v>
      </c>
    </row>
    <row r="6" spans="2:25" ht="15" x14ac:dyDescent="0.25">
      <c r="C6" s="19" t="str">
        <f>"2016 Sum"</f>
        <v>2016 Sum</v>
      </c>
      <c r="D6" s="25" t="str">
        <f t="shared" si="1"/>
        <v>Market01</v>
      </c>
      <c r="E6" s="21">
        <f>Market1!E24</f>
        <v>119283</v>
      </c>
      <c r="F6" s="21">
        <f>Market1!F24</f>
        <v>40375</v>
      </c>
      <c r="G6" s="21">
        <f>Market1!G24</f>
        <v>11415</v>
      </c>
      <c r="H6" s="21">
        <f>Market1!H24</f>
        <v>28960</v>
      </c>
      <c r="I6" s="21">
        <f>Market1!I24</f>
        <v>684525.15700000012</v>
      </c>
      <c r="J6" s="21">
        <f>Market1!J24</f>
        <v>3437946.5092888004</v>
      </c>
      <c r="K6" s="21">
        <f>Market1!K24</f>
        <v>296144.85750000027</v>
      </c>
      <c r="L6" s="12">
        <f>Market1!L24</f>
        <v>0</v>
      </c>
      <c r="M6" s="28">
        <f>Market1!M24</f>
        <v>0</v>
      </c>
      <c r="N6" s="28">
        <f>Market1!N24</f>
        <v>0</v>
      </c>
      <c r="O6" s="28">
        <f>Market1!O24</f>
        <v>0</v>
      </c>
      <c r="P6" s="28">
        <f>Market1!P24</f>
        <v>0</v>
      </c>
      <c r="Q6" s="24">
        <f>Market1!Q24</f>
        <v>55.720799999999997</v>
      </c>
      <c r="R6" s="24">
        <f>Market1!R24</f>
        <v>4.7558220882599445</v>
      </c>
      <c r="S6" s="24">
        <f>Market1!S24</f>
        <v>50.96497791174005</v>
      </c>
      <c r="U6" s="24">
        <f t="shared" si="2"/>
        <v>28.821764285680278</v>
      </c>
      <c r="V6" s="24">
        <f t="shared" si="0"/>
        <v>85.150377939041491</v>
      </c>
      <c r="W6" s="24">
        <f t="shared" si="0"/>
        <v>301.17796840024533</v>
      </c>
      <c r="X6" s="24">
        <f t="shared" si="0"/>
        <v>118.71362255831494</v>
      </c>
      <c r="Y6" s="24">
        <f t="shared" si="0"/>
        <v>5.0223815357728334</v>
      </c>
    </row>
    <row r="7" spans="2:25" ht="15" x14ac:dyDescent="0.25">
      <c r="C7" s="19" t="str">
        <f>"2016 Average"</f>
        <v>2016 Average</v>
      </c>
      <c r="D7" s="25" t="str">
        <f t="shared" si="1"/>
        <v>Market01</v>
      </c>
      <c r="E7" s="21">
        <f>Market1!E25</f>
        <v>9940.25</v>
      </c>
      <c r="F7" s="21">
        <f>Market1!F25</f>
        <v>3364.5833333333335</v>
      </c>
      <c r="G7" s="21">
        <f>Market1!G25</f>
        <v>951.25</v>
      </c>
      <c r="H7" s="21">
        <f>Market1!H25</f>
        <v>2413.3333333333335</v>
      </c>
      <c r="I7" s="21">
        <f>Market1!I25</f>
        <v>57043.763083333346</v>
      </c>
      <c r="J7" s="22">
        <f>Market1!J25</f>
        <v>286495.54244073335</v>
      </c>
      <c r="K7" s="22">
        <f>Market1!K25</f>
        <v>24678.738125000022</v>
      </c>
      <c r="L7" s="12">
        <f>Market1!L25</f>
        <v>0</v>
      </c>
      <c r="M7" s="23">
        <f>Market1!M25</f>
        <v>0.32991621089454715</v>
      </c>
      <c r="N7" s="23">
        <f>Market1!N25</f>
        <v>9.2854432066227663E-2</v>
      </c>
      <c r="O7" s="23">
        <f>Market1!O25</f>
        <v>0.71243127491580038</v>
      </c>
      <c r="P7" s="23">
        <f>Market1!P25</f>
        <v>8.5996650667780075E-2</v>
      </c>
      <c r="Q7" s="24">
        <f>Market1!Q25</f>
        <v>4.6433999999999997</v>
      </c>
      <c r="R7" s="24">
        <f>Market1!R25</f>
        <v>0.39631850735499535</v>
      </c>
      <c r="S7" s="24">
        <f>Market1!S25</f>
        <v>4.2470814926450045</v>
      </c>
      <c r="U7" s="24">
        <f t="shared" si="2"/>
        <v>28.821764285680274</v>
      </c>
      <c r="V7" s="24">
        <f t="shared" si="0"/>
        <v>85.150377939041491</v>
      </c>
      <c r="W7" s="24">
        <f t="shared" si="0"/>
        <v>301.17796840024533</v>
      </c>
      <c r="X7" s="24">
        <f t="shared" si="0"/>
        <v>118.71362255831491</v>
      </c>
      <c r="Y7" s="24">
        <f t="shared" si="0"/>
        <v>5.0223815357728325</v>
      </c>
    </row>
    <row r="8" spans="2:25" ht="15.75" thickBot="1" x14ac:dyDescent="0.3">
      <c r="C8" s="13" t="s">
        <v>45</v>
      </c>
      <c r="E8" s="32">
        <f>SUM(E4,E6)</f>
        <v>145447</v>
      </c>
      <c r="F8" s="32">
        <f t="shared" ref="F8:K8" si="3">SUM(F4,F6)</f>
        <v>56446</v>
      </c>
      <c r="G8" s="32">
        <f t="shared" si="3"/>
        <v>15198</v>
      </c>
      <c r="H8" s="32">
        <f>SUM(H4,H6)</f>
        <v>41248</v>
      </c>
      <c r="I8" s="32">
        <f t="shared" si="3"/>
        <v>850460.10100000014</v>
      </c>
      <c r="J8" s="32">
        <f t="shared" si="3"/>
        <v>4195161.6127184005</v>
      </c>
      <c r="K8" s="32">
        <f t="shared" si="3"/>
        <v>399857.65950000036</v>
      </c>
      <c r="P8" s="13" t="s">
        <v>46</v>
      </c>
      <c r="Q8" s="33">
        <f>AVERAGE(Q4,Q6)</f>
        <v>45.474800000000002</v>
      </c>
      <c r="R8" s="33">
        <f t="shared" ref="R8:S8" si="4">AVERAGE(R4,R6)</f>
        <v>4.2435224158845699</v>
      </c>
      <c r="S8" s="33">
        <f t="shared" si="4"/>
        <v>41.231277584115432</v>
      </c>
      <c r="U8" s="39">
        <f t="shared" si="2"/>
        <v>28.843232330116127</v>
      </c>
      <c r="V8" s="39">
        <f t="shared" si="0"/>
        <v>74.321681123877696</v>
      </c>
      <c r="W8" s="39">
        <f t="shared" si="0"/>
        <v>276.03379475709966</v>
      </c>
      <c r="X8" s="39">
        <f t="shared" si="0"/>
        <v>101.70581877226533</v>
      </c>
      <c r="Y8" s="39">
        <f t="shared" si="0"/>
        <v>4.9328141411755659</v>
      </c>
    </row>
    <row r="9" spans="2:25" ht="15.75" thickBot="1" x14ac:dyDescent="0.3">
      <c r="C9" s="41" t="s">
        <v>34</v>
      </c>
      <c r="D9" s="42"/>
      <c r="E9" s="42"/>
      <c r="F9" s="42"/>
      <c r="G9" s="42"/>
      <c r="H9" s="42"/>
      <c r="I9" s="42"/>
      <c r="J9" s="42"/>
      <c r="K9" s="43"/>
    </row>
    <row r="10" spans="2:25" ht="15" x14ac:dyDescent="0.25">
      <c r="C10" s="20" t="s">
        <v>38</v>
      </c>
      <c r="D10" s="25" t="str">
        <f t="shared" ref="D10" si="5">$B$3</f>
        <v>Market01</v>
      </c>
      <c r="E10" s="23">
        <f>Market1!E40</f>
        <v>7.8838446666645936</v>
      </c>
      <c r="F10" s="23">
        <f>Market1!F40</f>
        <v>2.5975007483591797</v>
      </c>
      <c r="G10" s="23">
        <f>Market1!G40</f>
        <v>6.8423413372139281</v>
      </c>
      <c r="H10" s="23">
        <f>Market1!H40</f>
        <v>2.1018383095533277</v>
      </c>
      <c r="I10" s="23">
        <f>Market1!I40</f>
        <v>7.7040283522079438</v>
      </c>
      <c r="J10" s="23">
        <f>Market1!J40</f>
        <v>6.3987778131416615</v>
      </c>
      <c r="K10" s="23">
        <f>Market1!K40</f>
        <v>10.977478005551713</v>
      </c>
      <c r="L10" s="12">
        <f>Market1!L40</f>
        <v>0</v>
      </c>
    </row>
    <row r="11" spans="2:25" ht="4.9000000000000004" customHeight="1" thickBot="1" x14ac:dyDescent="0.25">
      <c r="F11" s="10"/>
    </row>
    <row r="12" spans="2:25" ht="15.75" thickBot="1" x14ac:dyDescent="0.3">
      <c r="C12" s="41" t="s">
        <v>35</v>
      </c>
      <c r="D12" s="42"/>
      <c r="E12" s="42"/>
      <c r="F12" s="42"/>
      <c r="G12" s="42"/>
      <c r="H12" s="42"/>
      <c r="I12" s="42"/>
      <c r="J12" s="42"/>
      <c r="K12" s="43"/>
    </row>
    <row r="13" spans="2:25" ht="15" x14ac:dyDescent="0.25">
      <c r="B13" s="20" t="s">
        <v>36</v>
      </c>
      <c r="C13" s="20"/>
      <c r="D13" s="25" t="str">
        <f t="shared" ref="D13:D14" si="6">$B$3</f>
        <v>Market01</v>
      </c>
      <c r="E13" s="27">
        <f>Market1!E55</f>
        <v>1121</v>
      </c>
      <c r="F13" s="27">
        <f>Market1!F55</f>
        <v>509.33333333333331</v>
      </c>
      <c r="G13" s="27">
        <f>Market1!G55</f>
        <v>105.66666666666667</v>
      </c>
      <c r="H13" s="27">
        <f>Market1!H55</f>
        <v>403.66666666666669</v>
      </c>
      <c r="I13" s="27">
        <f>Market1!I55</f>
        <v>6830.4633333333331</v>
      </c>
      <c r="J13" s="27">
        <f>Market1!J55</f>
        <v>23382.638579999988</v>
      </c>
      <c r="K13" s="27">
        <f>Market1!K55</f>
        <v>2814.3200000000029</v>
      </c>
      <c r="L13" s="12">
        <f>Market1!L55</f>
        <v>0</v>
      </c>
    </row>
    <row r="14" spans="2:25" ht="15" x14ac:dyDescent="0.25">
      <c r="B14" s="20" t="s">
        <v>37</v>
      </c>
      <c r="C14" s="20"/>
      <c r="D14" s="25" t="str">
        <f t="shared" si="6"/>
        <v>Market01</v>
      </c>
      <c r="E14" s="27">
        <f>Market1!E68</f>
        <v>710.27272727272725</v>
      </c>
      <c r="F14" s="27">
        <f>Market1!F68</f>
        <v>263.36363636363637</v>
      </c>
      <c r="G14" s="27">
        <f>Market1!G68</f>
        <v>143</v>
      </c>
      <c r="H14" s="27">
        <f>Market1!H68</f>
        <v>120.36363636363636</v>
      </c>
      <c r="I14" s="27">
        <f>Market1!I68</f>
        <v>5287.7184545454547</v>
      </c>
      <c r="J14" s="27">
        <f>Market1!J68</f>
        <v>47460.25026000003</v>
      </c>
      <c r="K14" s="27">
        <f>Market1!K68</f>
        <v>5832.752727272732</v>
      </c>
      <c r="L14" s="12">
        <f>Market1!L68</f>
        <v>0</v>
      </c>
    </row>
    <row r="15" spans="2:25" x14ac:dyDescent="0.2">
      <c r="E15" s="10">
        <f>Market1!E69</f>
        <v>-0.36639364204038605</v>
      </c>
      <c r="F15" s="10">
        <f>Market1!F69</f>
        <v>-0.48292479771537355</v>
      </c>
      <c r="G15" s="10">
        <f>Market1!G69</f>
        <v>0.35331230283911674</v>
      </c>
      <c r="H15" s="10">
        <f>Market1!H69</f>
        <v>-0.70182418737332042</v>
      </c>
      <c r="I15" s="10">
        <f>Market1!I69</f>
        <v>-0.22586240544753844</v>
      </c>
      <c r="J15" s="10">
        <f>Market1!J69</f>
        <v>1.0297217569190198</v>
      </c>
      <c r="K15" s="10">
        <f>Market1!K69</f>
        <v>1.072526481449418</v>
      </c>
      <c r="L15" s="12">
        <f>Market1!L69</f>
        <v>0</v>
      </c>
    </row>
    <row r="16" spans="2:25" ht="15" x14ac:dyDescent="0.25">
      <c r="B16" s="40" t="s">
        <v>40</v>
      </c>
      <c r="C16" s="40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U16" s="30"/>
      <c r="V16" s="30"/>
      <c r="W16" s="30"/>
      <c r="X16" s="30"/>
      <c r="Y16" s="30"/>
    </row>
    <row r="17" spans="2:25" ht="15" x14ac:dyDescent="0.25">
      <c r="C17" s="19" t="str">
        <f>Market2B!C10</f>
        <v>2015 Sum</v>
      </c>
      <c r="D17" s="25" t="str">
        <f>$B$16</f>
        <v>Market02</v>
      </c>
      <c r="E17" s="21">
        <f>Market2B!E10</f>
        <v>14534</v>
      </c>
      <c r="F17" s="21">
        <f>Market2B!F10</f>
        <v>23316</v>
      </c>
      <c r="G17" s="21">
        <f>Market2B!G10</f>
        <v>3367</v>
      </c>
      <c r="H17" s="21">
        <f>Market2B!H10</f>
        <v>11167</v>
      </c>
      <c r="I17" s="21">
        <f>Market2B!I10</f>
        <v>149529.53600000002</v>
      </c>
      <c r="J17" s="21">
        <f>Market2B!J10</f>
        <v>676224.29941680003</v>
      </c>
      <c r="K17" s="21">
        <f>Market2B!K10</f>
        <v>71652.775999999998</v>
      </c>
      <c r="M17" s="28">
        <f>Market2B!M10</f>
        <v>0</v>
      </c>
      <c r="N17" s="28">
        <f>Market2B!N10</f>
        <v>0</v>
      </c>
      <c r="O17" s="28">
        <f>Market2B!O10</f>
        <v>0</v>
      </c>
      <c r="P17" s="28">
        <f>Market2B!P10</f>
        <v>0</v>
      </c>
      <c r="Q17" s="24">
        <f>Market2B!Q10</f>
        <v>37.016399999999997</v>
      </c>
      <c r="R17" s="24">
        <f>Market2B!R10</f>
        <v>3.3199163190849679</v>
      </c>
      <c r="S17" s="24">
        <f>Market2B!S10</f>
        <v>33.696483680915037</v>
      </c>
      <c r="U17" s="24">
        <f>$J17/E17</f>
        <v>46.527060645163068</v>
      </c>
      <c r="V17" s="24">
        <f t="shared" ref="V17:V21" si="7">$J17/F17</f>
        <v>29.002586181883686</v>
      </c>
      <c r="W17" s="24">
        <f t="shared" ref="W17:W21" si="8">$J17/G17</f>
        <v>200.83881776560739</v>
      </c>
      <c r="X17" s="24">
        <f t="shared" ref="X17:X21" si="9">$J17/H17</f>
        <v>60.555592318151703</v>
      </c>
      <c r="Y17" s="24">
        <f t="shared" ref="Y17:Y21" si="10">$J17/I17</f>
        <v>4.5223460027107949</v>
      </c>
    </row>
    <row r="18" spans="2:25" ht="15" x14ac:dyDescent="0.25">
      <c r="C18" s="19" t="str">
        <f>Market2B!C11</f>
        <v>2015 Average</v>
      </c>
      <c r="D18" s="25" t="str">
        <f t="shared" ref="D18:D20" si="11">$B$16</f>
        <v>Market02</v>
      </c>
      <c r="E18" s="21">
        <f>Market2B!E11</f>
        <v>2076.2857142857142</v>
      </c>
      <c r="F18" s="21">
        <f>Market2B!F11</f>
        <v>3330.8571428571427</v>
      </c>
      <c r="G18" s="21">
        <f>Market2B!G11</f>
        <v>481</v>
      </c>
      <c r="H18" s="21">
        <f>Market2B!H11</f>
        <v>1595.2857142857142</v>
      </c>
      <c r="I18" s="21">
        <f>Market2B!I11</f>
        <v>21361.362285714287</v>
      </c>
      <c r="J18" s="21">
        <f>Market2B!J11</f>
        <v>96603.471345257145</v>
      </c>
      <c r="K18" s="21">
        <f>Market2B!K11</f>
        <v>10236.110857142858</v>
      </c>
      <c r="M18" s="23">
        <f>Market2B!M11</f>
        <v>1.4484464191814654</v>
      </c>
      <c r="N18" s="23">
        <f>Market2B!N11</f>
        <v>0.20399949070954695</v>
      </c>
      <c r="O18" s="23">
        <f>Market2B!O11</f>
        <v>0.59250260372929786</v>
      </c>
      <c r="P18" s="23">
        <f>Market2B!P11</f>
        <v>9.2915173784368019E-2</v>
      </c>
      <c r="Q18" s="24">
        <f>Market2B!Q11</f>
        <v>5.2880571428571423</v>
      </c>
      <c r="R18" s="24">
        <f>Market2B!R11</f>
        <v>0.47427375986928111</v>
      </c>
      <c r="S18" s="24">
        <f>Market2B!S11</f>
        <v>4.8137833829878627</v>
      </c>
      <c r="U18" s="24">
        <f t="shared" ref="U18:U21" si="12">$J18/E18</f>
        <v>46.527060645163068</v>
      </c>
      <c r="V18" s="24">
        <f t="shared" si="7"/>
        <v>29.002586181883686</v>
      </c>
      <c r="W18" s="24">
        <f t="shared" si="8"/>
        <v>200.83881776560736</v>
      </c>
      <c r="X18" s="24">
        <f t="shared" si="9"/>
        <v>60.555592318151703</v>
      </c>
      <c r="Y18" s="24">
        <f t="shared" si="10"/>
        <v>4.5223460027107949</v>
      </c>
    </row>
    <row r="19" spans="2:25" ht="15" x14ac:dyDescent="0.25">
      <c r="C19" s="19" t="str">
        <f>Market2B!C24</f>
        <v>2016 Sum</v>
      </c>
      <c r="D19" s="25" t="str">
        <f t="shared" si="11"/>
        <v>Market02</v>
      </c>
      <c r="E19" s="21">
        <f>Market2B!E24</f>
        <v>34764</v>
      </c>
      <c r="F19" s="21">
        <f>Market2B!F24</f>
        <v>97329</v>
      </c>
      <c r="G19" s="21">
        <f>Market2B!G24</f>
        <v>10481</v>
      </c>
      <c r="H19" s="21">
        <f>Market2B!H24</f>
        <v>24283</v>
      </c>
      <c r="I19" s="21">
        <f>Market2B!I24</f>
        <v>541143.72700000007</v>
      </c>
      <c r="J19" s="21">
        <f>Market2B!J24</f>
        <v>2671024.3196915998</v>
      </c>
      <c r="K19" s="21">
        <f>Market2B!K24</f>
        <v>265196.25600000028</v>
      </c>
      <c r="M19" s="28">
        <f>Market2B!M24</f>
        <v>0</v>
      </c>
      <c r="N19" s="28">
        <f>Market2B!N24</f>
        <v>0</v>
      </c>
      <c r="O19" s="28">
        <f>Market2B!O24</f>
        <v>0</v>
      </c>
      <c r="P19" s="28">
        <f>Market2B!P24</f>
        <v>0</v>
      </c>
      <c r="Q19" s="24">
        <f>Market2B!Q24</f>
        <v>56.374799999999993</v>
      </c>
      <c r="R19" s="24">
        <f>Market2B!R24</f>
        <v>5.533102661452225</v>
      </c>
      <c r="S19" s="24">
        <f>Market2B!S24</f>
        <v>50.841697338547775</v>
      </c>
      <c r="U19" s="24">
        <f t="shared" si="12"/>
        <v>76.833054875491882</v>
      </c>
      <c r="V19" s="24">
        <f t="shared" si="7"/>
        <v>27.443252470400392</v>
      </c>
      <c r="W19" s="24">
        <f t="shared" si="8"/>
        <v>254.84441557977291</v>
      </c>
      <c r="X19" s="24">
        <f t="shared" si="9"/>
        <v>109.99564797148622</v>
      </c>
      <c r="Y19" s="24">
        <f t="shared" si="10"/>
        <v>4.9358870599854505</v>
      </c>
    </row>
    <row r="20" spans="2:25" ht="15" x14ac:dyDescent="0.25">
      <c r="C20" s="19" t="str">
        <f>Market2B!C25</f>
        <v>2016 Average</v>
      </c>
      <c r="D20" s="25" t="str">
        <f t="shared" si="11"/>
        <v>Market02</v>
      </c>
      <c r="E20" s="21">
        <f>Market2B!E25</f>
        <v>2897</v>
      </c>
      <c r="F20" s="21">
        <f>Market2B!F25</f>
        <v>8110.75</v>
      </c>
      <c r="G20" s="21">
        <f>Market2B!G25</f>
        <v>873.41666666666663</v>
      </c>
      <c r="H20" s="21">
        <f>Market2B!H25</f>
        <v>2023.5833333333333</v>
      </c>
      <c r="I20" s="21">
        <f>Market2B!I25</f>
        <v>45095.310583333339</v>
      </c>
      <c r="J20" s="22">
        <f>Market2B!J25</f>
        <v>222585.35997429999</v>
      </c>
      <c r="K20" s="22">
        <f>Market2B!K25</f>
        <v>22099.688000000024</v>
      </c>
      <c r="M20" s="23">
        <f>Market2B!M25</f>
        <v>2.8876624868785172</v>
      </c>
      <c r="N20" s="23">
        <f>Market2B!N25</f>
        <v>0.29251062911446291</v>
      </c>
      <c r="O20" s="23">
        <f>Market2B!O25</f>
        <v>0.2480757299988563</v>
      </c>
      <c r="P20" s="23">
        <f>Market2B!P25</f>
        <v>0.10092047538030935</v>
      </c>
      <c r="Q20" s="24">
        <f>Market2B!Q25</f>
        <v>4.6978999999999997</v>
      </c>
      <c r="R20" s="24">
        <f>Market2B!R25</f>
        <v>0.46109188845435206</v>
      </c>
      <c r="S20" s="24">
        <f>Market2B!S25</f>
        <v>4.2368081115456482</v>
      </c>
      <c r="U20" s="24">
        <f t="shared" si="12"/>
        <v>76.833054875491882</v>
      </c>
      <c r="V20" s="24">
        <f t="shared" si="7"/>
        <v>27.443252470400395</v>
      </c>
      <c r="W20" s="24">
        <f t="shared" si="8"/>
        <v>254.84441557977291</v>
      </c>
      <c r="X20" s="24">
        <f t="shared" si="9"/>
        <v>109.99564797148622</v>
      </c>
      <c r="Y20" s="24">
        <f t="shared" si="10"/>
        <v>4.9358870599854514</v>
      </c>
    </row>
    <row r="21" spans="2:25" ht="15.75" thickBot="1" x14ac:dyDescent="0.3">
      <c r="C21" s="13" t="s">
        <v>44</v>
      </c>
      <c r="E21" s="32">
        <f>SUM(E17,E19)</f>
        <v>49298</v>
      </c>
      <c r="F21" s="32">
        <f t="shared" ref="F21:K21" si="13">SUM(F17,F19)</f>
        <v>120645</v>
      </c>
      <c r="G21" s="32">
        <f t="shared" si="13"/>
        <v>13848</v>
      </c>
      <c r="H21" s="32">
        <f t="shared" si="13"/>
        <v>35450</v>
      </c>
      <c r="I21" s="32">
        <f t="shared" si="13"/>
        <v>690673.26300000004</v>
      </c>
      <c r="J21" s="32">
        <f t="shared" si="13"/>
        <v>3347248.6191083998</v>
      </c>
      <c r="K21" s="32">
        <f t="shared" si="13"/>
        <v>336849.0320000003</v>
      </c>
      <c r="P21" s="13" t="s">
        <v>46</v>
      </c>
      <c r="Q21" s="33">
        <f>AVERAGE(Q17,Q19)</f>
        <v>46.695599999999999</v>
      </c>
      <c r="R21" s="33">
        <f t="shared" ref="R21:S21" si="14">AVERAGE(R17,R19)</f>
        <v>4.4265094902685966</v>
      </c>
      <c r="S21" s="33">
        <f t="shared" si="14"/>
        <v>42.269090509731406</v>
      </c>
      <c r="U21" s="39">
        <f t="shared" si="12"/>
        <v>67.89826400885228</v>
      </c>
      <c r="V21" s="39">
        <f t="shared" si="7"/>
        <v>27.744611207330596</v>
      </c>
      <c r="W21" s="39">
        <f t="shared" si="8"/>
        <v>241.713505134922</v>
      </c>
      <c r="X21" s="39">
        <f t="shared" si="9"/>
        <v>94.421681780208743</v>
      </c>
      <c r="Y21" s="39">
        <f t="shared" si="10"/>
        <v>4.8463561548181717</v>
      </c>
    </row>
    <row r="22" spans="2:25" ht="15.75" thickBot="1" x14ac:dyDescent="0.3">
      <c r="C22" s="41" t="s">
        <v>34</v>
      </c>
      <c r="D22" s="42"/>
      <c r="E22" s="42"/>
      <c r="F22" s="42"/>
      <c r="G22" s="42"/>
      <c r="H22" s="42"/>
      <c r="I22" s="42"/>
      <c r="J22" s="42"/>
      <c r="K22" s="43"/>
    </row>
    <row r="23" spans="2:25" ht="15" x14ac:dyDescent="0.25">
      <c r="C23" s="20" t="str">
        <f>Market2B!C40</f>
        <v>AVG</v>
      </c>
      <c r="D23" s="25" t="str">
        <f>$B$16</f>
        <v>Market02</v>
      </c>
      <c r="E23" s="23">
        <f>Market2B!E40</f>
        <v>1.8967673756749543</v>
      </c>
      <c r="F23" s="23">
        <f>Market2B!F40</f>
        <v>7.4836084357133954</v>
      </c>
      <c r="G23" s="23">
        <f>Market2B!G40</f>
        <v>4.7609189585280252</v>
      </c>
      <c r="H23" s="23">
        <f>Market2B!H40</f>
        <v>1.5322493315059245</v>
      </c>
      <c r="I23" s="23">
        <f>Market2B!I40</f>
        <v>7.2826462816709432</v>
      </c>
      <c r="J23" s="23">
        <f>Market2B!J40</f>
        <v>5.4436088833631038</v>
      </c>
      <c r="K23" s="23">
        <f>Market2B!K40</f>
        <v>5.8402393830336408</v>
      </c>
    </row>
    <row r="24" spans="2:25" ht="15" thickBot="1" x14ac:dyDescent="0.25">
      <c r="F24" s="10"/>
    </row>
    <row r="25" spans="2:25" ht="15.75" thickBot="1" x14ac:dyDescent="0.3">
      <c r="C25" s="41" t="s">
        <v>35</v>
      </c>
      <c r="D25" s="42"/>
      <c r="E25" s="42"/>
      <c r="F25" s="42"/>
      <c r="G25" s="42"/>
      <c r="H25" s="42"/>
      <c r="I25" s="42"/>
      <c r="J25" s="42"/>
      <c r="K25" s="43"/>
    </row>
    <row r="26" spans="2:25" ht="15" x14ac:dyDescent="0.25">
      <c r="B26" s="20" t="str">
        <f>Market2B!B55</f>
        <v>2015 Avg</v>
      </c>
      <c r="C26" s="20">
        <f>Market2B!C55</f>
        <v>0</v>
      </c>
      <c r="D26" s="25" t="str">
        <f t="shared" ref="D26:D27" si="15">$B$16</f>
        <v>Market02</v>
      </c>
      <c r="E26" s="27">
        <f>Market2B!E55</f>
        <v>466.5</v>
      </c>
      <c r="F26" s="27">
        <f>Market2B!F55</f>
        <v>1037.1666666666667</v>
      </c>
      <c r="G26" s="27">
        <f>Market2B!G55</f>
        <v>86.166666666666671</v>
      </c>
      <c r="H26" s="27">
        <f>Market2B!H55</f>
        <v>380.33333333333331</v>
      </c>
      <c r="I26" s="27">
        <f>Market2B!I55</f>
        <v>6434.5798333333332</v>
      </c>
      <c r="J26" s="27">
        <f>Market2B!J55</f>
        <v>21274.701401199989</v>
      </c>
      <c r="K26" s="27">
        <f>Market2B!K55</f>
        <v>1442.4039999999998</v>
      </c>
    </row>
    <row r="27" spans="2:25" ht="15" x14ac:dyDescent="0.25">
      <c r="B27" s="20" t="str">
        <f>Market2B!B68</f>
        <v>2016 Avg</v>
      </c>
      <c r="C27" s="20">
        <f>Market2B!C68</f>
        <v>0</v>
      </c>
      <c r="D27" s="25" t="str">
        <f t="shared" si="15"/>
        <v>Market02</v>
      </c>
      <c r="E27" s="27">
        <f>Market2B!E68</f>
        <v>142.72727272727272</v>
      </c>
      <c r="F27" s="27">
        <f>Market2B!F68</f>
        <v>341.45454545454544</v>
      </c>
      <c r="G27" s="27">
        <f>Market2B!G68</f>
        <v>92</v>
      </c>
      <c r="H27" s="27">
        <f>Market2B!H68</f>
        <v>50.727272727272727</v>
      </c>
      <c r="I27" s="27">
        <f>Market2B!I68</f>
        <v>2132.1225454545452</v>
      </c>
      <c r="J27" s="27">
        <f>Market2B!J68</f>
        <v>24209.526428945468</v>
      </c>
      <c r="K27" s="27">
        <f>Market2B!K68</f>
        <v>4143.8200909090947</v>
      </c>
    </row>
    <row r="28" spans="2:25" x14ac:dyDescent="0.2">
      <c r="E28" s="10">
        <f>Market2B!E69</f>
        <v>-0.69404657507551404</v>
      </c>
      <c r="F28" s="10">
        <f>Market2B!F69</f>
        <v>-0.67078141206375186</v>
      </c>
      <c r="G28" s="10">
        <f>Market2B!G69</f>
        <v>6.7698259187620735E-2</v>
      </c>
      <c r="H28" s="10">
        <f>Market2B!H69</f>
        <v>-0.86662417337263964</v>
      </c>
      <c r="I28" s="10">
        <f>Market2B!I69</f>
        <v>-0.66864618969999901</v>
      </c>
      <c r="J28" s="10">
        <f>Market2B!J69</f>
        <v>0.1379490584803198</v>
      </c>
      <c r="K28" s="10">
        <f>Market2B!K69</f>
        <v>1.872856766141175</v>
      </c>
    </row>
    <row r="29" spans="2:25" ht="15" x14ac:dyDescent="0.25">
      <c r="B29" s="40" t="s">
        <v>41</v>
      </c>
      <c r="C29" s="40"/>
      <c r="D29" s="29"/>
      <c r="E29" s="29"/>
      <c r="F29" s="29"/>
      <c r="G29" s="29"/>
      <c r="H29" s="29"/>
      <c r="I29" s="29"/>
      <c r="J29" s="29"/>
      <c r="K29" s="29"/>
      <c r="L29" s="29"/>
      <c r="M29" s="30"/>
      <c r="N29" s="30"/>
      <c r="O29" s="30"/>
      <c r="P29" s="30"/>
      <c r="Q29" s="30"/>
      <c r="R29" s="30"/>
      <c r="S29" s="30"/>
      <c r="U29" s="30"/>
      <c r="V29" s="30"/>
      <c r="W29" s="30"/>
      <c r="X29" s="30"/>
      <c r="Y29" s="30"/>
    </row>
    <row r="30" spans="2:25" ht="15" x14ac:dyDescent="0.25">
      <c r="C30" s="19" t="str">
        <f>Market3B!C10</f>
        <v>2015 Sum</v>
      </c>
      <c r="D30" s="25" t="str">
        <f>$B$29</f>
        <v>Market03</v>
      </c>
      <c r="E30" s="21">
        <f>Market3B!E10</f>
        <v>14926</v>
      </c>
      <c r="F30" s="21">
        <f>Market3B!F10</f>
        <v>27552</v>
      </c>
      <c r="G30" s="21">
        <f>Market3B!G10</f>
        <v>2293</v>
      </c>
      <c r="H30" s="21">
        <f>Market3B!H10</f>
        <v>12633</v>
      </c>
      <c r="I30" s="21">
        <f>Market3B!I10</f>
        <v>172388.59500000003</v>
      </c>
      <c r="J30" s="21">
        <f>Market3B!J10</f>
        <v>746592.6100176</v>
      </c>
      <c r="K30" s="21">
        <f>Market3B!K10</f>
        <v>89986.108500000075</v>
      </c>
      <c r="M30" s="28">
        <f>Market3B!M10</f>
        <v>0</v>
      </c>
      <c r="N30" s="28">
        <f>Market3B!N10</f>
        <v>0</v>
      </c>
      <c r="O30" s="28">
        <f>Market3B!O10</f>
        <v>0</v>
      </c>
      <c r="P30" s="28">
        <f>Market3B!P10</f>
        <v>0</v>
      </c>
      <c r="Q30" s="24">
        <f>Market3B!Q10</f>
        <v>36.362399999999994</v>
      </c>
      <c r="R30" s="24">
        <f>Market3B!R10</f>
        <v>3.642806063037376</v>
      </c>
      <c r="S30" s="24">
        <f>Market3B!S10</f>
        <v>32.719593936962632</v>
      </c>
      <c r="U30" s="24">
        <f>$J30/E30</f>
        <v>50.019604047809189</v>
      </c>
      <c r="V30" s="24">
        <f t="shared" ref="V30:V34" si="16">$J30/F30</f>
        <v>27.097583116202092</v>
      </c>
      <c r="W30" s="24">
        <f t="shared" ref="W30:W34" si="17">$J30/G30</f>
        <v>325.59642826759705</v>
      </c>
      <c r="X30" s="24">
        <f t="shared" ref="X30:X34" si="18">$J30/H30</f>
        <v>59.098599700593681</v>
      </c>
      <c r="Y30" s="24">
        <f t="shared" ref="Y30:Y34" si="19">$J30/I30</f>
        <v>4.3308700904349262</v>
      </c>
    </row>
    <row r="31" spans="2:25" ht="15" x14ac:dyDescent="0.25">
      <c r="C31" s="19" t="str">
        <f>Market3B!C11</f>
        <v>2015 Average</v>
      </c>
      <c r="D31" s="25" t="str">
        <f t="shared" ref="D31:D33" si="20">$B$29</f>
        <v>Market03</v>
      </c>
      <c r="E31" s="21">
        <f>Market3B!E11</f>
        <v>2132.2857142857142</v>
      </c>
      <c r="F31" s="21">
        <f>Market3B!F11</f>
        <v>3936</v>
      </c>
      <c r="G31" s="21">
        <f>Market3B!G11</f>
        <v>327.57142857142856</v>
      </c>
      <c r="H31" s="21">
        <f>Market3B!H11</f>
        <v>1804.7142857142858</v>
      </c>
      <c r="I31" s="21">
        <f>Market3B!I11</f>
        <v>24626.942142857148</v>
      </c>
      <c r="J31" s="21">
        <f>Market3B!J11</f>
        <v>106656.08714537144</v>
      </c>
      <c r="K31" s="21">
        <f>Market3B!K11</f>
        <v>12855.158357142867</v>
      </c>
      <c r="M31" s="23">
        <f>Market3B!M11</f>
        <v>1.6467536727454561</v>
      </c>
      <c r="N31" s="23">
        <f>Market3B!N11</f>
        <v>0.13966901469338369</v>
      </c>
      <c r="O31" s="23">
        <f>Market3B!O11</f>
        <v>0.57479726854506052</v>
      </c>
      <c r="P31" s="23">
        <f>Market3B!P11</f>
        <v>0.10486649024482353</v>
      </c>
      <c r="Q31" s="24">
        <f>Market3B!Q11</f>
        <v>5.1946285714285709</v>
      </c>
      <c r="R31" s="24">
        <f>Market3B!R11</f>
        <v>0.52040086614819658</v>
      </c>
      <c r="S31" s="24">
        <f>Market3B!S11</f>
        <v>4.6742277052803756</v>
      </c>
      <c r="U31" s="24">
        <f t="shared" ref="U31:U34" si="21">$J31/E31</f>
        <v>50.019604047809196</v>
      </c>
      <c r="V31" s="24">
        <f t="shared" si="16"/>
        <v>27.097583116202092</v>
      </c>
      <c r="W31" s="24">
        <f t="shared" si="17"/>
        <v>325.59642826759705</v>
      </c>
      <c r="X31" s="24">
        <f t="shared" si="18"/>
        <v>59.098599700593688</v>
      </c>
      <c r="Y31" s="24">
        <f t="shared" si="19"/>
        <v>4.3308700904349262</v>
      </c>
    </row>
    <row r="32" spans="2:25" ht="15" x14ac:dyDescent="0.25">
      <c r="C32" s="19" t="str">
        <f>Market3B!C24</f>
        <v>2016 Sum</v>
      </c>
      <c r="D32" s="25" t="str">
        <f t="shared" si="20"/>
        <v>Market03</v>
      </c>
      <c r="E32" s="21">
        <f>Market3B!E24</f>
        <v>106519</v>
      </c>
      <c r="F32" s="21">
        <f>Market3B!F24</f>
        <v>237380</v>
      </c>
      <c r="G32" s="21">
        <f>Market3B!G24</f>
        <v>17696</v>
      </c>
      <c r="H32" s="21">
        <f>Market3B!H24</f>
        <v>88823</v>
      </c>
      <c r="I32" s="21">
        <f>Market3B!I24</f>
        <v>1025377.054</v>
      </c>
      <c r="J32" s="21">
        <f>Market3B!J24</f>
        <v>5291120.4118999997</v>
      </c>
      <c r="K32" s="21">
        <f>Market3B!K24</f>
        <v>710840.02800000063</v>
      </c>
      <c r="M32" s="28">
        <f>Market3B!M24</f>
        <v>0</v>
      </c>
      <c r="N32" s="28">
        <f>Market3B!N24</f>
        <v>0</v>
      </c>
      <c r="O32" s="28">
        <f>Market3B!O24</f>
        <v>0</v>
      </c>
      <c r="P32" s="28">
        <f>Market3B!P24</f>
        <v>0</v>
      </c>
      <c r="Q32" s="24">
        <f>Market3B!Q24</f>
        <v>56.985200000000006</v>
      </c>
      <c r="R32" s="24">
        <f>Market3B!R24</f>
        <v>7.3929521189628531</v>
      </c>
      <c r="S32" s="24">
        <f>Market3B!S24</f>
        <v>49.592247881037139</v>
      </c>
      <c r="U32" s="24">
        <f t="shared" si="21"/>
        <v>49.67301994855378</v>
      </c>
      <c r="V32" s="24">
        <f t="shared" si="16"/>
        <v>22.28966388027635</v>
      </c>
      <c r="W32" s="24">
        <f t="shared" si="17"/>
        <v>299.00092743557866</v>
      </c>
      <c r="X32" s="24">
        <f t="shared" si="18"/>
        <v>59.569260348108031</v>
      </c>
      <c r="Y32" s="24">
        <f t="shared" si="19"/>
        <v>5.1601704868070897</v>
      </c>
    </row>
    <row r="33" spans="2:25" ht="15" x14ac:dyDescent="0.25">
      <c r="C33" s="19" t="str">
        <f>Market3B!C25</f>
        <v>2016 Average</v>
      </c>
      <c r="D33" s="25" t="str">
        <f t="shared" si="20"/>
        <v>Market03</v>
      </c>
      <c r="E33" s="21">
        <f>Market3B!E25</f>
        <v>8876.5833333333339</v>
      </c>
      <c r="F33" s="21">
        <f>Market3B!F25</f>
        <v>19781.666666666668</v>
      </c>
      <c r="G33" s="21">
        <f>Market3B!G25</f>
        <v>1474.6666666666667</v>
      </c>
      <c r="H33" s="21">
        <f>Market3B!H25</f>
        <v>7401.916666666667</v>
      </c>
      <c r="I33" s="21">
        <f>Market3B!I25</f>
        <v>85448.087833333338</v>
      </c>
      <c r="J33" s="22">
        <f>Market3B!J25</f>
        <v>440926.70099166664</v>
      </c>
      <c r="K33" s="22">
        <f>Market3B!K25</f>
        <v>59236.669000000053</v>
      </c>
      <c r="M33" s="23">
        <f>Market3B!M25</f>
        <v>2.4730645248214853</v>
      </c>
      <c r="N33" s="23">
        <f>Market3B!N25</f>
        <v>0.17486902455570111</v>
      </c>
      <c r="O33" s="23">
        <f>Market3B!O25</f>
        <v>0.3615078063946171</v>
      </c>
      <c r="P33" s="23">
        <f>Market3B!P25</f>
        <v>0.1246528623575175</v>
      </c>
      <c r="Q33" s="24">
        <f>Market3B!Q25</f>
        <v>4.7487666666666675</v>
      </c>
      <c r="R33" s="24">
        <f>Market3B!R25</f>
        <v>0.61607934324690439</v>
      </c>
      <c r="S33" s="24">
        <f>Market3B!S25</f>
        <v>4.1326873234197619</v>
      </c>
      <c r="U33" s="24">
        <f t="shared" si="21"/>
        <v>49.673019948553772</v>
      </c>
      <c r="V33" s="24">
        <f t="shared" si="16"/>
        <v>22.289663880276347</v>
      </c>
      <c r="W33" s="24">
        <f t="shared" si="17"/>
        <v>299.0009274355786</v>
      </c>
      <c r="X33" s="24">
        <f t="shared" si="18"/>
        <v>59.569260348108031</v>
      </c>
      <c r="Y33" s="24">
        <f t="shared" si="19"/>
        <v>5.1601704868070897</v>
      </c>
    </row>
    <row r="34" spans="2:25" ht="15.75" thickBot="1" x14ac:dyDescent="0.3">
      <c r="C34" s="13" t="s">
        <v>44</v>
      </c>
      <c r="E34" s="32">
        <f>SUM(E30,E32)</f>
        <v>121445</v>
      </c>
      <c r="F34" s="32">
        <f>SUM(F30,F32)</f>
        <v>264932</v>
      </c>
      <c r="G34" s="32">
        <f t="shared" ref="G34:K34" si="22">SUM(G30,G32)</f>
        <v>19989</v>
      </c>
      <c r="H34" s="32">
        <f t="shared" si="22"/>
        <v>101456</v>
      </c>
      <c r="I34" s="32">
        <f t="shared" si="22"/>
        <v>1197765.649</v>
      </c>
      <c r="J34" s="32">
        <f t="shared" si="22"/>
        <v>6037713.0219176002</v>
      </c>
      <c r="K34" s="32">
        <f t="shared" si="22"/>
        <v>800826.13650000072</v>
      </c>
      <c r="P34" s="13" t="s">
        <v>46</v>
      </c>
      <c r="Q34" s="33">
        <f>AVERAGE(Q30,Q32)</f>
        <v>46.6738</v>
      </c>
      <c r="R34" s="33">
        <f t="shared" ref="R34:S34" si="23">AVERAGE(R30,R32)</f>
        <v>5.5178790910001148</v>
      </c>
      <c r="S34" s="33">
        <f t="shared" si="23"/>
        <v>41.155920908999889</v>
      </c>
      <c r="U34" s="39">
        <f t="shared" si="21"/>
        <v>49.715616302998065</v>
      </c>
      <c r="V34" s="39">
        <f t="shared" si="16"/>
        <v>22.789670639702265</v>
      </c>
      <c r="W34" s="39">
        <f t="shared" si="17"/>
        <v>302.05177957464605</v>
      </c>
      <c r="X34" s="39">
        <f t="shared" si="18"/>
        <v>59.510655081193818</v>
      </c>
      <c r="Y34" s="39">
        <f t="shared" si="19"/>
        <v>5.0408133068087349</v>
      </c>
    </row>
    <row r="35" spans="2:25" ht="15.75" thickBot="1" x14ac:dyDescent="0.3">
      <c r="C35" s="41" t="s">
        <v>34</v>
      </c>
      <c r="D35" s="42"/>
      <c r="E35" s="42"/>
      <c r="F35" s="42"/>
      <c r="G35" s="42"/>
      <c r="H35" s="42"/>
      <c r="I35" s="42"/>
      <c r="J35" s="42"/>
      <c r="K35" s="43"/>
    </row>
    <row r="36" spans="2:25" ht="15" x14ac:dyDescent="0.25">
      <c r="C36" s="20" t="str">
        <f>Market3B!C40</f>
        <v>AVG</v>
      </c>
      <c r="D36" s="25" t="str">
        <f>$B$29</f>
        <v>Market03</v>
      </c>
      <c r="E36" s="23">
        <f>Market3B!E40</f>
        <v>6.3751181875027338</v>
      </c>
      <c r="F36" s="23">
        <f>Market3B!F40</f>
        <v>10.015284562669931</v>
      </c>
      <c r="G36" s="23">
        <f>Market3B!G40</f>
        <v>8.7553759396820592</v>
      </c>
      <c r="H36" s="23">
        <f>Market3B!H40</f>
        <v>6.3216808393009831</v>
      </c>
      <c r="I36" s="23">
        <f>Market3B!I40</f>
        <v>11.342044471134765</v>
      </c>
      <c r="J36" s="23">
        <f>Market3B!J40</f>
        <v>9.1878561958240592</v>
      </c>
      <c r="K36" s="23">
        <f>Market3B!K40</f>
        <v>13.294552027671516</v>
      </c>
    </row>
    <row r="37" spans="2:25" ht="15" thickBot="1" x14ac:dyDescent="0.25">
      <c r="F37" s="10"/>
    </row>
    <row r="38" spans="2:25" ht="15.75" thickBot="1" x14ac:dyDescent="0.3">
      <c r="C38" s="41" t="s">
        <v>35</v>
      </c>
      <c r="D38" s="42"/>
      <c r="E38" s="42"/>
      <c r="F38" s="42"/>
      <c r="G38" s="42"/>
      <c r="H38" s="42"/>
      <c r="I38" s="42"/>
      <c r="J38" s="42"/>
      <c r="K38" s="43"/>
    </row>
    <row r="39" spans="2:25" ht="15" x14ac:dyDescent="0.25">
      <c r="B39" s="20" t="str">
        <f>Market3B!B55</f>
        <v>2015 Avg</v>
      </c>
      <c r="C39" s="20">
        <f>Market3B!C55</f>
        <v>0</v>
      </c>
      <c r="D39" s="25" t="str">
        <f t="shared" ref="D39:D40" si="24">$B$29</f>
        <v>Market03</v>
      </c>
      <c r="E39" s="27">
        <f>Market3B!E55</f>
        <v>430.66666666666669</v>
      </c>
      <c r="F39" s="27">
        <f>Market3B!F55</f>
        <v>1181.5</v>
      </c>
      <c r="G39" s="27">
        <f>Market3B!G55</f>
        <v>43.833333333333336</v>
      </c>
      <c r="H39" s="27">
        <f>Market3B!H55</f>
        <v>386.83333333333331</v>
      </c>
      <c r="I39" s="27">
        <f>Market3B!I55</f>
        <v>7799.7714999999998</v>
      </c>
      <c r="J39" s="27">
        <f>Market3B!J55</f>
        <v>24354.585323399984</v>
      </c>
      <c r="K39" s="27">
        <f>Market3B!K55</f>
        <v>2043.7440000000026</v>
      </c>
    </row>
    <row r="40" spans="2:25" ht="15" x14ac:dyDescent="0.25">
      <c r="B40" s="20" t="str">
        <f>Market3B!B68</f>
        <v>2016 Avg</v>
      </c>
      <c r="C40" s="20">
        <f>Market3B!C68</f>
        <v>0</v>
      </c>
      <c r="D40" s="25" t="str">
        <f t="shared" si="24"/>
        <v>Market03</v>
      </c>
      <c r="E40" s="27">
        <f>Market3B!E68</f>
        <v>1032.1818181818182</v>
      </c>
      <c r="F40" s="27">
        <f>Market3B!F68</f>
        <v>2379.4545454545455</v>
      </c>
      <c r="G40" s="27">
        <f>Market3B!G68</f>
        <v>297.27272727272725</v>
      </c>
      <c r="H40" s="27">
        <f>Market3B!H68</f>
        <v>734.90909090909088</v>
      </c>
      <c r="I40" s="27">
        <f>Market3B!I68</f>
        <v>8928.4872727272723</v>
      </c>
      <c r="J40" s="27">
        <f>Market3B!J68</f>
        <v>71600.719069090919</v>
      </c>
      <c r="K40" s="27">
        <f>Market3B!K68</f>
        <v>14665.734818181827</v>
      </c>
    </row>
    <row r="41" spans="2:25" x14ac:dyDescent="0.2">
      <c r="E41" s="10">
        <f>Market3B!E69</f>
        <v>1.3967070081621165</v>
      </c>
      <c r="F41" s="10">
        <f>Market3B!F69</f>
        <v>1.0139268264532757</v>
      </c>
      <c r="G41" s="10">
        <f>Market3B!G69</f>
        <v>5.7818873142067053</v>
      </c>
      <c r="H41" s="10">
        <f>Market3B!H69</f>
        <v>0.89980807645607297</v>
      </c>
      <c r="I41" s="10">
        <f>Market3B!I69</f>
        <v>0.14471138965125752</v>
      </c>
      <c r="J41" s="10">
        <f>Market3B!J69</f>
        <v>1.9399276611906284</v>
      </c>
      <c r="K41" s="10">
        <f>Market3B!K69</f>
        <v>6.1759157791689212</v>
      </c>
    </row>
    <row r="42" spans="2:25" ht="15" x14ac:dyDescent="0.25">
      <c r="B42" s="40" t="s">
        <v>42</v>
      </c>
      <c r="C42" s="40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30"/>
      <c r="R42" s="30"/>
      <c r="S42" s="30"/>
      <c r="U42" s="30"/>
      <c r="V42" s="30"/>
      <c r="W42" s="30"/>
      <c r="X42" s="30"/>
      <c r="Y42" s="30"/>
    </row>
    <row r="43" spans="2:25" ht="15" x14ac:dyDescent="0.25">
      <c r="C43" s="19" t="str">
        <f>Market4B!C10</f>
        <v>2015 Sum</v>
      </c>
      <c r="D43" s="25" t="str">
        <f>$B$42</f>
        <v>Market04</v>
      </c>
      <c r="E43" s="21">
        <f>Market4B!E10</f>
        <v>10068</v>
      </c>
      <c r="F43" s="21">
        <f>Market4B!F10</f>
        <v>17159</v>
      </c>
      <c r="G43" s="21">
        <f>Market4B!G10</f>
        <v>2352</v>
      </c>
      <c r="H43" s="21">
        <f>Market4B!H10</f>
        <v>7716</v>
      </c>
      <c r="I43" s="21">
        <f>Market4B!I10</f>
        <v>126648.47500000001</v>
      </c>
      <c r="J43" s="21">
        <f>Market4B!J10</f>
        <v>665786.9002439999</v>
      </c>
      <c r="K43" s="21">
        <f>Market4B!K10</f>
        <v>64073.967000000048</v>
      </c>
      <c r="M43" s="28">
        <f>Market4B!M10</f>
        <v>0</v>
      </c>
      <c r="N43" s="28">
        <f>Market4B!N10</f>
        <v>0</v>
      </c>
      <c r="O43" s="28">
        <f>Market4B!O10</f>
        <v>0</v>
      </c>
      <c r="P43" s="28">
        <f>Market4B!P10</f>
        <v>0</v>
      </c>
      <c r="Q43" s="24">
        <f>Market4B!Q10</f>
        <v>43.077119999999994</v>
      </c>
      <c r="R43" s="24">
        <f>Market4B!R10</f>
        <v>3.5566489298866215</v>
      </c>
      <c r="S43" s="24">
        <f>Market4B!S10</f>
        <v>39.520471070113381</v>
      </c>
      <c r="U43" s="24">
        <f>$J43/E43</f>
        <v>66.129012737783071</v>
      </c>
      <c r="V43" s="24">
        <f t="shared" ref="V43:V47" si="25">$J43/F43</f>
        <v>38.801031542863797</v>
      </c>
      <c r="W43" s="24">
        <f t="shared" ref="W43:W47" si="26">$J43/G43</f>
        <v>283.07266166836729</v>
      </c>
      <c r="X43" s="24">
        <f t="shared" ref="X43:X47" si="27">$J43/H43</f>
        <v>86.286534505443228</v>
      </c>
      <c r="Y43" s="24">
        <f t="shared" ref="Y43:Y47" si="28">$J43/I43</f>
        <v>5.2569673677002413</v>
      </c>
    </row>
    <row r="44" spans="2:25" ht="15" x14ac:dyDescent="0.25">
      <c r="C44" s="19" t="str">
        <f>Market4B!C11</f>
        <v>2015 Average</v>
      </c>
      <c r="D44" s="25" t="str">
        <f t="shared" ref="D44:D46" si="29">$B$42</f>
        <v>Market04</v>
      </c>
      <c r="E44" s="21">
        <f>Market4B!E11</f>
        <v>1438.2857142857142</v>
      </c>
      <c r="F44" s="21">
        <f>Market4B!F11</f>
        <v>2451.2857142857142</v>
      </c>
      <c r="G44" s="21">
        <f>Market4B!G11</f>
        <v>336</v>
      </c>
      <c r="H44" s="21">
        <f>Market4B!H11</f>
        <v>1102.2857142857142</v>
      </c>
      <c r="I44" s="21">
        <f>Market4B!I11</f>
        <v>18092.639285714286</v>
      </c>
      <c r="J44" s="21">
        <f>Market4B!J11</f>
        <v>95112.414320571421</v>
      </c>
      <c r="K44" s="21">
        <f>Market4B!K11</f>
        <v>9153.4238571428632</v>
      </c>
      <c r="M44" s="23">
        <f>Market4B!M11</f>
        <v>1.5603894760203392</v>
      </c>
      <c r="N44" s="23">
        <f>Market4B!N11</f>
        <v>0.22712169370013413</v>
      </c>
      <c r="O44" s="23">
        <f>Market4B!O11</f>
        <v>0.55190782447681497</v>
      </c>
      <c r="P44" s="23">
        <f>Market4B!P11</f>
        <v>8.5730787990271257E-2</v>
      </c>
      <c r="Q44" s="24">
        <f>Market4B!Q11</f>
        <v>6.1538742857142852</v>
      </c>
      <c r="R44" s="24">
        <f>Market4B!R11</f>
        <v>0.50809270426951736</v>
      </c>
      <c r="S44" s="24">
        <f>Market4B!S11</f>
        <v>5.6457815814447683</v>
      </c>
      <c r="U44" s="24">
        <f t="shared" ref="U44:U47" si="30">$J44/E44</f>
        <v>66.129012737783071</v>
      </c>
      <c r="V44" s="24">
        <f t="shared" si="25"/>
        <v>38.801031542863804</v>
      </c>
      <c r="W44" s="24">
        <f t="shared" si="26"/>
        <v>283.07266166836735</v>
      </c>
      <c r="X44" s="24">
        <f t="shared" si="27"/>
        <v>86.286534505443228</v>
      </c>
      <c r="Y44" s="24">
        <f t="shared" si="28"/>
        <v>5.2569673677002422</v>
      </c>
    </row>
    <row r="45" spans="2:25" ht="15" x14ac:dyDescent="0.25">
      <c r="C45" s="19" t="str">
        <f>Market4B!C24</f>
        <v>2016 Sum</v>
      </c>
      <c r="D45" s="25" t="str">
        <f t="shared" si="29"/>
        <v>Market04</v>
      </c>
      <c r="E45" s="21">
        <f>Market4B!E24</f>
        <v>40311</v>
      </c>
      <c r="F45" s="21">
        <f>Market4B!F24</f>
        <v>109854</v>
      </c>
      <c r="G45" s="21">
        <f>Market4B!G24</f>
        <v>11945</v>
      </c>
      <c r="H45" s="21">
        <f>Market4B!H24</f>
        <v>28366</v>
      </c>
      <c r="I45" s="21">
        <f>Market4B!I24</f>
        <v>683476.52399999998</v>
      </c>
      <c r="J45" s="21">
        <f>Market4B!J24</f>
        <v>4452317.8465497606</v>
      </c>
      <c r="K45" s="21">
        <f>Market4B!K24</f>
        <v>344837.3250000003</v>
      </c>
      <c r="M45" s="28">
        <f>Market4B!M24</f>
        <v>0</v>
      </c>
      <c r="N45" s="28">
        <f>Market4B!N24</f>
        <v>0</v>
      </c>
      <c r="O45" s="28">
        <f>Market4B!O24</f>
        <v>0</v>
      </c>
      <c r="P45" s="28">
        <f>Market4B!P24</f>
        <v>0</v>
      </c>
      <c r="Q45" s="24">
        <f>Market4B!Q24</f>
        <v>68.905439999999999</v>
      </c>
      <c r="R45" s="24">
        <f>Market4B!R24</f>
        <v>5.270031822566672</v>
      </c>
      <c r="S45" s="24">
        <f>Market4B!S24</f>
        <v>63.63540817743332</v>
      </c>
      <c r="U45" s="24">
        <f t="shared" si="30"/>
        <v>110.44920360570963</v>
      </c>
      <c r="V45" s="24">
        <f t="shared" si="25"/>
        <v>40.5294103678497</v>
      </c>
      <c r="W45" s="24">
        <f t="shared" si="26"/>
        <v>372.73485529926836</v>
      </c>
      <c r="X45" s="24">
        <f t="shared" si="27"/>
        <v>156.95966461784391</v>
      </c>
      <c r="Y45" s="24">
        <f t="shared" si="28"/>
        <v>6.5142220547574512</v>
      </c>
    </row>
    <row r="46" spans="2:25" ht="15" x14ac:dyDescent="0.25">
      <c r="C46" s="19" t="str">
        <f>Market4B!C25</f>
        <v>2016 Average</v>
      </c>
      <c r="D46" s="25" t="str">
        <f t="shared" si="29"/>
        <v>Market04</v>
      </c>
      <c r="E46" s="21">
        <f>Market4B!E25</f>
        <v>3359.25</v>
      </c>
      <c r="F46" s="21">
        <f>Market4B!F25</f>
        <v>9154.5</v>
      </c>
      <c r="G46" s="21">
        <f>Market4B!G25</f>
        <v>995.41666666666663</v>
      </c>
      <c r="H46" s="21">
        <f>Market4B!H25</f>
        <v>2363.8333333333335</v>
      </c>
      <c r="I46" s="21">
        <f>Market4B!I25</f>
        <v>56956.377</v>
      </c>
      <c r="J46" s="22">
        <f>Market4B!J25</f>
        <v>371026.48721248005</v>
      </c>
      <c r="K46" s="22">
        <f>Market4B!K25</f>
        <v>28736.443750000024</v>
      </c>
      <c r="M46" s="23">
        <f>Market4B!M25</f>
        <v>2.9115627481381634</v>
      </c>
      <c r="N46" s="23">
        <f>Market4B!N25</f>
        <v>0.30252515798130425</v>
      </c>
      <c r="O46" s="23">
        <f>Market4B!O25</f>
        <v>0.24686311032141631</v>
      </c>
      <c r="P46" s="23">
        <f>Market4B!P25</f>
        <v>7.7880951651020297E-2</v>
      </c>
      <c r="Q46" s="24">
        <f>Market4B!Q25</f>
        <v>5.7421199999999999</v>
      </c>
      <c r="R46" s="24">
        <f>Market4B!R25</f>
        <v>0.43916931854722269</v>
      </c>
      <c r="S46" s="24">
        <f>Market4B!S25</f>
        <v>5.3029506814527769</v>
      </c>
      <c r="U46" s="24">
        <f t="shared" si="30"/>
        <v>110.44920360570963</v>
      </c>
      <c r="V46" s="24">
        <f t="shared" si="25"/>
        <v>40.5294103678497</v>
      </c>
      <c r="W46" s="24">
        <f t="shared" si="26"/>
        <v>372.73485529926836</v>
      </c>
      <c r="X46" s="24">
        <f t="shared" si="27"/>
        <v>156.95966461784391</v>
      </c>
      <c r="Y46" s="24">
        <f t="shared" si="28"/>
        <v>6.5142220547574512</v>
      </c>
    </row>
    <row r="47" spans="2:25" ht="15.75" thickBot="1" x14ac:dyDescent="0.3">
      <c r="C47" s="13" t="s">
        <v>44</v>
      </c>
      <c r="E47" s="32">
        <f>SUM(E43,E45)</f>
        <v>50379</v>
      </c>
      <c r="F47" s="32">
        <f>SUM(F43,F45)</f>
        <v>127013</v>
      </c>
      <c r="G47" s="32">
        <f t="shared" ref="G47:K47" si="31">SUM(G43,G45)</f>
        <v>14297</v>
      </c>
      <c r="H47" s="32">
        <f t="shared" si="31"/>
        <v>36082</v>
      </c>
      <c r="I47" s="32">
        <f t="shared" si="31"/>
        <v>810124.99899999995</v>
      </c>
      <c r="J47" s="32">
        <f t="shared" si="31"/>
        <v>5118104.74679376</v>
      </c>
      <c r="K47" s="32">
        <f t="shared" si="31"/>
        <v>408911.29200000037</v>
      </c>
      <c r="P47" s="13" t="s">
        <v>46</v>
      </c>
      <c r="Q47" s="33">
        <f>AVERAGE(Q43,Q45)</f>
        <v>55.991279999999996</v>
      </c>
      <c r="R47" s="33">
        <f t="shared" ref="R47:S47" si="32">AVERAGE(R43,R45)</f>
        <v>4.413340376226647</v>
      </c>
      <c r="S47" s="33">
        <f t="shared" si="32"/>
        <v>51.577939623773347</v>
      </c>
      <c r="U47" s="39">
        <f t="shared" si="30"/>
        <v>101.59202736842256</v>
      </c>
      <c r="V47" s="39">
        <f t="shared" si="25"/>
        <v>40.295912597873915</v>
      </c>
      <c r="W47" s="39">
        <f t="shared" si="26"/>
        <v>357.98452450120726</v>
      </c>
      <c r="X47" s="39">
        <f t="shared" si="27"/>
        <v>141.84648153632725</v>
      </c>
      <c r="Y47" s="39">
        <f t="shared" si="28"/>
        <v>6.3176728938267956</v>
      </c>
    </row>
    <row r="48" spans="2:25" ht="15.75" thickBot="1" x14ac:dyDescent="0.3">
      <c r="C48" s="41" t="s">
        <v>34</v>
      </c>
      <c r="D48" s="42"/>
      <c r="E48" s="42"/>
      <c r="F48" s="42"/>
      <c r="G48" s="42"/>
      <c r="H48" s="42"/>
      <c r="I48" s="42"/>
      <c r="J48" s="42"/>
      <c r="K48" s="43"/>
    </row>
    <row r="49" spans="2:25" ht="15" x14ac:dyDescent="0.25">
      <c r="C49" s="20" t="str">
        <f>Market4B!C40</f>
        <v>AVG</v>
      </c>
      <c r="D49" s="31" t="str">
        <f t="shared" ref="D49" si="33">$B$42</f>
        <v>Market04</v>
      </c>
      <c r="E49" s="23">
        <f>Market4B!E40</f>
        <v>4.083089412945287</v>
      </c>
      <c r="F49" s="23">
        <f>Market4B!F40</f>
        <v>10.237731821058125</v>
      </c>
      <c r="G49" s="23">
        <f>Market4B!G40</f>
        <v>4.6273786066869791</v>
      </c>
      <c r="H49" s="23">
        <f>Market4B!H40</f>
        <v>4.0352175578268321</v>
      </c>
      <c r="I49" s="23">
        <f>Market4B!I40</f>
        <v>8.2448141660645948</v>
      </c>
      <c r="J49" s="23">
        <f>Market4B!J40</f>
        <v>7.3285127959953753</v>
      </c>
      <c r="K49" s="23">
        <f>Market4B!K40</f>
        <v>6.4615278198192669</v>
      </c>
    </row>
    <row r="50" spans="2:25" ht="15" thickBot="1" x14ac:dyDescent="0.25">
      <c r="F50" s="10"/>
    </row>
    <row r="51" spans="2:25" ht="15.75" thickBot="1" x14ac:dyDescent="0.3">
      <c r="C51" s="41" t="s">
        <v>35</v>
      </c>
      <c r="D51" s="42"/>
      <c r="E51" s="42"/>
      <c r="F51" s="42"/>
      <c r="G51" s="42"/>
      <c r="H51" s="42"/>
      <c r="I51" s="42"/>
      <c r="J51" s="42"/>
      <c r="K51" s="43"/>
    </row>
    <row r="52" spans="2:25" ht="15" x14ac:dyDescent="0.25">
      <c r="B52" s="20" t="str">
        <f>Market4B!B55</f>
        <v>2015 Avg</v>
      </c>
      <c r="C52" s="20">
        <f>Market4B!C55</f>
        <v>0</v>
      </c>
      <c r="D52" s="31" t="str">
        <f t="shared" ref="D52:D53" si="34">$B$42</f>
        <v>Market04</v>
      </c>
      <c r="E52" s="27">
        <f>Market4B!E55</f>
        <v>244.5</v>
      </c>
      <c r="F52" s="27">
        <f>Market4B!F55</f>
        <v>653.33333333333337</v>
      </c>
      <c r="G52" s="27">
        <f>Market4B!G55</f>
        <v>30</v>
      </c>
      <c r="H52" s="27">
        <f>Market4B!H55</f>
        <v>214.5</v>
      </c>
      <c r="I52" s="27">
        <f>Market4B!I55</f>
        <v>5143.833333333333</v>
      </c>
      <c r="J52" s="27">
        <f>Market4B!J55</f>
        <v>18025.428399999979</v>
      </c>
      <c r="K52" s="27">
        <f>Market4B!K55</f>
        <v>829.88250000000153</v>
      </c>
    </row>
    <row r="53" spans="2:25" ht="15" x14ac:dyDescent="0.25">
      <c r="B53" s="20" t="str">
        <f>Market4B!B68</f>
        <v>2016 Avg</v>
      </c>
      <c r="C53" s="20">
        <f>Market4B!C68</f>
        <v>0</v>
      </c>
      <c r="D53" s="31" t="str">
        <f t="shared" si="34"/>
        <v>Market04</v>
      </c>
      <c r="E53" s="27">
        <f>Market4B!E68</f>
        <v>344.18181818181819</v>
      </c>
      <c r="F53" s="27">
        <f>Market4B!F68</f>
        <v>1069.3636363636363</v>
      </c>
      <c r="G53" s="27">
        <f>Market4B!G68</f>
        <v>157.81818181818181</v>
      </c>
      <c r="H53" s="27">
        <f>Market4B!H68</f>
        <v>186.36363636363637</v>
      </c>
      <c r="I53" s="27">
        <f>Market4B!I68</f>
        <v>9513.2918181818168</v>
      </c>
      <c r="J53" s="27">
        <f>Market4B!J68</f>
        <v>79888.102286400026</v>
      </c>
      <c r="K53" s="27">
        <f>Market4B!K68</f>
        <v>7066.0881818181861</v>
      </c>
    </row>
    <row r="54" spans="2:25" x14ac:dyDescent="0.2">
      <c r="E54" s="10">
        <f>Market4B!E69</f>
        <v>0.40769659788064705</v>
      </c>
      <c r="F54" s="10">
        <f>Market4B!F69</f>
        <v>0.63678107606679002</v>
      </c>
      <c r="G54" s="10">
        <f>Market4B!G69</f>
        <v>4.2606060606060607</v>
      </c>
      <c r="H54" s="10">
        <f>Market4B!H69</f>
        <v>-0.13117185844458568</v>
      </c>
      <c r="I54" s="10">
        <f>Market4B!I69</f>
        <v>0.84945568833525265</v>
      </c>
      <c r="J54" s="10">
        <f>Market4B!J69</f>
        <v>3.4319669143841329</v>
      </c>
      <c r="K54" s="10">
        <f>Market4B!K69</f>
        <v>7.5145646303159452</v>
      </c>
    </row>
    <row r="55" spans="2:25" ht="15" x14ac:dyDescent="0.25">
      <c r="B55" s="40" t="s">
        <v>43</v>
      </c>
      <c r="C55" s="40"/>
      <c r="D55" s="29"/>
      <c r="E55" s="29"/>
      <c r="F55" s="29"/>
      <c r="G55" s="29"/>
      <c r="H55" s="29"/>
      <c r="I55" s="29"/>
      <c r="J55" s="29"/>
      <c r="K55" s="29"/>
      <c r="L55" s="29"/>
      <c r="M55" s="30"/>
      <c r="N55" s="30"/>
      <c r="O55" s="30"/>
      <c r="P55" s="30"/>
      <c r="Q55" s="30"/>
      <c r="R55" s="30"/>
      <c r="S55" s="30"/>
      <c r="U55" s="30"/>
      <c r="V55" s="30"/>
      <c r="W55" s="30"/>
      <c r="X55" s="30"/>
      <c r="Y55" s="30"/>
    </row>
    <row r="56" spans="2:25" ht="15" x14ac:dyDescent="0.25">
      <c r="C56" s="19" t="str">
        <f>Market5B!C10</f>
        <v>2015 Sum</v>
      </c>
      <c r="D56" s="25" t="str">
        <f>$B$55</f>
        <v>Market05</v>
      </c>
      <c r="E56" s="21">
        <f>Market5B!E10</f>
        <v>8255</v>
      </c>
      <c r="F56" s="21">
        <f>Market5B!F10</f>
        <v>15637</v>
      </c>
      <c r="G56" s="21">
        <f>Market5B!G10</f>
        <v>1920</v>
      </c>
      <c r="H56" s="21">
        <f>Market5B!H10</f>
        <v>6335</v>
      </c>
      <c r="I56" s="21">
        <f>Market5B!I10</f>
        <v>82262.900000000023</v>
      </c>
      <c r="J56" s="21">
        <f>Market5B!J10</f>
        <v>304886.19274739997</v>
      </c>
      <c r="K56" s="21">
        <f>Market5B!K10</f>
        <v>59576.916000000027</v>
      </c>
      <c r="M56" s="28">
        <f>Market5B!M10</f>
        <v>0</v>
      </c>
      <c r="N56" s="28">
        <f>Market5B!N10</f>
        <v>0</v>
      </c>
      <c r="O56" s="28">
        <f>Market5B!O10</f>
        <v>0</v>
      </c>
      <c r="P56" s="28">
        <f>Market5B!P10</f>
        <v>0</v>
      </c>
      <c r="Q56" s="24">
        <f>Market5B!Q10</f>
        <v>31.889520000000001</v>
      </c>
      <c r="R56" s="24">
        <f>Market5B!R10</f>
        <v>5.978705430377345</v>
      </c>
      <c r="S56" s="24">
        <f>Market5B!S10</f>
        <v>25.910814569622655</v>
      </c>
      <c r="U56" s="24">
        <f>$J56/E56</f>
        <v>36.933518200775282</v>
      </c>
      <c r="V56" s="24">
        <f t="shared" ref="V56:V60" si="35">$J56/F56</f>
        <v>19.497742069923895</v>
      </c>
      <c r="W56" s="24">
        <f t="shared" ref="W56:W60" si="36">$J56/G56</f>
        <v>158.79489205593748</v>
      </c>
      <c r="X56" s="24">
        <f t="shared" ref="X56:X60" si="37">$J56/H56</f>
        <v>48.127260102194157</v>
      </c>
      <c r="Y56" s="24">
        <f t="shared" ref="Y56:Y60" si="38">$J56/I56</f>
        <v>3.7062417292290921</v>
      </c>
    </row>
    <row r="57" spans="2:25" ht="15" x14ac:dyDescent="0.25">
      <c r="C57" s="19" t="str">
        <f>Market5B!C11</f>
        <v>2015 Average</v>
      </c>
      <c r="D57" s="25" t="str">
        <f t="shared" ref="D57:D59" si="39">$B$55</f>
        <v>Market05</v>
      </c>
      <c r="E57" s="21">
        <f>Market5B!E11</f>
        <v>1179.2857142857142</v>
      </c>
      <c r="F57" s="21">
        <f>Market5B!F11</f>
        <v>2233.8571428571427</v>
      </c>
      <c r="G57" s="21">
        <f>Market5B!G11</f>
        <v>274.28571428571428</v>
      </c>
      <c r="H57" s="21">
        <f>Market5B!H11</f>
        <v>905</v>
      </c>
      <c r="I57" s="21">
        <f>Market5B!I11</f>
        <v>11751.842857142861</v>
      </c>
      <c r="J57" s="21">
        <f>Market5B!J11</f>
        <v>43555.170392485707</v>
      </c>
      <c r="K57" s="21">
        <f>Market5B!K11</f>
        <v>8510.988000000003</v>
      </c>
      <c r="M57" s="23">
        <f>Market5B!M11</f>
        <v>1.7952288083002443</v>
      </c>
      <c r="N57" s="23">
        <f>Market5B!N11</f>
        <v>0.24387436352946476</v>
      </c>
      <c r="O57" s="23">
        <f>Market5B!O11</f>
        <v>0.45116513529779645</v>
      </c>
      <c r="P57" s="23">
        <f>Market5B!P11</f>
        <v>0.18680616195661146</v>
      </c>
      <c r="Q57" s="24">
        <f>Market5B!Q11</f>
        <v>4.5556457142857143</v>
      </c>
      <c r="R57" s="24">
        <f>Market5B!R11</f>
        <v>0.8541007757681921</v>
      </c>
      <c r="S57" s="24">
        <f>Market5B!S11</f>
        <v>3.7015449385175221</v>
      </c>
      <c r="U57" s="24">
        <f t="shared" ref="U57:U60" si="40">$J57/E57</f>
        <v>36.933518200775282</v>
      </c>
      <c r="V57" s="24">
        <f t="shared" si="35"/>
        <v>19.497742069923898</v>
      </c>
      <c r="W57" s="24">
        <f t="shared" si="36"/>
        <v>158.79489205593748</v>
      </c>
      <c r="X57" s="24">
        <f t="shared" si="37"/>
        <v>48.12726010219415</v>
      </c>
      <c r="Y57" s="24">
        <f t="shared" si="38"/>
        <v>3.7062417292290917</v>
      </c>
    </row>
    <row r="58" spans="2:25" ht="15" x14ac:dyDescent="0.25">
      <c r="C58" s="19" t="str">
        <f>Market5B!C24</f>
        <v>2016 Sum</v>
      </c>
      <c r="D58" s="25" t="str">
        <f t="shared" si="39"/>
        <v>Market05</v>
      </c>
      <c r="E58" s="21">
        <f>Market5B!E24</f>
        <v>55060</v>
      </c>
      <c r="F58" s="21">
        <f>Market5B!F24</f>
        <v>149556</v>
      </c>
      <c r="G58" s="21">
        <f>Market5B!G24</f>
        <v>13946</v>
      </c>
      <c r="H58" s="21">
        <f>Market5B!H24</f>
        <v>41114</v>
      </c>
      <c r="I58" s="21">
        <f>Market5B!I24</f>
        <v>787799.20799999998</v>
      </c>
      <c r="J58" s="21">
        <f>Market5B!J24</f>
        <v>3867048.0931082405</v>
      </c>
      <c r="K58" s="21">
        <f>Market5B!K24</f>
        <v>473106.62700000039</v>
      </c>
      <c r="M58" s="28">
        <f>Market5B!M24</f>
        <v>0</v>
      </c>
      <c r="N58" s="28">
        <f>Market5B!N24</f>
        <v>0</v>
      </c>
      <c r="O58" s="28">
        <f>Market5B!O24</f>
        <v>0</v>
      </c>
      <c r="P58" s="28">
        <f>Market5B!P24</f>
        <v>0</v>
      </c>
      <c r="Q58" s="24">
        <f>Market5B!Q24</f>
        <v>52.267680000000006</v>
      </c>
      <c r="R58" s="24">
        <f>Market5B!R24</f>
        <v>6.7348727791307548</v>
      </c>
      <c r="S58" s="24">
        <f>Market5B!S24</f>
        <v>45.532807220869252</v>
      </c>
      <c r="U58" s="24">
        <f t="shared" si="40"/>
        <v>70.233347132369062</v>
      </c>
      <c r="V58" s="24">
        <f t="shared" si="35"/>
        <v>25.856856917196506</v>
      </c>
      <c r="W58" s="24">
        <f t="shared" si="36"/>
        <v>277.28725750094941</v>
      </c>
      <c r="X58" s="24">
        <f t="shared" si="37"/>
        <v>94.056722603206708</v>
      </c>
      <c r="Y58" s="24">
        <f t="shared" si="38"/>
        <v>4.9086722274392542</v>
      </c>
    </row>
    <row r="59" spans="2:25" ht="15" x14ac:dyDescent="0.25">
      <c r="C59" s="19" t="str">
        <f>Market5B!C25</f>
        <v>2016 Average</v>
      </c>
      <c r="D59" s="25" t="str">
        <f t="shared" si="39"/>
        <v>Market05</v>
      </c>
      <c r="E59" s="21">
        <f>Market5B!E25</f>
        <v>4588.333333333333</v>
      </c>
      <c r="F59" s="21">
        <f>Market5B!F25</f>
        <v>12463</v>
      </c>
      <c r="G59" s="21">
        <f>Market5B!G25</f>
        <v>1162.1666666666667</v>
      </c>
      <c r="H59" s="21">
        <f>Market5B!H25</f>
        <v>3426.1666666666665</v>
      </c>
      <c r="I59" s="21">
        <f>Market5B!I25</f>
        <v>65649.933999999994</v>
      </c>
      <c r="J59" s="22">
        <f>Market5B!J25</f>
        <v>322254.00775902002</v>
      </c>
      <c r="K59" s="22">
        <f>Market5B!K25</f>
        <v>39425.55225000003</v>
      </c>
      <c r="M59" s="23">
        <f>Market5B!M25</f>
        <v>2.8717633256762625</v>
      </c>
      <c r="N59" s="23">
        <f>Market5B!N25</f>
        <v>0.2829786050758788</v>
      </c>
      <c r="O59" s="23">
        <f>Market5B!O25</f>
        <v>0.26730184575666199</v>
      </c>
      <c r="P59" s="23">
        <f>Market5B!P25</f>
        <v>0.13449704341914917</v>
      </c>
      <c r="Q59" s="24">
        <f>Market5B!Q25</f>
        <v>4.3556400000000002</v>
      </c>
      <c r="R59" s="24">
        <f>Market5B!R25</f>
        <v>0.56123939826089619</v>
      </c>
      <c r="S59" s="24">
        <f>Market5B!S25</f>
        <v>3.7944006017391043</v>
      </c>
      <c r="U59" s="24">
        <f t="shared" si="40"/>
        <v>70.233347132369062</v>
      </c>
      <c r="V59" s="24">
        <f t="shared" si="35"/>
        <v>25.856856917196502</v>
      </c>
      <c r="W59" s="24">
        <f t="shared" si="36"/>
        <v>277.28725750094935</v>
      </c>
      <c r="X59" s="24">
        <f t="shared" si="37"/>
        <v>94.056722603206708</v>
      </c>
      <c r="Y59" s="24">
        <f t="shared" si="38"/>
        <v>4.9086722274392542</v>
      </c>
    </row>
    <row r="60" spans="2:25" ht="15.75" thickBot="1" x14ac:dyDescent="0.3">
      <c r="C60" s="13" t="s">
        <v>44</v>
      </c>
      <c r="E60" s="32">
        <f>SUM(E56,E58)</f>
        <v>63315</v>
      </c>
      <c r="F60" s="32">
        <f t="shared" ref="F60:K60" si="41">SUM(F56,F58)</f>
        <v>165193</v>
      </c>
      <c r="G60" s="32">
        <f t="shared" si="41"/>
        <v>15866</v>
      </c>
      <c r="H60" s="32">
        <f t="shared" si="41"/>
        <v>47449</v>
      </c>
      <c r="I60" s="32">
        <f t="shared" si="41"/>
        <v>870062.10800000001</v>
      </c>
      <c r="J60" s="32">
        <f t="shared" si="41"/>
        <v>4171934.2858556407</v>
      </c>
      <c r="K60" s="32">
        <f t="shared" si="41"/>
        <v>532683.54300000041</v>
      </c>
      <c r="P60" s="13" t="s">
        <v>46</v>
      </c>
      <c r="Q60" s="33">
        <f>AVERAGE(Q56,Q58)</f>
        <v>42.078600000000002</v>
      </c>
      <c r="R60" s="33">
        <f t="shared" ref="R60:S60" si="42">AVERAGE(R56,R58)</f>
        <v>6.3567891047540499</v>
      </c>
      <c r="S60" s="33">
        <f t="shared" si="42"/>
        <v>35.721810895245952</v>
      </c>
      <c r="U60" s="39">
        <f t="shared" si="40"/>
        <v>65.891720537876338</v>
      </c>
      <c r="V60" s="39">
        <f t="shared" si="35"/>
        <v>25.254909626047354</v>
      </c>
      <c r="W60" s="39">
        <f t="shared" si="36"/>
        <v>262.9480830616186</v>
      </c>
      <c r="X60" s="39">
        <f t="shared" si="37"/>
        <v>87.924598745087167</v>
      </c>
      <c r="Y60" s="39">
        <f t="shared" si="38"/>
        <v>4.7949844585757324</v>
      </c>
    </row>
    <row r="61" spans="2:25" ht="15.75" thickBot="1" x14ac:dyDescent="0.3">
      <c r="C61" s="41" t="s">
        <v>34</v>
      </c>
      <c r="D61" s="42"/>
      <c r="E61" s="42"/>
      <c r="F61" s="42"/>
      <c r="G61" s="42"/>
      <c r="H61" s="42"/>
      <c r="I61" s="42"/>
      <c r="J61" s="42"/>
      <c r="K61" s="43"/>
    </row>
    <row r="62" spans="2:25" ht="15" x14ac:dyDescent="0.25">
      <c r="C62" s="20" t="str">
        <f>Market5B!C40</f>
        <v>AVG</v>
      </c>
      <c r="D62" s="25" t="str">
        <f>$B$55</f>
        <v>Market05</v>
      </c>
      <c r="E62" s="23">
        <f>Market5B!E40</f>
        <v>8.0550968917402237</v>
      </c>
      <c r="F62" s="23">
        <f>Market5B!F40</f>
        <v>12.371271592306126</v>
      </c>
      <c r="G62" s="23">
        <f>Market5B!G40</f>
        <v>7.006183869084496</v>
      </c>
      <c r="H62" s="23">
        <f>Market5B!H40</f>
        <v>8.8352795856377302</v>
      </c>
      <c r="I62" s="23">
        <f>Market5B!I40</f>
        <v>17.479679882804746</v>
      </c>
      <c r="J62" s="23">
        <f>Market5B!J40</f>
        <v>15.928564621251583</v>
      </c>
      <c r="K62" s="23">
        <f>Market5B!K40</f>
        <v>9.5756040445985899</v>
      </c>
    </row>
    <row r="63" spans="2:25" ht="15" thickBot="1" x14ac:dyDescent="0.25">
      <c r="F63" s="10"/>
    </row>
    <row r="64" spans="2:25" ht="15.75" thickBot="1" x14ac:dyDescent="0.3">
      <c r="C64" s="41" t="s">
        <v>35</v>
      </c>
      <c r="D64" s="42"/>
      <c r="E64" s="42"/>
      <c r="F64" s="42"/>
      <c r="G64" s="42"/>
      <c r="H64" s="42"/>
      <c r="I64" s="42"/>
      <c r="J64" s="42"/>
      <c r="K64" s="43"/>
    </row>
    <row r="65" spans="2:11" ht="15" x14ac:dyDescent="0.25">
      <c r="B65" s="20" t="str">
        <f>Market5B!B55</f>
        <v>2015 Avg</v>
      </c>
      <c r="C65" s="20">
        <f>Market5B!C55</f>
        <v>0</v>
      </c>
      <c r="D65" s="25" t="str">
        <f>$B$55</f>
        <v>Market05</v>
      </c>
      <c r="E65" s="27">
        <f>Market5B!E55</f>
        <v>216</v>
      </c>
      <c r="F65" s="27">
        <f>Market5B!F55</f>
        <v>663.16666666666663</v>
      </c>
      <c r="G65" s="27">
        <f>Market5B!G55</f>
        <v>10.666666666666666</v>
      </c>
      <c r="H65" s="27">
        <f>Market5B!H55</f>
        <v>205.33333333333334</v>
      </c>
      <c r="I65" s="27">
        <f>Market5B!I55</f>
        <v>3615.8261666666672</v>
      </c>
      <c r="J65" s="27">
        <f>Market5B!J55</f>
        <v>8562.5784958199929</v>
      </c>
      <c r="K65" s="27">
        <f>Market5B!K55</f>
        <v>943.83333333333337</v>
      </c>
    </row>
    <row r="66" spans="2:11" ht="15" x14ac:dyDescent="0.25">
      <c r="B66" s="20" t="str">
        <f>Market5B!B68</f>
        <v>2016 Avg</v>
      </c>
      <c r="C66" s="20">
        <f>Market5B!C68</f>
        <v>0</v>
      </c>
      <c r="D66" s="25" t="str">
        <f>$B$55</f>
        <v>Market05</v>
      </c>
      <c r="E66" s="27">
        <f>Market5B!E68</f>
        <v>395.18181818181819</v>
      </c>
      <c r="F66" s="27">
        <f>Market5B!F68</f>
        <v>1746.3636363636363</v>
      </c>
      <c r="G66" s="27">
        <f>Market5B!G68</f>
        <v>134.18181818181819</v>
      </c>
      <c r="H66" s="27">
        <f>Market5B!H68</f>
        <v>261</v>
      </c>
      <c r="I66" s="27">
        <f>Market5B!I68</f>
        <v>8925.3590000000004</v>
      </c>
      <c r="J66" s="27">
        <f>Market5B!J68</f>
        <v>54302.474987280017</v>
      </c>
      <c r="K66" s="27">
        <f>Market5B!K68</f>
        <v>8134.1361818181849</v>
      </c>
    </row>
    <row r="67" spans="2:11" x14ac:dyDescent="0.2">
      <c r="E67" s="10">
        <f>Market5B!E69</f>
        <v>0.82954545454545459</v>
      </c>
      <c r="F67" s="10">
        <f>Market5B!F69</f>
        <v>1.6333706504603716</v>
      </c>
      <c r="G67" s="10">
        <f>Market5B!G69</f>
        <v>11.579545454545455</v>
      </c>
      <c r="H67" s="10">
        <f>Market5B!H69</f>
        <v>0.27110389610389607</v>
      </c>
      <c r="I67" s="10">
        <f>Market5B!I69</f>
        <v>1.4684148486673654</v>
      </c>
      <c r="J67" s="10">
        <f>Market5B!J69</f>
        <v>5.3418367509026563</v>
      </c>
      <c r="K67" s="10">
        <f>Market5B!K69</f>
        <v>7.6181912574446589</v>
      </c>
    </row>
  </sheetData>
  <autoFilter ref="C2:K5" xr:uid="{7D5CD7A0-5E4F-4F7E-BCF3-9DF136565936}"/>
  <mergeCells count="15">
    <mergeCell ref="B55:C55"/>
    <mergeCell ref="C61:K61"/>
    <mergeCell ref="C64:K64"/>
    <mergeCell ref="B29:C29"/>
    <mergeCell ref="C35:K35"/>
    <mergeCell ref="C38:K38"/>
    <mergeCell ref="B42:C42"/>
    <mergeCell ref="C48:K48"/>
    <mergeCell ref="C51:K51"/>
    <mergeCell ref="B3:C3"/>
    <mergeCell ref="C9:K9"/>
    <mergeCell ref="C12:K12"/>
    <mergeCell ref="C22:K22"/>
    <mergeCell ref="C25:K25"/>
    <mergeCell ref="B16:C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F86F-21FB-42C6-988B-4AA3E3CCBE93}">
  <dimension ref="A1"/>
  <sheetViews>
    <sheetView showGridLines="0" zoomScale="110" zoomScaleNormal="110" workbookViewId="0">
      <selection activeCell="B2" sqref="B2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26C3-9692-4C3A-89A1-03961E0FC0B6}">
  <sheetPr>
    <tabColor theme="1"/>
  </sheetPr>
  <dimension ref="A1"/>
  <sheetViews>
    <sheetView workbookViewId="0">
      <selection activeCell="G20" sqref="G20"/>
    </sheetView>
  </sheetViews>
  <sheetFormatPr defaultRowHeight="14.25" x14ac:dyDescent="0.2"/>
  <cols>
    <col min="1" max="16384" width="9" style="44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DC8F-1C8A-4E3B-9D12-66FE8ED8C010}">
  <dimension ref="B2:J97"/>
  <sheetViews>
    <sheetView workbookViewId="0">
      <selection activeCell="B2" sqref="B2"/>
    </sheetView>
  </sheetViews>
  <sheetFormatPr defaultRowHeight="14.25" x14ac:dyDescent="0.2"/>
  <cols>
    <col min="2" max="2" width="9.125" bestFit="1" customWidth="1"/>
    <col min="3" max="3" width="11.75" bestFit="1" customWidth="1"/>
    <col min="4" max="4" width="13.625" bestFit="1" customWidth="1"/>
    <col min="5" max="5" width="19.25" bestFit="1" customWidth="1"/>
    <col min="6" max="6" width="13.125" bestFit="1" customWidth="1"/>
    <col min="7" max="7" width="15.625" bestFit="1" customWidth="1"/>
    <col min="8" max="8" width="10.375" bestFit="1" customWidth="1"/>
    <col min="9" max="9" width="9.5" bestFit="1" customWidth="1"/>
    <col min="10" max="10" width="18.625" bestFit="1" customWidth="1"/>
  </cols>
  <sheetData>
    <row r="2" spans="2:10" ht="1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12</v>
      </c>
      <c r="G2" s="3" t="s">
        <v>13</v>
      </c>
      <c r="H2" s="3" t="s">
        <v>4</v>
      </c>
      <c r="I2" s="3" t="s">
        <v>5</v>
      </c>
      <c r="J2" s="3" t="s">
        <v>14</v>
      </c>
    </row>
    <row r="3" spans="2:10" ht="15" x14ac:dyDescent="0.25">
      <c r="B3" s="4">
        <v>42156</v>
      </c>
      <c r="C3" s="2" t="s">
        <v>6</v>
      </c>
      <c r="D3" s="5">
        <v>230</v>
      </c>
      <c r="E3" s="5">
        <v>230</v>
      </c>
      <c r="F3" s="5">
        <v>23</v>
      </c>
      <c r="G3" s="5">
        <v>207</v>
      </c>
      <c r="H3" s="5">
        <v>1414.0400000000002</v>
      </c>
      <c r="I3" s="6">
        <v>9432.7780320000038</v>
      </c>
      <c r="J3" s="6">
        <v>267</v>
      </c>
    </row>
    <row r="4" spans="2:10" ht="15" x14ac:dyDescent="0.25">
      <c r="B4" s="4">
        <v>42156</v>
      </c>
      <c r="C4" s="2" t="s">
        <v>7</v>
      </c>
      <c r="D4" s="5">
        <v>176</v>
      </c>
      <c r="E4" s="5">
        <v>176</v>
      </c>
      <c r="F4" s="5">
        <v>19</v>
      </c>
      <c r="G4" s="5">
        <v>157</v>
      </c>
      <c r="H4" s="5">
        <v>1072.72</v>
      </c>
      <c r="I4" s="6">
        <v>7296.2123520000014</v>
      </c>
      <c r="J4" s="6">
        <v>345.57599999999996</v>
      </c>
    </row>
    <row r="5" spans="2:10" ht="15" x14ac:dyDescent="0.25">
      <c r="B5" s="4">
        <v>42156</v>
      </c>
      <c r="C5" s="2" t="s">
        <v>8</v>
      </c>
      <c r="D5" s="5">
        <v>630</v>
      </c>
      <c r="E5" s="5">
        <v>630</v>
      </c>
      <c r="F5" s="5">
        <v>37</v>
      </c>
      <c r="G5" s="5">
        <v>593</v>
      </c>
      <c r="H5" s="5">
        <v>1885.104</v>
      </c>
      <c r="I5" s="6">
        <v>13068.294969600005</v>
      </c>
      <c r="J5" s="6">
        <v>696.3839999999999</v>
      </c>
    </row>
    <row r="6" spans="2:10" ht="15" x14ac:dyDescent="0.25">
      <c r="B6" s="4">
        <v>42156</v>
      </c>
      <c r="C6" s="2" t="s">
        <v>9</v>
      </c>
      <c r="D6" s="5">
        <v>196</v>
      </c>
      <c r="E6" s="2">
        <v>196</v>
      </c>
      <c r="F6" s="5">
        <v>53</v>
      </c>
      <c r="G6" s="5">
        <v>143</v>
      </c>
      <c r="H6" s="5">
        <v>1643</v>
      </c>
      <c r="I6" s="6">
        <v>14298.831840000004</v>
      </c>
      <c r="J6" s="6">
        <v>783</v>
      </c>
    </row>
    <row r="7" spans="2:10" ht="15" x14ac:dyDescent="0.25">
      <c r="B7" s="4">
        <v>42156</v>
      </c>
      <c r="C7" s="2" t="s">
        <v>10</v>
      </c>
      <c r="D7" s="5">
        <v>342</v>
      </c>
      <c r="E7" s="2">
        <v>342</v>
      </c>
      <c r="F7" s="5">
        <v>133</v>
      </c>
      <c r="G7" s="5">
        <v>209</v>
      </c>
      <c r="H7" s="5">
        <v>1793</v>
      </c>
      <c r="I7" s="6">
        <v>12219.581880000003</v>
      </c>
      <c r="J7" s="6">
        <v>2341</v>
      </c>
    </row>
    <row r="8" spans="2:10" ht="15" x14ac:dyDescent="0.25">
      <c r="B8" s="4">
        <v>42186</v>
      </c>
      <c r="C8" s="2" t="s">
        <v>6</v>
      </c>
      <c r="D8" s="5">
        <v>1076</v>
      </c>
      <c r="E8" s="5">
        <v>1162</v>
      </c>
      <c r="F8" s="5">
        <v>140</v>
      </c>
      <c r="G8" s="5">
        <v>936</v>
      </c>
      <c r="H8" s="5">
        <v>6959.2179999999998</v>
      </c>
      <c r="I8" s="6">
        <v>30342.190480000001</v>
      </c>
      <c r="J8" s="6">
        <v>2706.6779999999999</v>
      </c>
    </row>
    <row r="9" spans="2:10" ht="15" x14ac:dyDescent="0.25">
      <c r="B9" s="4">
        <v>42186</v>
      </c>
      <c r="C9" s="2" t="s">
        <v>7</v>
      </c>
      <c r="D9" s="5">
        <v>1300</v>
      </c>
      <c r="E9" s="5">
        <v>1388</v>
      </c>
      <c r="F9" s="5">
        <v>182</v>
      </c>
      <c r="G9" s="5">
        <v>1118</v>
      </c>
      <c r="H9" s="5">
        <v>8239.1679999999997</v>
      </c>
      <c r="I9" s="6">
        <v>54961.841894400008</v>
      </c>
      <c r="J9" s="6">
        <v>3658.2000000000007</v>
      </c>
    </row>
    <row r="10" spans="2:10" ht="15" x14ac:dyDescent="0.25">
      <c r="B10" s="4">
        <v>42186</v>
      </c>
      <c r="C10" s="2" t="s">
        <v>8</v>
      </c>
      <c r="D10" s="5">
        <v>1098</v>
      </c>
      <c r="E10" s="5">
        <v>1245</v>
      </c>
      <c r="F10" s="5">
        <v>109</v>
      </c>
      <c r="G10" s="5">
        <v>989</v>
      </c>
      <c r="H10" s="5">
        <v>5188.8059999999996</v>
      </c>
      <c r="I10" s="6">
        <v>33934.791240000006</v>
      </c>
      <c r="J10" s="6">
        <v>2273.6925000000006</v>
      </c>
    </row>
    <row r="11" spans="2:10" ht="15" x14ac:dyDescent="0.25">
      <c r="B11" s="4">
        <v>42186</v>
      </c>
      <c r="C11" s="2" t="s">
        <v>9</v>
      </c>
      <c r="D11" s="5">
        <v>589</v>
      </c>
      <c r="E11" s="5">
        <v>589</v>
      </c>
      <c r="F11" s="5">
        <v>94</v>
      </c>
      <c r="G11" s="5">
        <v>495</v>
      </c>
      <c r="H11" s="5">
        <v>5634</v>
      </c>
      <c r="I11" s="6">
        <v>43331.319360000009</v>
      </c>
      <c r="J11" s="6">
        <v>2035.5840000000007</v>
      </c>
    </row>
    <row r="12" spans="2:10" ht="15" x14ac:dyDescent="0.25">
      <c r="B12" s="4">
        <v>42186</v>
      </c>
      <c r="C12" s="2" t="s">
        <v>10</v>
      </c>
      <c r="D12" s="5">
        <v>220</v>
      </c>
      <c r="E12" s="5">
        <v>486</v>
      </c>
      <c r="F12" s="5">
        <v>37</v>
      </c>
      <c r="G12" s="5">
        <v>183</v>
      </c>
      <c r="H12" s="5">
        <v>1340.9</v>
      </c>
      <c r="I12" s="6">
        <v>7576.8359040000023</v>
      </c>
      <c r="J12" s="6">
        <v>835.89000000000033</v>
      </c>
    </row>
    <row r="13" spans="2:10" ht="15" x14ac:dyDescent="0.25">
      <c r="B13" s="4">
        <v>42217</v>
      </c>
      <c r="C13" s="2" t="s">
        <v>6</v>
      </c>
      <c r="D13" s="5">
        <v>1431</v>
      </c>
      <c r="E13" s="5">
        <v>1969</v>
      </c>
      <c r="F13" s="5">
        <v>258</v>
      </c>
      <c r="G13" s="5">
        <v>1173</v>
      </c>
      <c r="H13" s="5">
        <v>12209.769</v>
      </c>
      <c r="I13" s="6">
        <v>75060.775904400027</v>
      </c>
      <c r="J13" s="6">
        <v>5950.0980000000036</v>
      </c>
    </row>
    <row r="14" spans="2:10" ht="15" x14ac:dyDescent="0.25">
      <c r="B14" s="4">
        <v>42217</v>
      </c>
      <c r="C14" s="2" t="s">
        <v>7</v>
      </c>
      <c r="D14" s="5">
        <v>1479</v>
      </c>
      <c r="E14" s="5">
        <v>1928</v>
      </c>
      <c r="F14" s="5">
        <v>281</v>
      </c>
      <c r="G14" s="5">
        <v>1198</v>
      </c>
      <c r="H14" s="5">
        <v>12159.896000000001</v>
      </c>
      <c r="I14" s="6">
        <v>73163.662252800015</v>
      </c>
      <c r="J14" s="6">
        <v>5999</v>
      </c>
    </row>
    <row r="15" spans="2:10" ht="15" x14ac:dyDescent="0.25">
      <c r="B15" s="4">
        <v>42217</v>
      </c>
      <c r="C15" s="2" t="s">
        <v>8</v>
      </c>
      <c r="D15" s="5">
        <v>1582</v>
      </c>
      <c r="E15" s="5">
        <v>2301</v>
      </c>
      <c r="F15" s="5">
        <v>215</v>
      </c>
      <c r="G15" s="5">
        <v>1367</v>
      </c>
      <c r="H15" s="5">
        <v>14756.313000000002</v>
      </c>
      <c r="I15" s="6">
        <v>86855.658318000031</v>
      </c>
      <c r="J15" s="6">
        <v>8546.0400000000045</v>
      </c>
    </row>
    <row r="16" spans="2:10" ht="15" x14ac:dyDescent="0.25">
      <c r="B16" s="4">
        <v>42217</v>
      </c>
      <c r="C16" s="2" t="s">
        <v>9</v>
      </c>
      <c r="D16" s="5">
        <v>1366</v>
      </c>
      <c r="E16" s="5">
        <v>1714</v>
      </c>
      <c r="F16" s="5">
        <v>287</v>
      </c>
      <c r="G16" s="5">
        <v>1079</v>
      </c>
      <c r="H16" s="5">
        <v>13457</v>
      </c>
      <c r="I16" s="6">
        <v>92937.271679999991</v>
      </c>
      <c r="J16" s="6">
        <v>7271.9010000000044</v>
      </c>
    </row>
    <row r="17" spans="2:10" ht="15" x14ac:dyDescent="0.25">
      <c r="B17" s="4">
        <v>42217</v>
      </c>
      <c r="C17" s="2" t="s">
        <v>10</v>
      </c>
      <c r="D17" s="5">
        <v>1196</v>
      </c>
      <c r="E17" s="5">
        <v>1477</v>
      </c>
      <c r="F17" s="5">
        <v>263</v>
      </c>
      <c r="G17" s="5">
        <v>933</v>
      </c>
      <c r="H17" s="5">
        <v>8665.5000000000018</v>
      </c>
      <c r="I17" s="6">
        <v>43864.414380000017</v>
      </c>
      <c r="J17" s="6">
        <v>9054</v>
      </c>
    </row>
    <row r="18" spans="2:10" ht="15" x14ac:dyDescent="0.25">
      <c r="B18" s="4">
        <v>42248</v>
      </c>
      <c r="C18" s="2" t="s">
        <v>6</v>
      </c>
      <c r="D18" s="5">
        <v>3450</v>
      </c>
      <c r="E18" s="5">
        <v>4429</v>
      </c>
      <c r="F18" s="5">
        <v>794</v>
      </c>
      <c r="G18" s="5">
        <v>2656</v>
      </c>
      <c r="H18" s="5">
        <v>29811.599000000006</v>
      </c>
      <c r="I18" s="6">
        <v>163773.00026640005</v>
      </c>
      <c r="J18" s="6">
        <v>21305.475000000017</v>
      </c>
    </row>
    <row r="19" spans="2:10" ht="15" x14ac:dyDescent="0.25">
      <c r="B19" s="4">
        <v>42248</v>
      </c>
      <c r="C19" s="2" t="s">
        <v>7</v>
      </c>
      <c r="D19" s="5">
        <v>2279</v>
      </c>
      <c r="E19" s="5">
        <v>3049</v>
      </c>
      <c r="F19" s="5">
        <v>547</v>
      </c>
      <c r="G19" s="5">
        <v>1732</v>
      </c>
      <c r="H19" s="5">
        <v>20846.013000000003</v>
      </c>
      <c r="I19" s="6">
        <v>111792.99851640001</v>
      </c>
      <c r="J19" s="6">
        <v>13675</v>
      </c>
    </row>
    <row r="20" spans="2:10" ht="15" x14ac:dyDescent="0.25">
      <c r="B20" s="4">
        <v>42248</v>
      </c>
      <c r="C20" s="2" t="s">
        <v>8</v>
      </c>
      <c r="D20" s="5">
        <v>2409</v>
      </c>
      <c r="E20" s="5">
        <v>3928</v>
      </c>
      <c r="F20" s="5">
        <v>432</v>
      </c>
      <c r="G20" s="5">
        <v>1977</v>
      </c>
      <c r="H20" s="5">
        <v>24357.528000000002</v>
      </c>
      <c r="I20" s="6">
        <v>127438.58649600002</v>
      </c>
      <c r="J20" s="6">
        <v>18555.075000000015</v>
      </c>
    </row>
    <row r="21" spans="2:10" ht="15" x14ac:dyDescent="0.25">
      <c r="B21" s="4">
        <v>42248</v>
      </c>
      <c r="C21" s="2" t="s">
        <v>9</v>
      </c>
      <c r="D21" s="5">
        <v>2497</v>
      </c>
      <c r="E21" s="5">
        <v>3249</v>
      </c>
      <c r="F21" s="5">
        <v>649</v>
      </c>
      <c r="G21" s="5">
        <v>1848</v>
      </c>
      <c r="H21" s="5">
        <v>26897</v>
      </c>
      <c r="I21" s="6">
        <v>164648.37168000001</v>
      </c>
      <c r="J21" s="6">
        <v>18892.302000000011</v>
      </c>
    </row>
    <row r="22" spans="2:10" ht="15" x14ac:dyDescent="0.25">
      <c r="B22" s="4">
        <v>42248</v>
      </c>
      <c r="C22" s="2" t="s">
        <v>10</v>
      </c>
      <c r="D22" s="5">
        <v>1323</v>
      </c>
      <c r="E22" s="5">
        <v>2145</v>
      </c>
      <c r="F22" s="5">
        <v>357</v>
      </c>
      <c r="G22" s="5">
        <v>966</v>
      </c>
      <c r="H22" s="5">
        <v>11665.247000000001</v>
      </c>
      <c r="I22" s="6">
        <v>52182.849319920009</v>
      </c>
      <c r="J22" s="6">
        <v>13457</v>
      </c>
    </row>
    <row r="23" spans="2:10" ht="15" x14ac:dyDescent="0.25">
      <c r="B23" s="4">
        <v>42278</v>
      </c>
      <c r="C23" s="2" t="s">
        <v>6</v>
      </c>
      <c r="D23" s="5">
        <v>3407</v>
      </c>
      <c r="E23" s="5">
        <v>5331</v>
      </c>
      <c r="F23" s="5">
        <v>954</v>
      </c>
      <c r="G23" s="5">
        <v>2453</v>
      </c>
      <c r="H23" s="5">
        <v>34752.789000000004</v>
      </c>
      <c r="I23" s="6">
        <v>168189.59764440003</v>
      </c>
      <c r="J23" s="6">
        <v>29191.176000000021</v>
      </c>
    </row>
    <row r="24" spans="2:10" ht="15" x14ac:dyDescent="0.25">
      <c r="B24" s="4">
        <v>42278</v>
      </c>
      <c r="C24" s="2" t="s">
        <v>7</v>
      </c>
      <c r="D24" s="5">
        <v>3143</v>
      </c>
      <c r="E24" s="5">
        <v>4671</v>
      </c>
      <c r="F24" s="5">
        <v>911</v>
      </c>
      <c r="G24" s="5">
        <v>2232</v>
      </c>
      <c r="H24" s="5">
        <v>30945.375000000004</v>
      </c>
      <c r="I24" s="6">
        <v>145715.58180000001</v>
      </c>
      <c r="J24" s="6">
        <v>22543</v>
      </c>
    </row>
    <row r="25" spans="2:10" ht="15" x14ac:dyDescent="0.25">
      <c r="B25" s="4">
        <v>42278</v>
      </c>
      <c r="C25" s="2" t="s">
        <v>8</v>
      </c>
      <c r="D25" s="5">
        <v>2586</v>
      </c>
      <c r="E25" s="5">
        <v>4980</v>
      </c>
      <c r="F25" s="5">
        <v>632</v>
      </c>
      <c r="G25" s="5">
        <v>1954</v>
      </c>
      <c r="H25" s="5">
        <v>33520.380000000005</v>
      </c>
      <c r="I25" s="6">
        <v>153456.29964000001</v>
      </c>
      <c r="J25" s="6">
        <v>22640.310000000019</v>
      </c>
    </row>
    <row r="26" spans="2:10" ht="15" x14ac:dyDescent="0.25">
      <c r="B26" s="4">
        <v>42278</v>
      </c>
      <c r="C26" s="2" t="s">
        <v>9</v>
      </c>
      <c r="D26" s="5">
        <v>1926</v>
      </c>
      <c r="E26" s="5">
        <v>3430</v>
      </c>
      <c r="F26" s="5">
        <v>597</v>
      </c>
      <c r="G26" s="5">
        <v>1329</v>
      </c>
      <c r="H26" s="5">
        <v>20905.850000000002</v>
      </c>
      <c r="I26" s="6">
        <v>111566.995344</v>
      </c>
      <c r="J26" s="6">
        <v>17464.005000000016</v>
      </c>
    </row>
    <row r="27" spans="2:10" ht="15" x14ac:dyDescent="0.25">
      <c r="B27" s="4">
        <v>42278</v>
      </c>
      <c r="C27" s="2" t="s">
        <v>10</v>
      </c>
      <c r="D27" s="5">
        <v>1550</v>
      </c>
      <c r="E27" s="5">
        <v>2867</v>
      </c>
      <c r="F27" s="5">
        <v>496</v>
      </c>
      <c r="G27" s="5">
        <v>1054</v>
      </c>
      <c r="H27" s="5">
        <v>15390.882000000003</v>
      </c>
      <c r="I27" s="6">
        <v>59789.882758319996</v>
      </c>
      <c r="J27" s="6">
        <v>14284.800000000014</v>
      </c>
    </row>
    <row r="28" spans="2:10" ht="15" x14ac:dyDescent="0.25">
      <c r="B28" s="4">
        <v>42309</v>
      </c>
      <c r="C28" s="2" t="s">
        <v>6</v>
      </c>
      <c r="D28" s="5">
        <v>3191</v>
      </c>
      <c r="E28" s="5">
        <v>6087</v>
      </c>
      <c r="F28" s="5">
        <v>957</v>
      </c>
      <c r="G28" s="5">
        <v>2234</v>
      </c>
      <c r="H28" s="5">
        <v>38390.709000000003</v>
      </c>
      <c r="I28" s="6">
        <v>160688.15159039997</v>
      </c>
      <c r="J28" s="6">
        <v>27139.455000000024</v>
      </c>
    </row>
    <row r="29" spans="2:10" ht="15" x14ac:dyDescent="0.25">
      <c r="B29" s="4">
        <v>42309</v>
      </c>
      <c r="C29" s="2" t="s">
        <v>7</v>
      </c>
      <c r="D29" s="5">
        <v>3182</v>
      </c>
      <c r="E29" s="5">
        <v>5705</v>
      </c>
      <c r="F29" s="5">
        <v>891</v>
      </c>
      <c r="G29" s="5">
        <v>2291</v>
      </c>
      <c r="H29" s="5">
        <v>36586.165000000008</v>
      </c>
      <c r="I29" s="6">
        <v>148349.58184200001</v>
      </c>
      <c r="J29" s="6">
        <v>16432</v>
      </c>
    </row>
    <row r="30" spans="2:10" ht="15" x14ac:dyDescent="0.25">
      <c r="B30" s="4">
        <v>42309</v>
      </c>
      <c r="C30" s="2" t="s">
        <v>8</v>
      </c>
      <c r="D30" s="5">
        <v>3407</v>
      </c>
      <c r="E30" s="5">
        <v>6749</v>
      </c>
      <c r="F30" s="5">
        <v>568</v>
      </c>
      <c r="G30" s="5">
        <v>2839</v>
      </c>
      <c r="H30" s="5">
        <v>43996.731000000007</v>
      </c>
      <c r="I30" s="6">
        <v>172643.172444</v>
      </c>
      <c r="J30" s="6">
        <v>24315.75900000002</v>
      </c>
    </row>
    <row r="31" spans="2:10" ht="15" x14ac:dyDescent="0.25">
      <c r="B31" s="4">
        <v>42309</v>
      </c>
      <c r="C31" s="2" t="s">
        <v>9</v>
      </c>
      <c r="D31" s="5">
        <v>1831</v>
      </c>
      <c r="E31" s="5">
        <v>3865</v>
      </c>
      <c r="F31" s="5">
        <v>439</v>
      </c>
      <c r="G31" s="5">
        <v>1392</v>
      </c>
      <c r="H31" s="5">
        <v>25605.625000000004</v>
      </c>
      <c r="I31" s="6">
        <v>116552.70809999997</v>
      </c>
      <c r="J31" s="6">
        <v>11864.880000000008</v>
      </c>
    </row>
    <row r="32" spans="2:10" ht="15" x14ac:dyDescent="0.25">
      <c r="B32" s="4">
        <v>42309</v>
      </c>
      <c r="C32" s="2" t="s">
        <v>10</v>
      </c>
      <c r="D32" s="5">
        <v>1986</v>
      </c>
      <c r="E32" s="5">
        <v>3999</v>
      </c>
      <c r="F32" s="5">
        <v>437</v>
      </c>
      <c r="G32" s="5">
        <v>1549</v>
      </c>
      <c r="H32" s="5">
        <v>19919.414000000001</v>
      </c>
      <c r="I32" s="6">
        <v>65657.575650239989</v>
      </c>
      <c r="J32" s="6">
        <v>11600.226000000011</v>
      </c>
    </row>
    <row r="33" spans="2:10" ht="15" x14ac:dyDescent="0.25">
      <c r="B33" s="4">
        <v>42339</v>
      </c>
      <c r="C33" s="2" t="s">
        <v>6</v>
      </c>
      <c r="D33" s="5">
        <v>3286</v>
      </c>
      <c r="E33" s="5">
        <v>6956</v>
      </c>
      <c r="F33" s="5">
        <v>657</v>
      </c>
      <c r="G33" s="5">
        <v>2629</v>
      </c>
      <c r="H33" s="5">
        <v>42396.82</v>
      </c>
      <c r="I33" s="6">
        <v>149728.60951199994</v>
      </c>
      <c r="J33" s="6">
        <v>17152.920000000016</v>
      </c>
    </row>
    <row r="34" spans="2:10" ht="15" x14ac:dyDescent="0.25">
      <c r="B34" s="4">
        <v>42339</v>
      </c>
      <c r="C34" s="2" t="s">
        <v>7</v>
      </c>
      <c r="D34" s="5">
        <v>2975</v>
      </c>
      <c r="E34" s="5">
        <v>6399</v>
      </c>
      <c r="F34" s="5">
        <v>536</v>
      </c>
      <c r="G34" s="5">
        <v>2439</v>
      </c>
      <c r="H34" s="5">
        <v>39680.199000000001</v>
      </c>
      <c r="I34" s="6">
        <v>134944.42075919994</v>
      </c>
      <c r="J34" s="6">
        <v>9000</v>
      </c>
    </row>
    <row r="35" spans="2:10" ht="15" x14ac:dyDescent="0.25">
      <c r="B35" s="4">
        <v>42339</v>
      </c>
      <c r="C35" s="2" t="s">
        <v>8</v>
      </c>
      <c r="D35" s="5">
        <v>3214</v>
      </c>
      <c r="E35" s="5">
        <v>7719</v>
      </c>
      <c r="F35" s="5">
        <v>300</v>
      </c>
      <c r="G35" s="5">
        <v>2914</v>
      </c>
      <c r="H35" s="5">
        <v>48683.733</v>
      </c>
      <c r="I35" s="6">
        <v>159195.80690999993</v>
      </c>
      <c r="J35" s="6">
        <v>12958.848000000018</v>
      </c>
    </row>
    <row r="36" spans="2:10" ht="15" x14ac:dyDescent="0.25">
      <c r="B36" s="4">
        <v>42339</v>
      </c>
      <c r="C36" s="2" t="s">
        <v>9</v>
      </c>
      <c r="D36" s="5">
        <v>1663</v>
      </c>
      <c r="E36" s="5">
        <v>4116</v>
      </c>
      <c r="F36" s="5">
        <v>233</v>
      </c>
      <c r="G36" s="5">
        <v>1430</v>
      </c>
      <c r="H36" s="5">
        <v>32506</v>
      </c>
      <c r="I36" s="6">
        <v>122451.40223999991</v>
      </c>
      <c r="J36" s="6">
        <v>5762.2950000000092</v>
      </c>
    </row>
    <row r="37" spans="2:10" ht="15" x14ac:dyDescent="0.25">
      <c r="B37" s="4">
        <v>42339</v>
      </c>
      <c r="C37" s="2" t="s">
        <v>10</v>
      </c>
      <c r="D37" s="5">
        <v>1638</v>
      </c>
      <c r="E37" s="5">
        <v>4321</v>
      </c>
      <c r="F37" s="5">
        <v>197</v>
      </c>
      <c r="G37" s="5">
        <v>1441</v>
      </c>
      <c r="H37" s="5">
        <v>23487.957000000002</v>
      </c>
      <c r="I37" s="6">
        <v>63595.052854919966</v>
      </c>
      <c r="J37" s="6">
        <v>8004</v>
      </c>
    </row>
    <row r="38" spans="2:10" ht="15" x14ac:dyDescent="0.25">
      <c r="B38" s="4">
        <v>42370</v>
      </c>
      <c r="C38" s="2" t="s">
        <v>6</v>
      </c>
      <c r="D38" s="5">
        <v>2038</v>
      </c>
      <c r="E38" s="5">
        <v>6575</v>
      </c>
      <c r="F38" s="5">
        <v>204</v>
      </c>
      <c r="G38" s="5">
        <v>1834</v>
      </c>
      <c r="H38" s="5">
        <v>38680.725000000006</v>
      </c>
      <c r="I38" s="6">
        <v>111307.65425999994</v>
      </c>
      <c r="J38" s="6">
        <v>4860.6300000000092</v>
      </c>
    </row>
    <row r="39" spans="2:10" ht="15" x14ac:dyDescent="0.25">
      <c r="B39" s="4">
        <v>42370</v>
      </c>
      <c r="C39" s="2" t="s">
        <v>7</v>
      </c>
      <c r="D39" s="5">
        <v>1797</v>
      </c>
      <c r="E39" s="5">
        <v>5288</v>
      </c>
      <c r="F39" s="5">
        <v>234</v>
      </c>
      <c r="G39" s="5">
        <v>1563</v>
      </c>
      <c r="H39" s="5">
        <v>31669.832000000002</v>
      </c>
      <c r="I39" s="6">
        <v>86990.694537599935</v>
      </c>
      <c r="J39" s="6">
        <v>4125</v>
      </c>
    </row>
    <row r="40" spans="2:10" ht="15" x14ac:dyDescent="0.25">
      <c r="B40" s="4">
        <v>42370</v>
      </c>
      <c r="C40" s="2" t="s">
        <v>8</v>
      </c>
      <c r="D40" s="5">
        <v>2559</v>
      </c>
      <c r="E40" s="5">
        <v>7865</v>
      </c>
      <c r="F40" s="5">
        <v>298</v>
      </c>
      <c r="G40" s="5">
        <v>2261</v>
      </c>
      <c r="H40" s="5">
        <v>46686.640000000007</v>
      </c>
      <c r="I40" s="6">
        <v>122132.25023999992</v>
      </c>
      <c r="J40" s="6">
        <v>9396.648000000012</v>
      </c>
    </row>
    <row r="41" spans="2:10" ht="15" x14ac:dyDescent="0.25">
      <c r="B41" s="4">
        <v>42370</v>
      </c>
      <c r="C41" s="2" t="s">
        <v>9</v>
      </c>
      <c r="D41" s="5">
        <v>1298</v>
      </c>
      <c r="E41" s="5">
        <v>4130</v>
      </c>
      <c r="F41" s="5">
        <v>247</v>
      </c>
      <c r="G41" s="5">
        <v>1051</v>
      </c>
      <c r="H41" s="5">
        <v>24296.79</v>
      </c>
      <c r="I41" s="6">
        <v>72458.859009599924</v>
      </c>
      <c r="J41" s="6">
        <v>5548.9500000000062</v>
      </c>
    </row>
    <row r="42" spans="2:10" ht="15" x14ac:dyDescent="0.25">
      <c r="B42" s="4">
        <v>42370</v>
      </c>
      <c r="C42" s="2" t="s">
        <v>10</v>
      </c>
      <c r="D42" s="5">
        <v>1182</v>
      </c>
      <c r="E42" s="5">
        <v>4379</v>
      </c>
      <c r="F42" s="5">
        <v>260</v>
      </c>
      <c r="G42" s="5">
        <v>922</v>
      </c>
      <c r="H42" s="5">
        <v>21186.22</v>
      </c>
      <c r="I42" s="6">
        <v>49049.489095199962</v>
      </c>
      <c r="J42" s="6">
        <v>5733.8820000000051</v>
      </c>
    </row>
    <row r="43" spans="2:10" ht="15" x14ac:dyDescent="0.25">
      <c r="B43" s="4">
        <v>42401</v>
      </c>
      <c r="C43" s="2" t="s">
        <v>6</v>
      </c>
      <c r="D43" s="5">
        <v>2058</v>
      </c>
      <c r="E43" s="5">
        <v>6919</v>
      </c>
      <c r="F43" s="5">
        <v>515</v>
      </c>
      <c r="G43" s="5">
        <v>1543</v>
      </c>
      <c r="H43" s="5">
        <v>39971.063000000002</v>
      </c>
      <c r="I43" s="6">
        <v>106307.0391547999</v>
      </c>
      <c r="J43" s="6">
        <v>11113.20000000001</v>
      </c>
    </row>
    <row r="44" spans="2:10" ht="15" x14ac:dyDescent="0.25">
      <c r="B44" s="4">
        <v>42401</v>
      </c>
      <c r="C44" s="2" t="s">
        <v>7</v>
      </c>
      <c r="D44" s="5">
        <v>2604</v>
      </c>
      <c r="E44" s="5">
        <v>6197</v>
      </c>
      <c r="F44" s="5">
        <v>729</v>
      </c>
      <c r="G44" s="5">
        <v>1875</v>
      </c>
      <c r="H44" s="5">
        <v>35471.628000000004</v>
      </c>
      <c r="I44" s="6">
        <v>97433.467790399925</v>
      </c>
      <c r="J44" s="6">
        <v>15420.888000000008</v>
      </c>
    </row>
    <row r="45" spans="2:10" ht="15" x14ac:dyDescent="0.25">
      <c r="B45" s="4">
        <v>42401</v>
      </c>
      <c r="C45" s="2" t="s">
        <v>8</v>
      </c>
      <c r="D45" s="5">
        <v>2671</v>
      </c>
      <c r="E45" s="5">
        <v>8478</v>
      </c>
      <c r="F45" s="5">
        <v>643</v>
      </c>
      <c r="G45" s="5">
        <v>2028</v>
      </c>
      <c r="H45" s="5">
        <v>48078.738000000005</v>
      </c>
      <c r="I45" s="6">
        <v>136255.14349199992</v>
      </c>
      <c r="J45" s="6">
        <v>17139.807000000012</v>
      </c>
    </row>
    <row r="46" spans="2:10" ht="15" x14ac:dyDescent="0.25">
      <c r="B46" s="4">
        <v>42401</v>
      </c>
      <c r="C46" s="2" t="s">
        <v>9</v>
      </c>
      <c r="D46" s="5">
        <v>1004</v>
      </c>
      <c r="E46" s="5">
        <v>4012</v>
      </c>
      <c r="F46" s="5">
        <v>341</v>
      </c>
      <c r="G46" s="5">
        <v>663</v>
      </c>
      <c r="H46" s="5">
        <v>22539.416000000001</v>
      </c>
      <c r="I46" s="6">
        <v>79010.570423039957</v>
      </c>
      <c r="J46" s="6">
        <v>6912.5400000000036</v>
      </c>
    </row>
    <row r="47" spans="2:10" ht="15" x14ac:dyDescent="0.25">
      <c r="B47" s="4">
        <v>42401</v>
      </c>
      <c r="C47" s="2" t="s">
        <v>10</v>
      </c>
      <c r="D47" s="5">
        <v>1213</v>
      </c>
      <c r="E47" s="5">
        <v>4902</v>
      </c>
      <c r="F47" s="5">
        <v>449</v>
      </c>
      <c r="G47" s="5">
        <v>764</v>
      </c>
      <c r="H47" s="5">
        <v>21291.69</v>
      </c>
      <c r="I47" s="6">
        <v>57648.528176399959</v>
      </c>
      <c r="J47" s="6">
        <v>14043</v>
      </c>
    </row>
    <row r="48" spans="2:10" ht="15" x14ac:dyDescent="0.25">
      <c r="B48" s="4">
        <v>42430</v>
      </c>
      <c r="C48" s="2" t="s">
        <v>6</v>
      </c>
      <c r="D48" s="5">
        <v>1962</v>
      </c>
      <c r="E48" s="5">
        <v>7303</v>
      </c>
      <c r="F48" s="5">
        <v>785</v>
      </c>
      <c r="G48" s="5">
        <v>1177</v>
      </c>
      <c r="H48" s="5">
        <v>40254.136000000006</v>
      </c>
      <c r="I48" s="6">
        <v>124610.70340159995</v>
      </c>
      <c r="J48" s="6">
        <v>15185.88000000001</v>
      </c>
    </row>
    <row r="49" spans="2:10" ht="15" x14ac:dyDescent="0.25">
      <c r="B49" s="4">
        <v>42430</v>
      </c>
      <c r="C49" s="2" t="s">
        <v>7</v>
      </c>
      <c r="D49" s="5">
        <v>3097</v>
      </c>
      <c r="E49" s="5">
        <v>7613</v>
      </c>
      <c r="F49" s="5">
        <v>1332</v>
      </c>
      <c r="G49" s="5">
        <v>1765</v>
      </c>
      <c r="H49" s="5">
        <v>41559.367000000006</v>
      </c>
      <c r="I49" s="6">
        <v>132275.15328759994</v>
      </c>
      <c r="J49" s="6">
        <v>25169.319000000021</v>
      </c>
    </row>
    <row r="50" spans="2:10" ht="15" x14ac:dyDescent="0.25">
      <c r="B50" s="4">
        <v>42430</v>
      </c>
      <c r="C50" s="2" t="s">
        <v>8</v>
      </c>
      <c r="D50" s="5">
        <v>4104</v>
      </c>
      <c r="E50" s="5">
        <v>10100</v>
      </c>
      <c r="F50" s="5">
        <v>1107</v>
      </c>
      <c r="G50" s="5">
        <v>2997</v>
      </c>
      <c r="H50" s="5">
        <v>54600.6</v>
      </c>
      <c r="I50" s="6">
        <v>178543.96199999991</v>
      </c>
      <c r="J50" s="6">
        <v>27913.743000000017</v>
      </c>
    </row>
    <row r="51" spans="2:10" ht="15" x14ac:dyDescent="0.25">
      <c r="B51" s="4">
        <v>42430</v>
      </c>
      <c r="C51" s="2" t="s">
        <v>9</v>
      </c>
      <c r="D51" s="5">
        <v>1375</v>
      </c>
      <c r="E51" s="5">
        <v>4832</v>
      </c>
      <c r="F51" s="5">
        <v>674</v>
      </c>
      <c r="G51" s="5">
        <v>701</v>
      </c>
      <c r="H51" s="5">
        <v>25865.696</v>
      </c>
      <c r="I51" s="6">
        <v>104203.57753343994</v>
      </c>
      <c r="J51" s="6">
        <v>12127.500000000009</v>
      </c>
    </row>
    <row r="52" spans="2:10" ht="15" x14ac:dyDescent="0.25">
      <c r="B52" s="4">
        <v>42430</v>
      </c>
      <c r="C52" s="2" t="s">
        <v>10</v>
      </c>
      <c r="D52" s="5">
        <v>1815</v>
      </c>
      <c r="E52" s="5">
        <v>5444</v>
      </c>
      <c r="F52" s="5">
        <v>944</v>
      </c>
      <c r="G52" s="5">
        <v>871</v>
      </c>
      <c r="H52" s="5">
        <v>26129</v>
      </c>
      <c r="I52" s="6">
        <v>80998.854839999971</v>
      </c>
      <c r="J52" s="6">
        <v>16563.69000000001</v>
      </c>
    </row>
    <row r="53" spans="2:10" ht="15" x14ac:dyDescent="0.25">
      <c r="B53" s="4">
        <v>42461</v>
      </c>
      <c r="C53" s="2" t="s">
        <v>6</v>
      </c>
      <c r="D53" s="5">
        <v>2213</v>
      </c>
      <c r="E53" s="5">
        <v>8010</v>
      </c>
      <c r="F53" s="5">
        <v>1107</v>
      </c>
      <c r="G53" s="5">
        <v>1106</v>
      </c>
      <c r="H53" s="5">
        <v>42028.47</v>
      </c>
      <c r="I53" s="6">
        <v>148427.74465199996</v>
      </c>
      <c r="J53" s="6">
        <v>18921.150000000012</v>
      </c>
    </row>
    <row r="54" spans="2:10" ht="15" x14ac:dyDescent="0.25">
      <c r="B54" s="4">
        <v>42461</v>
      </c>
      <c r="C54" s="2" t="s">
        <v>7</v>
      </c>
      <c r="D54" s="5">
        <v>2484</v>
      </c>
      <c r="E54" s="5">
        <v>7493</v>
      </c>
      <c r="F54" s="5">
        <v>1192</v>
      </c>
      <c r="G54" s="5">
        <v>1292</v>
      </c>
      <c r="H54" s="5">
        <v>38918.642</v>
      </c>
      <c r="I54" s="6">
        <v>140838.78166959994</v>
      </c>
      <c r="J54" s="6">
        <v>19852.128000000012</v>
      </c>
    </row>
    <row r="55" spans="2:10" ht="15" x14ac:dyDescent="0.25">
      <c r="B55" s="4">
        <v>42461</v>
      </c>
      <c r="C55" s="2" t="s">
        <v>8</v>
      </c>
      <c r="D55" s="5">
        <v>5525</v>
      </c>
      <c r="E55" s="5">
        <v>11724</v>
      </c>
      <c r="F55" s="5">
        <v>1425</v>
      </c>
      <c r="G55" s="5">
        <v>4100</v>
      </c>
      <c r="H55" s="5">
        <v>60273.083999999995</v>
      </c>
      <c r="I55" s="6">
        <v>223372.0493039999</v>
      </c>
      <c r="J55" s="6">
        <v>31047.654000000017</v>
      </c>
    </row>
    <row r="56" spans="2:10" ht="15" x14ac:dyDescent="0.25">
      <c r="B56" s="4">
        <v>42461</v>
      </c>
      <c r="C56" s="2" t="s">
        <v>9</v>
      </c>
      <c r="D56" s="5">
        <v>2172</v>
      </c>
      <c r="E56" s="5">
        <v>5921</v>
      </c>
      <c r="F56" s="5">
        <v>956</v>
      </c>
      <c r="G56" s="5">
        <v>1216</v>
      </c>
      <c r="H56" s="5">
        <v>34590</v>
      </c>
      <c r="I56" s="6">
        <v>157448.14559999996</v>
      </c>
      <c r="J56" s="6">
        <v>16485.48000000001</v>
      </c>
    </row>
    <row r="57" spans="2:10" ht="15" x14ac:dyDescent="0.25">
      <c r="B57" s="4">
        <v>42461</v>
      </c>
      <c r="C57" s="2" t="s">
        <v>10</v>
      </c>
      <c r="D57" s="5">
        <v>2566</v>
      </c>
      <c r="E57" s="5">
        <v>6782</v>
      </c>
      <c r="F57" s="5">
        <v>1078</v>
      </c>
      <c r="G57" s="5">
        <v>1488</v>
      </c>
      <c r="H57" s="5">
        <v>31785.954999999998</v>
      </c>
      <c r="I57" s="6">
        <v>111007.99780379997</v>
      </c>
      <c r="J57" s="6">
        <v>18913.986000000012</v>
      </c>
    </row>
    <row r="58" spans="2:10" ht="15" x14ac:dyDescent="0.25">
      <c r="B58" s="4">
        <v>42491</v>
      </c>
      <c r="C58" s="2" t="s">
        <v>6</v>
      </c>
      <c r="D58" s="5">
        <v>2375</v>
      </c>
      <c r="E58" s="5">
        <v>8263</v>
      </c>
      <c r="F58" s="5">
        <v>950</v>
      </c>
      <c r="G58" s="5">
        <v>1425</v>
      </c>
      <c r="H58" s="5">
        <v>41166.265999999996</v>
      </c>
      <c r="I58" s="6">
        <v>163331.27698159995</v>
      </c>
      <c r="J58" s="6">
        <v>16957.500000000011</v>
      </c>
    </row>
    <row r="59" spans="2:10" ht="15" x14ac:dyDescent="0.25">
      <c r="B59" s="4">
        <v>42491</v>
      </c>
      <c r="C59" s="2" t="s">
        <v>7</v>
      </c>
      <c r="D59" s="5">
        <v>2615</v>
      </c>
      <c r="E59" s="5">
        <v>7931</v>
      </c>
      <c r="F59" s="5">
        <v>994</v>
      </c>
      <c r="G59" s="5">
        <v>1621</v>
      </c>
      <c r="H59" s="5">
        <v>39091.89899999999</v>
      </c>
      <c r="I59" s="6">
        <v>158509.83206519994</v>
      </c>
      <c r="J59" s="6">
        <v>18035.65500000001</v>
      </c>
    </row>
    <row r="60" spans="2:10" ht="15" x14ac:dyDescent="0.25">
      <c r="B60" s="4">
        <v>42491</v>
      </c>
      <c r="C60" s="2" t="s">
        <v>8</v>
      </c>
      <c r="D60" s="5">
        <v>6071</v>
      </c>
      <c r="E60" s="5">
        <v>15242</v>
      </c>
      <c r="F60" s="5">
        <v>1684</v>
      </c>
      <c r="G60" s="5">
        <v>4387</v>
      </c>
      <c r="H60" s="5">
        <v>74319.991999999984</v>
      </c>
      <c r="I60" s="6">
        <v>307833.4068639999</v>
      </c>
      <c r="J60" s="6">
        <v>39832.074000000022</v>
      </c>
    </row>
    <row r="61" spans="2:10" ht="15" x14ac:dyDescent="0.25">
      <c r="B61" s="4">
        <v>42491</v>
      </c>
      <c r="C61" s="2" t="s">
        <v>9</v>
      </c>
      <c r="D61" s="5">
        <v>2505</v>
      </c>
      <c r="E61" s="5">
        <v>6956</v>
      </c>
      <c r="F61" s="5">
        <v>852</v>
      </c>
      <c r="G61" s="5">
        <v>1653</v>
      </c>
      <c r="H61" s="5">
        <v>33548.787999999993</v>
      </c>
      <c r="I61" s="6">
        <v>170261.44105151994</v>
      </c>
      <c r="J61" s="6">
        <v>15969.375000000009</v>
      </c>
    </row>
    <row r="62" spans="2:10" ht="15" x14ac:dyDescent="0.25">
      <c r="B62" s="4">
        <v>42491</v>
      </c>
      <c r="C62" s="2" t="s">
        <v>10</v>
      </c>
      <c r="D62" s="5">
        <v>4524</v>
      </c>
      <c r="E62" s="5">
        <v>9110</v>
      </c>
      <c r="F62" s="5">
        <v>1448</v>
      </c>
      <c r="G62" s="5">
        <v>3076</v>
      </c>
      <c r="H62" s="5">
        <v>60836.580000000009</v>
      </c>
      <c r="I62" s="6">
        <v>236335.5125208</v>
      </c>
      <c r="J62" s="6">
        <v>27578.304000000015</v>
      </c>
    </row>
    <row r="63" spans="2:10" ht="15" x14ac:dyDescent="0.25">
      <c r="B63" s="4">
        <v>42522</v>
      </c>
      <c r="C63" s="2" t="s">
        <v>6</v>
      </c>
      <c r="D63" s="5">
        <v>3132</v>
      </c>
      <c r="E63" s="5">
        <v>9042</v>
      </c>
      <c r="F63" s="5">
        <v>940</v>
      </c>
      <c r="G63" s="5">
        <v>2192</v>
      </c>
      <c r="H63" s="5">
        <v>54631.764000000003</v>
      </c>
      <c r="I63" s="6">
        <v>240576.43595039996</v>
      </c>
      <c r="J63" s="6">
        <v>18181.260000000009</v>
      </c>
    </row>
    <row r="64" spans="2:10" ht="15" x14ac:dyDescent="0.25">
      <c r="B64" s="4">
        <v>42522</v>
      </c>
      <c r="C64" s="2" t="s">
        <v>7</v>
      </c>
      <c r="D64" s="5">
        <v>2051</v>
      </c>
      <c r="E64" s="5">
        <v>7269</v>
      </c>
      <c r="F64" s="5">
        <v>574</v>
      </c>
      <c r="G64" s="5">
        <v>1477</v>
      </c>
      <c r="H64" s="5">
        <v>44689.812000000005</v>
      </c>
      <c r="I64" s="6">
        <v>200693.00772959998</v>
      </c>
      <c r="J64" s="6">
        <v>11284.602000000006</v>
      </c>
    </row>
    <row r="65" spans="2:10" ht="15" x14ac:dyDescent="0.25">
      <c r="B65" s="4">
        <v>42522</v>
      </c>
      <c r="C65" s="2" t="s">
        <v>8</v>
      </c>
      <c r="D65" s="5">
        <v>10593</v>
      </c>
      <c r="E65" s="5">
        <v>18322</v>
      </c>
      <c r="F65" s="5">
        <v>1156</v>
      </c>
      <c r="G65" s="5">
        <v>9437</v>
      </c>
      <c r="H65" s="5">
        <v>91400</v>
      </c>
      <c r="I65" s="6">
        <v>418429.19999999995</v>
      </c>
      <c r="J65" s="6">
        <v>39670.176000000021</v>
      </c>
    </row>
    <row r="66" spans="2:10" ht="15" x14ac:dyDescent="0.25">
      <c r="B66" s="4">
        <v>42522</v>
      </c>
      <c r="C66" s="2" t="s">
        <v>9</v>
      </c>
      <c r="D66" s="5">
        <v>3118</v>
      </c>
      <c r="E66" s="5">
        <v>8216</v>
      </c>
      <c r="F66" s="5">
        <v>748</v>
      </c>
      <c r="G66" s="5">
        <v>2370</v>
      </c>
      <c r="H66" s="5">
        <v>60347</v>
      </c>
      <c r="I66" s="6">
        <v>337836.98927999998</v>
      </c>
      <c r="J66" s="6">
        <v>15153.48000000001</v>
      </c>
    </row>
    <row r="67" spans="2:10" ht="15" x14ac:dyDescent="0.25">
      <c r="B67" s="4">
        <v>42522</v>
      </c>
      <c r="C67" s="2" t="s">
        <v>10</v>
      </c>
      <c r="D67" s="5">
        <v>5490</v>
      </c>
      <c r="E67" s="5">
        <v>11190</v>
      </c>
      <c r="F67" s="5">
        <v>1208</v>
      </c>
      <c r="G67" s="5">
        <v>4282</v>
      </c>
      <c r="H67" s="5">
        <v>72354.540000000008</v>
      </c>
      <c r="I67" s="6">
        <v>309471.94430640002</v>
      </c>
      <c r="J67" s="6">
        <v>24820.290000000023</v>
      </c>
    </row>
    <row r="68" spans="2:10" ht="15" x14ac:dyDescent="0.25">
      <c r="B68" s="4">
        <v>42552</v>
      </c>
      <c r="C68" s="2" t="s">
        <v>6</v>
      </c>
      <c r="D68" s="5">
        <v>3412</v>
      </c>
      <c r="E68" s="5">
        <v>9509</v>
      </c>
      <c r="F68" s="5">
        <v>682</v>
      </c>
      <c r="G68" s="5">
        <v>2730</v>
      </c>
      <c r="H68" s="5">
        <v>62493.148000000008</v>
      </c>
      <c r="I68" s="6">
        <v>302441.83906080003</v>
      </c>
      <c r="J68" s="6">
        <v>14228.040000000012</v>
      </c>
    </row>
    <row r="69" spans="2:10" ht="15" x14ac:dyDescent="0.25">
      <c r="B69" s="4">
        <v>42552</v>
      </c>
      <c r="C69" s="2" t="s">
        <v>7</v>
      </c>
      <c r="D69" s="5">
        <v>2124</v>
      </c>
      <c r="E69" s="5">
        <v>7437</v>
      </c>
      <c r="F69" s="5">
        <v>382</v>
      </c>
      <c r="G69" s="5">
        <v>1742</v>
      </c>
      <c r="H69" s="5">
        <v>44146.031999999999</v>
      </c>
      <c r="I69" s="6">
        <v>217498.6704576</v>
      </c>
      <c r="J69" s="6">
        <v>8086.0680000000075</v>
      </c>
    </row>
    <row r="70" spans="2:10" ht="15" x14ac:dyDescent="0.25">
      <c r="B70" s="4">
        <v>42552</v>
      </c>
      <c r="C70" s="2" t="s">
        <v>8</v>
      </c>
      <c r="D70" s="5">
        <v>12557</v>
      </c>
      <c r="E70" s="5">
        <v>20316</v>
      </c>
      <c r="F70" s="5">
        <v>1321</v>
      </c>
      <c r="G70" s="5">
        <v>11236</v>
      </c>
      <c r="H70" s="5">
        <v>96511</v>
      </c>
      <c r="I70" s="6">
        <v>483906.15400000004</v>
      </c>
      <c r="J70" s="6">
        <v>27109.368000000031</v>
      </c>
    </row>
    <row r="71" spans="2:10" ht="15" x14ac:dyDescent="0.25">
      <c r="B71" s="4">
        <v>42552</v>
      </c>
      <c r="C71" s="2" t="s">
        <v>9</v>
      </c>
      <c r="D71" s="5">
        <v>3243</v>
      </c>
      <c r="E71" s="5">
        <v>9053</v>
      </c>
      <c r="F71" s="5">
        <v>454</v>
      </c>
      <c r="G71" s="5">
        <v>2789</v>
      </c>
      <c r="H71" s="5">
        <v>54218.417000000009</v>
      </c>
      <c r="I71" s="6">
        <v>331894.78656048008</v>
      </c>
      <c r="J71" s="6">
        <v>9874.935000000014</v>
      </c>
    </row>
    <row r="72" spans="2:10" ht="15" x14ac:dyDescent="0.25">
      <c r="B72" s="4">
        <v>42552</v>
      </c>
      <c r="C72" s="2" t="s">
        <v>10</v>
      </c>
      <c r="D72" s="5">
        <v>5679</v>
      </c>
      <c r="E72" s="5">
        <v>12685</v>
      </c>
      <c r="F72" s="5">
        <v>852</v>
      </c>
      <c r="G72" s="5">
        <v>4827</v>
      </c>
      <c r="H72" s="5">
        <v>75298.16</v>
      </c>
      <c r="I72" s="6">
        <v>351609.27600960009</v>
      </c>
      <c r="J72" s="6">
        <v>26346</v>
      </c>
    </row>
    <row r="73" spans="2:10" ht="15" x14ac:dyDescent="0.25">
      <c r="B73" s="4">
        <v>42583</v>
      </c>
      <c r="C73" s="2" t="s">
        <v>6</v>
      </c>
      <c r="D73" s="5">
        <v>3569</v>
      </c>
      <c r="E73" s="5">
        <v>10237</v>
      </c>
      <c r="F73" s="5">
        <v>571</v>
      </c>
      <c r="G73" s="5">
        <v>2998</v>
      </c>
      <c r="H73" s="5">
        <v>60224.271000000001</v>
      </c>
      <c r="I73" s="6">
        <v>317719.16408760002</v>
      </c>
      <c r="J73" s="6">
        <v>12762.744000000019</v>
      </c>
    </row>
    <row r="74" spans="2:10" ht="15" x14ac:dyDescent="0.25">
      <c r="B74" s="4">
        <v>42583</v>
      </c>
      <c r="C74" s="2" t="s">
        <v>7</v>
      </c>
      <c r="D74" s="5">
        <v>2474</v>
      </c>
      <c r="E74" s="5">
        <v>7923</v>
      </c>
      <c r="F74" s="5">
        <v>421</v>
      </c>
      <c r="G74" s="5">
        <v>2053</v>
      </c>
      <c r="H74" s="5">
        <v>46191.090000000004</v>
      </c>
      <c r="I74" s="6">
        <v>247713.57745200003</v>
      </c>
      <c r="J74" s="6">
        <v>9526.1370000000115</v>
      </c>
    </row>
    <row r="75" spans="2:10" ht="15" x14ac:dyDescent="0.25">
      <c r="B75" s="4">
        <v>42583</v>
      </c>
      <c r="C75" s="2" t="s">
        <v>8</v>
      </c>
      <c r="D75" s="5">
        <v>5712</v>
      </c>
      <c r="E75" s="5">
        <v>22872</v>
      </c>
      <c r="F75" s="5">
        <v>223</v>
      </c>
      <c r="G75" s="5">
        <v>5489</v>
      </c>
      <c r="H75" s="5">
        <v>98559</v>
      </c>
      <c r="I75" s="6">
        <v>537146.55000000005</v>
      </c>
      <c r="J75" s="6">
        <v>35377.884000000049</v>
      </c>
    </row>
    <row r="76" spans="2:10" ht="15" x14ac:dyDescent="0.25">
      <c r="B76" s="4">
        <v>42583</v>
      </c>
      <c r="C76" s="2" t="s">
        <v>9</v>
      </c>
      <c r="D76" s="5">
        <v>3660</v>
      </c>
      <c r="E76" s="5">
        <v>10257</v>
      </c>
      <c r="F76" s="5">
        <v>695</v>
      </c>
      <c r="G76" s="5">
        <v>2965</v>
      </c>
      <c r="H76" s="5">
        <v>58711.067999999999</v>
      </c>
      <c r="I76" s="6">
        <v>390113.91087552003</v>
      </c>
      <c r="J76" s="6">
        <v>16168.050000000019</v>
      </c>
    </row>
    <row r="77" spans="2:10" ht="15" x14ac:dyDescent="0.25">
      <c r="B77" s="4">
        <v>42583</v>
      </c>
      <c r="C77" s="2" t="s">
        <v>10</v>
      </c>
      <c r="D77" s="5">
        <v>5887</v>
      </c>
      <c r="E77" s="5">
        <v>14275</v>
      </c>
      <c r="F77" s="5">
        <v>888</v>
      </c>
      <c r="G77" s="5">
        <v>4999</v>
      </c>
      <c r="H77" s="5">
        <v>80953.525000000009</v>
      </c>
      <c r="I77" s="6">
        <v>409783.50540900009</v>
      </c>
      <c r="J77" s="6">
        <v>27727.77000000004</v>
      </c>
    </row>
    <row r="78" spans="2:10" ht="15" x14ac:dyDescent="0.25">
      <c r="B78" s="4">
        <v>42614</v>
      </c>
      <c r="C78" s="2" t="s">
        <v>6</v>
      </c>
      <c r="D78" s="5">
        <v>3865</v>
      </c>
      <c r="E78" s="5">
        <v>11074</v>
      </c>
      <c r="F78" s="5">
        <v>812</v>
      </c>
      <c r="G78" s="5">
        <v>3053</v>
      </c>
      <c r="H78" s="5">
        <v>62213.732000000004</v>
      </c>
      <c r="I78" s="6">
        <v>355339.95169120008</v>
      </c>
      <c r="J78" s="6">
        <v>19357.852500000023</v>
      </c>
    </row>
    <row r="79" spans="2:10" ht="15" x14ac:dyDescent="0.25">
      <c r="B79" s="4">
        <v>42614</v>
      </c>
      <c r="C79" s="2" t="s">
        <v>7</v>
      </c>
      <c r="D79" s="5">
        <v>2802</v>
      </c>
      <c r="E79" s="5">
        <v>8583</v>
      </c>
      <c r="F79" s="5">
        <v>616</v>
      </c>
      <c r="G79" s="5">
        <v>2186</v>
      </c>
      <c r="H79" s="5">
        <v>47764.395000000004</v>
      </c>
      <c r="I79" s="6">
        <v>276976.17372600007</v>
      </c>
      <c r="J79" s="6">
        <v>14887.026000000022</v>
      </c>
    </row>
    <row r="80" spans="2:10" ht="15" x14ac:dyDescent="0.25">
      <c r="B80" s="4">
        <v>42614</v>
      </c>
      <c r="C80" s="2" t="s">
        <v>8</v>
      </c>
      <c r="D80" s="5">
        <v>15798</v>
      </c>
      <c r="E80" s="5">
        <v>24859</v>
      </c>
      <c r="F80" s="5">
        <v>2100</v>
      </c>
      <c r="G80" s="5">
        <v>13698</v>
      </c>
      <c r="H80" s="5">
        <v>100433</v>
      </c>
      <c r="I80" s="6">
        <v>591148.63800000015</v>
      </c>
      <c r="J80" s="6">
        <v>53473.896000000066</v>
      </c>
    </row>
    <row r="81" spans="2:10" ht="15" x14ac:dyDescent="0.25">
      <c r="B81" s="4">
        <v>42614</v>
      </c>
      <c r="C81" s="2" t="s">
        <v>9</v>
      </c>
      <c r="D81" s="5">
        <v>4103</v>
      </c>
      <c r="E81" s="5">
        <v>11711</v>
      </c>
      <c r="F81" s="5">
        <v>985</v>
      </c>
      <c r="G81" s="5">
        <v>3118</v>
      </c>
      <c r="H81" s="5">
        <v>63930.348999999995</v>
      </c>
      <c r="I81" s="6">
        <v>458242.51277616003</v>
      </c>
      <c r="J81" s="6">
        <v>25848.900000000034</v>
      </c>
    </row>
    <row r="82" spans="2:10" ht="15" x14ac:dyDescent="0.25">
      <c r="B82" s="4">
        <v>42614</v>
      </c>
      <c r="C82" s="2" t="s">
        <v>10</v>
      </c>
      <c r="D82" s="5">
        <v>5853</v>
      </c>
      <c r="E82" s="5">
        <v>15622</v>
      </c>
      <c r="F82" s="5">
        <v>1167</v>
      </c>
      <c r="G82" s="5">
        <v>4686</v>
      </c>
      <c r="H82" s="5">
        <v>84452.531999999992</v>
      </c>
      <c r="I82" s="6">
        <v>460634.5124395201</v>
      </c>
      <c r="J82" s="6">
        <v>39946.725000000057</v>
      </c>
    </row>
    <row r="83" spans="2:10" ht="15" x14ac:dyDescent="0.25">
      <c r="B83" s="4">
        <v>42644</v>
      </c>
      <c r="C83" s="2" t="s">
        <v>6</v>
      </c>
      <c r="D83" s="5">
        <v>5617</v>
      </c>
      <c r="E83" s="5">
        <v>14114</v>
      </c>
      <c r="F83" s="5">
        <v>1460</v>
      </c>
      <c r="G83" s="5">
        <v>4157</v>
      </c>
      <c r="H83" s="5">
        <v>75552.241999999998</v>
      </c>
      <c r="I83" s="6">
        <v>464464.96291920013</v>
      </c>
      <c r="J83" s="6">
        <v>41402.907000000057</v>
      </c>
    </row>
    <row r="84" spans="2:10" ht="15" x14ac:dyDescent="0.25">
      <c r="B84" s="4">
        <v>42644</v>
      </c>
      <c r="C84" s="2" t="s">
        <v>7</v>
      </c>
      <c r="D84" s="5">
        <v>4622</v>
      </c>
      <c r="E84" s="5">
        <v>11221</v>
      </c>
      <c r="F84" s="5">
        <v>1248</v>
      </c>
      <c r="G84" s="5">
        <v>3374</v>
      </c>
      <c r="H84" s="5">
        <v>59471.299999999996</v>
      </c>
      <c r="I84" s="6">
        <v>370791.66124000004</v>
      </c>
      <c r="J84" s="6">
        <v>36689.436000000052</v>
      </c>
    </row>
    <row r="85" spans="2:10" ht="15" x14ac:dyDescent="0.25">
      <c r="B85" s="4">
        <v>42644</v>
      </c>
      <c r="C85" s="2" t="s">
        <v>8</v>
      </c>
      <c r="D85" s="5">
        <v>10177</v>
      </c>
      <c r="E85" s="5">
        <v>30585</v>
      </c>
      <c r="F85" s="5">
        <v>1177</v>
      </c>
      <c r="G85" s="5">
        <v>9000</v>
      </c>
      <c r="H85" s="5">
        <v>107832</v>
      </c>
      <c r="I85" s="6">
        <v>677012.42880000011</v>
      </c>
      <c r="J85" s="6">
        <v>104886.85200000014</v>
      </c>
    </row>
    <row r="86" spans="2:10" ht="15" x14ac:dyDescent="0.25">
      <c r="B86" s="4">
        <v>42644</v>
      </c>
      <c r="C86" s="2" t="s">
        <v>9</v>
      </c>
      <c r="D86" s="5">
        <v>6496</v>
      </c>
      <c r="E86" s="5">
        <v>13874</v>
      </c>
      <c r="F86" s="5">
        <v>1884</v>
      </c>
      <c r="G86" s="5">
        <v>4612</v>
      </c>
      <c r="H86" s="5">
        <v>86743</v>
      </c>
      <c r="I86" s="6">
        <v>667143.88272000011</v>
      </c>
      <c r="J86" s="6">
        <v>59340.960000000072</v>
      </c>
    </row>
    <row r="87" spans="2:10" ht="15" x14ac:dyDescent="0.25">
      <c r="B87" s="4">
        <v>42644</v>
      </c>
      <c r="C87" s="2" t="s">
        <v>10</v>
      </c>
      <c r="D87" s="5">
        <v>7644</v>
      </c>
      <c r="E87" s="5">
        <v>20000</v>
      </c>
      <c r="F87" s="5">
        <v>1782</v>
      </c>
      <c r="G87" s="5">
        <v>5862</v>
      </c>
      <c r="H87" s="5">
        <v>97396.244999999995</v>
      </c>
      <c r="I87" s="6">
        <v>573274.29807000014</v>
      </c>
      <c r="J87" s="6">
        <v>74643.660000000091</v>
      </c>
    </row>
    <row r="88" spans="2:10" ht="15" x14ac:dyDescent="0.25">
      <c r="B88" s="4">
        <v>42675</v>
      </c>
      <c r="C88" s="2" t="s">
        <v>6</v>
      </c>
      <c r="D88" s="5">
        <v>5199</v>
      </c>
      <c r="E88" s="5">
        <v>13849</v>
      </c>
      <c r="F88" s="5">
        <v>1612</v>
      </c>
      <c r="G88" s="5">
        <v>3587</v>
      </c>
      <c r="H88" s="5">
        <v>70463.712</v>
      </c>
      <c r="I88" s="6">
        <v>470049.33000960009</v>
      </c>
      <c r="J88" s="6">
        <v>54152.784000000058</v>
      </c>
    </row>
    <row r="89" spans="2:10" ht="15" x14ac:dyDescent="0.25">
      <c r="B89" s="4">
        <v>42675</v>
      </c>
      <c r="C89" s="2" t="s">
        <v>7</v>
      </c>
      <c r="D89" s="5">
        <v>4727</v>
      </c>
      <c r="E89" s="5">
        <v>11330</v>
      </c>
      <c r="F89" s="5">
        <v>1513</v>
      </c>
      <c r="G89" s="5">
        <v>3214</v>
      </c>
      <c r="H89" s="5">
        <v>57046.549999999996</v>
      </c>
      <c r="I89" s="6">
        <v>388007.81448000006</v>
      </c>
      <c r="J89" s="6">
        <v>52412.976000000053</v>
      </c>
    </row>
    <row r="90" spans="2:10" ht="15" x14ac:dyDescent="0.25">
      <c r="B90" s="4">
        <v>42675</v>
      </c>
      <c r="C90" s="2" t="s">
        <v>8</v>
      </c>
      <c r="D90" s="5">
        <v>16839</v>
      </c>
      <c r="E90" s="5">
        <v>32978</v>
      </c>
      <c r="F90" s="5">
        <v>2994</v>
      </c>
      <c r="G90" s="5">
        <v>13845</v>
      </c>
      <c r="H90" s="5">
        <v>101783</v>
      </c>
      <c r="I90" s="6">
        <v>705600.46920000017</v>
      </c>
      <c r="J90" s="6">
        <v>154272.19500000015</v>
      </c>
    </row>
    <row r="91" spans="2:10" ht="15" x14ac:dyDescent="0.25">
      <c r="B91" s="4">
        <v>42675</v>
      </c>
      <c r="C91" s="2" t="s">
        <v>9</v>
      </c>
      <c r="D91" s="5">
        <v>6253</v>
      </c>
      <c r="E91" s="5">
        <v>14999</v>
      </c>
      <c r="F91" s="5">
        <v>2126</v>
      </c>
      <c r="G91" s="5">
        <v>4127</v>
      </c>
      <c r="H91" s="5">
        <v>89743</v>
      </c>
      <c r="I91" s="6">
        <v>732475.18656000018</v>
      </c>
      <c r="J91" s="6">
        <v>78131.235000000073</v>
      </c>
    </row>
    <row r="92" spans="2:10" ht="15" x14ac:dyDescent="0.25">
      <c r="B92" s="4">
        <v>42675</v>
      </c>
      <c r="C92" s="2" t="s">
        <v>10</v>
      </c>
      <c r="D92" s="5">
        <v>7678</v>
      </c>
      <c r="E92" s="5">
        <v>21578</v>
      </c>
      <c r="F92" s="5">
        <v>2134</v>
      </c>
      <c r="G92" s="5">
        <v>5544</v>
      </c>
      <c r="H92" s="5">
        <v>96749.59199999999</v>
      </c>
      <c r="I92" s="6">
        <v>580857.46048224019</v>
      </c>
      <c r="J92" s="6">
        <v>101579.94000000009</v>
      </c>
    </row>
    <row r="93" spans="2:10" ht="15" x14ac:dyDescent="0.25">
      <c r="B93" s="4">
        <v>42705</v>
      </c>
      <c r="C93" s="2" t="s">
        <v>6</v>
      </c>
      <c r="D93" s="5">
        <v>4935</v>
      </c>
      <c r="E93" s="5">
        <v>14388</v>
      </c>
      <c r="F93" s="5">
        <v>1777</v>
      </c>
      <c r="G93" s="5">
        <v>3158</v>
      </c>
      <c r="H93" s="5">
        <v>96845.628000000012</v>
      </c>
      <c r="I93" s="6">
        <v>633370.40712000022</v>
      </c>
      <c r="J93" s="6">
        <v>69020.910000000062</v>
      </c>
    </row>
    <row r="94" spans="2:10" ht="15" x14ac:dyDescent="0.25">
      <c r="B94" s="4">
        <v>42705</v>
      </c>
      <c r="C94" s="2" t="s">
        <v>7</v>
      </c>
      <c r="D94" s="5">
        <v>3367</v>
      </c>
      <c r="E94" s="5">
        <v>9044</v>
      </c>
      <c r="F94" s="5">
        <v>1246</v>
      </c>
      <c r="G94" s="5">
        <v>2121</v>
      </c>
      <c r="H94" s="5">
        <v>55123.18</v>
      </c>
      <c r="I94" s="6">
        <v>353295.48525600007</v>
      </c>
      <c r="J94" s="6">
        <v>49707.021000000037</v>
      </c>
    </row>
    <row r="95" spans="2:10" ht="15" x14ac:dyDescent="0.25">
      <c r="B95" s="4">
        <v>42705</v>
      </c>
      <c r="C95" s="2" t="s">
        <v>8</v>
      </c>
      <c r="D95" s="5">
        <v>13913</v>
      </c>
      <c r="E95" s="5">
        <v>34039</v>
      </c>
      <c r="F95" s="5">
        <v>3568</v>
      </c>
      <c r="G95" s="5">
        <v>10345</v>
      </c>
      <c r="H95" s="5">
        <v>144900</v>
      </c>
      <c r="I95" s="6">
        <v>909740.16000000015</v>
      </c>
      <c r="J95" s="6">
        <v>170719.73100000012</v>
      </c>
    </row>
    <row r="96" spans="2:10" ht="15" x14ac:dyDescent="0.25">
      <c r="B96" s="4">
        <v>42705</v>
      </c>
      <c r="C96" s="2" t="s">
        <v>9</v>
      </c>
      <c r="D96" s="5">
        <v>5084</v>
      </c>
      <c r="E96" s="5">
        <v>15893</v>
      </c>
      <c r="F96" s="5">
        <v>1983</v>
      </c>
      <c r="G96" s="5">
        <v>3101</v>
      </c>
      <c r="H96" s="5">
        <v>128943</v>
      </c>
      <c r="I96" s="6">
        <v>951227.98416000023</v>
      </c>
      <c r="J96" s="6">
        <v>83275.920000000056</v>
      </c>
    </row>
    <row r="97" spans="2:10" ht="15" x14ac:dyDescent="0.25">
      <c r="B97" s="4">
        <v>42705</v>
      </c>
      <c r="C97" s="2" t="s">
        <v>10</v>
      </c>
      <c r="D97" s="5">
        <v>5529</v>
      </c>
      <c r="E97" s="5">
        <v>23589</v>
      </c>
      <c r="F97" s="5">
        <v>1736</v>
      </c>
      <c r="G97" s="5">
        <v>3793</v>
      </c>
      <c r="H97" s="5">
        <v>119365.16900000001</v>
      </c>
      <c r="I97" s="6">
        <v>646376.71395528014</v>
      </c>
      <c r="J97" s="6">
        <v>95209.380000000048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D7A0-5E4F-4F7E-BCF3-9DF136565936}">
  <dimension ref="B2:S69"/>
  <sheetViews>
    <sheetView zoomScaleNormal="100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J68" sqref="J68"/>
    </sheetView>
  </sheetViews>
  <sheetFormatPr defaultRowHeight="14.25" x14ac:dyDescent="0.2"/>
  <cols>
    <col min="1" max="1" width="1.375" customWidth="1"/>
    <col min="2" max="2" width="9" bestFit="1" customWidth="1"/>
    <col min="3" max="3" width="10.375" bestFit="1" customWidth="1"/>
    <col min="4" max="4" width="15.625" bestFit="1" customWidth="1"/>
    <col min="5" max="5" width="13.75" bestFit="1" customWidth="1"/>
    <col min="6" max="6" width="12.125" bestFit="1" customWidth="1"/>
    <col min="7" max="7" width="12" bestFit="1" customWidth="1"/>
    <col min="8" max="8" width="14.5" bestFit="1" customWidth="1"/>
    <col min="9" max="9" width="9.875" bestFit="1" customWidth="1"/>
    <col min="10" max="10" width="13.25" bestFit="1" customWidth="1"/>
    <col min="11" max="11" width="17" bestFit="1" customWidth="1"/>
    <col min="12" max="12" width="3.5" style="12" customWidth="1"/>
    <col min="13" max="13" width="18.875" style="11" bestFit="1" customWidth="1"/>
    <col min="14" max="14" width="18.25" style="11" bestFit="1" customWidth="1"/>
    <col min="15" max="15" width="18.375" style="11" customWidth="1"/>
    <col min="16" max="16" width="17.375" style="11" bestFit="1" customWidth="1"/>
    <col min="17" max="17" width="14.125" style="11" bestFit="1" customWidth="1"/>
    <col min="18" max="18" width="18.125" style="11" customWidth="1"/>
    <col min="19" max="19" width="14.125" style="11" customWidth="1"/>
  </cols>
  <sheetData>
    <row r="2" spans="3:19" ht="29.45" customHeight="1" x14ac:dyDescent="0.25">
      <c r="C2" s="3" t="s">
        <v>0</v>
      </c>
      <c r="D2" s="3" t="s">
        <v>1</v>
      </c>
      <c r="E2" s="26" t="s">
        <v>3</v>
      </c>
      <c r="F2" s="26" t="s">
        <v>2</v>
      </c>
      <c r="G2" s="26" t="s">
        <v>12</v>
      </c>
      <c r="H2" s="26" t="s">
        <v>13</v>
      </c>
      <c r="I2" s="26" t="s">
        <v>4</v>
      </c>
      <c r="J2" s="26" t="s">
        <v>5</v>
      </c>
      <c r="K2" s="26" t="s">
        <v>14</v>
      </c>
      <c r="M2" s="14" t="s">
        <v>30</v>
      </c>
      <c r="N2" s="14" t="s">
        <v>31</v>
      </c>
      <c r="O2" s="14" t="s">
        <v>32</v>
      </c>
      <c r="P2" s="14" t="s">
        <v>27</v>
      </c>
      <c r="Q2" s="14" t="s">
        <v>28</v>
      </c>
      <c r="R2" s="14" t="s">
        <v>29</v>
      </c>
      <c r="S2" s="14" t="s">
        <v>33</v>
      </c>
    </row>
    <row r="3" spans="3:19" ht="15" x14ac:dyDescent="0.25">
      <c r="C3" s="4">
        <v>42156</v>
      </c>
      <c r="D3" s="2" t="s">
        <v>6</v>
      </c>
      <c r="E3" s="5">
        <v>230</v>
      </c>
      <c r="F3" s="5">
        <v>230</v>
      </c>
      <c r="G3" s="5">
        <v>23</v>
      </c>
      <c r="H3" s="5">
        <v>207</v>
      </c>
      <c r="I3" s="5">
        <v>1414.0400000000002</v>
      </c>
      <c r="J3" s="6">
        <v>9432.7780320000038</v>
      </c>
      <c r="K3" s="6">
        <v>267</v>
      </c>
      <c r="M3" s="15">
        <f>F3/E3</f>
        <v>1</v>
      </c>
      <c r="N3" s="15">
        <f>G3/E3</f>
        <v>0.1</v>
      </c>
      <c r="O3" s="15">
        <f>H3/F3</f>
        <v>0.9</v>
      </c>
      <c r="P3" s="15">
        <f>K3/J3</f>
        <v>2.8305553156686418E-2</v>
      </c>
      <c r="Q3" s="16">
        <f>J3/I3</f>
        <v>6.6708000000000016</v>
      </c>
      <c r="R3" s="16">
        <f>K3/I3</f>
        <v>0.18882068399762381</v>
      </c>
      <c r="S3" s="16">
        <f>Q3-R3</f>
        <v>6.481979316002378</v>
      </c>
    </row>
    <row r="4" spans="3:19" ht="15" x14ac:dyDescent="0.25">
      <c r="C4" s="4">
        <v>42186</v>
      </c>
      <c r="D4" s="2" t="s">
        <v>6</v>
      </c>
      <c r="E4" s="5">
        <v>1162</v>
      </c>
      <c r="F4" s="5">
        <v>1076</v>
      </c>
      <c r="G4" s="5">
        <v>140</v>
      </c>
      <c r="H4" s="5">
        <v>936</v>
      </c>
      <c r="I4" s="5">
        <v>6959.2179999999998</v>
      </c>
      <c r="J4" s="6">
        <v>30342.190480000001</v>
      </c>
      <c r="K4" s="6">
        <v>2706.6779999999999</v>
      </c>
      <c r="M4" s="15">
        <f t="shared" ref="M4:M23" si="0">F4/E4</f>
        <v>0.9259896729776248</v>
      </c>
      <c r="N4" s="15">
        <f t="shared" ref="N4:N23" si="1">G4/E4</f>
        <v>0.12048192771084337</v>
      </c>
      <c r="O4" s="15">
        <f t="shared" ref="O4:O9" si="2">H4/F4</f>
        <v>0.86988847583643125</v>
      </c>
      <c r="P4" s="15">
        <f t="shared" ref="P4:P23" si="3">K4/J4</f>
        <v>8.9205095518205962E-2</v>
      </c>
      <c r="Q4" s="16">
        <f t="shared" ref="Q4:Q23" si="4">J4/I4</f>
        <v>4.3600000000000003</v>
      </c>
      <c r="R4" s="16">
        <f t="shared" ref="R4:R23" si="5">K4/I4</f>
        <v>0.38893421645937803</v>
      </c>
      <c r="S4" s="16">
        <f t="shared" ref="S4:S23" si="6">Q4-R4</f>
        <v>3.9710657835406225</v>
      </c>
    </row>
    <row r="5" spans="3:19" ht="15" x14ac:dyDescent="0.25">
      <c r="C5" s="4">
        <v>42217</v>
      </c>
      <c r="D5" s="2" t="s">
        <v>6</v>
      </c>
      <c r="E5" s="5">
        <v>1969</v>
      </c>
      <c r="F5" s="5">
        <v>1431</v>
      </c>
      <c r="G5" s="5">
        <v>258</v>
      </c>
      <c r="H5" s="5">
        <v>1173</v>
      </c>
      <c r="I5" s="5">
        <v>12209.769</v>
      </c>
      <c r="J5" s="6">
        <v>75060.775904400027</v>
      </c>
      <c r="K5" s="6">
        <v>5950.0980000000036</v>
      </c>
      <c r="M5" s="15">
        <f t="shared" si="0"/>
        <v>0.72676485525647538</v>
      </c>
      <c r="N5" s="15">
        <f t="shared" si="1"/>
        <v>0.13103098019299136</v>
      </c>
      <c r="O5" s="15">
        <f t="shared" si="2"/>
        <v>0.81970649895178194</v>
      </c>
      <c r="P5" s="15">
        <f t="shared" si="3"/>
        <v>7.9270403593725863E-2</v>
      </c>
      <c r="Q5" s="16">
        <f t="shared" si="4"/>
        <v>6.1476000000000024</v>
      </c>
      <c r="R5" s="16">
        <f t="shared" si="5"/>
        <v>0.48732273313278929</v>
      </c>
      <c r="S5" s="16">
        <f t="shared" si="6"/>
        <v>5.6602772668672134</v>
      </c>
    </row>
    <row r="6" spans="3:19" ht="15" x14ac:dyDescent="0.25">
      <c r="C6" s="4">
        <v>42248</v>
      </c>
      <c r="D6" s="2" t="s">
        <v>6</v>
      </c>
      <c r="E6" s="5">
        <v>4429</v>
      </c>
      <c r="F6" s="5">
        <v>3450</v>
      </c>
      <c r="G6" s="5">
        <v>794</v>
      </c>
      <c r="H6" s="5">
        <v>2656</v>
      </c>
      <c r="I6" s="5">
        <v>29811.599000000006</v>
      </c>
      <c r="J6" s="6">
        <v>163773.00026640005</v>
      </c>
      <c r="K6" s="6">
        <v>21305.475000000017</v>
      </c>
      <c r="M6" s="15">
        <f t="shared" si="0"/>
        <v>0.77895687514111533</v>
      </c>
      <c r="N6" s="15">
        <f t="shared" si="1"/>
        <v>0.17927297358320163</v>
      </c>
      <c r="O6" s="15">
        <f t="shared" si="2"/>
        <v>0.76985507246376816</v>
      </c>
      <c r="P6" s="15">
        <f t="shared" si="3"/>
        <v>0.13009149838705791</v>
      </c>
      <c r="Q6" s="16">
        <f t="shared" si="4"/>
        <v>5.4936000000000007</v>
      </c>
      <c r="R6" s="16">
        <f t="shared" si="5"/>
        <v>0.71467065553914144</v>
      </c>
      <c r="S6" s="16">
        <f t="shared" si="6"/>
        <v>4.7789293444608596</v>
      </c>
    </row>
    <row r="7" spans="3:19" ht="15" x14ac:dyDescent="0.25">
      <c r="C7" s="4">
        <v>42278</v>
      </c>
      <c r="D7" s="2" t="s">
        <v>6</v>
      </c>
      <c r="E7" s="5">
        <v>5331</v>
      </c>
      <c r="F7" s="5">
        <v>3407</v>
      </c>
      <c r="G7" s="5">
        <v>954</v>
      </c>
      <c r="H7" s="5">
        <v>2453</v>
      </c>
      <c r="I7" s="5">
        <v>34752.789000000004</v>
      </c>
      <c r="J7" s="6">
        <v>168189.59764440003</v>
      </c>
      <c r="K7" s="6">
        <v>29191.176000000021</v>
      </c>
      <c r="M7" s="15">
        <f t="shared" si="0"/>
        <v>0.63909210279497275</v>
      </c>
      <c r="N7" s="15">
        <f t="shared" si="1"/>
        <v>0.17895329206527855</v>
      </c>
      <c r="O7" s="15">
        <f t="shared" si="2"/>
        <v>0.71998825946580569</v>
      </c>
      <c r="P7" s="15">
        <f t="shared" si="3"/>
        <v>0.17356112630531617</v>
      </c>
      <c r="Q7" s="16">
        <f t="shared" si="4"/>
        <v>4.8395999999999999</v>
      </c>
      <c r="R7" s="16">
        <f t="shared" si="5"/>
        <v>0.83996642686720824</v>
      </c>
      <c r="S7" s="16">
        <f t="shared" si="6"/>
        <v>3.9996335731327917</v>
      </c>
    </row>
    <row r="8" spans="3:19" ht="15" x14ac:dyDescent="0.25">
      <c r="C8" s="4">
        <v>42309</v>
      </c>
      <c r="D8" s="2" t="s">
        <v>6</v>
      </c>
      <c r="E8" s="5">
        <v>6087</v>
      </c>
      <c r="F8" s="5">
        <v>3191</v>
      </c>
      <c r="G8" s="5">
        <v>957</v>
      </c>
      <c r="H8" s="5">
        <v>2234</v>
      </c>
      <c r="I8" s="5">
        <v>38390.709000000003</v>
      </c>
      <c r="J8" s="6">
        <v>160688.15159039997</v>
      </c>
      <c r="K8" s="6">
        <v>27139.455000000024</v>
      </c>
      <c r="M8" s="15">
        <f t="shared" si="0"/>
        <v>0.52423196977164443</v>
      </c>
      <c r="N8" s="15">
        <f t="shared" si="1"/>
        <v>0.15722030556924593</v>
      </c>
      <c r="O8" s="15">
        <f t="shared" si="2"/>
        <v>0.70009401441554375</v>
      </c>
      <c r="P8" s="15">
        <f t="shared" si="3"/>
        <v>0.16889518443885954</v>
      </c>
      <c r="Q8" s="16">
        <f t="shared" si="4"/>
        <v>4.1855999999999991</v>
      </c>
      <c r="R8" s="16">
        <f t="shared" si="5"/>
        <v>0.70692768398729033</v>
      </c>
      <c r="S8" s="16">
        <f t="shared" si="6"/>
        <v>3.4786723160127089</v>
      </c>
    </row>
    <row r="9" spans="3:19" ht="15" x14ac:dyDescent="0.25">
      <c r="C9" s="4">
        <v>42339</v>
      </c>
      <c r="D9" s="2" t="s">
        <v>6</v>
      </c>
      <c r="E9" s="5">
        <v>6956</v>
      </c>
      <c r="F9" s="5">
        <v>3286</v>
      </c>
      <c r="G9" s="5">
        <v>657</v>
      </c>
      <c r="H9" s="5">
        <v>2629</v>
      </c>
      <c r="I9" s="5">
        <v>42396.82</v>
      </c>
      <c r="J9" s="6">
        <v>149728.60951199994</v>
      </c>
      <c r="K9" s="6">
        <v>17152.920000000016</v>
      </c>
      <c r="M9" s="15">
        <f t="shared" si="0"/>
        <v>0.47239792984473833</v>
      </c>
      <c r="N9" s="15">
        <f t="shared" si="1"/>
        <v>9.4450833812535939E-2</v>
      </c>
      <c r="O9" s="15">
        <f t="shared" si="2"/>
        <v>0.80006086427267198</v>
      </c>
      <c r="P9" s="15">
        <f t="shared" si="3"/>
        <v>0.114560070088845</v>
      </c>
      <c r="Q9" s="16">
        <f t="shared" si="4"/>
        <v>3.5315999999999987</v>
      </c>
      <c r="R9" s="16">
        <f t="shared" si="5"/>
        <v>0.40458034352576483</v>
      </c>
      <c r="S9" s="16">
        <f t="shared" si="6"/>
        <v>3.1270196564742339</v>
      </c>
    </row>
    <row r="10" spans="3:19" ht="15" x14ac:dyDescent="0.25">
      <c r="C10" s="19" t="str">
        <f>"2015 Sum"</f>
        <v>2015 Sum</v>
      </c>
      <c r="D10" s="25"/>
      <c r="E10" s="21">
        <f>SUM(E3:E9)</f>
        <v>26164</v>
      </c>
      <c r="F10" s="21">
        <f t="shared" ref="F10:K10" si="7">SUM(F3:F9)</f>
        <v>16071</v>
      </c>
      <c r="G10" s="21">
        <f t="shared" si="7"/>
        <v>3783</v>
      </c>
      <c r="H10" s="21">
        <f t="shared" si="7"/>
        <v>12288</v>
      </c>
      <c r="I10" s="21">
        <f t="shared" si="7"/>
        <v>165934.94400000002</v>
      </c>
      <c r="J10" s="21">
        <f t="shared" si="7"/>
        <v>757215.1034295999</v>
      </c>
      <c r="K10" s="21">
        <f t="shared" si="7"/>
        <v>103712.80200000008</v>
      </c>
      <c r="M10" s="28"/>
      <c r="N10" s="28"/>
      <c r="O10" s="28"/>
      <c r="P10" s="28"/>
      <c r="Q10" s="24">
        <f>SUM(Q3:Q9)</f>
        <v>35.2288</v>
      </c>
      <c r="R10" s="24">
        <f t="shared" ref="R10:S10" si="8">SUM(R3:R9)</f>
        <v>3.7312227435091958</v>
      </c>
      <c r="S10" s="24">
        <f t="shared" si="8"/>
        <v>31.497577256490807</v>
      </c>
    </row>
    <row r="11" spans="3:19" ht="15" x14ac:dyDescent="0.25">
      <c r="C11" s="19" t="str">
        <f>"2015 Average"</f>
        <v>2015 Average</v>
      </c>
      <c r="D11" s="25"/>
      <c r="E11" s="21">
        <f>AVERAGE(E3:E9)</f>
        <v>3737.7142857142858</v>
      </c>
      <c r="F11" s="21">
        <f t="shared" ref="F11:K11" si="9">AVERAGE(F3:F9)</f>
        <v>2295.8571428571427</v>
      </c>
      <c r="G11" s="21">
        <f t="shared" si="9"/>
        <v>540.42857142857144</v>
      </c>
      <c r="H11" s="21">
        <f t="shared" si="9"/>
        <v>1755.4285714285713</v>
      </c>
      <c r="I11" s="21">
        <f t="shared" si="9"/>
        <v>23704.992000000002</v>
      </c>
      <c r="J11" s="21">
        <f t="shared" si="9"/>
        <v>108173.58620422856</v>
      </c>
      <c r="K11" s="21">
        <f t="shared" si="9"/>
        <v>14816.114571428583</v>
      </c>
      <c r="M11" s="23">
        <f>AVERAGE(M3:M9)</f>
        <v>0.72391905796951017</v>
      </c>
      <c r="N11" s="23">
        <f t="shared" ref="N11:S11" si="10">AVERAGE(N3:N9)</f>
        <v>0.13734433041915667</v>
      </c>
      <c r="O11" s="23">
        <f t="shared" si="10"/>
        <v>0.79708474077228608</v>
      </c>
      <c r="P11" s="23">
        <f t="shared" si="10"/>
        <v>0.11198413306981382</v>
      </c>
      <c r="Q11" s="24">
        <f t="shared" si="10"/>
        <v>5.032685714285714</v>
      </c>
      <c r="R11" s="24">
        <f t="shared" si="10"/>
        <v>0.5330318205013137</v>
      </c>
      <c r="S11" s="24">
        <f t="shared" si="10"/>
        <v>4.4996538937844006</v>
      </c>
    </row>
    <row r="12" spans="3:19" ht="15" x14ac:dyDescent="0.25">
      <c r="C12" s="4">
        <v>42370</v>
      </c>
      <c r="D12" s="2" t="s">
        <v>6</v>
      </c>
      <c r="E12" s="5">
        <v>6575</v>
      </c>
      <c r="F12" s="5">
        <v>2038</v>
      </c>
      <c r="G12" s="5">
        <v>204</v>
      </c>
      <c r="H12" s="5">
        <v>1834</v>
      </c>
      <c r="I12" s="5">
        <v>38680.725000000006</v>
      </c>
      <c r="J12" s="6">
        <v>111307.65425999994</v>
      </c>
      <c r="K12" s="6">
        <v>4860.6300000000092</v>
      </c>
      <c r="M12" s="15">
        <f t="shared" si="0"/>
        <v>0.3099619771863118</v>
      </c>
      <c r="N12" s="15">
        <f t="shared" si="1"/>
        <v>3.1026615969581749E-2</v>
      </c>
      <c r="O12" s="15">
        <f t="shared" ref="O12:O23" si="11">H12/F12</f>
        <v>0.89990186457311094</v>
      </c>
      <c r="P12" s="15">
        <f t="shared" si="3"/>
        <v>4.3668425431428293E-2</v>
      </c>
      <c r="Q12" s="16">
        <f t="shared" si="4"/>
        <v>2.8775999999999979</v>
      </c>
      <c r="R12" s="16">
        <f t="shared" si="5"/>
        <v>0.12566026102147798</v>
      </c>
      <c r="S12" s="16">
        <f t="shared" si="6"/>
        <v>2.7519397389785198</v>
      </c>
    </row>
    <row r="13" spans="3:19" ht="15" x14ac:dyDescent="0.25">
      <c r="C13" s="4">
        <v>42401</v>
      </c>
      <c r="D13" s="2" t="s">
        <v>6</v>
      </c>
      <c r="E13" s="5">
        <v>6919</v>
      </c>
      <c r="F13" s="5">
        <v>2058</v>
      </c>
      <c r="G13" s="5">
        <v>515</v>
      </c>
      <c r="H13" s="5">
        <v>1543</v>
      </c>
      <c r="I13" s="5">
        <v>39971.063000000002</v>
      </c>
      <c r="J13" s="6">
        <v>106307.0391547999</v>
      </c>
      <c r="K13" s="6">
        <v>11113.20000000001</v>
      </c>
      <c r="M13" s="15">
        <f t="shared" si="0"/>
        <v>0.29744182685359155</v>
      </c>
      <c r="N13" s="15">
        <f t="shared" si="1"/>
        <v>7.443272149154502E-2</v>
      </c>
      <c r="O13" s="15">
        <f t="shared" si="11"/>
        <v>0.74975704567541301</v>
      </c>
      <c r="P13" s="15">
        <f t="shared" si="3"/>
        <v>0.10453870306572483</v>
      </c>
      <c r="Q13" s="16">
        <f t="shared" si="4"/>
        <v>2.6595999999999975</v>
      </c>
      <c r="R13" s="16">
        <f t="shared" si="5"/>
        <v>0.27803113467360147</v>
      </c>
      <c r="S13" s="16">
        <f t="shared" si="6"/>
        <v>2.381568865326396</v>
      </c>
    </row>
    <row r="14" spans="3:19" ht="15" x14ac:dyDescent="0.25">
      <c r="C14" s="4">
        <v>42430</v>
      </c>
      <c r="D14" s="2" t="s">
        <v>6</v>
      </c>
      <c r="E14" s="5">
        <v>7303</v>
      </c>
      <c r="F14" s="5">
        <v>1962</v>
      </c>
      <c r="G14" s="5">
        <v>785</v>
      </c>
      <c r="H14" s="5">
        <v>1177</v>
      </c>
      <c r="I14" s="5">
        <v>40254.136000000006</v>
      </c>
      <c r="J14" s="6">
        <v>124610.70340159995</v>
      </c>
      <c r="K14" s="6">
        <v>15185.88000000001</v>
      </c>
      <c r="M14" s="15">
        <f t="shared" si="0"/>
        <v>0.26865671641791045</v>
      </c>
      <c r="N14" s="15">
        <f t="shared" si="1"/>
        <v>0.10749007257291524</v>
      </c>
      <c r="O14" s="15">
        <f t="shared" si="11"/>
        <v>0.59989806320081551</v>
      </c>
      <c r="P14" s="15">
        <f t="shared" si="3"/>
        <v>0.12186657795404941</v>
      </c>
      <c r="Q14" s="16">
        <f t="shared" si="4"/>
        <v>3.0955999999999984</v>
      </c>
      <c r="R14" s="16">
        <f t="shared" si="5"/>
        <v>0.37725017871455513</v>
      </c>
      <c r="S14" s="16">
        <f t="shared" si="6"/>
        <v>2.7183498212854431</v>
      </c>
    </row>
    <row r="15" spans="3:19" ht="15" x14ac:dyDescent="0.25">
      <c r="C15" s="4">
        <v>42461</v>
      </c>
      <c r="D15" s="2" t="s">
        <v>6</v>
      </c>
      <c r="E15" s="5">
        <v>8010</v>
      </c>
      <c r="F15" s="5">
        <v>2213</v>
      </c>
      <c r="G15" s="5">
        <v>1107</v>
      </c>
      <c r="H15" s="5">
        <v>1106</v>
      </c>
      <c r="I15" s="5">
        <v>42028.47</v>
      </c>
      <c r="J15" s="6">
        <v>148427.74465199996</v>
      </c>
      <c r="K15" s="6">
        <v>18921.150000000012</v>
      </c>
      <c r="M15" s="15">
        <f t="shared" si="0"/>
        <v>0.27627965043695379</v>
      </c>
      <c r="N15" s="15">
        <f t="shared" si="1"/>
        <v>0.13820224719101123</v>
      </c>
      <c r="O15" s="15">
        <f t="shared" si="11"/>
        <v>0.49977406235878896</v>
      </c>
      <c r="P15" s="15">
        <f t="shared" si="3"/>
        <v>0.12747717783061432</v>
      </c>
      <c r="Q15" s="16">
        <f t="shared" si="4"/>
        <v>3.5315999999999992</v>
      </c>
      <c r="R15" s="16">
        <f t="shared" si="5"/>
        <v>0.45019840122659738</v>
      </c>
      <c r="S15" s="16">
        <f t="shared" si="6"/>
        <v>3.081401598773402</v>
      </c>
    </row>
    <row r="16" spans="3:19" ht="15" x14ac:dyDescent="0.25">
      <c r="C16" s="4">
        <v>42491</v>
      </c>
      <c r="D16" s="2" t="s">
        <v>6</v>
      </c>
      <c r="E16" s="5">
        <v>8263</v>
      </c>
      <c r="F16" s="5">
        <v>2375</v>
      </c>
      <c r="G16" s="5">
        <v>950</v>
      </c>
      <c r="H16" s="5">
        <v>1425</v>
      </c>
      <c r="I16" s="5">
        <v>41166.265999999996</v>
      </c>
      <c r="J16" s="6">
        <v>163331.27698159995</v>
      </c>
      <c r="K16" s="6">
        <v>16957.500000000011</v>
      </c>
      <c r="M16" s="15">
        <f t="shared" si="0"/>
        <v>0.28742587437976524</v>
      </c>
      <c r="N16" s="15">
        <f t="shared" si="1"/>
        <v>0.11497034975190609</v>
      </c>
      <c r="O16" s="15">
        <f t="shared" si="11"/>
        <v>0.6</v>
      </c>
      <c r="P16" s="15">
        <f t="shared" si="3"/>
        <v>0.10382273569017865</v>
      </c>
      <c r="Q16" s="16">
        <f t="shared" si="4"/>
        <v>3.9675999999999991</v>
      </c>
      <c r="R16" s="16">
        <f t="shared" si="5"/>
        <v>0.41192708612435269</v>
      </c>
      <c r="S16" s="16">
        <f t="shared" si="6"/>
        <v>3.5556729138756467</v>
      </c>
    </row>
    <row r="17" spans="3:19" ht="15" x14ac:dyDescent="0.25">
      <c r="C17" s="4">
        <v>42522</v>
      </c>
      <c r="D17" s="2" t="s">
        <v>6</v>
      </c>
      <c r="E17" s="5">
        <v>9042</v>
      </c>
      <c r="F17" s="5">
        <v>3132</v>
      </c>
      <c r="G17" s="5">
        <v>940</v>
      </c>
      <c r="H17" s="5">
        <v>2192</v>
      </c>
      <c r="I17" s="5">
        <v>54631.764000000003</v>
      </c>
      <c r="J17" s="6">
        <v>240576.43595039996</v>
      </c>
      <c r="K17" s="6">
        <v>18181.260000000009</v>
      </c>
      <c r="M17" s="15">
        <f t="shared" si="0"/>
        <v>0.34638354346383543</v>
      </c>
      <c r="N17" s="15">
        <f t="shared" si="1"/>
        <v>0.10395930103959301</v>
      </c>
      <c r="O17" s="15">
        <f t="shared" si="11"/>
        <v>0.69987228607918262</v>
      </c>
      <c r="P17" s="15">
        <f t="shared" si="3"/>
        <v>7.5573735757513957E-2</v>
      </c>
      <c r="Q17" s="16">
        <f t="shared" si="4"/>
        <v>4.4035999999999991</v>
      </c>
      <c r="R17" s="16">
        <f t="shared" si="5"/>
        <v>0.33279650278178841</v>
      </c>
      <c r="S17" s="16">
        <f t="shared" si="6"/>
        <v>4.0708034972182103</v>
      </c>
    </row>
    <row r="18" spans="3:19" ht="15" x14ac:dyDescent="0.25">
      <c r="C18" s="4">
        <v>42552</v>
      </c>
      <c r="D18" s="2" t="s">
        <v>6</v>
      </c>
      <c r="E18" s="5">
        <v>9509</v>
      </c>
      <c r="F18" s="5">
        <v>3412</v>
      </c>
      <c r="G18" s="5">
        <v>682</v>
      </c>
      <c r="H18" s="5">
        <v>2730</v>
      </c>
      <c r="I18" s="5">
        <v>62493.148000000008</v>
      </c>
      <c r="J18" s="6">
        <v>302441.83906080003</v>
      </c>
      <c r="K18" s="6">
        <v>14228.040000000012</v>
      </c>
      <c r="M18" s="15">
        <f t="shared" si="0"/>
        <v>0.3588179619308024</v>
      </c>
      <c r="N18" s="15">
        <f t="shared" si="1"/>
        <v>7.1721526974445268E-2</v>
      </c>
      <c r="O18" s="15">
        <f t="shared" si="11"/>
        <v>0.80011723329425555</v>
      </c>
      <c r="P18" s="15">
        <f t="shared" si="3"/>
        <v>4.7043887989120917E-2</v>
      </c>
      <c r="Q18" s="16">
        <f>J18/I18</f>
        <v>4.8395999999999999</v>
      </c>
      <c r="R18" s="16">
        <f t="shared" si="5"/>
        <v>0.22767360031214959</v>
      </c>
      <c r="S18" s="16">
        <f t="shared" si="6"/>
        <v>4.6119263996878503</v>
      </c>
    </row>
    <row r="19" spans="3:19" ht="15" x14ac:dyDescent="0.25">
      <c r="C19" s="4">
        <v>42583</v>
      </c>
      <c r="D19" s="2" t="s">
        <v>6</v>
      </c>
      <c r="E19" s="5">
        <v>10237</v>
      </c>
      <c r="F19" s="5">
        <v>3569</v>
      </c>
      <c r="G19" s="5">
        <v>571</v>
      </c>
      <c r="H19" s="5">
        <v>2998</v>
      </c>
      <c r="I19" s="5">
        <v>60224.271000000001</v>
      </c>
      <c r="J19" s="6">
        <v>317719.16408760002</v>
      </c>
      <c r="K19" s="6">
        <v>12762.744000000019</v>
      </c>
      <c r="M19" s="15">
        <f t="shared" si="0"/>
        <v>0.34863729608283678</v>
      </c>
      <c r="N19" s="15">
        <f t="shared" si="1"/>
        <v>5.5778059978509327E-2</v>
      </c>
      <c r="O19" s="15">
        <f t="shared" si="11"/>
        <v>0.84001120762118242</v>
      </c>
      <c r="P19" s="15">
        <f t="shared" si="3"/>
        <v>4.0169890401956163E-2</v>
      </c>
      <c r="Q19" s="16">
        <f t="shared" si="4"/>
        <v>5.2755999999999998</v>
      </c>
      <c r="R19" s="16">
        <f t="shared" si="5"/>
        <v>0.21192027380455994</v>
      </c>
      <c r="S19" s="16">
        <f t="shared" si="6"/>
        <v>5.0636797261954403</v>
      </c>
    </row>
    <row r="20" spans="3:19" ht="15" x14ac:dyDescent="0.25">
      <c r="C20" s="4">
        <v>42614</v>
      </c>
      <c r="D20" s="2" t="s">
        <v>6</v>
      </c>
      <c r="E20" s="5">
        <v>11074</v>
      </c>
      <c r="F20" s="5">
        <v>3865</v>
      </c>
      <c r="G20" s="5">
        <v>812</v>
      </c>
      <c r="H20" s="5">
        <v>3053</v>
      </c>
      <c r="I20" s="5">
        <v>62213.732000000004</v>
      </c>
      <c r="J20" s="6">
        <v>355339.95169120008</v>
      </c>
      <c r="K20" s="6">
        <v>19357.852500000023</v>
      </c>
      <c r="M20" s="15">
        <f t="shared" si="0"/>
        <v>0.34901571247968216</v>
      </c>
      <c r="N20" s="15">
        <f t="shared" si="1"/>
        <v>7.3324905183312264E-2</v>
      </c>
      <c r="O20" s="15">
        <f t="shared" si="11"/>
        <v>0.7899094437257439</v>
      </c>
      <c r="P20" s="15">
        <f t="shared" si="3"/>
        <v>5.4476994235712943E-2</v>
      </c>
      <c r="Q20" s="16">
        <f t="shared" si="4"/>
        <v>5.7116000000000007</v>
      </c>
      <c r="R20" s="16">
        <f t="shared" si="5"/>
        <v>0.31115080027669811</v>
      </c>
      <c r="S20" s="16">
        <f t="shared" si="6"/>
        <v>5.4004491997233028</v>
      </c>
    </row>
    <row r="21" spans="3:19" ht="15" x14ac:dyDescent="0.25">
      <c r="C21" s="4">
        <v>42644</v>
      </c>
      <c r="D21" s="2" t="s">
        <v>6</v>
      </c>
      <c r="E21" s="5">
        <v>14114</v>
      </c>
      <c r="F21" s="5">
        <v>5617</v>
      </c>
      <c r="G21" s="5">
        <v>1460</v>
      </c>
      <c r="H21" s="5">
        <v>4157</v>
      </c>
      <c r="I21" s="5">
        <v>75552.241999999998</v>
      </c>
      <c r="J21" s="6">
        <v>464464.96291920013</v>
      </c>
      <c r="K21" s="6">
        <v>41402.907000000057</v>
      </c>
      <c r="M21" s="15">
        <f t="shared" si="0"/>
        <v>0.39797364319115769</v>
      </c>
      <c r="N21" s="15">
        <f t="shared" si="1"/>
        <v>0.10344338954229843</v>
      </c>
      <c r="O21" s="15">
        <f t="shared" si="11"/>
        <v>0.74007477301050384</v>
      </c>
      <c r="P21" s="15">
        <f t="shared" si="3"/>
        <v>8.9141076949657116E-2</v>
      </c>
      <c r="Q21" s="16">
        <f t="shared" si="4"/>
        <v>6.1476000000000015</v>
      </c>
      <c r="R21" s="16">
        <f t="shared" si="5"/>
        <v>0.54800368465571225</v>
      </c>
      <c r="S21" s="16">
        <f t="shared" si="6"/>
        <v>5.5995963153442894</v>
      </c>
    </row>
    <row r="22" spans="3:19" ht="15" x14ac:dyDescent="0.25">
      <c r="C22" s="4">
        <v>42675</v>
      </c>
      <c r="D22" s="2" t="s">
        <v>6</v>
      </c>
      <c r="E22" s="5">
        <v>13849</v>
      </c>
      <c r="F22" s="5">
        <v>5199</v>
      </c>
      <c r="G22" s="5">
        <v>1612</v>
      </c>
      <c r="H22" s="5">
        <v>3587</v>
      </c>
      <c r="I22" s="5">
        <v>70463.712</v>
      </c>
      <c r="J22" s="6">
        <v>470049.33000960009</v>
      </c>
      <c r="K22" s="6">
        <v>54152.784000000058</v>
      </c>
      <c r="M22" s="15">
        <f t="shared" si="0"/>
        <v>0.37540616651021735</v>
      </c>
      <c r="N22" s="15">
        <f t="shared" si="1"/>
        <v>0.11639829590584158</v>
      </c>
      <c r="O22" s="15">
        <f t="shared" si="11"/>
        <v>0.6899403731486824</v>
      </c>
      <c r="P22" s="15">
        <f t="shared" si="3"/>
        <v>0.11520659756901273</v>
      </c>
      <c r="Q22" s="16">
        <f t="shared" si="4"/>
        <v>6.6708000000000016</v>
      </c>
      <c r="R22" s="16">
        <f t="shared" si="5"/>
        <v>0.76852017106337034</v>
      </c>
      <c r="S22" s="16">
        <f t="shared" si="6"/>
        <v>5.9022798289366314</v>
      </c>
    </row>
    <row r="23" spans="3:19" ht="15" x14ac:dyDescent="0.25">
      <c r="C23" s="4">
        <v>42705</v>
      </c>
      <c r="D23" s="2" t="s">
        <v>6</v>
      </c>
      <c r="E23" s="5">
        <v>14388</v>
      </c>
      <c r="F23" s="5">
        <v>4935</v>
      </c>
      <c r="G23" s="5">
        <v>1777</v>
      </c>
      <c r="H23" s="5">
        <v>3158</v>
      </c>
      <c r="I23" s="5">
        <v>96845.628000000012</v>
      </c>
      <c r="J23" s="6">
        <v>633370.40712000022</v>
      </c>
      <c r="K23" s="6">
        <v>69020.910000000062</v>
      </c>
      <c r="M23" s="15">
        <f t="shared" si="0"/>
        <v>0.34299416180150127</v>
      </c>
      <c r="N23" s="15">
        <f t="shared" si="1"/>
        <v>0.12350569919377259</v>
      </c>
      <c r="O23" s="15">
        <f t="shared" si="11"/>
        <v>0.63991894630192503</v>
      </c>
      <c r="P23" s="15">
        <f t="shared" si="3"/>
        <v>0.10897400513839156</v>
      </c>
      <c r="Q23" s="16">
        <f t="shared" si="4"/>
        <v>6.5400000000000018</v>
      </c>
      <c r="R23" s="16">
        <f t="shared" si="5"/>
        <v>0.71268999360508101</v>
      </c>
      <c r="S23" s="16">
        <f t="shared" si="6"/>
        <v>5.8273100063949208</v>
      </c>
    </row>
    <row r="24" spans="3:19" ht="15" x14ac:dyDescent="0.25">
      <c r="C24" s="19" t="str">
        <f>"2016 Sum"</f>
        <v>2016 Sum</v>
      </c>
      <c r="D24" s="20"/>
      <c r="E24" s="21">
        <f>SUM(E12:E23)</f>
        <v>119283</v>
      </c>
      <c r="F24" s="21">
        <f t="shared" ref="F24:K24" si="12">SUM(F12:F23)</f>
        <v>40375</v>
      </c>
      <c r="G24" s="21">
        <f t="shared" si="12"/>
        <v>11415</v>
      </c>
      <c r="H24" s="21">
        <f t="shared" si="12"/>
        <v>28960</v>
      </c>
      <c r="I24" s="21">
        <f t="shared" si="12"/>
        <v>684525.15700000012</v>
      </c>
      <c r="J24" s="21">
        <f t="shared" si="12"/>
        <v>3437946.5092888004</v>
      </c>
      <c r="K24" s="21">
        <f t="shared" si="12"/>
        <v>296144.85750000027</v>
      </c>
      <c r="M24" s="28"/>
      <c r="N24" s="28"/>
      <c r="O24" s="28"/>
      <c r="P24" s="28"/>
      <c r="Q24" s="24">
        <f>SUM(Q12:Q23)</f>
        <v>55.720799999999997</v>
      </c>
      <c r="R24" s="24">
        <f t="shared" ref="R24:S24" si="13">SUM(R12:R23)</f>
        <v>4.7558220882599445</v>
      </c>
      <c r="S24" s="24">
        <f t="shared" si="13"/>
        <v>50.96497791174005</v>
      </c>
    </row>
    <row r="25" spans="3:19" ht="15" x14ac:dyDescent="0.25">
      <c r="C25" s="19" t="str">
        <f>"2016 Average"</f>
        <v>2016 Average</v>
      </c>
      <c r="D25" s="20"/>
      <c r="E25" s="21">
        <f>AVERAGE(E12:E23)</f>
        <v>9940.25</v>
      </c>
      <c r="F25" s="21">
        <f t="shared" ref="F25:K25" si="14">AVERAGE(F12:F23)</f>
        <v>3364.5833333333335</v>
      </c>
      <c r="G25" s="21">
        <f t="shared" si="14"/>
        <v>951.25</v>
      </c>
      <c r="H25" s="21">
        <f t="shared" si="14"/>
        <v>2413.3333333333335</v>
      </c>
      <c r="I25" s="21">
        <f t="shared" si="14"/>
        <v>57043.763083333346</v>
      </c>
      <c r="J25" s="22">
        <f t="shared" si="14"/>
        <v>286495.54244073335</v>
      </c>
      <c r="K25" s="22">
        <f t="shared" si="14"/>
        <v>24678.738125000022</v>
      </c>
      <c r="M25" s="23">
        <f t="shared" ref="M25" si="15">AVERAGE(M12:M23)</f>
        <v>0.32991621089454715</v>
      </c>
      <c r="N25" s="23">
        <f t="shared" ref="N25" si="16">AVERAGE(N12:N23)</f>
        <v>9.2854432066227663E-2</v>
      </c>
      <c r="O25" s="23">
        <f t="shared" ref="O25" si="17">AVERAGE(O12:O23)</f>
        <v>0.71243127491580038</v>
      </c>
      <c r="P25" s="23">
        <f t="shared" ref="P25" si="18">AVERAGE(P12:P23)</f>
        <v>8.5996650667780075E-2</v>
      </c>
      <c r="Q25" s="24">
        <f t="shared" ref="Q25" si="19">AVERAGE(Q12:Q23)</f>
        <v>4.6433999999999997</v>
      </c>
      <c r="R25" s="24">
        <f t="shared" ref="R25:S25" si="20">AVERAGE(R12:R23)</f>
        <v>0.39631850735499535</v>
      </c>
      <c r="S25" s="24">
        <f t="shared" si="20"/>
        <v>4.2470814926450045</v>
      </c>
    </row>
    <row r="26" spans="3:19" ht="15" thickBot="1" x14ac:dyDescent="0.25"/>
    <row r="27" spans="3:19" ht="15.75" thickBot="1" x14ac:dyDescent="0.3">
      <c r="C27" s="41" t="s">
        <v>34</v>
      </c>
      <c r="D27" s="42"/>
      <c r="E27" s="42"/>
      <c r="F27" s="42"/>
      <c r="G27" s="42"/>
      <c r="H27" s="42"/>
      <c r="I27" s="42"/>
      <c r="J27" s="42"/>
      <c r="K27" s="43"/>
    </row>
    <row r="28" spans="3:19" x14ac:dyDescent="0.2">
      <c r="C28" t="s">
        <v>15</v>
      </c>
    </row>
    <row r="29" spans="3:19" x14ac:dyDescent="0.2">
      <c r="C29" t="s">
        <v>16</v>
      </c>
    </row>
    <row r="30" spans="3:19" x14ac:dyDescent="0.2">
      <c r="C30" t="s">
        <v>17</v>
      </c>
    </row>
    <row r="31" spans="3:19" x14ac:dyDescent="0.2">
      <c r="C31" t="s">
        <v>18</v>
      </c>
    </row>
    <row r="32" spans="3:19" x14ac:dyDescent="0.2">
      <c r="C32" t="s">
        <v>19</v>
      </c>
    </row>
    <row r="33" spans="2:11" x14ac:dyDescent="0.2">
      <c r="C33" t="s">
        <v>20</v>
      </c>
      <c r="E33" s="10">
        <f t="shared" ref="E33:F39" si="21">E17/E3-1</f>
        <v>38.313043478260873</v>
      </c>
      <c r="F33" s="10">
        <f t="shared" si="21"/>
        <v>12.617391304347827</v>
      </c>
      <c r="G33" s="10">
        <f t="shared" ref="G33:K33" si="22">G17/G3-1</f>
        <v>39.869565217391305</v>
      </c>
      <c r="H33" s="10">
        <f t="shared" si="22"/>
        <v>9.5893719806763293</v>
      </c>
      <c r="I33" s="10">
        <f t="shared" si="22"/>
        <v>37.635232383808095</v>
      </c>
      <c r="J33" s="10">
        <f t="shared" si="22"/>
        <v>24.504303730487681</v>
      </c>
      <c r="K33" s="10">
        <f t="shared" si="22"/>
        <v>67.094606741573074</v>
      </c>
    </row>
    <row r="34" spans="2:11" x14ac:dyDescent="0.2">
      <c r="C34" t="s">
        <v>21</v>
      </c>
      <c r="E34" s="10">
        <f t="shared" si="21"/>
        <v>7.1833046471600692</v>
      </c>
      <c r="F34" s="10">
        <f t="shared" si="21"/>
        <v>2.1710037174721188</v>
      </c>
      <c r="G34" s="10">
        <f t="shared" ref="G34:K34" si="23">G18/G4-1</f>
        <v>3.871428571428571</v>
      </c>
      <c r="H34" s="10">
        <f t="shared" si="23"/>
        <v>1.9166666666666665</v>
      </c>
      <c r="I34" s="10">
        <f t="shared" si="23"/>
        <v>7.9799095243172449</v>
      </c>
      <c r="J34" s="10">
        <f t="shared" si="23"/>
        <v>8.9676995719921404</v>
      </c>
      <c r="K34" s="10">
        <f t="shared" si="23"/>
        <v>4.2566430140563494</v>
      </c>
    </row>
    <row r="35" spans="2:11" x14ac:dyDescent="0.2">
      <c r="C35" t="s">
        <v>22</v>
      </c>
      <c r="E35" s="10">
        <f t="shared" si="21"/>
        <v>4.1990858303707466</v>
      </c>
      <c r="F35" s="10">
        <f t="shared" si="21"/>
        <v>1.4940600978336827</v>
      </c>
      <c r="G35" s="10">
        <f t="shared" ref="G35:K35" si="24">G19/G5-1</f>
        <v>1.2131782945736433</v>
      </c>
      <c r="H35" s="10">
        <f t="shared" si="24"/>
        <v>1.555839727195226</v>
      </c>
      <c r="I35" s="10">
        <f t="shared" si="24"/>
        <v>3.9324660441978878</v>
      </c>
      <c r="J35" s="10">
        <f t="shared" si="24"/>
        <v>3.2328254705527959</v>
      </c>
      <c r="K35" s="10">
        <f t="shared" si="24"/>
        <v>1.144963662783371</v>
      </c>
    </row>
    <row r="36" spans="2:11" x14ac:dyDescent="0.2">
      <c r="C36" t="s">
        <v>23</v>
      </c>
      <c r="E36" s="10">
        <f t="shared" si="21"/>
        <v>1.5003386769022353</v>
      </c>
      <c r="F36" s="10">
        <f t="shared" si="21"/>
        <v>0.12028985507246381</v>
      </c>
      <c r="G36" s="10">
        <f t="shared" ref="G36:K36" si="25">G20/G6-1</f>
        <v>2.267002518891692E-2</v>
      </c>
      <c r="H36" s="10">
        <f t="shared" si="25"/>
        <v>0.14947289156626509</v>
      </c>
      <c r="I36" s="10">
        <f t="shared" si="25"/>
        <v>1.0868968484380859</v>
      </c>
      <c r="J36" s="10">
        <f t="shared" si="25"/>
        <v>1.1697102154395975</v>
      </c>
      <c r="K36" s="10">
        <f t="shared" si="25"/>
        <v>-9.1414178749828046E-2</v>
      </c>
    </row>
    <row r="37" spans="2:11" x14ac:dyDescent="0.2">
      <c r="C37" t="s">
        <v>24</v>
      </c>
      <c r="E37" s="10">
        <f t="shared" si="21"/>
        <v>1.64753329581692</v>
      </c>
      <c r="F37" s="10">
        <f t="shared" si="21"/>
        <v>0.64866451423539773</v>
      </c>
      <c r="G37" s="10">
        <f t="shared" ref="G37:K37" si="26">G21/G7-1</f>
        <v>0.53039832285115307</v>
      </c>
      <c r="H37" s="10">
        <f t="shared" si="26"/>
        <v>0.69465960048919695</v>
      </c>
      <c r="I37" s="10">
        <f t="shared" si="26"/>
        <v>1.1739907551016979</v>
      </c>
      <c r="J37" s="10">
        <f t="shared" si="26"/>
        <v>1.761555824048104</v>
      </c>
      <c r="K37" s="10">
        <f t="shared" si="26"/>
        <v>0.41833638357015923</v>
      </c>
    </row>
    <row r="38" spans="2:11" x14ac:dyDescent="0.2">
      <c r="C38" t="s">
        <v>25</v>
      </c>
      <c r="E38" s="10">
        <f t="shared" si="21"/>
        <v>1.2751766058813865</v>
      </c>
      <c r="F38" s="10">
        <f t="shared" si="21"/>
        <v>0.62926982137261045</v>
      </c>
      <c r="G38" s="10">
        <f t="shared" ref="G38:K38" si="27">G22/G8-1</f>
        <v>0.68443051201671889</v>
      </c>
      <c r="H38" s="10">
        <f t="shared" si="27"/>
        <v>0.60564010743061769</v>
      </c>
      <c r="I38" s="10">
        <f t="shared" si="27"/>
        <v>0.83543658961859735</v>
      </c>
      <c r="J38" s="10">
        <f t="shared" si="27"/>
        <v>1.9252270647046412</v>
      </c>
      <c r="K38" s="10">
        <f t="shared" si="27"/>
        <v>0.99535267012546913</v>
      </c>
    </row>
    <row r="39" spans="2:11" x14ac:dyDescent="0.2">
      <c r="C39" t="s">
        <v>26</v>
      </c>
      <c r="E39" s="10">
        <f t="shared" si="21"/>
        <v>1.0684301322599197</v>
      </c>
      <c r="F39" s="10">
        <f t="shared" si="21"/>
        <v>0.50182592818015825</v>
      </c>
      <c r="G39" s="10">
        <f t="shared" ref="G39:K39" si="28">G23/G9-1</f>
        <v>1.7047184170471841</v>
      </c>
      <c r="H39" s="10">
        <f t="shared" si="28"/>
        <v>0.20121719284899209</v>
      </c>
      <c r="I39" s="10">
        <f t="shared" si="28"/>
        <v>1.2842663199739985</v>
      </c>
      <c r="J39" s="10">
        <f t="shared" si="28"/>
        <v>3.2301228147666663</v>
      </c>
      <c r="K39" s="10">
        <f t="shared" si="28"/>
        <v>3.0238577455033893</v>
      </c>
    </row>
    <row r="40" spans="2:11" ht="15" x14ac:dyDescent="0.25">
      <c r="C40" s="20" t="s">
        <v>38</v>
      </c>
      <c r="D40" s="18"/>
      <c r="E40" s="23">
        <f>AVERAGE(E33:E39)</f>
        <v>7.8838446666645936</v>
      </c>
      <c r="F40" s="23">
        <f t="shared" ref="F40:K40" si="29">AVERAGE(F33:F39)</f>
        <v>2.5975007483591797</v>
      </c>
      <c r="G40" s="23">
        <f t="shared" si="29"/>
        <v>6.8423413372139281</v>
      </c>
      <c r="H40" s="23">
        <f t="shared" si="29"/>
        <v>2.1018383095533277</v>
      </c>
      <c r="I40" s="23">
        <f t="shared" si="29"/>
        <v>7.7040283522079438</v>
      </c>
      <c r="J40" s="23">
        <f t="shared" si="29"/>
        <v>6.3987778131416615</v>
      </c>
      <c r="K40" s="23">
        <f t="shared" si="29"/>
        <v>10.977478005551713</v>
      </c>
    </row>
    <row r="41" spans="2:11" ht="15" thickBot="1" x14ac:dyDescent="0.25">
      <c r="F41" s="10"/>
    </row>
    <row r="42" spans="2:11" ht="15.75" thickBot="1" x14ac:dyDescent="0.3">
      <c r="C42" s="41" t="s">
        <v>35</v>
      </c>
      <c r="D42" s="42"/>
      <c r="E42" s="42"/>
      <c r="F42" s="42"/>
      <c r="G42" s="42"/>
      <c r="H42" s="42"/>
      <c r="I42" s="42"/>
      <c r="J42" s="42"/>
      <c r="K42" s="43"/>
    </row>
    <row r="43" spans="2:11" x14ac:dyDescent="0.2">
      <c r="B43">
        <v>2015</v>
      </c>
      <c r="C43" t="s">
        <v>15</v>
      </c>
      <c r="F43" s="10"/>
    </row>
    <row r="44" spans="2:11" x14ac:dyDescent="0.2">
      <c r="B44">
        <v>2015</v>
      </c>
      <c r="C44" t="s">
        <v>16</v>
      </c>
      <c r="F44" s="10"/>
    </row>
    <row r="45" spans="2:11" x14ac:dyDescent="0.2">
      <c r="B45">
        <v>2015</v>
      </c>
      <c r="C45" t="s">
        <v>17</v>
      </c>
    </row>
    <row r="46" spans="2:11" x14ac:dyDescent="0.2">
      <c r="B46">
        <v>2015</v>
      </c>
      <c r="C46" t="s">
        <v>18</v>
      </c>
    </row>
    <row r="47" spans="2:11" x14ac:dyDescent="0.2">
      <c r="B47">
        <v>2015</v>
      </c>
      <c r="C47" t="s">
        <v>19</v>
      </c>
    </row>
    <row r="48" spans="2:11" x14ac:dyDescent="0.2">
      <c r="B48">
        <v>2015</v>
      </c>
      <c r="C48" t="s">
        <v>20</v>
      </c>
    </row>
    <row r="49" spans="2:11" x14ac:dyDescent="0.2">
      <c r="B49">
        <v>2015</v>
      </c>
      <c r="C49" t="s">
        <v>21</v>
      </c>
      <c r="E49" s="17">
        <f>E4-E3</f>
        <v>932</v>
      </c>
      <c r="F49" s="17">
        <f t="shared" ref="F49:K49" si="30">F4-F3</f>
        <v>846</v>
      </c>
      <c r="G49" s="17">
        <f t="shared" si="30"/>
        <v>117</v>
      </c>
      <c r="H49" s="17">
        <f t="shared" si="30"/>
        <v>729</v>
      </c>
      <c r="I49" s="17">
        <f t="shared" si="30"/>
        <v>5545.1779999999999</v>
      </c>
      <c r="J49" s="17">
        <f t="shared" si="30"/>
        <v>20909.412447999995</v>
      </c>
      <c r="K49" s="17">
        <f t="shared" si="30"/>
        <v>2439.6779999999999</v>
      </c>
    </row>
    <row r="50" spans="2:11" x14ac:dyDescent="0.2">
      <c r="B50">
        <v>2015</v>
      </c>
      <c r="C50" t="s">
        <v>22</v>
      </c>
      <c r="E50" s="17">
        <f t="shared" ref="E50:K54" si="31">E5-E4</f>
        <v>807</v>
      </c>
      <c r="F50" s="17">
        <f t="shared" si="31"/>
        <v>355</v>
      </c>
      <c r="G50" s="17">
        <f t="shared" si="31"/>
        <v>118</v>
      </c>
      <c r="H50" s="17">
        <f t="shared" si="31"/>
        <v>237</v>
      </c>
      <c r="I50" s="17">
        <f t="shared" si="31"/>
        <v>5250.5510000000004</v>
      </c>
      <c r="J50" s="17">
        <f t="shared" si="31"/>
        <v>44718.585424400022</v>
      </c>
      <c r="K50" s="17">
        <f t="shared" si="31"/>
        <v>3243.4200000000037</v>
      </c>
    </row>
    <row r="51" spans="2:11" x14ac:dyDescent="0.2">
      <c r="B51">
        <v>2015</v>
      </c>
      <c r="C51" t="s">
        <v>23</v>
      </c>
      <c r="E51" s="17">
        <f t="shared" si="31"/>
        <v>2460</v>
      </c>
      <c r="F51" s="17">
        <f t="shared" si="31"/>
        <v>2019</v>
      </c>
      <c r="G51" s="17">
        <f t="shared" si="31"/>
        <v>536</v>
      </c>
      <c r="H51" s="17">
        <f t="shared" si="31"/>
        <v>1483</v>
      </c>
      <c r="I51" s="17">
        <f t="shared" si="31"/>
        <v>17601.830000000005</v>
      </c>
      <c r="J51" s="17">
        <f t="shared" si="31"/>
        <v>88712.224362000023</v>
      </c>
      <c r="K51" s="17">
        <f t="shared" si="31"/>
        <v>15355.377000000013</v>
      </c>
    </row>
    <row r="52" spans="2:11" x14ac:dyDescent="0.2">
      <c r="B52">
        <v>2015</v>
      </c>
      <c r="C52" t="s">
        <v>24</v>
      </c>
      <c r="E52" s="17">
        <f t="shared" si="31"/>
        <v>902</v>
      </c>
      <c r="F52" s="17">
        <f t="shared" si="31"/>
        <v>-43</v>
      </c>
      <c r="G52" s="17">
        <f t="shared" si="31"/>
        <v>160</v>
      </c>
      <c r="H52" s="17">
        <f t="shared" si="31"/>
        <v>-203</v>
      </c>
      <c r="I52" s="17">
        <f t="shared" si="31"/>
        <v>4941.1899999999987</v>
      </c>
      <c r="J52" s="17">
        <f t="shared" si="31"/>
        <v>4416.5973779999767</v>
      </c>
      <c r="K52" s="17">
        <f t="shared" si="31"/>
        <v>7885.7010000000046</v>
      </c>
    </row>
    <row r="53" spans="2:11" x14ac:dyDescent="0.2">
      <c r="B53">
        <v>2015</v>
      </c>
      <c r="C53" t="s">
        <v>25</v>
      </c>
      <c r="E53" s="17">
        <f t="shared" si="31"/>
        <v>756</v>
      </c>
      <c r="F53" s="17">
        <f t="shared" si="31"/>
        <v>-216</v>
      </c>
      <c r="G53" s="17">
        <f t="shared" si="31"/>
        <v>3</v>
      </c>
      <c r="H53" s="17">
        <f t="shared" si="31"/>
        <v>-219</v>
      </c>
      <c r="I53" s="17">
        <f t="shared" si="31"/>
        <v>3637.9199999999983</v>
      </c>
      <c r="J53" s="17">
        <f t="shared" si="31"/>
        <v>-7501.4460540000582</v>
      </c>
      <c r="K53" s="17">
        <f t="shared" si="31"/>
        <v>-2051.7209999999977</v>
      </c>
    </row>
    <row r="54" spans="2:11" x14ac:dyDescent="0.2">
      <c r="B54">
        <v>2015</v>
      </c>
      <c r="C54" t="s">
        <v>26</v>
      </c>
      <c r="E54" s="17">
        <f t="shared" si="31"/>
        <v>869</v>
      </c>
      <c r="F54" s="17">
        <f t="shared" si="31"/>
        <v>95</v>
      </c>
      <c r="G54" s="17">
        <f t="shared" si="31"/>
        <v>-300</v>
      </c>
      <c r="H54" s="17">
        <f t="shared" si="31"/>
        <v>395</v>
      </c>
      <c r="I54" s="17">
        <f t="shared" si="31"/>
        <v>4006.1109999999971</v>
      </c>
      <c r="J54" s="17">
        <f t="shared" si="31"/>
        <v>-10959.542078400031</v>
      </c>
      <c r="K54" s="17">
        <f t="shared" si="31"/>
        <v>-9986.5350000000071</v>
      </c>
    </row>
    <row r="55" spans="2:11" ht="15" x14ac:dyDescent="0.25">
      <c r="B55" s="20" t="s">
        <v>36</v>
      </c>
      <c r="C55" s="20"/>
      <c r="D55" s="20"/>
      <c r="E55" s="27">
        <f>AVERAGE(E44:E54)</f>
        <v>1121</v>
      </c>
      <c r="F55" s="27">
        <f t="shared" ref="F55:K55" si="32">AVERAGE(F44:F54)</f>
        <v>509.33333333333331</v>
      </c>
      <c r="G55" s="27">
        <f t="shared" si="32"/>
        <v>105.66666666666667</v>
      </c>
      <c r="H55" s="27">
        <f t="shared" si="32"/>
        <v>403.66666666666669</v>
      </c>
      <c r="I55" s="27">
        <f t="shared" si="32"/>
        <v>6830.4633333333331</v>
      </c>
      <c r="J55" s="27">
        <f t="shared" si="32"/>
        <v>23382.638579999988</v>
      </c>
      <c r="K55" s="27">
        <f t="shared" si="32"/>
        <v>2814.3200000000029</v>
      </c>
    </row>
    <row r="56" spans="2:11" x14ac:dyDescent="0.2">
      <c r="B56">
        <v>2016</v>
      </c>
      <c r="C56" t="s">
        <v>15</v>
      </c>
      <c r="E56" s="17"/>
      <c r="F56" s="17"/>
      <c r="G56" s="17"/>
      <c r="H56" s="17"/>
      <c r="I56" s="17"/>
      <c r="J56" s="17"/>
      <c r="K56" s="17"/>
    </row>
    <row r="57" spans="2:11" x14ac:dyDescent="0.2">
      <c r="B57">
        <v>2016</v>
      </c>
      <c r="C57" t="s">
        <v>16</v>
      </c>
      <c r="E57" s="17">
        <f t="shared" ref="E57:K67" si="33">E13-E12</f>
        <v>344</v>
      </c>
      <c r="F57" s="17">
        <f t="shared" si="33"/>
        <v>20</v>
      </c>
      <c r="G57" s="17">
        <f t="shared" si="33"/>
        <v>311</v>
      </c>
      <c r="H57" s="17">
        <f t="shared" si="33"/>
        <v>-291</v>
      </c>
      <c r="I57" s="17">
        <f t="shared" si="33"/>
        <v>1290.3379999999961</v>
      </c>
      <c r="J57" s="17">
        <f t="shared" si="33"/>
        <v>-5000.615105200035</v>
      </c>
      <c r="K57" s="17">
        <f t="shared" si="33"/>
        <v>6252.5700000000006</v>
      </c>
    </row>
    <row r="58" spans="2:11" x14ac:dyDescent="0.2">
      <c r="B58">
        <v>2016</v>
      </c>
      <c r="C58" t="s">
        <v>17</v>
      </c>
      <c r="E58" s="17">
        <f t="shared" si="33"/>
        <v>384</v>
      </c>
      <c r="F58" s="17">
        <f t="shared" si="33"/>
        <v>-96</v>
      </c>
      <c r="G58" s="17">
        <f t="shared" si="33"/>
        <v>270</v>
      </c>
      <c r="H58" s="17">
        <f t="shared" si="33"/>
        <v>-366</v>
      </c>
      <c r="I58" s="17">
        <f t="shared" si="33"/>
        <v>283.07300000000396</v>
      </c>
      <c r="J58" s="17">
        <f t="shared" si="33"/>
        <v>18303.66424680005</v>
      </c>
      <c r="K58" s="17">
        <f t="shared" si="33"/>
        <v>4072.6800000000003</v>
      </c>
    </row>
    <row r="59" spans="2:11" x14ac:dyDescent="0.2">
      <c r="B59">
        <v>2016</v>
      </c>
      <c r="C59" t="s">
        <v>18</v>
      </c>
      <c r="E59" s="17">
        <f t="shared" si="33"/>
        <v>707</v>
      </c>
      <c r="F59" s="17">
        <f t="shared" si="33"/>
        <v>251</v>
      </c>
      <c r="G59" s="17">
        <f t="shared" si="33"/>
        <v>322</v>
      </c>
      <c r="H59" s="17">
        <f t="shared" si="33"/>
        <v>-71</v>
      </c>
      <c r="I59" s="17">
        <f t="shared" si="33"/>
        <v>1774.3339999999953</v>
      </c>
      <c r="J59" s="17">
        <f t="shared" si="33"/>
        <v>23817.041250400012</v>
      </c>
      <c r="K59" s="17">
        <f t="shared" si="33"/>
        <v>3735.2700000000023</v>
      </c>
    </row>
    <row r="60" spans="2:11" x14ac:dyDescent="0.2">
      <c r="B60">
        <v>2016</v>
      </c>
      <c r="C60" t="s">
        <v>19</v>
      </c>
      <c r="E60" s="17">
        <f t="shared" si="33"/>
        <v>253</v>
      </c>
      <c r="F60" s="17">
        <f t="shared" si="33"/>
        <v>162</v>
      </c>
      <c r="G60" s="17">
        <f t="shared" si="33"/>
        <v>-157</v>
      </c>
      <c r="H60" s="17">
        <f t="shared" si="33"/>
        <v>319</v>
      </c>
      <c r="I60" s="17">
        <f t="shared" si="33"/>
        <v>-862.20400000000518</v>
      </c>
      <c r="J60" s="17">
        <f t="shared" si="33"/>
        <v>14903.532329599984</v>
      </c>
      <c r="K60" s="17">
        <f t="shared" si="33"/>
        <v>-1963.6500000000015</v>
      </c>
    </row>
    <row r="61" spans="2:11" x14ac:dyDescent="0.2">
      <c r="B61">
        <v>2016</v>
      </c>
      <c r="C61" t="s">
        <v>20</v>
      </c>
      <c r="E61" s="17">
        <f t="shared" si="33"/>
        <v>779</v>
      </c>
      <c r="F61" s="17">
        <f t="shared" si="33"/>
        <v>757</v>
      </c>
      <c r="G61" s="17">
        <f t="shared" si="33"/>
        <v>-10</v>
      </c>
      <c r="H61" s="17">
        <f t="shared" si="33"/>
        <v>767</v>
      </c>
      <c r="I61" s="17">
        <f t="shared" si="33"/>
        <v>13465.498000000007</v>
      </c>
      <c r="J61" s="17">
        <f t="shared" si="33"/>
        <v>77245.158968800009</v>
      </c>
      <c r="K61" s="17">
        <f t="shared" si="33"/>
        <v>1223.7599999999984</v>
      </c>
    </row>
    <row r="62" spans="2:11" x14ac:dyDescent="0.2">
      <c r="B62">
        <v>2016</v>
      </c>
      <c r="C62" t="s">
        <v>21</v>
      </c>
      <c r="E62" s="17">
        <f t="shared" si="33"/>
        <v>467</v>
      </c>
      <c r="F62" s="17">
        <f t="shared" si="33"/>
        <v>280</v>
      </c>
      <c r="G62" s="17">
        <f t="shared" si="33"/>
        <v>-258</v>
      </c>
      <c r="H62" s="17">
        <f t="shared" si="33"/>
        <v>538</v>
      </c>
      <c r="I62" s="17">
        <f t="shared" si="33"/>
        <v>7861.3840000000055</v>
      </c>
      <c r="J62" s="17">
        <f t="shared" si="33"/>
        <v>61865.403110400075</v>
      </c>
      <c r="K62" s="17">
        <f t="shared" si="33"/>
        <v>-3953.2199999999975</v>
      </c>
    </row>
    <row r="63" spans="2:11" x14ac:dyDescent="0.2">
      <c r="B63">
        <v>2016</v>
      </c>
      <c r="C63" t="s">
        <v>22</v>
      </c>
      <c r="E63" s="17">
        <f t="shared" si="33"/>
        <v>728</v>
      </c>
      <c r="F63" s="17">
        <f t="shared" si="33"/>
        <v>157</v>
      </c>
      <c r="G63" s="17">
        <f t="shared" si="33"/>
        <v>-111</v>
      </c>
      <c r="H63" s="17">
        <f t="shared" si="33"/>
        <v>268</v>
      </c>
      <c r="I63" s="17">
        <f t="shared" si="33"/>
        <v>-2268.8770000000077</v>
      </c>
      <c r="J63" s="17">
        <f t="shared" si="33"/>
        <v>15277.325026799983</v>
      </c>
      <c r="K63" s="17">
        <f t="shared" si="33"/>
        <v>-1465.295999999993</v>
      </c>
    </row>
    <row r="64" spans="2:11" x14ac:dyDescent="0.2">
      <c r="B64">
        <v>2016</v>
      </c>
      <c r="C64" t="s">
        <v>23</v>
      </c>
      <c r="E64" s="17">
        <f t="shared" si="33"/>
        <v>837</v>
      </c>
      <c r="F64" s="17">
        <f t="shared" si="33"/>
        <v>296</v>
      </c>
      <c r="G64" s="17">
        <f t="shared" si="33"/>
        <v>241</v>
      </c>
      <c r="H64" s="17">
        <f t="shared" si="33"/>
        <v>55</v>
      </c>
      <c r="I64" s="17">
        <f t="shared" si="33"/>
        <v>1989.461000000003</v>
      </c>
      <c r="J64" s="17">
        <f t="shared" si="33"/>
        <v>37620.787603600067</v>
      </c>
      <c r="K64" s="17">
        <f t="shared" si="33"/>
        <v>6595.1085000000039</v>
      </c>
    </row>
    <row r="65" spans="2:11" x14ac:dyDescent="0.2">
      <c r="B65">
        <v>2016</v>
      </c>
      <c r="C65" t="s">
        <v>24</v>
      </c>
      <c r="E65" s="17">
        <f t="shared" si="33"/>
        <v>3040</v>
      </c>
      <c r="F65" s="17">
        <f t="shared" si="33"/>
        <v>1752</v>
      </c>
      <c r="G65" s="17">
        <f t="shared" si="33"/>
        <v>648</v>
      </c>
      <c r="H65" s="17">
        <f t="shared" si="33"/>
        <v>1104</v>
      </c>
      <c r="I65" s="17">
        <f t="shared" si="33"/>
        <v>13338.509999999995</v>
      </c>
      <c r="J65" s="17">
        <f t="shared" si="33"/>
        <v>109125.01122800005</v>
      </c>
      <c r="K65" s="17">
        <f t="shared" si="33"/>
        <v>22045.054500000035</v>
      </c>
    </row>
    <row r="66" spans="2:11" x14ac:dyDescent="0.2">
      <c r="B66">
        <v>2016</v>
      </c>
      <c r="C66" t="s">
        <v>25</v>
      </c>
      <c r="E66" s="17">
        <f t="shared" si="33"/>
        <v>-265</v>
      </c>
      <c r="F66" s="17">
        <f t="shared" si="33"/>
        <v>-418</v>
      </c>
      <c r="G66" s="17">
        <f t="shared" si="33"/>
        <v>152</v>
      </c>
      <c r="H66" s="17">
        <f t="shared" si="33"/>
        <v>-570</v>
      </c>
      <c r="I66" s="17">
        <f t="shared" si="33"/>
        <v>-5088.5299999999988</v>
      </c>
      <c r="J66" s="17">
        <f t="shared" si="33"/>
        <v>5584.3670903999591</v>
      </c>
      <c r="K66" s="17">
        <f t="shared" si="33"/>
        <v>12749.877</v>
      </c>
    </row>
    <row r="67" spans="2:11" x14ac:dyDescent="0.2">
      <c r="B67">
        <v>2016</v>
      </c>
      <c r="C67" t="s">
        <v>26</v>
      </c>
      <c r="E67" s="17">
        <f t="shared" si="33"/>
        <v>539</v>
      </c>
      <c r="F67" s="17">
        <f t="shared" si="33"/>
        <v>-264</v>
      </c>
      <c r="G67" s="17">
        <f t="shared" si="33"/>
        <v>165</v>
      </c>
      <c r="H67" s="17">
        <f t="shared" si="33"/>
        <v>-429</v>
      </c>
      <c r="I67" s="17">
        <f t="shared" si="33"/>
        <v>26381.916000000012</v>
      </c>
      <c r="J67" s="17">
        <f t="shared" si="33"/>
        <v>163321.07711040013</v>
      </c>
      <c r="K67" s="17">
        <f t="shared" si="33"/>
        <v>14868.126000000004</v>
      </c>
    </row>
    <row r="68" spans="2:11" ht="15" x14ac:dyDescent="0.25">
      <c r="B68" s="20" t="s">
        <v>37</v>
      </c>
      <c r="C68" s="20"/>
      <c r="D68" s="20"/>
      <c r="E68" s="27">
        <f>AVERAGE(E57:E67)</f>
        <v>710.27272727272725</v>
      </c>
      <c r="F68" s="27">
        <f t="shared" ref="F68" si="34">AVERAGE(F57:F67)</f>
        <v>263.36363636363637</v>
      </c>
      <c r="G68" s="27">
        <f t="shared" ref="G68" si="35">AVERAGE(G57:G67)</f>
        <v>143</v>
      </c>
      <c r="H68" s="27">
        <f t="shared" ref="H68" si="36">AVERAGE(H57:H67)</f>
        <v>120.36363636363636</v>
      </c>
      <c r="I68" s="27">
        <f t="shared" ref="I68" si="37">AVERAGE(I57:I67)</f>
        <v>5287.7184545454547</v>
      </c>
      <c r="J68" s="27">
        <f t="shared" ref="J68" si="38">AVERAGE(J57:J67)</f>
        <v>47460.25026000003</v>
      </c>
      <c r="K68" s="27">
        <f>AVERAGE(K57:K67)</f>
        <v>5832.752727272732</v>
      </c>
    </row>
    <row r="69" spans="2:11" x14ac:dyDescent="0.2">
      <c r="E69" s="10">
        <f>E68/E55-1</f>
        <v>-0.36639364204038605</v>
      </c>
      <c r="F69" s="10">
        <f t="shared" ref="F69:K69" si="39">F68/F55-1</f>
        <v>-0.48292479771537355</v>
      </c>
      <c r="G69" s="10">
        <f t="shared" si="39"/>
        <v>0.35331230283911674</v>
      </c>
      <c r="H69" s="10">
        <f t="shared" si="39"/>
        <v>-0.70182418737332042</v>
      </c>
      <c r="I69" s="10">
        <f t="shared" si="39"/>
        <v>-0.22586240544753844</v>
      </c>
      <c r="J69" s="10">
        <f t="shared" si="39"/>
        <v>1.0297217569190198</v>
      </c>
      <c r="K69" s="10">
        <f t="shared" si="39"/>
        <v>1.072526481449418</v>
      </c>
    </row>
  </sheetData>
  <autoFilter ref="C2:K23" xr:uid="{7D5CD7A0-5E4F-4F7E-BCF3-9DF136565936}"/>
  <mergeCells count="2">
    <mergeCell ref="C27:K27"/>
    <mergeCell ref="C42:K42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FCF1-090E-46FF-95C1-C5B30FDF2903}">
  <dimension ref="B2:S69"/>
  <sheetViews>
    <sheetView zoomScaleNormal="10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O25" sqref="O25"/>
    </sheetView>
  </sheetViews>
  <sheetFormatPr defaultRowHeight="14.25" x14ac:dyDescent="0.2"/>
  <cols>
    <col min="1" max="1" width="1.375" customWidth="1"/>
    <col min="2" max="2" width="9" bestFit="1" customWidth="1"/>
    <col min="3" max="3" width="10.375" bestFit="1" customWidth="1"/>
    <col min="4" max="4" width="15.625" bestFit="1" customWidth="1"/>
    <col min="5" max="5" width="13.75" bestFit="1" customWidth="1"/>
    <col min="6" max="6" width="12.125" bestFit="1" customWidth="1"/>
    <col min="7" max="7" width="12" bestFit="1" customWidth="1"/>
    <col min="8" max="8" width="14.5" bestFit="1" customWidth="1"/>
    <col min="9" max="9" width="9.875" bestFit="1" customWidth="1"/>
    <col min="10" max="10" width="13.25" bestFit="1" customWidth="1"/>
    <col min="11" max="11" width="17" bestFit="1" customWidth="1"/>
    <col min="12" max="12" width="3.5" style="12" customWidth="1"/>
    <col min="13" max="13" width="18.875" style="11" bestFit="1" customWidth="1"/>
    <col min="14" max="14" width="18.25" style="11" bestFit="1" customWidth="1"/>
    <col min="15" max="15" width="18.375" style="11" customWidth="1"/>
    <col min="16" max="16" width="17.375" style="11" bestFit="1" customWidth="1"/>
    <col min="17" max="17" width="14.125" style="11" bestFit="1" customWidth="1"/>
    <col min="18" max="18" width="18.125" style="11" customWidth="1"/>
    <col min="19" max="19" width="14.125" style="11" customWidth="1"/>
  </cols>
  <sheetData>
    <row r="2" spans="3:19" ht="29.45" customHeight="1" x14ac:dyDescent="0.25">
      <c r="C2" s="3" t="s">
        <v>0</v>
      </c>
      <c r="D2" s="3" t="s">
        <v>1</v>
      </c>
      <c r="E2" s="26" t="s">
        <v>3</v>
      </c>
      <c r="F2" s="26" t="s">
        <v>2</v>
      </c>
      <c r="G2" s="26" t="s">
        <v>12</v>
      </c>
      <c r="H2" s="26" t="s">
        <v>13</v>
      </c>
      <c r="I2" s="26" t="s">
        <v>4</v>
      </c>
      <c r="J2" s="26" t="s">
        <v>5</v>
      </c>
      <c r="K2" s="26" t="s">
        <v>14</v>
      </c>
      <c r="M2" s="14" t="s">
        <v>30</v>
      </c>
      <c r="N2" s="14" t="s">
        <v>31</v>
      </c>
      <c r="O2" s="14" t="s">
        <v>32</v>
      </c>
      <c r="P2" s="14" t="s">
        <v>27</v>
      </c>
      <c r="Q2" s="14" t="s">
        <v>28</v>
      </c>
      <c r="R2" s="14" t="s">
        <v>29</v>
      </c>
      <c r="S2" s="14" t="s">
        <v>33</v>
      </c>
    </row>
    <row r="3" spans="3:19" ht="15" x14ac:dyDescent="0.25">
      <c r="C3" s="4">
        <v>42156</v>
      </c>
      <c r="D3" s="2" t="s">
        <v>7</v>
      </c>
      <c r="E3" s="5">
        <v>176</v>
      </c>
      <c r="F3" s="5">
        <v>176</v>
      </c>
      <c r="G3" s="5">
        <v>19</v>
      </c>
      <c r="H3" s="5">
        <v>157</v>
      </c>
      <c r="I3" s="5">
        <v>1072.72</v>
      </c>
      <c r="J3" s="6">
        <v>7296.2123520000014</v>
      </c>
      <c r="K3" s="6">
        <v>345.57599999999996</v>
      </c>
      <c r="M3" s="15">
        <f>F3/E3</f>
        <v>1</v>
      </c>
      <c r="N3" s="15">
        <f>G3/E3</f>
        <v>0.10795454545454546</v>
      </c>
      <c r="O3" s="15">
        <f>H3/F3</f>
        <v>0.89204545454545459</v>
      </c>
      <c r="P3" s="15">
        <f>K3/J3</f>
        <v>4.7363753044450847E-2</v>
      </c>
      <c r="Q3" s="16">
        <f>J3/I3</f>
        <v>6.8016000000000014</v>
      </c>
      <c r="R3" s="16">
        <f>K3/I3</f>
        <v>0.32214930270713693</v>
      </c>
      <c r="S3" s="16">
        <f>Q3-R3</f>
        <v>6.4794506972928643</v>
      </c>
    </row>
    <row r="4" spans="3:19" ht="15" x14ac:dyDescent="0.25">
      <c r="C4" s="4">
        <v>42186</v>
      </c>
      <c r="D4" s="2" t="s">
        <v>7</v>
      </c>
      <c r="E4" s="5">
        <v>1300</v>
      </c>
      <c r="F4" s="5">
        <v>1388</v>
      </c>
      <c r="G4" s="5">
        <v>182</v>
      </c>
      <c r="H4" s="5">
        <v>1118</v>
      </c>
      <c r="I4" s="5">
        <v>8239.1679999999997</v>
      </c>
      <c r="J4" s="6">
        <v>54961.841894400008</v>
      </c>
      <c r="K4" s="6">
        <v>3658.2000000000007</v>
      </c>
      <c r="M4" s="15">
        <f t="shared" ref="M4:M23" si="0">F4/E4</f>
        <v>1.0676923076923077</v>
      </c>
      <c r="N4" s="15">
        <f t="shared" ref="N4:O23" si="1">G4/E4</f>
        <v>0.14000000000000001</v>
      </c>
      <c r="O4" s="15">
        <f t="shared" si="1"/>
        <v>0.8054755043227666</v>
      </c>
      <c r="P4" s="15">
        <f t="shared" ref="P4:P23" si="2">K4/J4</f>
        <v>6.6558904758479906E-2</v>
      </c>
      <c r="Q4" s="16">
        <f t="shared" ref="Q4:Q23" si="3">J4/I4</f>
        <v>6.6708000000000016</v>
      </c>
      <c r="R4" s="16">
        <f t="shared" ref="R4:R23" si="4">K4/I4</f>
        <v>0.44400114186286782</v>
      </c>
      <c r="S4" s="16">
        <f t="shared" ref="S4:S23" si="5">Q4-R4</f>
        <v>6.2267988581371334</v>
      </c>
    </row>
    <row r="5" spans="3:19" ht="15" x14ac:dyDescent="0.25">
      <c r="C5" s="4">
        <v>42217</v>
      </c>
      <c r="D5" s="2" t="s">
        <v>7</v>
      </c>
      <c r="E5" s="5">
        <v>1479</v>
      </c>
      <c r="F5" s="5">
        <v>1928</v>
      </c>
      <c r="G5" s="5">
        <v>281</v>
      </c>
      <c r="H5" s="5">
        <v>1198</v>
      </c>
      <c r="I5" s="5">
        <v>12159.896000000001</v>
      </c>
      <c r="J5" s="6">
        <v>73163.662252800015</v>
      </c>
      <c r="K5" s="6">
        <v>5999</v>
      </c>
      <c r="M5" s="15">
        <f t="shared" si="0"/>
        <v>1.3035835023664639</v>
      </c>
      <c r="N5" s="15">
        <f t="shared" si="1"/>
        <v>0.18999323867478027</v>
      </c>
      <c r="O5" s="15">
        <f t="shared" si="1"/>
        <v>0.62136929460580914</v>
      </c>
      <c r="P5" s="15">
        <f t="shared" si="2"/>
        <v>8.1994255280330983E-2</v>
      </c>
      <c r="Q5" s="16">
        <f t="shared" si="3"/>
        <v>6.0168000000000008</v>
      </c>
      <c r="R5" s="16">
        <f t="shared" si="4"/>
        <v>0.4933430351706955</v>
      </c>
      <c r="S5" s="16">
        <f t="shared" si="5"/>
        <v>5.5234569648293057</v>
      </c>
    </row>
    <row r="6" spans="3:19" ht="15" x14ac:dyDescent="0.25">
      <c r="C6" s="4">
        <v>42248</v>
      </c>
      <c r="D6" s="2" t="s">
        <v>7</v>
      </c>
      <c r="E6" s="5">
        <v>2279</v>
      </c>
      <c r="F6" s="5">
        <v>3049</v>
      </c>
      <c r="G6" s="5">
        <v>547</v>
      </c>
      <c r="H6" s="5">
        <v>1732</v>
      </c>
      <c r="I6" s="5">
        <v>20846.013000000003</v>
      </c>
      <c r="J6" s="6">
        <v>111792.99851640001</v>
      </c>
      <c r="K6" s="6">
        <v>13675</v>
      </c>
      <c r="M6" s="15">
        <f t="shared" si="0"/>
        <v>1.3378674857393593</v>
      </c>
      <c r="N6" s="15">
        <f t="shared" si="1"/>
        <v>0.24001755155770074</v>
      </c>
      <c r="O6" s="15">
        <f t="shared" si="1"/>
        <v>0.56805510003279769</v>
      </c>
      <c r="P6" s="15">
        <f t="shared" si="2"/>
        <v>0.12232429742005606</v>
      </c>
      <c r="Q6" s="16">
        <f t="shared" si="3"/>
        <v>5.3628</v>
      </c>
      <c r="R6" s="16">
        <f t="shared" si="4"/>
        <v>0.65600074220427662</v>
      </c>
      <c r="S6" s="16">
        <f t="shared" si="5"/>
        <v>4.7067992577957236</v>
      </c>
    </row>
    <row r="7" spans="3:19" ht="15" x14ac:dyDescent="0.25">
      <c r="C7" s="4">
        <v>42278</v>
      </c>
      <c r="D7" s="2" t="s">
        <v>7</v>
      </c>
      <c r="E7" s="5">
        <v>3143</v>
      </c>
      <c r="F7" s="5">
        <v>4671</v>
      </c>
      <c r="G7" s="5">
        <v>911</v>
      </c>
      <c r="H7" s="5">
        <v>2232</v>
      </c>
      <c r="I7" s="5">
        <v>30945.375000000004</v>
      </c>
      <c r="J7" s="6">
        <v>145715.58180000001</v>
      </c>
      <c r="K7" s="6">
        <v>22543</v>
      </c>
      <c r="M7" s="15">
        <f t="shared" si="0"/>
        <v>1.4861597200127268</v>
      </c>
      <c r="N7" s="15">
        <f t="shared" si="1"/>
        <v>0.28985046134266623</v>
      </c>
      <c r="O7" s="15">
        <f t="shared" si="1"/>
        <v>0.47784200385356457</v>
      </c>
      <c r="P7" s="15">
        <f t="shared" si="2"/>
        <v>0.15470548668529557</v>
      </c>
      <c r="Q7" s="16">
        <f t="shared" si="3"/>
        <v>4.7088000000000001</v>
      </c>
      <c r="R7" s="16">
        <f t="shared" si="4"/>
        <v>0.72847719570371983</v>
      </c>
      <c r="S7" s="16">
        <f t="shared" si="5"/>
        <v>3.9803228042962804</v>
      </c>
    </row>
    <row r="8" spans="3:19" ht="15" x14ac:dyDescent="0.25">
      <c r="C8" s="4">
        <v>42309</v>
      </c>
      <c r="D8" s="2" t="s">
        <v>7</v>
      </c>
      <c r="E8" s="5">
        <v>3182</v>
      </c>
      <c r="F8" s="5">
        <v>5705</v>
      </c>
      <c r="G8" s="5">
        <v>891</v>
      </c>
      <c r="H8" s="5">
        <v>2291</v>
      </c>
      <c r="I8" s="5">
        <v>36586.165000000008</v>
      </c>
      <c r="J8" s="6">
        <v>148349.58184200001</v>
      </c>
      <c r="K8" s="6">
        <v>16432</v>
      </c>
      <c r="M8" s="15">
        <f t="shared" si="0"/>
        <v>1.7928975487115022</v>
      </c>
      <c r="N8" s="15">
        <f t="shared" si="1"/>
        <v>0.2800125707102451</v>
      </c>
      <c r="O8" s="15">
        <f t="shared" si="1"/>
        <v>0.40157756354075375</v>
      </c>
      <c r="P8" s="15">
        <f t="shared" si="2"/>
        <v>0.1107653947922882</v>
      </c>
      <c r="Q8" s="16">
        <f t="shared" si="3"/>
        <v>4.0547999999999993</v>
      </c>
      <c r="R8" s="16">
        <f t="shared" si="4"/>
        <v>0.44913152280377011</v>
      </c>
      <c r="S8" s="16">
        <f t="shared" si="5"/>
        <v>3.6056684771962293</v>
      </c>
    </row>
    <row r="9" spans="3:19" ht="15" x14ac:dyDescent="0.25">
      <c r="C9" s="4">
        <v>42339</v>
      </c>
      <c r="D9" s="2" t="s">
        <v>7</v>
      </c>
      <c r="E9" s="5">
        <v>2975</v>
      </c>
      <c r="F9" s="5">
        <v>6399</v>
      </c>
      <c r="G9" s="5">
        <v>536</v>
      </c>
      <c r="H9" s="5">
        <v>2439</v>
      </c>
      <c r="I9" s="5">
        <v>39680.199000000001</v>
      </c>
      <c r="J9" s="6">
        <v>134944.42075919994</v>
      </c>
      <c r="K9" s="6">
        <v>9000</v>
      </c>
      <c r="M9" s="15">
        <f t="shared" si="0"/>
        <v>2.1509243697478992</v>
      </c>
      <c r="N9" s="15">
        <f t="shared" si="1"/>
        <v>0.18016806722689074</v>
      </c>
      <c r="O9" s="15">
        <f t="shared" si="1"/>
        <v>0.38115330520393814</v>
      </c>
      <c r="P9" s="15">
        <f t="shared" si="2"/>
        <v>6.6694124509674602E-2</v>
      </c>
      <c r="Q9" s="16">
        <f t="shared" si="3"/>
        <v>3.4007999999999985</v>
      </c>
      <c r="R9" s="16">
        <f t="shared" si="4"/>
        <v>0.22681337863250131</v>
      </c>
      <c r="S9" s="16">
        <f t="shared" si="5"/>
        <v>3.1739866213674972</v>
      </c>
    </row>
    <row r="10" spans="3:19" ht="15" x14ac:dyDescent="0.25">
      <c r="C10" s="19" t="str">
        <f>"2015 Sum"</f>
        <v>2015 Sum</v>
      </c>
      <c r="D10" s="25"/>
      <c r="E10" s="21">
        <f>SUM(E3:E9)</f>
        <v>14534</v>
      </c>
      <c r="F10" s="21">
        <f t="shared" ref="F10:K10" si="6">SUM(F3:F9)</f>
        <v>23316</v>
      </c>
      <c r="G10" s="21">
        <f t="shared" si="6"/>
        <v>3367</v>
      </c>
      <c r="H10" s="21">
        <f t="shared" si="6"/>
        <v>11167</v>
      </c>
      <c r="I10" s="21">
        <f t="shared" si="6"/>
        <v>149529.53600000002</v>
      </c>
      <c r="J10" s="21">
        <f t="shared" si="6"/>
        <v>676224.29941680003</v>
      </c>
      <c r="K10" s="21">
        <f t="shared" si="6"/>
        <v>71652.775999999998</v>
      </c>
      <c r="M10" s="28"/>
      <c r="N10" s="28"/>
      <c r="O10" s="28"/>
      <c r="P10" s="28"/>
      <c r="Q10" s="24">
        <f>SUM(Q3:Q9)</f>
        <v>37.016399999999997</v>
      </c>
      <c r="R10" s="24">
        <f t="shared" ref="R10:S10" si="7">SUM(R3:R9)</f>
        <v>3.3199163190849679</v>
      </c>
      <c r="S10" s="24">
        <f t="shared" si="7"/>
        <v>33.696483680915037</v>
      </c>
    </row>
    <row r="11" spans="3:19" ht="15" x14ac:dyDescent="0.25">
      <c r="C11" s="19" t="str">
        <f>"2015 Average"</f>
        <v>2015 Average</v>
      </c>
      <c r="D11" s="25"/>
      <c r="E11" s="21">
        <f>AVERAGE(E3:E9)</f>
        <v>2076.2857142857142</v>
      </c>
      <c r="F11" s="21">
        <f t="shared" ref="F11:K11" si="8">AVERAGE(F3:F9)</f>
        <v>3330.8571428571427</v>
      </c>
      <c r="G11" s="21">
        <f t="shared" si="8"/>
        <v>481</v>
      </c>
      <c r="H11" s="21">
        <f t="shared" si="8"/>
        <v>1595.2857142857142</v>
      </c>
      <c r="I11" s="21">
        <f t="shared" si="8"/>
        <v>21361.362285714287</v>
      </c>
      <c r="J11" s="21">
        <f t="shared" si="8"/>
        <v>96603.471345257145</v>
      </c>
      <c r="K11" s="21">
        <f t="shared" si="8"/>
        <v>10236.110857142858</v>
      </c>
      <c r="M11" s="23">
        <f>AVERAGE(M3:M9)</f>
        <v>1.4484464191814654</v>
      </c>
      <c r="N11" s="23">
        <f t="shared" ref="N11:S11" si="9">AVERAGE(N3:N9)</f>
        <v>0.20399949070954695</v>
      </c>
      <c r="O11" s="23">
        <f t="shared" si="9"/>
        <v>0.59250260372929786</v>
      </c>
      <c r="P11" s="23">
        <f t="shared" si="9"/>
        <v>9.2915173784368019E-2</v>
      </c>
      <c r="Q11" s="24">
        <f t="shared" si="9"/>
        <v>5.2880571428571423</v>
      </c>
      <c r="R11" s="24">
        <f t="shared" si="9"/>
        <v>0.47427375986928111</v>
      </c>
      <c r="S11" s="24">
        <f t="shared" si="9"/>
        <v>4.8137833829878627</v>
      </c>
    </row>
    <row r="12" spans="3:19" ht="15" x14ac:dyDescent="0.25">
      <c r="C12" s="4">
        <v>42370</v>
      </c>
      <c r="D12" s="2" t="s">
        <v>7</v>
      </c>
      <c r="E12" s="5">
        <v>1797</v>
      </c>
      <c r="F12" s="5">
        <v>5288</v>
      </c>
      <c r="G12" s="5">
        <v>234</v>
      </c>
      <c r="H12" s="5">
        <v>1563</v>
      </c>
      <c r="I12" s="5">
        <v>31669.832000000002</v>
      </c>
      <c r="J12" s="6">
        <v>86990.694537599935</v>
      </c>
      <c r="K12" s="6">
        <v>4125</v>
      </c>
      <c r="M12" s="15">
        <f t="shared" si="0"/>
        <v>2.9426822481914301</v>
      </c>
      <c r="N12" s="15">
        <f t="shared" si="1"/>
        <v>0.1302170283806344</v>
      </c>
      <c r="O12" s="15">
        <f t="shared" si="1"/>
        <v>0.29557488653555219</v>
      </c>
      <c r="P12" s="15">
        <f t="shared" si="2"/>
        <v>4.7418864993853498E-2</v>
      </c>
      <c r="Q12" s="16">
        <f t="shared" si="3"/>
        <v>2.7467999999999977</v>
      </c>
      <c r="R12" s="16">
        <f t="shared" si="4"/>
        <v>0.13025013836511667</v>
      </c>
      <c r="S12" s="16">
        <f t="shared" si="5"/>
        <v>2.6165498616348808</v>
      </c>
    </row>
    <row r="13" spans="3:19" ht="15" x14ac:dyDescent="0.25">
      <c r="C13" s="4">
        <v>42401</v>
      </c>
      <c r="D13" s="2" t="s">
        <v>7</v>
      </c>
      <c r="E13" s="5">
        <v>2604</v>
      </c>
      <c r="F13" s="5">
        <v>6197</v>
      </c>
      <c r="G13" s="5">
        <v>729</v>
      </c>
      <c r="H13" s="5">
        <v>1875</v>
      </c>
      <c r="I13" s="5">
        <v>35471.628000000004</v>
      </c>
      <c r="J13" s="6">
        <v>97433.467790399925</v>
      </c>
      <c r="K13" s="6">
        <v>15420.888000000008</v>
      </c>
      <c r="M13" s="15">
        <f t="shared" si="0"/>
        <v>2.3798003072196621</v>
      </c>
      <c r="N13" s="15">
        <f t="shared" si="1"/>
        <v>0.27995391705069123</v>
      </c>
      <c r="O13" s="15">
        <f t="shared" si="1"/>
        <v>0.30256575762465709</v>
      </c>
      <c r="P13" s="15">
        <f t="shared" si="2"/>
        <v>0.15827095503953131</v>
      </c>
      <c r="Q13" s="16">
        <f t="shared" si="3"/>
        <v>2.7467999999999977</v>
      </c>
      <c r="R13" s="16">
        <f t="shared" si="4"/>
        <v>0.43473865930258421</v>
      </c>
      <c r="S13" s="16">
        <f t="shared" si="5"/>
        <v>2.3120613406974133</v>
      </c>
    </row>
    <row r="14" spans="3:19" ht="15" x14ac:dyDescent="0.25">
      <c r="C14" s="4">
        <v>42430</v>
      </c>
      <c r="D14" s="2" t="s">
        <v>7</v>
      </c>
      <c r="E14" s="5">
        <v>3097</v>
      </c>
      <c r="F14" s="5">
        <v>7613</v>
      </c>
      <c r="G14" s="5">
        <v>1332</v>
      </c>
      <c r="H14" s="5">
        <v>1765</v>
      </c>
      <c r="I14" s="5">
        <v>41559.367000000006</v>
      </c>
      <c r="J14" s="6">
        <v>132275.15328759994</v>
      </c>
      <c r="K14" s="6">
        <v>25169.319000000021</v>
      </c>
      <c r="M14" s="15">
        <f t="shared" si="0"/>
        <v>2.458185340652244</v>
      </c>
      <c r="N14" s="15">
        <f t="shared" si="1"/>
        <v>0.43009363900548919</v>
      </c>
      <c r="O14" s="15">
        <f t="shared" si="1"/>
        <v>0.2318402732168659</v>
      </c>
      <c r="P14" s="15">
        <f t="shared" si="2"/>
        <v>0.19028002141320902</v>
      </c>
      <c r="Q14" s="16">
        <f t="shared" si="3"/>
        <v>3.1827999999999981</v>
      </c>
      <c r="R14" s="16">
        <f t="shared" si="4"/>
        <v>0.60562325215396129</v>
      </c>
      <c r="S14" s="16">
        <f t="shared" si="5"/>
        <v>2.5771767478460368</v>
      </c>
    </row>
    <row r="15" spans="3:19" ht="15" x14ac:dyDescent="0.25">
      <c r="C15" s="4">
        <v>42461</v>
      </c>
      <c r="D15" s="2" t="s">
        <v>7</v>
      </c>
      <c r="E15" s="5">
        <v>2484</v>
      </c>
      <c r="F15" s="5">
        <v>7493</v>
      </c>
      <c r="G15" s="5">
        <v>1192</v>
      </c>
      <c r="H15" s="5">
        <v>1292</v>
      </c>
      <c r="I15" s="5">
        <v>38918.642</v>
      </c>
      <c r="J15" s="6">
        <v>140838.78166959994</v>
      </c>
      <c r="K15" s="6">
        <v>19852.128000000012</v>
      </c>
      <c r="M15" s="15">
        <f t="shared" si="0"/>
        <v>3.0165056360708533</v>
      </c>
      <c r="N15" s="15">
        <f t="shared" si="1"/>
        <v>0.47987117552334946</v>
      </c>
      <c r="O15" s="15">
        <f t="shared" si="1"/>
        <v>0.17242759909248631</v>
      </c>
      <c r="P15" s="15">
        <f t="shared" si="2"/>
        <v>0.14095640252392991</v>
      </c>
      <c r="Q15" s="16">
        <f t="shared" si="3"/>
        <v>3.6187999999999985</v>
      </c>
      <c r="R15" s="16">
        <f t="shared" si="4"/>
        <v>0.51009302945359736</v>
      </c>
      <c r="S15" s="16">
        <f t="shared" si="5"/>
        <v>3.1087069705464012</v>
      </c>
    </row>
    <row r="16" spans="3:19" ht="15" x14ac:dyDescent="0.25">
      <c r="C16" s="4">
        <v>42491</v>
      </c>
      <c r="D16" s="2" t="s">
        <v>7</v>
      </c>
      <c r="E16" s="5">
        <v>2615</v>
      </c>
      <c r="F16" s="5">
        <v>7931</v>
      </c>
      <c r="G16" s="5">
        <v>994</v>
      </c>
      <c r="H16" s="5">
        <v>1621</v>
      </c>
      <c r="I16" s="5">
        <v>39091.89899999999</v>
      </c>
      <c r="J16" s="6">
        <v>158509.83206519994</v>
      </c>
      <c r="K16" s="6">
        <v>18035.65500000001</v>
      </c>
      <c r="M16" s="15">
        <f t="shared" si="0"/>
        <v>3.0328871892925431</v>
      </c>
      <c r="N16" s="15">
        <f t="shared" si="1"/>
        <v>0.38011472275334607</v>
      </c>
      <c r="O16" s="15">
        <f t="shared" si="1"/>
        <v>0.2043878451645442</v>
      </c>
      <c r="P16" s="15">
        <f t="shared" si="2"/>
        <v>0.11378256329601935</v>
      </c>
      <c r="Q16" s="16">
        <f t="shared" si="3"/>
        <v>4.0547999999999993</v>
      </c>
      <c r="R16" s="16">
        <f t="shared" si="4"/>
        <v>0.46136553765269922</v>
      </c>
      <c r="S16" s="16">
        <f t="shared" si="5"/>
        <v>3.5934344623473002</v>
      </c>
    </row>
    <row r="17" spans="3:19" ht="15" x14ac:dyDescent="0.25">
      <c r="C17" s="4">
        <v>42522</v>
      </c>
      <c r="D17" s="2" t="s">
        <v>7</v>
      </c>
      <c r="E17" s="5">
        <v>2051</v>
      </c>
      <c r="F17" s="5">
        <v>7269</v>
      </c>
      <c r="G17" s="5">
        <v>574</v>
      </c>
      <c r="H17" s="5">
        <v>1477</v>
      </c>
      <c r="I17" s="5">
        <v>44689.812000000005</v>
      </c>
      <c r="J17" s="6">
        <v>200693.00772959998</v>
      </c>
      <c r="K17" s="6">
        <v>11284.602000000006</v>
      </c>
      <c r="M17" s="15">
        <f t="shared" si="0"/>
        <v>3.5441248171623596</v>
      </c>
      <c r="N17" s="15">
        <f t="shared" si="1"/>
        <v>0.27986348122866894</v>
      </c>
      <c r="O17" s="15">
        <f t="shared" si="1"/>
        <v>0.20319163571330306</v>
      </c>
      <c r="P17" s="15">
        <f t="shared" si="2"/>
        <v>5.6228177192919976E-2</v>
      </c>
      <c r="Q17" s="16">
        <f t="shared" si="3"/>
        <v>4.4907999999999992</v>
      </c>
      <c r="R17" s="16">
        <f t="shared" si="4"/>
        <v>0.25250949813796497</v>
      </c>
      <c r="S17" s="16">
        <f t="shared" si="5"/>
        <v>4.2382905018620338</v>
      </c>
    </row>
    <row r="18" spans="3:19" ht="15" x14ac:dyDescent="0.25">
      <c r="C18" s="4">
        <v>42552</v>
      </c>
      <c r="D18" s="2" t="s">
        <v>7</v>
      </c>
      <c r="E18" s="5">
        <v>2124</v>
      </c>
      <c r="F18" s="5">
        <v>7437</v>
      </c>
      <c r="G18" s="5">
        <v>382</v>
      </c>
      <c r="H18" s="5">
        <v>1742</v>
      </c>
      <c r="I18" s="5">
        <v>44146.031999999999</v>
      </c>
      <c r="J18" s="6">
        <v>217498.6704576</v>
      </c>
      <c r="K18" s="6">
        <v>8086.0680000000075</v>
      </c>
      <c r="M18" s="15">
        <f t="shared" si="0"/>
        <v>3.5014124293785311</v>
      </c>
      <c r="N18" s="15">
        <f t="shared" si="1"/>
        <v>0.17984934086629001</v>
      </c>
      <c r="O18" s="15">
        <f t="shared" si="1"/>
        <v>0.23423423423423423</v>
      </c>
      <c r="P18" s="15">
        <f t="shared" si="2"/>
        <v>3.7177551398303081E-2</v>
      </c>
      <c r="Q18" s="16">
        <f>J18/I18</f>
        <v>4.9268000000000001</v>
      </c>
      <c r="R18" s="16">
        <f t="shared" si="4"/>
        <v>0.18316636022915961</v>
      </c>
      <c r="S18" s="16">
        <f t="shared" si="5"/>
        <v>4.7436336397708407</v>
      </c>
    </row>
    <row r="19" spans="3:19" ht="15" x14ac:dyDescent="0.25">
      <c r="C19" s="4">
        <v>42583</v>
      </c>
      <c r="D19" s="2" t="s">
        <v>7</v>
      </c>
      <c r="E19" s="5">
        <v>2474</v>
      </c>
      <c r="F19" s="5">
        <v>7923</v>
      </c>
      <c r="G19" s="5">
        <v>421</v>
      </c>
      <c r="H19" s="5">
        <v>2053</v>
      </c>
      <c r="I19" s="5">
        <v>46191.090000000004</v>
      </c>
      <c r="J19" s="6">
        <v>247713.57745200003</v>
      </c>
      <c r="K19" s="6">
        <v>9526.1370000000115</v>
      </c>
      <c r="M19" s="15">
        <f t="shared" si="0"/>
        <v>3.2025060630557802</v>
      </c>
      <c r="N19" s="15">
        <f t="shared" si="1"/>
        <v>0.17016976556184316</v>
      </c>
      <c r="O19" s="15">
        <f t="shared" si="1"/>
        <v>0.25911902057301528</v>
      </c>
      <c r="P19" s="15">
        <f t="shared" si="2"/>
        <v>3.8456257012581034E-2</v>
      </c>
      <c r="Q19" s="16">
        <f t="shared" si="3"/>
        <v>5.3628</v>
      </c>
      <c r="R19" s="16">
        <f t="shared" si="4"/>
        <v>0.20623321510706957</v>
      </c>
      <c r="S19" s="16">
        <f t="shared" si="5"/>
        <v>5.1565667848929309</v>
      </c>
    </row>
    <row r="20" spans="3:19" ht="15" x14ac:dyDescent="0.25">
      <c r="C20" s="4">
        <v>42614</v>
      </c>
      <c r="D20" s="2" t="s">
        <v>7</v>
      </c>
      <c r="E20" s="5">
        <v>2802</v>
      </c>
      <c r="F20" s="5">
        <v>8583</v>
      </c>
      <c r="G20" s="5">
        <v>616</v>
      </c>
      <c r="H20" s="5">
        <v>2186</v>
      </c>
      <c r="I20" s="5">
        <v>47764.395000000004</v>
      </c>
      <c r="J20" s="6">
        <v>276976.17372600007</v>
      </c>
      <c r="K20" s="6">
        <v>14887.026000000022</v>
      </c>
      <c r="M20" s="15">
        <f t="shared" si="0"/>
        <v>3.0631691648822268</v>
      </c>
      <c r="N20" s="15">
        <f t="shared" si="1"/>
        <v>0.21984296930763741</v>
      </c>
      <c r="O20" s="15">
        <f t="shared" si="1"/>
        <v>0.25468950250495165</v>
      </c>
      <c r="P20" s="15">
        <f t="shared" si="2"/>
        <v>5.374839936494711E-2</v>
      </c>
      <c r="Q20" s="16">
        <f t="shared" si="3"/>
        <v>5.7988000000000008</v>
      </c>
      <c r="R20" s="16">
        <f t="shared" si="4"/>
        <v>0.31167621823745534</v>
      </c>
      <c r="S20" s="16">
        <f t="shared" si="5"/>
        <v>5.4871237817625458</v>
      </c>
    </row>
    <row r="21" spans="3:19" ht="15" x14ac:dyDescent="0.25">
      <c r="C21" s="4">
        <v>42644</v>
      </c>
      <c r="D21" s="2" t="s">
        <v>7</v>
      </c>
      <c r="E21" s="5">
        <v>4622</v>
      </c>
      <c r="F21" s="5">
        <v>11221</v>
      </c>
      <c r="G21" s="5">
        <v>1248</v>
      </c>
      <c r="H21" s="5">
        <v>3374</v>
      </c>
      <c r="I21" s="5">
        <v>59471.299999999996</v>
      </c>
      <c r="J21" s="6">
        <v>370791.66124000004</v>
      </c>
      <c r="K21" s="6">
        <v>36689.436000000052</v>
      </c>
      <c r="M21" s="15">
        <f t="shared" si="0"/>
        <v>2.4277369104283859</v>
      </c>
      <c r="N21" s="15">
        <f t="shared" si="1"/>
        <v>0.27001298139333624</v>
      </c>
      <c r="O21" s="15">
        <f t="shared" si="1"/>
        <v>0.30068621334996881</v>
      </c>
      <c r="P21" s="15">
        <f t="shared" si="2"/>
        <v>9.8948924248467129E-2</v>
      </c>
      <c r="Q21" s="16">
        <f t="shared" si="3"/>
        <v>6.2348000000000008</v>
      </c>
      <c r="R21" s="16">
        <f t="shared" si="4"/>
        <v>0.61692675290434307</v>
      </c>
      <c r="S21" s="16">
        <f t="shared" si="5"/>
        <v>5.6178732470956581</v>
      </c>
    </row>
    <row r="22" spans="3:19" ht="15" x14ac:dyDescent="0.25">
      <c r="C22" s="4">
        <v>42675</v>
      </c>
      <c r="D22" s="2" t="s">
        <v>7</v>
      </c>
      <c r="E22" s="5">
        <v>4727</v>
      </c>
      <c r="F22" s="5">
        <v>11330</v>
      </c>
      <c r="G22" s="5">
        <v>1513</v>
      </c>
      <c r="H22" s="5">
        <v>3214</v>
      </c>
      <c r="I22" s="5">
        <v>57046.549999999996</v>
      </c>
      <c r="J22" s="6">
        <v>388007.81448000006</v>
      </c>
      <c r="K22" s="6">
        <v>52412.976000000053</v>
      </c>
      <c r="M22" s="15">
        <f t="shared" si="0"/>
        <v>2.3968690501375081</v>
      </c>
      <c r="N22" s="15">
        <f t="shared" si="1"/>
        <v>0.32007615823989843</v>
      </c>
      <c r="O22" s="15">
        <f t="shared" si="1"/>
        <v>0.28367166813768757</v>
      </c>
      <c r="P22" s="15">
        <f t="shared" si="2"/>
        <v>0.13508226907811852</v>
      </c>
      <c r="Q22" s="16">
        <f t="shared" si="3"/>
        <v>6.8016000000000014</v>
      </c>
      <c r="R22" s="16">
        <f t="shared" si="4"/>
        <v>0.918775561361731</v>
      </c>
      <c r="S22" s="16">
        <f t="shared" si="5"/>
        <v>5.88282443863827</v>
      </c>
    </row>
    <row r="23" spans="3:19" ht="15" x14ac:dyDescent="0.25">
      <c r="C23" s="4">
        <v>42705</v>
      </c>
      <c r="D23" s="2" t="s">
        <v>7</v>
      </c>
      <c r="E23" s="5">
        <v>3367</v>
      </c>
      <c r="F23" s="5">
        <v>9044</v>
      </c>
      <c r="G23" s="5">
        <v>1246</v>
      </c>
      <c r="H23" s="5">
        <v>2121</v>
      </c>
      <c r="I23" s="5">
        <v>55123.18</v>
      </c>
      <c r="J23" s="6">
        <v>353295.48525600007</v>
      </c>
      <c r="K23" s="6">
        <v>49707.021000000037</v>
      </c>
      <c r="M23" s="15">
        <f t="shared" si="0"/>
        <v>2.686070686070686</v>
      </c>
      <c r="N23" s="15">
        <f t="shared" si="1"/>
        <v>0.37006237006237008</v>
      </c>
      <c r="O23" s="15">
        <f t="shared" si="1"/>
        <v>0.23452012383900928</v>
      </c>
      <c r="P23" s="15">
        <f t="shared" si="2"/>
        <v>0.14069531900183221</v>
      </c>
      <c r="Q23" s="16">
        <f t="shared" si="3"/>
        <v>6.4092000000000011</v>
      </c>
      <c r="R23" s="16">
        <f t="shared" si="4"/>
        <v>0.90174443854654318</v>
      </c>
      <c r="S23" s="16">
        <f t="shared" si="5"/>
        <v>5.5074555614534582</v>
      </c>
    </row>
    <row r="24" spans="3:19" ht="15" x14ac:dyDescent="0.25">
      <c r="C24" s="19" t="str">
        <f>"2016 Sum"</f>
        <v>2016 Sum</v>
      </c>
      <c r="D24" s="20"/>
      <c r="E24" s="21">
        <f>SUM(E12:E23)</f>
        <v>34764</v>
      </c>
      <c r="F24" s="21">
        <f t="shared" ref="F24:K24" si="10">SUM(F12:F23)</f>
        <v>97329</v>
      </c>
      <c r="G24" s="21">
        <f t="shared" si="10"/>
        <v>10481</v>
      </c>
      <c r="H24" s="21">
        <f t="shared" si="10"/>
        <v>24283</v>
      </c>
      <c r="I24" s="21">
        <f t="shared" si="10"/>
        <v>541143.72700000007</v>
      </c>
      <c r="J24" s="21">
        <f t="shared" si="10"/>
        <v>2671024.3196915998</v>
      </c>
      <c r="K24" s="21">
        <f t="shared" si="10"/>
        <v>265196.25600000028</v>
      </c>
      <c r="M24" s="28"/>
      <c r="N24" s="28"/>
      <c r="O24" s="28"/>
      <c r="P24" s="28"/>
      <c r="Q24" s="24">
        <f>SUM(Q12:Q23)</f>
        <v>56.374799999999993</v>
      </c>
      <c r="R24" s="24">
        <f t="shared" ref="R24:S24" si="11">SUM(R12:R23)</f>
        <v>5.533102661452225</v>
      </c>
      <c r="S24" s="24">
        <f t="shared" si="11"/>
        <v>50.841697338547775</v>
      </c>
    </row>
    <row r="25" spans="3:19" ht="15" x14ac:dyDescent="0.25">
      <c r="C25" s="19" t="str">
        <f>"2016 Average"</f>
        <v>2016 Average</v>
      </c>
      <c r="D25" s="20"/>
      <c r="E25" s="21">
        <f>AVERAGE(E12:E23)</f>
        <v>2897</v>
      </c>
      <c r="F25" s="21">
        <f t="shared" ref="F25:K25" si="12">AVERAGE(F12:F23)</f>
        <v>8110.75</v>
      </c>
      <c r="G25" s="21">
        <f t="shared" si="12"/>
        <v>873.41666666666663</v>
      </c>
      <c r="H25" s="21">
        <f t="shared" si="12"/>
        <v>2023.5833333333333</v>
      </c>
      <c r="I25" s="21">
        <f t="shared" si="12"/>
        <v>45095.310583333339</v>
      </c>
      <c r="J25" s="22">
        <f t="shared" si="12"/>
        <v>222585.35997429999</v>
      </c>
      <c r="K25" s="22">
        <f t="shared" si="12"/>
        <v>22099.688000000024</v>
      </c>
      <c r="M25" s="23">
        <f t="shared" ref="M25:S25" si="13">AVERAGE(M12:M23)</f>
        <v>2.8876624868785172</v>
      </c>
      <c r="N25" s="23">
        <f t="shared" si="13"/>
        <v>0.29251062911446291</v>
      </c>
      <c r="O25" s="23">
        <f t="shared" si="13"/>
        <v>0.2480757299988563</v>
      </c>
      <c r="P25" s="23">
        <f t="shared" si="13"/>
        <v>0.10092047538030935</v>
      </c>
      <c r="Q25" s="24">
        <f t="shared" si="13"/>
        <v>4.6978999999999997</v>
      </c>
      <c r="R25" s="24">
        <f t="shared" si="13"/>
        <v>0.46109188845435206</v>
      </c>
      <c r="S25" s="24">
        <f t="shared" si="13"/>
        <v>4.2368081115456482</v>
      </c>
    </row>
    <row r="26" spans="3:19" ht="15" thickBot="1" x14ac:dyDescent="0.25"/>
    <row r="27" spans="3:19" ht="15.75" thickBot="1" x14ac:dyDescent="0.3">
      <c r="C27" s="41" t="s">
        <v>34</v>
      </c>
      <c r="D27" s="42"/>
      <c r="E27" s="42"/>
      <c r="F27" s="42"/>
      <c r="G27" s="42"/>
      <c r="H27" s="42"/>
      <c r="I27" s="42"/>
      <c r="J27" s="42"/>
      <c r="K27" s="43"/>
    </row>
    <row r="28" spans="3:19" x14ac:dyDescent="0.2">
      <c r="C28" t="s">
        <v>15</v>
      </c>
    </row>
    <row r="29" spans="3:19" x14ac:dyDescent="0.2">
      <c r="C29" t="s">
        <v>16</v>
      </c>
    </row>
    <row r="30" spans="3:19" x14ac:dyDescent="0.2">
      <c r="C30" t="s">
        <v>17</v>
      </c>
    </row>
    <row r="31" spans="3:19" x14ac:dyDescent="0.2">
      <c r="C31" t="s">
        <v>18</v>
      </c>
    </row>
    <row r="32" spans="3:19" x14ac:dyDescent="0.2">
      <c r="C32" t="s">
        <v>19</v>
      </c>
    </row>
    <row r="33" spans="2:11" x14ac:dyDescent="0.2">
      <c r="C33" t="s">
        <v>20</v>
      </c>
      <c r="E33" s="10">
        <f t="shared" ref="E33:F39" si="14">E17/E3-1</f>
        <v>10.653409090909092</v>
      </c>
      <c r="F33" s="10">
        <f t="shared" si="14"/>
        <v>40.301136363636367</v>
      </c>
      <c r="G33" s="10">
        <f t="shared" ref="G33:K39" si="15">G17/G3-1</f>
        <v>29.210526315789473</v>
      </c>
      <c r="H33" s="10">
        <f t="shared" si="15"/>
        <v>8.4076433121019107</v>
      </c>
      <c r="I33" s="10">
        <f t="shared" si="15"/>
        <v>40.6602766798419</v>
      </c>
      <c r="J33" s="10">
        <f t="shared" si="15"/>
        <v>26.506464730921245</v>
      </c>
      <c r="K33" s="10">
        <f t="shared" si="15"/>
        <v>31.6544725328148</v>
      </c>
    </row>
    <row r="34" spans="2:11" x14ac:dyDescent="0.2">
      <c r="C34" t="s">
        <v>21</v>
      </c>
      <c r="E34" s="10">
        <f t="shared" si="14"/>
        <v>0.63384615384615395</v>
      </c>
      <c r="F34" s="10">
        <f t="shared" si="14"/>
        <v>4.3580691642651299</v>
      </c>
      <c r="G34" s="10">
        <f t="shared" si="15"/>
        <v>1.098901098901099</v>
      </c>
      <c r="H34" s="10">
        <f t="shared" si="15"/>
        <v>0.55813953488372103</v>
      </c>
      <c r="I34" s="10">
        <f t="shared" si="15"/>
        <v>4.3580691642651299</v>
      </c>
      <c r="J34" s="10">
        <f t="shared" si="15"/>
        <v>2.9572667683788207</v>
      </c>
      <c r="K34" s="10">
        <f t="shared" si="15"/>
        <v>1.2103952763654271</v>
      </c>
    </row>
    <row r="35" spans="2:11" x14ac:dyDescent="0.2">
      <c r="C35" t="s">
        <v>22</v>
      </c>
      <c r="E35" s="10">
        <f t="shared" si="14"/>
        <v>0.67275185936443549</v>
      </c>
      <c r="F35" s="10">
        <f t="shared" si="14"/>
        <v>3.1094398340248963</v>
      </c>
      <c r="G35" s="10">
        <f t="shared" si="15"/>
        <v>0.49822064056939497</v>
      </c>
      <c r="H35" s="10">
        <f t="shared" si="15"/>
        <v>0.71368948247078468</v>
      </c>
      <c r="I35" s="10">
        <f t="shared" si="15"/>
        <v>2.7986418633843582</v>
      </c>
      <c r="J35" s="10">
        <f t="shared" si="15"/>
        <v>2.3857460086686664</v>
      </c>
      <c r="K35" s="10">
        <f t="shared" si="15"/>
        <v>0.58795415902650627</v>
      </c>
    </row>
    <row r="36" spans="2:11" x14ac:dyDescent="0.2">
      <c r="C36" t="s">
        <v>23</v>
      </c>
      <c r="E36" s="10">
        <f t="shared" si="14"/>
        <v>0.22948661693725314</v>
      </c>
      <c r="F36" s="10">
        <f t="shared" si="14"/>
        <v>1.8150213184650705</v>
      </c>
      <c r="G36" s="10">
        <f t="shared" si="15"/>
        <v>0.12614259597806221</v>
      </c>
      <c r="H36" s="10">
        <f t="shared" si="15"/>
        <v>0.26212471131639714</v>
      </c>
      <c r="I36" s="10">
        <f t="shared" si="15"/>
        <v>1.2912964220064524</v>
      </c>
      <c r="J36" s="10">
        <f t="shared" si="15"/>
        <v>1.4775806839581973</v>
      </c>
      <c r="K36" s="10">
        <f t="shared" si="15"/>
        <v>8.8630786106034476E-2</v>
      </c>
    </row>
    <row r="37" spans="2:11" x14ac:dyDescent="0.2">
      <c r="C37" t="s">
        <v>24</v>
      </c>
      <c r="E37" s="10">
        <f t="shared" si="14"/>
        <v>0.47056951956729232</v>
      </c>
      <c r="F37" s="10">
        <f t="shared" si="14"/>
        <v>1.4022693213444657</v>
      </c>
      <c r="G37" s="10">
        <f t="shared" si="15"/>
        <v>0.36992316136114156</v>
      </c>
      <c r="H37" s="10">
        <f t="shared" si="15"/>
        <v>0.51164874551971318</v>
      </c>
      <c r="I37" s="10">
        <f t="shared" si="15"/>
        <v>0.92181545707557233</v>
      </c>
      <c r="J37" s="10">
        <f t="shared" si="15"/>
        <v>1.5446260218685826</v>
      </c>
      <c r="K37" s="10">
        <f t="shared" si="15"/>
        <v>0.62753120702657372</v>
      </c>
    </row>
    <row r="38" spans="2:11" x14ac:dyDescent="0.2">
      <c r="C38" t="s">
        <v>25</v>
      </c>
      <c r="E38" s="10">
        <f t="shared" si="14"/>
        <v>0.48554368321810193</v>
      </c>
      <c r="F38" s="10">
        <f t="shared" si="14"/>
        <v>0.98597721297107799</v>
      </c>
      <c r="G38" s="10">
        <f t="shared" si="15"/>
        <v>0.69809203142536469</v>
      </c>
      <c r="H38" s="10">
        <f t="shared" si="15"/>
        <v>0.40288083806198172</v>
      </c>
      <c r="I38" s="10">
        <f t="shared" si="15"/>
        <v>0.55923830770456484</v>
      </c>
      <c r="J38" s="10">
        <f t="shared" si="15"/>
        <v>1.6154965161495936</v>
      </c>
      <c r="K38" s="10">
        <f t="shared" si="15"/>
        <v>2.1896893865628075</v>
      </c>
    </row>
    <row r="39" spans="2:11" x14ac:dyDescent="0.2">
      <c r="C39" t="s">
        <v>26</v>
      </c>
      <c r="E39" s="10">
        <f t="shared" si="14"/>
        <v>0.13176470588235301</v>
      </c>
      <c r="F39" s="10">
        <f t="shared" si="14"/>
        <v>0.41334583528676361</v>
      </c>
      <c r="G39" s="10">
        <f t="shared" si="15"/>
        <v>1.3246268656716418</v>
      </c>
      <c r="H39" s="10">
        <f t="shared" si="15"/>
        <v>-0.13038130381303814</v>
      </c>
      <c r="I39" s="10">
        <f t="shared" si="15"/>
        <v>0.38918607741861377</v>
      </c>
      <c r="J39" s="10">
        <f t="shared" si="15"/>
        <v>1.6180814535966199</v>
      </c>
      <c r="K39" s="10">
        <f t="shared" si="15"/>
        <v>4.5230023333333378</v>
      </c>
    </row>
    <row r="40" spans="2:11" ht="15" x14ac:dyDescent="0.25">
      <c r="C40" s="20" t="s">
        <v>38</v>
      </c>
      <c r="D40" s="18"/>
      <c r="E40" s="23">
        <f>AVERAGE(E33:E39)</f>
        <v>1.8967673756749543</v>
      </c>
      <c r="F40" s="23">
        <f t="shared" ref="F40:K40" si="16">AVERAGE(F33:F39)</f>
        <v>7.4836084357133954</v>
      </c>
      <c r="G40" s="23">
        <f t="shared" si="16"/>
        <v>4.7609189585280252</v>
      </c>
      <c r="H40" s="23">
        <f t="shared" si="16"/>
        <v>1.5322493315059245</v>
      </c>
      <c r="I40" s="23">
        <f t="shared" si="16"/>
        <v>7.2826462816709432</v>
      </c>
      <c r="J40" s="23">
        <f t="shared" si="16"/>
        <v>5.4436088833631038</v>
      </c>
      <c r="K40" s="23">
        <f t="shared" si="16"/>
        <v>5.8402393830336408</v>
      </c>
    </row>
    <row r="41" spans="2:11" ht="15" thickBot="1" x14ac:dyDescent="0.25">
      <c r="F41" s="10"/>
    </row>
    <row r="42" spans="2:11" ht="15.75" thickBot="1" x14ac:dyDescent="0.3">
      <c r="C42" s="41" t="s">
        <v>35</v>
      </c>
      <c r="D42" s="42"/>
      <c r="E42" s="42"/>
      <c r="F42" s="42"/>
      <c r="G42" s="42"/>
      <c r="H42" s="42"/>
      <c r="I42" s="42"/>
      <c r="J42" s="42"/>
      <c r="K42" s="43"/>
    </row>
    <row r="43" spans="2:11" x14ac:dyDescent="0.2">
      <c r="B43">
        <v>2015</v>
      </c>
      <c r="C43" t="s">
        <v>15</v>
      </c>
      <c r="F43" s="10"/>
    </row>
    <row r="44" spans="2:11" x14ac:dyDescent="0.2">
      <c r="B44">
        <v>2015</v>
      </c>
      <c r="C44" t="s">
        <v>16</v>
      </c>
      <c r="F44" s="10"/>
    </row>
    <row r="45" spans="2:11" x14ac:dyDescent="0.2">
      <c r="B45">
        <v>2015</v>
      </c>
      <c r="C45" t="s">
        <v>17</v>
      </c>
    </row>
    <row r="46" spans="2:11" x14ac:dyDescent="0.2">
      <c r="B46">
        <v>2015</v>
      </c>
      <c r="C46" t="s">
        <v>18</v>
      </c>
    </row>
    <row r="47" spans="2:11" x14ac:dyDescent="0.2">
      <c r="B47">
        <v>2015</v>
      </c>
      <c r="C47" t="s">
        <v>19</v>
      </c>
    </row>
    <row r="48" spans="2:11" x14ac:dyDescent="0.2">
      <c r="B48">
        <v>2015</v>
      </c>
      <c r="C48" t="s">
        <v>20</v>
      </c>
    </row>
    <row r="49" spans="2:11" x14ac:dyDescent="0.2">
      <c r="B49">
        <v>2015</v>
      </c>
      <c r="C49" t="s">
        <v>21</v>
      </c>
      <c r="E49" s="17">
        <f>E4-E3</f>
        <v>1124</v>
      </c>
      <c r="F49" s="17">
        <f t="shared" ref="F49:K49" si="17">F4-F3</f>
        <v>1212</v>
      </c>
      <c r="G49" s="17">
        <f t="shared" si="17"/>
        <v>163</v>
      </c>
      <c r="H49" s="17">
        <f t="shared" si="17"/>
        <v>961</v>
      </c>
      <c r="I49" s="17">
        <f t="shared" si="17"/>
        <v>7166.4479999999994</v>
      </c>
      <c r="J49" s="17">
        <f t="shared" si="17"/>
        <v>47665.629542400005</v>
      </c>
      <c r="K49" s="17">
        <f t="shared" si="17"/>
        <v>3312.6240000000007</v>
      </c>
    </row>
    <row r="50" spans="2:11" x14ac:dyDescent="0.2">
      <c r="B50">
        <v>2015</v>
      </c>
      <c r="C50" t="s">
        <v>22</v>
      </c>
      <c r="E50" s="17">
        <f t="shared" ref="E50:K54" si="18">E5-E4</f>
        <v>179</v>
      </c>
      <c r="F50" s="17">
        <f t="shared" si="18"/>
        <v>540</v>
      </c>
      <c r="G50" s="17">
        <f t="shared" si="18"/>
        <v>99</v>
      </c>
      <c r="H50" s="17">
        <f t="shared" si="18"/>
        <v>80</v>
      </c>
      <c r="I50" s="17">
        <f t="shared" si="18"/>
        <v>3920.728000000001</v>
      </c>
      <c r="J50" s="17">
        <f t="shared" si="18"/>
        <v>18201.820358400008</v>
      </c>
      <c r="K50" s="17">
        <f t="shared" si="18"/>
        <v>2340.7999999999993</v>
      </c>
    </row>
    <row r="51" spans="2:11" x14ac:dyDescent="0.2">
      <c r="B51">
        <v>2015</v>
      </c>
      <c r="C51" t="s">
        <v>23</v>
      </c>
      <c r="E51" s="17">
        <f t="shared" si="18"/>
        <v>800</v>
      </c>
      <c r="F51" s="17">
        <f t="shared" si="18"/>
        <v>1121</v>
      </c>
      <c r="G51" s="17">
        <f t="shared" si="18"/>
        <v>266</v>
      </c>
      <c r="H51" s="17">
        <f t="shared" si="18"/>
        <v>534</v>
      </c>
      <c r="I51" s="17">
        <f t="shared" si="18"/>
        <v>8686.117000000002</v>
      </c>
      <c r="J51" s="17">
        <f t="shared" si="18"/>
        <v>38629.336263599995</v>
      </c>
      <c r="K51" s="17">
        <f t="shared" si="18"/>
        <v>7676</v>
      </c>
    </row>
    <row r="52" spans="2:11" x14ac:dyDescent="0.2">
      <c r="B52">
        <v>2015</v>
      </c>
      <c r="C52" t="s">
        <v>24</v>
      </c>
      <c r="E52" s="17">
        <f t="shared" si="18"/>
        <v>864</v>
      </c>
      <c r="F52" s="17">
        <f t="shared" si="18"/>
        <v>1622</v>
      </c>
      <c r="G52" s="17">
        <f t="shared" si="18"/>
        <v>364</v>
      </c>
      <c r="H52" s="17">
        <f t="shared" si="18"/>
        <v>500</v>
      </c>
      <c r="I52" s="17">
        <f t="shared" si="18"/>
        <v>10099.362000000001</v>
      </c>
      <c r="J52" s="17">
        <f t="shared" si="18"/>
        <v>33922.583283600005</v>
      </c>
      <c r="K52" s="17">
        <f t="shared" si="18"/>
        <v>8868</v>
      </c>
    </row>
    <row r="53" spans="2:11" x14ac:dyDescent="0.2">
      <c r="B53">
        <v>2015</v>
      </c>
      <c r="C53" t="s">
        <v>25</v>
      </c>
      <c r="E53" s="17">
        <f t="shared" si="18"/>
        <v>39</v>
      </c>
      <c r="F53" s="17">
        <f t="shared" si="18"/>
        <v>1034</v>
      </c>
      <c r="G53" s="17">
        <f t="shared" si="18"/>
        <v>-20</v>
      </c>
      <c r="H53" s="17">
        <f t="shared" si="18"/>
        <v>59</v>
      </c>
      <c r="I53" s="17">
        <f t="shared" si="18"/>
        <v>5640.7900000000045</v>
      </c>
      <c r="J53" s="17">
        <f t="shared" si="18"/>
        <v>2634.0000419999997</v>
      </c>
      <c r="K53" s="17">
        <f t="shared" si="18"/>
        <v>-6111</v>
      </c>
    </row>
    <row r="54" spans="2:11" x14ac:dyDescent="0.2">
      <c r="B54">
        <v>2015</v>
      </c>
      <c r="C54" t="s">
        <v>26</v>
      </c>
      <c r="E54" s="17">
        <f t="shared" si="18"/>
        <v>-207</v>
      </c>
      <c r="F54" s="17">
        <f t="shared" si="18"/>
        <v>694</v>
      </c>
      <c r="G54" s="17">
        <f t="shared" si="18"/>
        <v>-355</v>
      </c>
      <c r="H54" s="17">
        <f t="shared" si="18"/>
        <v>148</v>
      </c>
      <c r="I54" s="17">
        <f t="shared" si="18"/>
        <v>3094.0339999999924</v>
      </c>
      <c r="J54" s="17">
        <f t="shared" si="18"/>
        <v>-13405.16108280007</v>
      </c>
      <c r="K54" s="17">
        <f t="shared" si="18"/>
        <v>-7432</v>
      </c>
    </row>
    <row r="55" spans="2:11" ht="15" x14ac:dyDescent="0.25">
      <c r="B55" s="20" t="s">
        <v>36</v>
      </c>
      <c r="C55" s="20"/>
      <c r="D55" s="20"/>
      <c r="E55" s="27">
        <f>AVERAGE(E44:E54)</f>
        <v>466.5</v>
      </c>
      <c r="F55" s="27">
        <f t="shared" ref="F55:K55" si="19">AVERAGE(F44:F54)</f>
        <v>1037.1666666666667</v>
      </c>
      <c r="G55" s="27">
        <f t="shared" si="19"/>
        <v>86.166666666666671</v>
      </c>
      <c r="H55" s="27">
        <f t="shared" si="19"/>
        <v>380.33333333333331</v>
      </c>
      <c r="I55" s="27">
        <f t="shared" si="19"/>
        <v>6434.5798333333332</v>
      </c>
      <c r="J55" s="27">
        <f t="shared" si="19"/>
        <v>21274.701401199989</v>
      </c>
      <c r="K55" s="27">
        <f t="shared" si="19"/>
        <v>1442.4039999999998</v>
      </c>
    </row>
    <row r="56" spans="2:11" x14ac:dyDescent="0.2">
      <c r="B56">
        <v>2016</v>
      </c>
      <c r="C56" t="s">
        <v>15</v>
      </c>
      <c r="E56" s="17"/>
      <c r="F56" s="17"/>
      <c r="G56" s="17"/>
      <c r="H56" s="17"/>
      <c r="I56" s="17"/>
      <c r="J56" s="17"/>
      <c r="K56" s="17"/>
    </row>
    <row r="57" spans="2:11" x14ac:dyDescent="0.2">
      <c r="B57">
        <v>2016</v>
      </c>
      <c r="C57" t="s">
        <v>16</v>
      </c>
      <c r="E57" s="17">
        <f t="shared" ref="E57:K67" si="20">E13-E12</f>
        <v>807</v>
      </c>
      <c r="F57" s="17">
        <f t="shared" si="20"/>
        <v>909</v>
      </c>
      <c r="G57" s="17">
        <f t="shared" si="20"/>
        <v>495</v>
      </c>
      <c r="H57" s="17">
        <f t="shared" si="20"/>
        <v>312</v>
      </c>
      <c r="I57" s="17">
        <f t="shared" si="20"/>
        <v>3801.7960000000021</v>
      </c>
      <c r="J57" s="17">
        <f t="shared" si="20"/>
        <v>10442.773252799991</v>
      </c>
      <c r="K57" s="17">
        <f t="shared" si="20"/>
        <v>11295.888000000008</v>
      </c>
    </row>
    <row r="58" spans="2:11" x14ac:dyDescent="0.2">
      <c r="B58">
        <v>2016</v>
      </c>
      <c r="C58" t="s">
        <v>17</v>
      </c>
      <c r="E58" s="17">
        <f t="shared" si="20"/>
        <v>493</v>
      </c>
      <c r="F58" s="17">
        <f t="shared" si="20"/>
        <v>1416</v>
      </c>
      <c r="G58" s="17">
        <f t="shared" si="20"/>
        <v>603</v>
      </c>
      <c r="H58" s="17">
        <f t="shared" si="20"/>
        <v>-110</v>
      </c>
      <c r="I58" s="17">
        <f t="shared" si="20"/>
        <v>6087.7390000000014</v>
      </c>
      <c r="J58" s="17">
        <f t="shared" si="20"/>
        <v>34841.685497200015</v>
      </c>
      <c r="K58" s="17">
        <f t="shared" si="20"/>
        <v>9748.4310000000132</v>
      </c>
    </row>
    <row r="59" spans="2:11" x14ac:dyDescent="0.2">
      <c r="B59">
        <v>2016</v>
      </c>
      <c r="C59" t="s">
        <v>18</v>
      </c>
      <c r="E59" s="17">
        <f t="shared" si="20"/>
        <v>-613</v>
      </c>
      <c r="F59" s="17">
        <f t="shared" si="20"/>
        <v>-120</v>
      </c>
      <c r="G59" s="17">
        <f t="shared" si="20"/>
        <v>-140</v>
      </c>
      <c r="H59" s="17">
        <f t="shared" si="20"/>
        <v>-473</v>
      </c>
      <c r="I59" s="17">
        <f t="shared" si="20"/>
        <v>-2640.7250000000058</v>
      </c>
      <c r="J59" s="17">
        <f t="shared" si="20"/>
        <v>8563.6283819999953</v>
      </c>
      <c r="K59" s="17">
        <f t="shared" si="20"/>
        <v>-5317.1910000000098</v>
      </c>
    </row>
    <row r="60" spans="2:11" x14ac:dyDescent="0.2">
      <c r="B60">
        <v>2016</v>
      </c>
      <c r="C60" t="s">
        <v>19</v>
      </c>
      <c r="E60" s="17">
        <f t="shared" si="20"/>
        <v>131</v>
      </c>
      <c r="F60" s="17">
        <f t="shared" si="20"/>
        <v>438</v>
      </c>
      <c r="G60" s="17">
        <f t="shared" si="20"/>
        <v>-198</v>
      </c>
      <c r="H60" s="17">
        <f t="shared" si="20"/>
        <v>329</v>
      </c>
      <c r="I60" s="17">
        <f t="shared" si="20"/>
        <v>173.25699999999051</v>
      </c>
      <c r="J60" s="17">
        <f t="shared" si="20"/>
        <v>17671.050395600003</v>
      </c>
      <c r="K60" s="17">
        <f t="shared" si="20"/>
        <v>-1816.4730000000018</v>
      </c>
    </row>
    <row r="61" spans="2:11" x14ac:dyDescent="0.2">
      <c r="B61">
        <v>2016</v>
      </c>
      <c r="C61" t="s">
        <v>20</v>
      </c>
      <c r="E61" s="17">
        <f t="shared" si="20"/>
        <v>-564</v>
      </c>
      <c r="F61" s="17">
        <f t="shared" si="20"/>
        <v>-662</v>
      </c>
      <c r="G61" s="17">
        <f t="shared" si="20"/>
        <v>-420</v>
      </c>
      <c r="H61" s="17">
        <f t="shared" si="20"/>
        <v>-144</v>
      </c>
      <c r="I61" s="17">
        <f t="shared" si="20"/>
        <v>5597.913000000015</v>
      </c>
      <c r="J61" s="17">
        <f t="shared" si="20"/>
        <v>42183.175664400042</v>
      </c>
      <c r="K61" s="17">
        <f t="shared" si="20"/>
        <v>-6751.0530000000035</v>
      </c>
    </row>
    <row r="62" spans="2:11" x14ac:dyDescent="0.2">
      <c r="B62">
        <v>2016</v>
      </c>
      <c r="C62" t="s">
        <v>21</v>
      </c>
      <c r="E62" s="17">
        <f t="shared" si="20"/>
        <v>73</v>
      </c>
      <c r="F62" s="17">
        <f t="shared" si="20"/>
        <v>168</v>
      </c>
      <c r="G62" s="17">
        <f t="shared" si="20"/>
        <v>-192</v>
      </c>
      <c r="H62" s="17">
        <f t="shared" si="20"/>
        <v>265</v>
      </c>
      <c r="I62" s="17">
        <f t="shared" si="20"/>
        <v>-543.78000000000611</v>
      </c>
      <c r="J62" s="17">
        <f t="shared" si="20"/>
        <v>16805.662728000025</v>
      </c>
      <c r="K62" s="17">
        <f t="shared" si="20"/>
        <v>-3198.5339999999987</v>
      </c>
    </row>
    <row r="63" spans="2:11" x14ac:dyDescent="0.2">
      <c r="B63">
        <v>2016</v>
      </c>
      <c r="C63" t="s">
        <v>22</v>
      </c>
      <c r="E63" s="17">
        <f t="shared" si="20"/>
        <v>350</v>
      </c>
      <c r="F63" s="17">
        <f t="shared" si="20"/>
        <v>486</v>
      </c>
      <c r="G63" s="17">
        <f t="shared" si="20"/>
        <v>39</v>
      </c>
      <c r="H63" s="17">
        <f t="shared" si="20"/>
        <v>311</v>
      </c>
      <c r="I63" s="17">
        <f t="shared" si="20"/>
        <v>2045.0580000000045</v>
      </c>
      <c r="J63" s="17">
        <f t="shared" si="20"/>
        <v>30214.906994400022</v>
      </c>
      <c r="K63" s="17">
        <f t="shared" si="20"/>
        <v>1440.0690000000041</v>
      </c>
    </row>
    <row r="64" spans="2:11" x14ac:dyDescent="0.2">
      <c r="B64">
        <v>2016</v>
      </c>
      <c r="C64" t="s">
        <v>23</v>
      </c>
      <c r="E64" s="17">
        <f t="shared" si="20"/>
        <v>328</v>
      </c>
      <c r="F64" s="17">
        <f t="shared" si="20"/>
        <v>660</v>
      </c>
      <c r="G64" s="17">
        <f t="shared" si="20"/>
        <v>195</v>
      </c>
      <c r="H64" s="17">
        <f t="shared" si="20"/>
        <v>133</v>
      </c>
      <c r="I64" s="17">
        <f t="shared" si="20"/>
        <v>1573.3050000000003</v>
      </c>
      <c r="J64" s="17">
        <f t="shared" si="20"/>
        <v>29262.59627400004</v>
      </c>
      <c r="K64" s="17">
        <f t="shared" si="20"/>
        <v>5360.8890000000101</v>
      </c>
    </row>
    <row r="65" spans="2:11" x14ac:dyDescent="0.2">
      <c r="B65">
        <v>2016</v>
      </c>
      <c r="C65" t="s">
        <v>24</v>
      </c>
      <c r="E65" s="17">
        <f t="shared" si="20"/>
        <v>1820</v>
      </c>
      <c r="F65" s="17">
        <f t="shared" si="20"/>
        <v>2638</v>
      </c>
      <c r="G65" s="17">
        <f t="shared" si="20"/>
        <v>632</v>
      </c>
      <c r="H65" s="17">
        <f t="shared" si="20"/>
        <v>1188</v>
      </c>
      <c r="I65" s="17">
        <f t="shared" si="20"/>
        <v>11706.904999999992</v>
      </c>
      <c r="J65" s="17">
        <f t="shared" si="20"/>
        <v>93815.487513999979</v>
      </c>
      <c r="K65" s="17">
        <f t="shared" si="20"/>
        <v>21802.410000000033</v>
      </c>
    </row>
    <row r="66" spans="2:11" x14ac:dyDescent="0.2">
      <c r="B66">
        <v>2016</v>
      </c>
      <c r="C66" t="s">
        <v>25</v>
      </c>
      <c r="E66" s="17">
        <f t="shared" si="20"/>
        <v>105</v>
      </c>
      <c r="F66" s="17">
        <f t="shared" si="20"/>
        <v>109</v>
      </c>
      <c r="G66" s="17">
        <f t="shared" si="20"/>
        <v>265</v>
      </c>
      <c r="H66" s="17">
        <f t="shared" si="20"/>
        <v>-160</v>
      </c>
      <c r="I66" s="17">
        <f t="shared" si="20"/>
        <v>-2424.75</v>
      </c>
      <c r="J66" s="17">
        <f t="shared" si="20"/>
        <v>17216.153240000014</v>
      </c>
      <c r="K66" s="17">
        <f t="shared" si="20"/>
        <v>15723.54</v>
      </c>
    </row>
    <row r="67" spans="2:11" x14ac:dyDescent="0.2">
      <c r="B67">
        <v>2016</v>
      </c>
      <c r="C67" t="s">
        <v>26</v>
      </c>
      <c r="E67" s="17">
        <f t="shared" si="20"/>
        <v>-1360</v>
      </c>
      <c r="F67" s="17">
        <f t="shared" si="20"/>
        <v>-2286</v>
      </c>
      <c r="G67" s="17">
        <f t="shared" si="20"/>
        <v>-267</v>
      </c>
      <c r="H67" s="17">
        <f t="shared" si="20"/>
        <v>-1093</v>
      </c>
      <c r="I67" s="17">
        <f t="shared" si="20"/>
        <v>-1923.3699999999953</v>
      </c>
      <c r="J67" s="17">
        <f t="shared" si="20"/>
        <v>-34712.329223999986</v>
      </c>
      <c r="K67" s="17">
        <f t="shared" si="20"/>
        <v>-2705.9550000000163</v>
      </c>
    </row>
    <row r="68" spans="2:11" ht="15" x14ac:dyDescent="0.25">
      <c r="B68" s="20" t="s">
        <v>37</v>
      </c>
      <c r="C68" s="20"/>
      <c r="D68" s="20"/>
      <c r="E68" s="27">
        <f>AVERAGE(E57:E67)</f>
        <v>142.72727272727272</v>
      </c>
      <c r="F68" s="27">
        <f t="shared" ref="F68:J68" si="21">AVERAGE(F57:F67)</f>
        <v>341.45454545454544</v>
      </c>
      <c r="G68" s="27">
        <f t="shared" si="21"/>
        <v>92</v>
      </c>
      <c r="H68" s="27">
        <f t="shared" si="21"/>
        <v>50.727272727272727</v>
      </c>
      <c r="I68" s="27">
        <f t="shared" si="21"/>
        <v>2132.1225454545452</v>
      </c>
      <c r="J68" s="27">
        <f t="shared" si="21"/>
        <v>24209.526428945468</v>
      </c>
      <c r="K68" s="27">
        <f>AVERAGE(K57:K67)</f>
        <v>4143.8200909090947</v>
      </c>
    </row>
    <row r="69" spans="2:11" x14ac:dyDescent="0.2">
      <c r="E69" s="10">
        <f>E68/E55-1</f>
        <v>-0.69404657507551404</v>
      </c>
      <c r="F69" s="10">
        <f t="shared" ref="F69:K69" si="22">F68/F55-1</f>
        <v>-0.67078141206375186</v>
      </c>
      <c r="G69" s="10">
        <f t="shared" si="22"/>
        <v>6.7698259187620735E-2</v>
      </c>
      <c r="H69" s="10">
        <f t="shared" si="22"/>
        <v>-0.86662417337263964</v>
      </c>
      <c r="I69" s="10">
        <f t="shared" si="22"/>
        <v>-0.66864618969999901</v>
      </c>
      <c r="J69" s="10">
        <f t="shared" si="22"/>
        <v>0.1379490584803198</v>
      </c>
      <c r="K69" s="10">
        <f t="shared" si="22"/>
        <v>1.872856766141175</v>
      </c>
    </row>
  </sheetData>
  <autoFilter ref="C2:K23" xr:uid="{7D5CD7A0-5E4F-4F7E-BCF3-9DF136565936}"/>
  <mergeCells count="2">
    <mergeCell ref="C27:K27"/>
    <mergeCell ref="C42:K42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462A-54F3-4CA8-A8B4-8CC4F484558E}">
  <dimension ref="B2:S69"/>
  <sheetViews>
    <sheetView zoomScaleNormal="10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O3" sqref="O3:O25"/>
    </sheetView>
  </sheetViews>
  <sheetFormatPr defaultRowHeight="14.25" x14ac:dyDescent="0.2"/>
  <cols>
    <col min="1" max="1" width="1.375" customWidth="1"/>
    <col min="2" max="2" width="9" bestFit="1" customWidth="1"/>
    <col min="3" max="3" width="10.375" bestFit="1" customWidth="1"/>
    <col min="4" max="4" width="15.625" bestFit="1" customWidth="1"/>
    <col min="5" max="5" width="13.75" bestFit="1" customWidth="1"/>
    <col min="6" max="6" width="12.125" bestFit="1" customWidth="1"/>
    <col min="7" max="7" width="12" bestFit="1" customWidth="1"/>
    <col min="8" max="8" width="14.5" bestFit="1" customWidth="1"/>
    <col min="9" max="9" width="9.875" bestFit="1" customWidth="1"/>
    <col min="10" max="10" width="13.25" bestFit="1" customWidth="1"/>
    <col min="11" max="11" width="17" bestFit="1" customWidth="1"/>
    <col min="12" max="12" width="3.5" style="12" customWidth="1"/>
    <col min="13" max="13" width="18.875" style="11" bestFit="1" customWidth="1"/>
    <col min="14" max="14" width="18.25" style="11" bestFit="1" customWidth="1"/>
    <col min="15" max="15" width="18.375" style="11" customWidth="1"/>
    <col min="16" max="16" width="17.375" style="11" bestFit="1" customWidth="1"/>
    <col min="17" max="17" width="14.125" style="11" bestFit="1" customWidth="1"/>
    <col min="18" max="18" width="18.125" style="11" customWidth="1"/>
    <col min="19" max="19" width="14.125" style="11" customWidth="1"/>
  </cols>
  <sheetData>
    <row r="2" spans="3:19" ht="29.45" customHeight="1" x14ac:dyDescent="0.25">
      <c r="C2" s="3" t="s">
        <v>0</v>
      </c>
      <c r="D2" s="3" t="s">
        <v>1</v>
      </c>
      <c r="E2" s="26" t="s">
        <v>3</v>
      </c>
      <c r="F2" s="26" t="s">
        <v>2</v>
      </c>
      <c r="G2" s="26" t="s">
        <v>12</v>
      </c>
      <c r="H2" s="26" t="s">
        <v>13</v>
      </c>
      <c r="I2" s="26" t="s">
        <v>4</v>
      </c>
      <c r="J2" s="26" t="s">
        <v>5</v>
      </c>
      <c r="K2" s="26" t="s">
        <v>14</v>
      </c>
      <c r="M2" s="14" t="s">
        <v>30</v>
      </c>
      <c r="N2" s="14" t="s">
        <v>31</v>
      </c>
      <c r="O2" s="14" t="s">
        <v>32</v>
      </c>
      <c r="P2" s="14" t="s">
        <v>27</v>
      </c>
      <c r="Q2" s="14" t="s">
        <v>28</v>
      </c>
      <c r="R2" s="14" t="s">
        <v>29</v>
      </c>
      <c r="S2" s="14" t="s">
        <v>33</v>
      </c>
    </row>
    <row r="3" spans="3:19" ht="15" x14ac:dyDescent="0.25">
      <c r="C3" s="4">
        <v>42156</v>
      </c>
      <c r="D3" s="2" t="s">
        <v>8</v>
      </c>
      <c r="E3" s="5">
        <v>630</v>
      </c>
      <c r="F3" s="5">
        <v>630</v>
      </c>
      <c r="G3" s="5">
        <v>37</v>
      </c>
      <c r="H3" s="5">
        <v>593</v>
      </c>
      <c r="I3" s="5">
        <v>1885.104</v>
      </c>
      <c r="J3" s="6">
        <v>13068.294969600005</v>
      </c>
      <c r="K3" s="6">
        <v>696.3839999999999</v>
      </c>
      <c r="M3" s="15">
        <f>F3/E3</f>
        <v>1</v>
      </c>
      <c r="N3" s="15">
        <f>G3/E3</f>
        <v>5.873015873015873E-2</v>
      </c>
      <c r="O3" s="15">
        <f>H3/F3</f>
        <v>0.94126984126984126</v>
      </c>
      <c r="P3" s="15">
        <f>K3/J3</f>
        <v>5.3288053385690821E-2</v>
      </c>
      <c r="Q3" s="16">
        <f>J3/I3</f>
        <v>6.9324000000000021</v>
      </c>
      <c r="R3" s="16">
        <f>K3/I3</f>
        <v>0.36941410129096319</v>
      </c>
      <c r="S3" s="16">
        <f>Q3-R3</f>
        <v>6.562985898709039</v>
      </c>
    </row>
    <row r="4" spans="3:19" ht="15" x14ac:dyDescent="0.25">
      <c r="C4" s="4">
        <v>42186</v>
      </c>
      <c r="D4" s="2" t="s">
        <v>8</v>
      </c>
      <c r="E4" s="5">
        <v>1098</v>
      </c>
      <c r="F4" s="5">
        <v>1245</v>
      </c>
      <c r="G4" s="5">
        <v>109</v>
      </c>
      <c r="H4" s="5">
        <v>989</v>
      </c>
      <c r="I4" s="5">
        <v>5188.8059999999996</v>
      </c>
      <c r="J4" s="6">
        <v>33934.791240000006</v>
      </c>
      <c r="K4" s="6">
        <v>2273.6925000000006</v>
      </c>
      <c r="M4" s="15">
        <f t="shared" ref="M4:M23" si="0">F4/E4</f>
        <v>1.1338797814207651</v>
      </c>
      <c r="N4" s="15">
        <f t="shared" ref="N4:O23" si="1">G4/E4</f>
        <v>9.9271402550091078E-2</v>
      </c>
      <c r="O4" s="15">
        <f t="shared" si="1"/>
        <v>0.79437751004016066</v>
      </c>
      <c r="P4" s="15">
        <f t="shared" ref="P4:P23" si="2">K4/J4</f>
        <v>6.7001811913901727E-2</v>
      </c>
      <c r="Q4" s="16">
        <f t="shared" ref="Q4:Q23" si="3">J4/I4</f>
        <v>6.5400000000000018</v>
      </c>
      <c r="R4" s="16">
        <f t="shared" ref="R4:R23" si="4">K4/I4</f>
        <v>0.43819184991691745</v>
      </c>
      <c r="S4" s="16">
        <f t="shared" ref="S4:S23" si="5">Q4-R4</f>
        <v>6.1018081500830847</v>
      </c>
    </row>
    <row r="5" spans="3:19" ht="15" x14ac:dyDescent="0.25">
      <c r="C5" s="4">
        <v>42217</v>
      </c>
      <c r="D5" s="2" t="s">
        <v>8</v>
      </c>
      <c r="E5" s="5">
        <v>1582</v>
      </c>
      <c r="F5" s="5">
        <v>2301</v>
      </c>
      <c r="G5" s="5">
        <v>215</v>
      </c>
      <c r="H5" s="5">
        <v>1367</v>
      </c>
      <c r="I5" s="5">
        <v>14756.313000000002</v>
      </c>
      <c r="J5" s="6">
        <v>86855.658318000031</v>
      </c>
      <c r="K5" s="6">
        <v>8546.0400000000045</v>
      </c>
      <c r="M5" s="15">
        <f t="shared" si="0"/>
        <v>1.45448798988622</v>
      </c>
      <c r="N5" s="15">
        <f t="shared" si="1"/>
        <v>0.13590391908975979</v>
      </c>
      <c r="O5" s="15">
        <f t="shared" si="1"/>
        <v>0.59408952629291611</v>
      </c>
      <c r="P5" s="15">
        <f t="shared" si="2"/>
        <v>9.839358961175379E-2</v>
      </c>
      <c r="Q5" s="16">
        <f t="shared" si="3"/>
        <v>5.886000000000001</v>
      </c>
      <c r="R5" s="16">
        <f t="shared" si="4"/>
        <v>0.57914466845478296</v>
      </c>
      <c r="S5" s="16">
        <f t="shared" si="5"/>
        <v>5.3068553315452185</v>
      </c>
    </row>
    <row r="6" spans="3:19" ht="15" x14ac:dyDescent="0.25">
      <c r="C6" s="4">
        <v>42248</v>
      </c>
      <c r="D6" s="2" t="s">
        <v>8</v>
      </c>
      <c r="E6" s="5">
        <v>2409</v>
      </c>
      <c r="F6" s="5">
        <v>3928</v>
      </c>
      <c r="G6" s="5">
        <v>432</v>
      </c>
      <c r="H6" s="5">
        <v>1977</v>
      </c>
      <c r="I6" s="5">
        <v>24357.528000000002</v>
      </c>
      <c r="J6" s="6">
        <v>127438.58649600002</v>
      </c>
      <c r="K6" s="6">
        <v>18555.075000000015</v>
      </c>
      <c r="M6" s="15">
        <f t="shared" si="0"/>
        <v>1.6305520963055209</v>
      </c>
      <c r="N6" s="15">
        <f t="shared" si="1"/>
        <v>0.17932752179327521</v>
      </c>
      <c r="O6" s="15">
        <f t="shared" si="1"/>
        <v>0.5033095723014257</v>
      </c>
      <c r="P6" s="15">
        <f t="shared" si="2"/>
        <v>0.14560013187671705</v>
      </c>
      <c r="Q6" s="16">
        <f t="shared" si="3"/>
        <v>5.2320000000000002</v>
      </c>
      <c r="R6" s="16">
        <f t="shared" si="4"/>
        <v>0.7617798899789836</v>
      </c>
      <c r="S6" s="16">
        <f t="shared" si="5"/>
        <v>4.4702201100210166</v>
      </c>
    </row>
    <row r="7" spans="3:19" ht="15" x14ac:dyDescent="0.25">
      <c r="C7" s="4">
        <v>42278</v>
      </c>
      <c r="D7" s="2" t="s">
        <v>8</v>
      </c>
      <c r="E7" s="5">
        <v>2586</v>
      </c>
      <c r="F7" s="5">
        <v>4980</v>
      </c>
      <c r="G7" s="5">
        <v>632</v>
      </c>
      <c r="H7" s="5">
        <v>1954</v>
      </c>
      <c r="I7" s="5">
        <v>33520.380000000005</v>
      </c>
      <c r="J7" s="6">
        <v>153456.29964000001</v>
      </c>
      <c r="K7" s="6">
        <v>22640.310000000019</v>
      </c>
      <c r="M7" s="15">
        <f t="shared" si="0"/>
        <v>1.925754060324826</v>
      </c>
      <c r="N7" s="15">
        <f t="shared" si="1"/>
        <v>0.24439288476411447</v>
      </c>
      <c r="O7" s="15">
        <f t="shared" si="1"/>
        <v>0.39236947791164661</v>
      </c>
      <c r="P7" s="15">
        <f t="shared" si="2"/>
        <v>0.14753587863849796</v>
      </c>
      <c r="Q7" s="16">
        <f t="shared" si="3"/>
        <v>4.5779999999999994</v>
      </c>
      <c r="R7" s="16">
        <f t="shared" si="4"/>
        <v>0.67541925240704359</v>
      </c>
      <c r="S7" s="16">
        <f t="shared" si="5"/>
        <v>3.9025807475929559</v>
      </c>
    </row>
    <row r="8" spans="3:19" ht="15" x14ac:dyDescent="0.25">
      <c r="C8" s="4">
        <v>42309</v>
      </c>
      <c r="D8" s="2" t="s">
        <v>8</v>
      </c>
      <c r="E8" s="5">
        <v>3407</v>
      </c>
      <c r="F8" s="5">
        <v>6749</v>
      </c>
      <c r="G8" s="5">
        <v>568</v>
      </c>
      <c r="H8" s="5">
        <v>2839</v>
      </c>
      <c r="I8" s="5">
        <v>43996.731000000007</v>
      </c>
      <c r="J8" s="6">
        <v>172643.172444</v>
      </c>
      <c r="K8" s="6">
        <v>24315.75900000002</v>
      </c>
      <c r="M8" s="15">
        <f t="shared" si="0"/>
        <v>1.9809216319342531</v>
      </c>
      <c r="N8" s="15">
        <f t="shared" si="1"/>
        <v>0.16671558555914295</v>
      </c>
      <c r="O8" s="15">
        <f t="shared" si="1"/>
        <v>0.42065491183879095</v>
      </c>
      <c r="P8" s="15">
        <f t="shared" si="2"/>
        <v>0.14084402328674356</v>
      </c>
      <c r="Q8" s="16">
        <f t="shared" si="3"/>
        <v>3.9239999999999995</v>
      </c>
      <c r="R8" s="16">
        <f t="shared" si="4"/>
        <v>0.55267194737718162</v>
      </c>
      <c r="S8" s="16">
        <f t="shared" si="5"/>
        <v>3.3713280526228178</v>
      </c>
    </row>
    <row r="9" spans="3:19" ht="15" x14ac:dyDescent="0.25">
      <c r="C9" s="4">
        <v>42339</v>
      </c>
      <c r="D9" s="2" t="s">
        <v>8</v>
      </c>
      <c r="E9" s="5">
        <v>3214</v>
      </c>
      <c r="F9" s="5">
        <v>7719</v>
      </c>
      <c r="G9" s="5">
        <v>300</v>
      </c>
      <c r="H9" s="5">
        <v>2914</v>
      </c>
      <c r="I9" s="5">
        <v>48683.733</v>
      </c>
      <c r="J9" s="6">
        <v>159195.80690999993</v>
      </c>
      <c r="K9" s="6">
        <v>12958.848000000018</v>
      </c>
      <c r="M9" s="15">
        <f t="shared" si="0"/>
        <v>2.4016801493466087</v>
      </c>
      <c r="N9" s="15">
        <f t="shared" si="1"/>
        <v>9.3341630367143741E-2</v>
      </c>
      <c r="O9" s="15">
        <f t="shared" si="1"/>
        <v>0.37751004016064255</v>
      </c>
      <c r="P9" s="15">
        <f t="shared" si="2"/>
        <v>8.1401943000459803E-2</v>
      </c>
      <c r="Q9" s="16">
        <f t="shared" si="3"/>
        <v>3.2699999999999987</v>
      </c>
      <c r="R9" s="16">
        <f t="shared" si="4"/>
        <v>0.26618435361150344</v>
      </c>
      <c r="S9" s="16">
        <f t="shared" si="5"/>
        <v>3.0038156463884951</v>
      </c>
    </row>
    <row r="10" spans="3:19" ht="15" x14ac:dyDescent="0.25">
      <c r="C10" s="19" t="str">
        <f>"2015 Sum"</f>
        <v>2015 Sum</v>
      </c>
      <c r="D10" s="25"/>
      <c r="E10" s="21">
        <f>SUM(E3:E9)</f>
        <v>14926</v>
      </c>
      <c r="F10" s="21">
        <f t="shared" ref="F10:K10" si="6">SUM(F3:F9)</f>
        <v>27552</v>
      </c>
      <c r="G10" s="21">
        <f t="shared" si="6"/>
        <v>2293</v>
      </c>
      <c r="H10" s="21">
        <f t="shared" si="6"/>
        <v>12633</v>
      </c>
      <c r="I10" s="21">
        <f t="shared" si="6"/>
        <v>172388.59500000003</v>
      </c>
      <c r="J10" s="21">
        <f t="shared" si="6"/>
        <v>746592.6100176</v>
      </c>
      <c r="K10" s="21">
        <f t="shared" si="6"/>
        <v>89986.108500000075</v>
      </c>
      <c r="M10" s="28"/>
      <c r="N10" s="28"/>
      <c r="O10" s="28"/>
      <c r="P10" s="28"/>
      <c r="Q10" s="24">
        <f>SUM(Q3:Q9)</f>
        <v>36.362399999999994</v>
      </c>
      <c r="R10" s="24">
        <f t="shared" ref="R10:S10" si="7">SUM(R3:R9)</f>
        <v>3.642806063037376</v>
      </c>
      <c r="S10" s="24">
        <f t="shared" si="7"/>
        <v>32.719593936962632</v>
      </c>
    </row>
    <row r="11" spans="3:19" ht="15" x14ac:dyDescent="0.25">
      <c r="C11" s="19" t="str">
        <f>"2015 Average"</f>
        <v>2015 Average</v>
      </c>
      <c r="D11" s="25"/>
      <c r="E11" s="21">
        <f>AVERAGE(E3:E9)</f>
        <v>2132.2857142857142</v>
      </c>
      <c r="F11" s="21">
        <f t="shared" ref="F11:K11" si="8">AVERAGE(F3:F9)</f>
        <v>3936</v>
      </c>
      <c r="G11" s="21">
        <f t="shared" si="8"/>
        <v>327.57142857142856</v>
      </c>
      <c r="H11" s="21">
        <f t="shared" si="8"/>
        <v>1804.7142857142858</v>
      </c>
      <c r="I11" s="21">
        <f t="shared" si="8"/>
        <v>24626.942142857148</v>
      </c>
      <c r="J11" s="21">
        <f t="shared" si="8"/>
        <v>106656.08714537144</v>
      </c>
      <c r="K11" s="21">
        <f t="shared" si="8"/>
        <v>12855.158357142867</v>
      </c>
      <c r="M11" s="23">
        <f>AVERAGE(M3:M9)</f>
        <v>1.6467536727454561</v>
      </c>
      <c r="N11" s="23">
        <f t="shared" ref="N11:S11" si="9">AVERAGE(N3:N9)</f>
        <v>0.13966901469338369</v>
      </c>
      <c r="O11" s="23">
        <f t="shared" si="9"/>
        <v>0.57479726854506052</v>
      </c>
      <c r="P11" s="23">
        <f t="shared" si="9"/>
        <v>0.10486649024482353</v>
      </c>
      <c r="Q11" s="24">
        <f t="shared" si="9"/>
        <v>5.1946285714285709</v>
      </c>
      <c r="R11" s="24">
        <f t="shared" si="9"/>
        <v>0.52040086614819658</v>
      </c>
      <c r="S11" s="24">
        <f t="shared" si="9"/>
        <v>4.6742277052803756</v>
      </c>
    </row>
    <row r="12" spans="3:19" ht="15" x14ac:dyDescent="0.25">
      <c r="C12" s="4">
        <v>42370</v>
      </c>
      <c r="D12" s="2" t="s">
        <v>8</v>
      </c>
      <c r="E12" s="5">
        <v>2559</v>
      </c>
      <c r="F12" s="5">
        <v>7865</v>
      </c>
      <c r="G12" s="5">
        <v>298</v>
      </c>
      <c r="H12" s="5">
        <v>2261</v>
      </c>
      <c r="I12" s="5">
        <v>46686.640000000007</v>
      </c>
      <c r="J12" s="6">
        <v>122132.25023999992</v>
      </c>
      <c r="K12" s="6">
        <v>9396.648000000012</v>
      </c>
      <c r="M12" s="15">
        <f t="shared" si="0"/>
        <v>3.0734661977334898</v>
      </c>
      <c r="N12" s="15">
        <f t="shared" si="1"/>
        <v>0.11645173896053146</v>
      </c>
      <c r="O12" s="15">
        <f t="shared" si="1"/>
        <v>0.28747616020343292</v>
      </c>
      <c r="P12" s="15">
        <f t="shared" si="2"/>
        <v>7.6938302385609253E-2</v>
      </c>
      <c r="Q12" s="16">
        <f t="shared" si="3"/>
        <v>2.6159999999999979</v>
      </c>
      <c r="R12" s="16">
        <f t="shared" si="4"/>
        <v>0.20127059904075364</v>
      </c>
      <c r="S12" s="16">
        <f t="shared" si="5"/>
        <v>2.4147294009592444</v>
      </c>
    </row>
    <row r="13" spans="3:19" ht="15" x14ac:dyDescent="0.25">
      <c r="C13" s="4">
        <v>42401</v>
      </c>
      <c r="D13" s="2" t="s">
        <v>8</v>
      </c>
      <c r="E13" s="5">
        <v>2671</v>
      </c>
      <c r="F13" s="5">
        <v>8478</v>
      </c>
      <c r="G13" s="5">
        <v>643</v>
      </c>
      <c r="H13" s="5">
        <v>2028</v>
      </c>
      <c r="I13" s="5">
        <v>48078.738000000005</v>
      </c>
      <c r="J13" s="6">
        <v>136255.14349199992</v>
      </c>
      <c r="K13" s="6">
        <v>17139.807000000012</v>
      </c>
      <c r="M13" s="15">
        <f t="shared" si="0"/>
        <v>3.1740921003369524</v>
      </c>
      <c r="N13" s="15">
        <f t="shared" si="1"/>
        <v>0.24073380756271059</v>
      </c>
      <c r="O13" s="15">
        <f t="shared" si="1"/>
        <v>0.23920736022646852</v>
      </c>
      <c r="P13" s="15">
        <f t="shared" si="2"/>
        <v>0.12579199992553938</v>
      </c>
      <c r="Q13" s="16">
        <f t="shared" si="3"/>
        <v>2.8339999999999979</v>
      </c>
      <c r="R13" s="16">
        <f t="shared" si="4"/>
        <v>0.35649452778897839</v>
      </c>
      <c r="S13" s="16">
        <f t="shared" si="5"/>
        <v>2.4775054722110195</v>
      </c>
    </row>
    <row r="14" spans="3:19" ht="15" x14ac:dyDescent="0.25">
      <c r="C14" s="4">
        <v>42430</v>
      </c>
      <c r="D14" s="2" t="s">
        <v>8</v>
      </c>
      <c r="E14" s="5">
        <v>4104</v>
      </c>
      <c r="F14" s="5">
        <v>10100</v>
      </c>
      <c r="G14" s="5">
        <v>1107</v>
      </c>
      <c r="H14" s="5">
        <v>2997</v>
      </c>
      <c r="I14" s="5">
        <v>54600.6</v>
      </c>
      <c r="J14" s="6">
        <v>178543.96199999991</v>
      </c>
      <c r="K14" s="6">
        <v>27913.743000000017</v>
      </c>
      <c r="M14" s="15">
        <f t="shared" si="0"/>
        <v>2.4610136452241713</v>
      </c>
      <c r="N14" s="15">
        <f t="shared" si="1"/>
        <v>0.26973684210526316</v>
      </c>
      <c r="O14" s="15">
        <f t="shared" si="1"/>
        <v>0.29673267326732672</v>
      </c>
      <c r="P14" s="15">
        <f t="shared" si="2"/>
        <v>0.15634100804820289</v>
      </c>
      <c r="Q14" s="16">
        <f t="shared" si="3"/>
        <v>3.2699999999999987</v>
      </c>
      <c r="R14" s="16">
        <f t="shared" si="4"/>
        <v>0.51123509631762321</v>
      </c>
      <c r="S14" s="16">
        <f t="shared" si="5"/>
        <v>2.7587649036823754</v>
      </c>
    </row>
    <row r="15" spans="3:19" ht="15" x14ac:dyDescent="0.25">
      <c r="C15" s="4">
        <v>42461</v>
      </c>
      <c r="D15" s="2" t="s">
        <v>8</v>
      </c>
      <c r="E15" s="5">
        <v>5525</v>
      </c>
      <c r="F15" s="5">
        <v>11724</v>
      </c>
      <c r="G15" s="5">
        <v>1425</v>
      </c>
      <c r="H15" s="5">
        <v>4100</v>
      </c>
      <c r="I15" s="5">
        <v>60273.083999999995</v>
      </c>
      <c r="J15" s="6">
        <v>223372.0493039999</v>
      </c>
      <c r="K15" s="6">
        <v>31047.654000000017</v>
      </c>
      <c r="M15" s="15">
        <f t="shared" si="0"/>
        <v>2.1219909502262442</v>
      </c>
      <c r="N15" s="15">
        <f t="shared" si="1"/>
        <v>0.25791855203619912</v>
      </c>
      <c r="O15" s="15">
        <f t="shared" si="1"/>
        <v>0.34970999658819518</v>
      </c>
      <c r="P15" s="15">
        <f t="shared" si="2"/>
        <v>0.1389952507341036</v>
      </c>
      <c r="Q15" s="16">
        <f t="shared" si="3"/>
        <v>3.7059999999999986</v>
      </c>
      <c r="R15" s="16">
        <f t="shared" si="4"/>
        <v>0.51511639922058772</v>
      </c>
      <c r="S15" s="16">
        <f t="shared" si="5"/>
        <v>3.190883600779411</v>
      </c>
    </row>
    <row r="16" spans="3:19" ht="15" x14ac:dyDescent="0.25">
      <c r="C16" s="4">
        <v>42491</v>
      </c>
      <c r="D16" s="2" t="s">
        <v>8</v>
      </c>
      <c r="E16" s="5">
        <v>6071</v>
      </c>
      <c r="F16" s="5">
        <v>15242</v>
      </c>
      <c r="G16" s="5">
        <v>1684</v>
      </c>
      <c r="H16" s="5">
        <v>4387</v>
      </c>
      <c r="I16" s="5">
        <v>74319.991999999984</v>
      </c>
      <c r="J16" s="6">
        <v>307833.4068639999</v>
      </c>
      <c r="K16" s="6">
        <v>39832.074000000022</v>
      </c>
      <c r="M16" s="15">
        <f t="shared" si="0"/>
        <v>2.5106242793608962</v>
      </c>
      <c r="N16" s="15">
        <f t="shared" si="1"/>
        <v>0.27738428594959647</v>
      </c>
      <c r="O16" s="15">
        <f t="shared" si="1"/>
        <v>0.28782312032541663</v>
      </c>
      <c r="P16" s="15">
        <f t="shared" si="2"/>
        <v>0.1293949035804218</v>
      </c>
      <c r="Q16" s="16">
        <f t="shared" si="3"/>
        <v>4.1419999999999995</v>
      </c>
      <c r="R16" s="16">
        <f t="shared" si="4"/>
        <v>0.535953690630107</v>
      </c>
      <c r="S16" s="16">
        <f t="shared" si="5"/>
        <v>3.6060463093698925</v>
      </c>
    </row>
    <row r="17" spans="3:19" ht="15" x14ac:dyDescent="0.25">
      <c r="C17" s="4">
        <v>42522</v>
      </c>
      <c r="D17" s="2" t="s">
        <v>8</v>
      </c>
      <c r="E17" s="5">
        <v>10593</v>
      </c>
      <c r="F17" s="5">
        <v>18322</v>
      </c>
      <c r="G17" s="5">
        <v>1156</v>
      </c>
      <c r="H17" s="5">
        <v>9437</v>
      </c>
      <c r="I17" s="5">
        <v>91400</v>
      </c>
      <c r="J17" s="6">
        <v>418429.19999999995</v>
      </c>
      <c r="K17" s="6">
        <v>39670.176000000021</v>
      </c>
      <c r="M17" s="15">
        <f t="shared" si="0"/>
        <v>1.7296327763617483</v>
      </c>
      <c r="N17" s="15">
        <f t="shared" si="1"/>
        <v>0.10912866987633343</v>
      </c>
      <c r="O17" s="15">
        <f t="shared" si="1"/>
        <v>0.51506385765746099</v>
      </c>
      <c r="P17" s="15">
        <f t="shared" si="2"/>
        <v>9.4807379599702951E-2</v>
      </c>
      <c r="Q17" s="16">
        <f t="shared" si="3"/>
        <v>4.5779999999999994</v>
      </c>
      <c r="R17" s="16">
        <f t="shared" si="4"/>
        <v>0.43402818380744007</v>
      </c>
      <c r="S17" s="16">
        <f t="shared" si="5"/>
        <v>4.1439718161925594</v>
      </c>
    </row>
    <row r="18" spans="3:19" ht="15" x14ac:dyDescent="0.25">
      <c r="C18" s="4">
        <v>42552</v>
      </c>
      <c r="D18" s="2" t="s">
        <v>8</v>
      </c>
      <c r="E18" s="5">
        <v>12557</v>
      </c>
      <c r="F18" s="5">
        <v>20316</v>
      </c>
      <c r="G18" s="5">
        <v>1321</v>
      </c>
      <c r="H18" s="5">
        <v>11236</v>
      </c>
      <c r="I18" s="5">
        <v>96511</v>
      </c>
      <c r="J18" s="6">
        <v>483906.15400000004</v>
      </c>
      <c r="K18" s="6">
        <v>27109.368000000031</v>
      </c>
      <c r="M18" s="15">
        <f t="shared" si="0"/>
        <v>1.6179023652146214</v>
      </c>
      <c r="N18" s="15">
        <f t="shared" si="1"/>
        <v>0.10520028669268137</v>
      </c>
      <c r="O18" s="15">
        <f t="shared" si="1"/>
        <v>0.5530616263043906</v>
      </c>
      <c r="P18" s="15">
        <f t="shared" si="2"/>
        <v>5.6021953380654937E-2</v>
      </c>
      <c r="Q18" s="16">
        <f>J18/I18</f>
        <v>5.0140000000000002</v>
      </c>
      <c r="R18" s="16">
        <f t="shared" si="4"/>
        <v>0.28089407425060386</v>
      </c>
      <c r="S18" s="16">
        <f t="shared" si="5"/>
        <v>4.7331059257493964</v>
      </c>
    </row>
    <row r="19" spans="3:19" ht="15" x14ac:dyDescent="0.25">
      <c r="C19" s="4">
        <v>42583</v>
      </c>
      <c r="D19" s="2" t="s">
        <v>8</v>
      </c>
      <c r="E19" s="5">
        <v>5712</v>
      </c>
      <c r="F19" s="5">
        <v>22872</v>
      </c>
      <c r="G19" s="5">
        <v>223</v>
      </c>
      <c r="H19" s="5">
        <v>5489</v>
      </c>
      <c r="I19" s="5">
        <v>98559</v>
      </c>
      <c r="J19" s="6">
        <v>537146.55000000005</v>
      </c>
      <c r="K19" s="6">
        <v>35377.884000000049</v>
      </c>
      <c r="M19" s="15">
        <f t="shared" si="0"/>
        <v>4.0042016806722689</v>
      </c>
      <c r="N19" s="15">
        <f t="shared" si="1"/>
        <v>3.90406162464986E-2</v>
      </c>
      <c r="O19" s="15">
        <f t="shared" si="1"/>
        <v>0.23998775795732774</v>
      </c>
      <c r="P19" s="15">
        <f t="shared" si="2"/>
        <v>6.5862629109318574E-2</v>
      </c>
      <c r="Q19" s="16">
        <f t="shared" si="3"/>
        <v>5.45</v>
      </c>
      <c r="R19" s="16">
        <f t="shared" si="4"/>
        <v>0.35895132864578627</v>
      </c>
      <c r="S19" s="16">
        <f t="shared" si="5"/>
        <v>5.0910486713542138</v>
      </c>
    </row>
    <row r="20" spans="3:19" ht="15" x14ac:dyDescent="0.25">
      <c r="C20" s="4">
        <v>42614</v>
      </c>
      <c r="D20" s="2" t="s">
        <v>8</v>
      </c>
      <c r="E20" s="5">
        <v>15798</v>
      </c>
      <c r="F20" s="5">
        <v>24859</v>
      </c>
      <c r="G20" s="5">
        <v>2100</v>
      </c>
      <c r="H20" s="5">
        <v>13698</v>
      </c>
      <c r="I20" s="5">
        <v>100433</v>
      </c>
      <c r="J20" s="6">
        <v>591148.63800000015</v>
      </c>
      <c r="K20" s="6">
        <v>53473.896000000066</v>
      </c>
      <c r="M20" s="15">
        <f t="shared" si="0"/>
        <v>1.5735536143815674</v>
      </c>
      <c r="N20" s="15">
        <f t="shared" si="1"/>
        <v>0.13292821876186858</v>
      </c>
      <c r="O20" s="15">
        <f t="shared" si="1"/>
        <v>0.5510277967738042</v>
      </c>
      <c r="P20" s="15">
        <f t="shared" si="2"/>
        <v>9.0457615162432378E-2</v>
      </c>
      <c r="Q20" s="16">
        <f t="shared" si="3"/>
        <v>5.8860000000000019</v>
      </c>
      <c r="R20" s="16">
        <f t="shared" si="4"/>
        <v>0.53243352284607715</v>
      </c>
      <c r="S20" s="16">
        <f t="shared" si="5"/>
        <v>5.3535664771539251</v>
      </c>
    </row>
    <row r="21" spans="3:19" ht="15" x14ac:dyDescent="0.25">
      <c r="C21" s="4">
        <v>42644</v>
      </c>
      <c r="D21" s="2" t="s">
        <v>8</v>
      </c>
      <c r="E21" s="5">
        <v>10177</v>
      </c>
      <c r="F21" s="5">
        <v>30585</v>
      </c>
      <c r="G21" s="5">
        <v>1177</v>
      </c>
      <c r="H21" s="5">
        <v>9000</v>
      </c>
      <c r="I21" s="5">
        <v>107832</v>
      </c>
      <c r="J21" s="6">
        <v>677012.42880000011</v>
      </c>
      <c r="K21" s="6">
        <v>104886.85200000014</v>
      </c>
      <c r="M21" s="15">
        <f t="shared" si="0"/>
        <v>3.0053060823425373</v>
      </c>
      <c r="N21" s="15">
        <f t="shared" si="1"/>
        <v>0.11565294291048443</v>
      </c>
      <c r="O21" s="15">
        <f t="shared" si="1"/>
        <v>0.29426189308484552</v>
      </c>
      <c r="P21" s="15">
        <f t="shared" si="2"/>
        <v>0.15492603612301678</v>
      </c>
      <c r="Q21" s="16">
        <f t="shared" si="3"/>
        <v>6.2784000000000013</v>
      </c>
      <c r="R21" s="16">
        <f t="shared" si="4"/>
        <v>0.97268762519474872</v>
      </c>
      <c r="S21" s="16">
        <f t="shared" si="5"/>
        <v>5.3057123748052524</v>
      </c>
    </row>
    <row r="22" spans="3:19" ht="15" x14ac:dyDescent="0.25">
      <c r="C22" s="4">
        <v>42675</v>
      </c>
      <c r="D22" s="2" t="s">
        <v>8</v>
      </c>
      <c r="E22" s="5">
        <v>16839</v>
      </c>
      <c r="F22" s="5">
        <v>32978</v>
      </c>
      <c r="G22" s="5">
        <v>2994</v>
      </c>
      <c r="H22" s="5">
        <v>13845</v>
      </c>
      <c r="I22" s="5">
        <v>101783</v>
      </c>
      <c r="J22" s="6">
        <v>705600.46920000017</v>
      </c>
      <c r="K22" s="6">
        <v>154272.19500000015</v>
      </c>
      <c r="M22" s="15">
        <f t="shared" si="0"/>
        <v>1.9584298355009204</v>
      </c>
      <c r="N22" s="15">
        <f t="shared" si="1"/>
        <v>0.17780153215749153</v>
      </c>
      <c r="O22" s="15">
        <f t="shared" si="1"/>
        <v>0.41982533810419065</v>
      </c>
      <c r="P22" s="15">
        <f t="shared" si="2"/>
        <v>0.21863958675496883</v>
      </c>
      <c r="Q22" s="16">
        <f t="shared" si="3"/>
        <v>6.9324000000000012</v>
      </c>
      <c r="R22" s="16">
        <f t="shared" si="4"/>
        <v>1.5156970712201463</v>
      </c>
      <c r="S22" s="16">
        <f t="shared" si="5"/>
        <v>5.4167029287798547</v>
      </c>
    </row>
    <row r="23" spans="3:19" ht="15" x14ac:dyDescent="0.25">
      <c r="C23" s="4">
        <v>42705</v>
      </c>
      <c r="D23" s="2" t="s">
        <v>8</v>
      </c>
      <c r="E23" s="5">
        <v>13913</v>
      </c>
      <c r="F23" s="5">
        <v>34039</v>
      </c>
      <c r="G23" s="5">
        <v>3568</v>
      </c>
      <c r="H23" s="5">
        <v>10345</v>
      </c>
      <c r="I23" s="5">
        <v>144900</v>
      </c>
      <c r="J23" s="6">
        <v>909740.16000000015</v>
      </c>
      <c r="K23" s="6">
        <v>170719.73100000012</v>
      </c>
      <c r="M23" s="15">
        <f t="shared" si="0"/>
        <v>2.4465607705024079</v>
      </c>
      <c r="N23" s="15">
        <f t="shared" si="1"/>
        <v>0.25645080140875443</v>
      </c>
      <c r="O23" s="15">
        <f t="shared" si="1"/>
        <v>0.30391609624254534</v>
      </c>
      <c r="P23" s="15">
        <f t="shared" si="2"/>
        <v>0.18765768348623862</v>
      </c>
      <c r="Q23" s="16">
        <f t="shared" si="3"/>
        <v>6.2784000000000013</v>
      </c>
      <c r="R23" s="16">
        <f t="shared" si="4"/>
        <v>1.1781900000000007</v>
      </c>
      <c r="S23" s="16">
        <f t="shared" si="5"/>
        <v>5.1002100000000006</v>
      </c>
    </row>
    <row r="24" spans="3:19" ht="15" x14ac:dyDescent="0.25">
      <c r="C24" s="19" t="str">
        <f>"2016 Sum"</f>
        <v>2016 Sum</v>
      </c>
      <c r="D24" s="20"/>
      <c r="E24" s="21">
        <f>SUM(E12:E23)</f>
        <v>106519</v>
      </c>
      <c r="F24" s="21">
        <f t="shared" ref="F24:K24" si="10">SUM(F12:F23)</f>
        <v>237380</v>
      </c>
      <c r="G24" s="21">
        <f t="shared" si="10"/>
        <v>17696</v>
      </c>
      <c r="H24" s="21">
        <f t="shared" si="10"/>
        <v>88823</v>
      </c>
      <c r="I24" s="21">
        <f t="shared" si="10"/>
        <v>1025377.054</v>
      </c>
      <c r="J24" s="21">
        <f t="shared" si="10"/>
        <v>5291120.4118999997</v>
      </c>
      <c r="K24" s="21">
        <f t="shared" si="10"/>
        <v>710840.02800000063</v>
      </c>
      <c r="M24" s="28"/>
      <c r="N24" s="28"/>
      <c r="O24" s="28"/>
      <c r="P24" s="28"/>
      <c r="Q24" s="24">
        <f>SUM(Q12:Q23)</f>
        <v>56.985200000000006</v>
      </c>
      <c r="R24" s="24">
        <f t="shared" ref="R24:S24" si="11">SUM(R12:R23)</f>
        <v>7.3929521189628531</v>
      </c>
      <c r="S24" s="24">
        <f t="shared" si="11"/>
        <v>49.592247881037139</v>
      </c>
    </row>
    <row r="25" spans="3:19" ht="15" x14ac:dyDescent="0.25">
      <c r="C25" s="19" t="str">
        <f>"2016 Average"</f>
        <v>2016 Average</v>
      </c>
      <c r="D25" s="20"/>
      <c r="E25" s="21">
        <f>AVERAGE(E12:E23)</f>
        <v>8876.5833333333339</v>
      </c>
      <c r="F25" s="21">
        <f t="shared" ref="F25:K25" si="12">AVERAGE(F12:F23)</f>
        <v>19781.666666666668</v>
      </c>
      <c r="G25" s="21">
        <f t="shared" si="12"/>
        <v>1474.6666666666667</v>
      </c>
      <c r="H25" s="21">
        <f t="shared" si="12"/>
        <v>7401.916666666667</v>
      </c>
      <c r="I25" s="21">
        <f t="shared" si="12"/>
        <v>85448.087833333338</v>
      </c>
      <c r="J25" s="22">
        <f t="shared" si="12"/>
        <v>440926.70099166664</v>
      </c>
      <c r="K25" s="22">
        <f t="shared" si="12"/>
        <v>59236.669000000053</v>
      </c>
      <c r="M25" s="23">
        <f t="shared" ref="M25:S25" si="13">AVERAGE(M12:M23)</f>
        <v>2.4730645248214853</v>
      </c>
      <c r="N25" s="23">
        <f t="shared" si="13"/>
        <v>0.17486902455570111</v>
      </c>
      <c r="O25" s="23">
        <f t="shared" si="13"/>
        <v>0.3615078063946171</v>
      </c>
      <c r="P25" s="23">
        <f t="shared" si="13"/>
        <v>0.1246528623575175</v>
      </c>
      <c r="Q25" s="24">
        <f t="shared" si="13"/>
        <v>4.7487666666666675</v>
      </c>
      <c r="R25" s="24">
        <f t="shared" si="13"/>
        <v>0.61607934324690439</v>
      </c>
      <c r="S25" s="24">
        <f t="shared" si="13"/>
        <v>4.1326873234197619</v>
      </c>
    </row>
    <row r="26" spans="3:19" ht="15" thickBot="1" x14ac:dyDescent="0.25"/>
    <row r="27" spans="3:19" ht="15.75" thickBot="1" x14ac:dyDescent="0.3">
      <c r="C27" s="41" t="s">
        <v>34</v>
      </c>
      <c r="D27" s="42"/>
      <c r="E27" s="42"/>
      <c r="F27" s="42"/>
      <c r="G27" s="42"/>
      <c r="H27" s="42"/>
      <c r="I27" s="42"/>
      <c r="J27" s="42"/>
      <c r="K27" s="43"/>
    </row>
    <row r="28" spans="3:19" x14ac:dyDescent="0.2">
      <c r="C28" t="s">
        <v>15</v>
      </c>
    </row>
    <row r="29" spans="3:19" x14ac:dyDescent="0.2">
      <c r="C29" t="s">
        <v>16</v>
      </c>
    </row>
    <row r="30" spans="3:19" x14ac:dyDescent="0.2">
      <c r="C30" t="s">
        <v>17</v>
      </c>
    </row>
    <row r="31" spans="3:19" x14ac:dyDescent="0.2">
      <c r="C31" t="s">
        <v>18</v>
      </c>
    </row>
    <row r="32" spans="3:19" x14ac:dyDescent="0.2">
      <c r="C32" t="s">
        <v>19</v>
      </c>
    </row>
    <row r="33" spans="2:11" x14ac:dyDescent="0.2">
      <c r="C33" t="s">
        <v>20</v>
      </c>
      <c r="E33" s="10">
        <f t="shared" ref="E33:F39" si="14">E17/E3-1</f>
        <v>15.814285714285713</v>
      </c>
      <c r="F33" s="10">
        <f t="shared" si="14"/>
        <v>28.082539682539682</v>
      </c>
      <c r="G33" s="10">
        <f t="shared" ref="G33:K39" si="15">G17/G3-1</f>
        <v>30.243243243243242</v>
      </c>
      <c r="H33" s="10">
        <f t="shared" si="15"/>
        <v>14.913996627318719</v>
      </c>
      <c r="I33" s="10">
        <f t="shared" si="15"/>
        <v>47.485388604554444</v>
      </c>
      <c r="J33" s="10">
        <f t="shared" si="15"/>
        <v>31.018652852064243</v>
      </c>
      <c r="K33" s="10">
        <f t="shared" si="15"/>
        <v>55.965949820788566</v>
      </c>
    </row>
    <row r="34" spans="2:11" x14ac:dyDescent="0.2">
      <c r="C34" t="s">
        <v>21</v>
      </c>
      <c r="E34" s="10">
        <f t="shared" si="14"/>
        <v>10.436247723132968</v>
      </c>
      <c r="F34" s="10">
        <f t="shared" si="14"/>
        <v>15.318072289156625</v>
      </c>
      <c r="G34" s="10">
        <f t="shared" si="15"/>
        <v>11.119266055045872</v>
      </c>
      <c r="H34" s="10">
        <f t="shared" si="15"/>
        <v>10.360970677451972</v>
      </c>
      <c r="I34" s="10">
        <f t="shared" si="15"/>
        <v>17.599847440817793</v>
      </c>
      <c r="J34" s="10">
        <f t="shared" si="15"/>
        <v>13.259883037960305</v>
      </c>
      <c r="K34" s="10">
        <f t="shared" si="15"/>
        <v>10.923058197183668</v>
      </c>
    </row>
    <row r="35" spans="2:11" x14ac:dyDescent="0.2">
      <c r="C35" t="s">
        <v>22</v>
      </c>
      <c r="E35" s="10">
        <f t="shared" si="14"/>
        <v>2.6106194690265485</v>
      </c>
      <c r="F35" s="10">
        <f t="shared" si="14"/>
        <v>8.9400260756192953</v>
      </c>
      <c r="G35" s="10">
        <f t="shared" si="15"/>
        <v>3.7209302325581506E-2</v>
      </c>
      <c r="H35" s="10">
        <f t="shared" si="15"/>
        <v>3.0153621068032184</v>
      </c>
      <c r="I35" s="10">
        <f t="shared" si="15"/>
        <v>5.6791074437090066</v>
      </c>
      <c r="J35" s="10">
        <f t="shared" si="15"/>
        <v>5.1843587441750056</v>
      </c>
      <c r="K35" s="10">
        <f t="shared" si="15"/>
        <v>3.1396815367117439</v>
      </c>
    </row>
    <row r="36" spans="2:11" x14ac:dyDescent="0.2">
      <c r="C36" t="s">
        <v>23</v>
      </c>
      <c r="E36" s="10">
        <f t="shared" si="14"/>
        <v>5.557907845579078</v>
      </c>
      <c r="F36" s="10">
        <f t="shared" si="14"/>
        <v>5.3286659877800409</v>
      </c>
      <c r="G36" s="10">
        <f t="shared" si="15"/>
        <v>3.8611111111111107</v>
      </c>
      <c r="H36" s="10">
        <f t="shared" si="15"/>
        <v>5.9286798179059179</v>
      </c>
      <c r="I36" s="10">
        <f t="shared" si="15"/>
        <v>3.1232837749380806</v>
      </c>
      <c r="J36" s="10">
        <f t="shared" si="15"/>
        <v>3.6386942468053416</v>
      </c>
      <c r="K36" s="10">
        <f t="shared" si="15"/>
        <v>1.8819013666072499</v>
      </c>
    </row>
    <row r="37" spans="2:11" x14ac:dyDescent="0.2">
      <c r="C37" t="s">
        <v>24</v>
      </c>
      <c r="E37" s="10">
        <f t="shared" si="14"/>
        <v>2.9354215003866977</v>
      </c>
      <c r="F37" s="10">
        <f t="shared" si="14"/>
        <v>5.1415662650602414</v>
      </c>
      <c r="G37" s="10">
        <f t="shared" si="15"/>
        <v>0.86234177215189867</v>
      </c>
      <c r="H37" s="10">
        <f t="shared" si="15"/>
        <v>3.6059365404298873</v>
      </c>
      <c r="I37" s="10">
        <f t="shared" si="15"/>
        <v>2.2169086388638788</v>
      </c>
      <c r="J37" s="10">
        <f t="shared" si="15"/>
        <v>3.4117604190133202</v>
      </c>
      <c r="K37" s="10">
        <f t="shared" si="15"/>
        <v>3.6327480498279421</v>
      </c>
    </row>
    <row r="38" spans="2:11" x14ac:dyDescent="0.2">
      <c r="C38" t="s">
        <v>25</v>
      </c>
      <c r="E38" s="10">
        <f t="shared" si="14"/>
        <v>3.9424713824479012</v>
      </c>
      <c r="F38" s="10">
        <f t="shared" si="14"/>
        <v>3.8863535338568678</v>
      </c>
      <c r="G38" s="10">
        <f t="shared" si="15"/>
        <v>4.27112676056338</v>
      </c>
      <c r="H38" s="10">
        <f t="shared" si="15"/>
        <v>3.876717153927439</v>
      </c>
      <c r="I38" s="10">
        <f t="shared" si="15"/>
        <v>1.3134218767298869</v>
      </c>
      <c r="J38" s="10">
        <f t="shared" si="15"/>
        <v>3.0870453155561348</v>
      </c>
      <c r="K38" s="10">
        <f t="shared" si="15"/>
        <v>5.344535451268456</v>
      </c>
    </row>
    <row r="39" spans="2:11" x14ac:dyDescent="0.2">
      <c r="C39" t="s">
        <v>26</v>
      </c>
      <c r="E39" s="10">
        <f t="shared" si="14"/>
        <v>3.3288736776602361</v>
      </c>
      <c r="F39" s="10">
        <f t="shared" si="14"/>
        <v>3.4097681046767718</v>
      </c>
      <c r="G39" s="10">
        <f t="shared" si="15"/>
        <v>10.893333333333333</v>
      </c>
      <c r="H39" s="10">
        <f t="shared" si="15"/>
        <v>2.5501029512697322</v>
      </c>
      <c r="I39" s="10">
        <f t="shared" si="15"/>
        <v>1.9763535183302396</v>
      </c>
      <c r="J39" s="10">
        <f t="shared" si="15"/>
        <v>4.7145987551940642</v>
      </c>
      <c r="K39" s="10">
        <f t="shared" si="15"/>
        <v>12.173989771312996</v>
      </c>
    </row>
    <row r="40" spans="2:11" ht="15" x14ac:dyDescent="0.25">
      <c r="C40" s="20" t="s">
        <v>38</v>
      </c>
      <c r="D40" s="18"/>
      <c r="E40" s="23">
        <f>AVERAGE(E33:E39)</f>
        <v>6.3751181875027338</v>
      </c>
      <c r="F40" s="23">
        <f t="shared" ref="F40:K40" si="16">AVERAGE(F33:F39)</f>
        <v>10.015284562669931</v>
      </c>
      <c r="G40" s="23">
        <f t="shared" si="16"/>
        <v>8.7553759396820592</v>
      </c>
      <c r="H40" s="23">
        <f t="shared" si="16"/>
        <v>6.3216808393009831</v>
      </c>
      <c r="I40" s="23">
        <f t="shared" si="16"/>
        <v>11.342044471134765</v>
      </c>
      <c r="J40" s="23">
        <f t="shared" si="16"/>
        <v>9.1878561958240592</v>
      </c>
      <c r="K40" s="23">
        <f t="shared" si="16"/>
        <v>13.294552027671516</v>
      </c>
    </row>
    <row r="41" spans="2:11" ht="15" thickBot="1" x14ac:dyDescent="0.25">
      <c r="F41" s="10"/>
    </row>
    <row r="42" spans="2:11" ht="15.75" thickBot="1" x14ac:dyDescent="0.3">
      <c r="C42" s="41" t="s">
        <v>35</v>
      </c>
      <c r="D42" s="42"/>
      <c r="E42" s="42"/>
      <c r="F42" s="42"/>
      <c r="G42" s="42"/>
      <c r="H42" s="42"/>
      <c r="I42" s="42"/>
      <c r="J42" s="42"/>
      <c r="K42" s="43"/>
    </row>
    <row r="43" spans="2:11" x14ac:dyDescent="0.2">
      <c r="B43">
        <v>2015</v>
      </c>
      <c r="C43" t="s">
        <v>15</v>
      </c>
      <c r="F43" s="10"/>
    </row>
    <row r="44" spans="2:11" x14ac:dyDescent="0.2">
      <c r="B44">
        <v>2015</v>
      </c>
      <c r="C44" t="s">
        <v>16</v>
      </c>
      <c r="F44" s="10"/>
    </row>
    <row r="45" spans="2:11" x14ac:dyDescent="0.2">
      <c r="B45">
        <v>2015</v>
      </c>
      <c r="C45" t="s">
        <v>17</v>
      </c>
    </row>
    <row r="46" spans="2:11" x14ac:dyDescent="0.2">
      <c r="B46">
        <v>2015</v>
      </c>
      <c r="C46" t="s">
        <v>18</v>
      </c>
    </row>
    <row r="47" spans="2:11" x14ac:dyDescent="0.2">
      <c r="B47">
        <v>2015</v>
      </c>
      <c r="C47" t="s">
        <v>19</v>
      </c>
    </row>
    <row r="48" spans="2:11" x14ac:dyDescent="0.2">
      <c r="B48">
        <v>2015</v>
      </c>
      <c r="C48" t="s">
        <v>20</v>
      </c>
    </row>
    <row r="49" spans="2:11" x14ac:dyDescent="0.2">
      <c r="B49">
        <v>2015</v>
      </c>
      <c r="C49" t="s">
        <v>21</v>
      </c>
      <c r="E49" s="17">
        <f>E4-E3</f>
        <v>468</v>
      </c>
      <c r="F49" s="17">
        <f t="shared" ref="F49:K49" si="17">F4-F3</f>
        <v>615</v>
      </c>
      <c r="G49" s="17">
        <f t="shared" si="17"/>
        <v>72</v>
      </c>
      <c r="H49" s="17">
        <f t="shared" si="17"/>
        <v>396</v>
      </c>
      <c r="I49" s="17">
        <f t="shared" si="17"/>
        <v>3303.7019999999993</v>
      </c>
      <c r="J49" s="17">
        <f t="shared" si="17"/>
        <v>20866.496270399999</v>
      </c>
      <c r="K49" s="17">
        <f t="shared" si="17"/>
        <v>1577.3085000000005</v>
      </c>
    </row>
    <row r="50" spans="2:11" x14ac:dyDescent="0.2">
      <c r="B50">
        <v>2015</v>
      </c>
      <c r="C50" t="s">
        <v>22</v>
      </c>
      <c r="E50" s="17">
        <f t="shared" ref="E50:K54" si="18">E5-E4</f>
        <v>484</v>
      </c>
      <c r="F50" s="17">
        <f t="shared" si="18"/>
        <v>1056</v>
      </c>
      <c r="G50" s="17">
        <f t="shared" si="18"/>
        <v>106</v>
      </c>
      <c r="H50" s="17">
        <f t="shared" si="18"/>
        <v>378</v>
      </c>
      <c r="I50" s="17">
        <f t="shared" si="18"/>
        <v>9567.5070000000014</v>
      </c>
      <c r="J50" s="17">
        <f t="shared" si="18"/>
        <v>52920.867078000025</v>
      </c>
      <c r="K50" s="17">
        <f t="shared" si="18"/>
        <v>6272.3475000000035</v>
      </c>
    </row>
    <row r="51" spans="2:11" x14ac:dyDescent="0.2">
      <c r="B51">
        <v>2015</v>
      </c>
      <c r="C51" t="s">
        <v>23</v>
      </c>
      <c r="E51" s="17">
        <f t="shared" si="18"/>
        <v>827</v>
      </c>
      <c r="F51" s="17">
        <f t="shared" si="18"/>
        <v>1627</v>
      </c>
      <c r="G51" s="17">
        <f t="shared" si="18"/>
        <v>217</v>
      </c>
      <c r="H51" s="17">
        <f t="shared" si="18"/>
        <v>610</v>
      </c>
      <c r="I51" s="17">
        <f t="shared" si="18"/>
        <v>9601.2150000000001</v>
      </c>
      <c r="J51" s="17">
        <f t="shared" si="18"/>
        <v>40582.928177999987</v>
      </c>
      <c r="K51" s="17">
        <f t="shared" si="18"/>
        <v>10009.035000000011</v>
      </c>
    </row>
    <row r="52" spans="2:11" x14ac:dyDescent="0.2">
      <c r="B52">
        <v>2015</v>
      </c>
      <c r="C52" t="s">
        <v>24</v>
      </c>
      <c r="E52" s="17">
        <f t="shared" si="18"/>
        <v>177</v>
      </c>
      <c r="F52" s="17">
        <f t="shared" si="18"/>
        <v>1052</v>
      </c>
      <c r="G52" s="17">
        <f t="shared" si="18"/>
        <v>200</v>
      </c>
      <c r="H52" s="17">
        <f t="shared" si="18"/>
        <v>-23</v>
      </c>
      <c r="I52" s="17">
        <f t="shared" si="18"/>
        <v>9162.8520000000026</v>
      </c>
      <c r="J52" s="17">
        <f t="shared" si="18"/>
        <v>26017.713143999994</v>
      </c>
      <c r="K52" s="17">
        <f t="shared" si="18"/>
        <v>4085.2350000000042</v>
      </c>
    </row>
    <row r="53" spans="2:11" x14ac:dyDescent="0.2">
      <c r="B53">
        <v>2015</v>
      </c>
      <c r="C53" t="s">
        <v>25</v>
      </c>
      <c r="E53" s="17">
        <f t="shared" si="18"/>
        <v>821</v>
      </c>
      <c r="F53" s="17">
        <f t="shared" si="18"/>
        <v>1769</v>
      </c>
      <c r="G53" s="17">
        <f t="shared" si="18"/>
        <v>-64</v>
      </c>
      <c r="H53" s="17">
        <f t="shared" si="18"/>
        <v>885</v>
      </c>
      <c r="I53" s="17">
        <f t="shared" si="18"/>
        <v>10476.351000000002</v>
      </c>
      <c r="J53" s="17">
        <f t="shared" si="18"/>
        <v>19186.872803999984</v>
      </c>
      <c r="K53" s="17">
        <f t="shared" si="18"/>
        <v>1675.4490000000005</v>
      </c>
    </row>
    <row r="54" spans="2:11" x14ac:dyDescent="0.2">
      <c r="B54">
        <v>2015</v>
      </c>
      <c r="C54" t="s">
        <v>26</v>
      </c>
      <c r="E54" s="17">
        <f t="shared" si="18"/>
        <v>-193</v>
      </c>
      <c r="F54" s="17">
        <f t="shared" si="18"/>
        <v>970</v>
      </c>
      <c r="G54" s="17">
        <f t="shared" si="18"/>
        <v>-268</v>
      </c>
      <c r="H54" s="17">
        <f t="shared" si="18"/>
        <v>75</v>
      </c>
      <c r="I54" s="17">
        <f t="shared" si="18"/>
        <v>4687.0019999999931</v>
      </c>
      <c r="J54" s="17">
        <f t="shared" si="18"/>
        <v>-13447.36553400007</v>
      </c>
      <c r="K54" s="17">
        <f t="shared" si="18"/>
        <v>-11356.911000000002</v>
      </c>
    </row>
    <row r="55" spans="2:11" ht="15" x14ac:dyDescent="0.25">
      <c r="B55" s="20" t="s">
        <v>36</v>
      </c>
      <c r="C55" s="20"/>
      <c r="D55" s="20"/>
      <c r="E55" s="27">
        <f>AVERAGE(E44:E54)</f>
        <v>430.66666666666669</v>
      </c>
      <c r="F55" s="27">
        <f t="shared" ref="F55:K55" si="19">AVERAGE(F44:F54)</f>
        <v>1181.5</v>
      </c>
      <c r="G55" s="27">
        <f t="shared" si="19"/>
        <v>43.833333333333336</v>
      </c>
      <c r="H55" s="27">
        <f t="shared" si="19"/>
        <v>386.83333333333331</v>
      </c>
      <c r="I55" s="27">
        <f t="shared" si="19"/>
        <v>7799.7714999999998</v>
      </c>
      <c r="J55" s="27">
        <f t="shared" si="19"/>
        <v>24354.585323399984</v>
      </c>
      <c r="K55" s="27">
        <f t="shared" si="19"/>
        <v>2043.7440000000026</v>
      </c>
    </row>
    <row r="56" spans="2:11" x14ac:dyDescent="0.2">
      <c r="B56">
        <v>2016</v>
      </c>
      <c r="C56" t="s">
        <v>15</v>
      </c>
      <c r="E56" s="17"/>
      <c r="F56" s="17"/>
      <c r="G56" s="17"/>
      <c r="H56" s="17"/>
      <c r="I56" s="17"/>
      <c r="J56" s="17"/>
      <c r="K56" s="17"/>
    </row>
    <row r="57" spans="2:11" x14ac:dyDescent="0.2">
      <c r="B57">
        <v>2016</v>
      </c>
      <c r="C57" t="s">
        <v>16</v>
      </c>
      <c r="E57" s="17">
        <f t="shared" ref="E57:K67" si="20">E13-E12</f>
        <v>112</v>
      </c>
      <c r="F57" s="17">
        <f t="shared" si="20"/>
        <v>613</v>
      </c>
      <c r="G57" s="17">
        <f t="shared" si="20"/>
        <v>345</v>
      </c>
      <c r="H57" s="17">
        <f t="shared" si="20"/>
        <v>-233</v>
      </c>
      <c r="I57" s="17">
        <f t="shared" si="20"/>
        <v>1392.0979999999981</v>
      </c>
      <c r="J57" s="17">
        <f t="shared" si="20"/>
        <v>14122.893251999994</v>
      </c>
      <c r="K57" s="17">
        <f t="shared" si="20"/>
        <v>7743.1589999999997</v>
      </c>
    </row>
    <row r="58" spans="2:11" x14ac:dyDescent="0.2">
      <c r="B58">
        <v>2016</v>
      </c>
      <c r="C58" t="s">
        <v>17</v>
      </c>
      <c r="E58" s="17">
        <f t="shared" si="20"/>
        <v>1433</v>
      </c>
      <c r="F58" s="17">
        <f t="shared" si="20"/>
        <v>1622</v>
      </c>
      <c r="G58" s="17">
        <f t="shared" si="20"/>
        <v>464</v>
      </c>
      <c r="H58" s="17">
        <f t="shared" si="20"/>
        <v>969</v>
      </c>
      <c r="I58" s="17">
        <f t="shared" si="20"/>
        <v>6521.8619999999937</v>
      </c>
      <c r="J58" s="17">
        <f t="shared" si="20"/>
        <v>42288.818507999997</v>
      </c>
      <c r="K58" s="17">
        <f t="shared" si="20"/>
        <v>10773.936000000005</v>
      </c>
    </row>
    <row r="59" spans="2:11" x14ac:dyDescent="0.2">
      <c r="B59">
        <v>2016</v>
      </c>
      <c r="C59" t="s">
        <v>18</v>
      </c>
      <c r="E59" s="17">
        <f t="shared" si="20"/>
        <v>1421</v>
      </c>
      <c r="F59" s="17">
        <f t="shared" si="20"/>
        <v>1624</v>
      </c>
      <c r="G59" s="17">
        <f t="shared" si="20"/>
        <v>318</v>
      </c>
      <c r="H59" s="17">
        <f t="shared" si="20"/>
        <v>1103</v>
      </c>
      <c r="I59" s="17">
        <f t="shared" si="20"/>
        <v>5672.4839999999967</v>
      </c>
      <c r="J59" s="17">
        <f t="shared" si="20"/>
        <v>44828.087303999986</v>
      </c>
      <c r="K59" s="17">
        <f t="shared" si="20"/>
        <v>3133.9110000000001</v>
      </c>
    </row>
    <row r="60" spans="2:11" x14ac:dyDescent="0.2">
      <c r="B60">
        <v>2016</v>
      </c>
      <c r="C60" t="s">
        <v>19</v>
      </c>
      <c r="E60" s="17">
        <f t="shared" si="20"/>
        <v>546</v>
      </c>
      <c r="F60" s="17">
        <f t="shared" si="20"/>
        <v>3518</v>
      </c>
      <c r="G60" s="17">
        <f t="shared" si="20"/>
        <v>259</v>
      </c>
      <c r="H60" s="17">
        <f t="shared" si="20"/>
        <v>287</v>
      </c>
      <c r="I60" s="17">
        <f t="shared" si="20"/>
        <v>14046.907999999989</v>
      </c>
      <c r="J60" s="17">
        <f t="shared" si="20"/>
        <v>84461.357560000004</v>
      </c>
      <c r="K60" s="17">
        <f t="shared" si="20"/>
        <v>8784.4200000000055</v>
      </c>
    </row>
    <row r="61" spans="2:11" x14ac:dyDescent="0.2">
      <c r="B61">
        <v>2016</v>
      </c>
      <c r="C61" t="s">
        <v>20</v>
      </c>
      <c r="E61" s="17">
        <f t="shared" si="20"/>
        <v>4522</v>
      </c>
      <c r="F61" s="17">
        <f t="shared" si="20"/>
        <v>3080</v>
      </c>
      <c r="G61" s="17">
        <f t="shared" si="20"/>
        <v>-528</v>
      </c>
      <c r="H61" s="17">
        <f t="shared" si="20"/>
        <v>5050</v>
      </c>
      <c r="I61" s="17">
        <f t="shared" si="20"/>
        <v>17080.008000000016</v>
      </c>
      <c r="J61" s="17">
        <f t="shared" si="20"/>
        <v>110595.79313600005</v>
      </c>
      <c r="K61" s="17">
        <f t="shared" si="20"/>
        <v>-161.89800000000105</v>
      </c>
    </row>
    <row r="62" spans="2:11" x14ac:dyDescent="0.2">
      <c r="B62">
        <v>2016</v>
      </c>
      <c r="C62" t="s">
        <v>21</v>
      </c>
      <c r="E62" s="17">
        <f t="shared" si="20"/>
        <v>1964</v>
      </c>
      <c r="F62" s="17">
        <f t="shared" si="20"/>
        <v>1994</v>
      </c>
      <c r="G62" s="17">
        <f t="shared" si="20"/>
        <v>165</v>
      </c>
      <c r="H62" s="17">
        <f t="shared" si="20"/>
        <v>1799</v>
      </c>
      <c r="I62" s="17">
        <f t="shared" si="20"/>
        <v>5111</v>
      </c>
      <c r="J62" s="17">
        <f t="shared" si="20"/>
        <v>65476.954000000085</v>
      </c>
      <c r="K62" s="17">
        <f t="shared" si="20"/>
        <v>-12560.80799999999</v>
      </c>
    </row>
    <row r="63" spans="2:11" x14ac:dyDescent="0.2">
      <c r="B63">
        <v>2016</v>
      </c>
      <c r="C63" t="s">
        <v>22</v>
      </c>
      <c r="E63" s="17">
        <f t="shared" si="20"/>
        <v>-6845</v>
      </c>
      <c r="F63" s="17">
        <f t="shared" si="20"/>
        <v>2556</v>
      </c>
      <c r="G63" s="17">
        <f t="shared" si="20"/>
        <v>-1098</v>
      </c>
      <c r="H63" s="17">
        <f t="shared" si="20"/>
        <v>-5747</v>
      </c>
      <c r="I63" s="17">
        <f t="shared" si="20"/>
        <v>2048</v>
      </c>
      <c r="J63" s="17">
        <f t="shared" si="20"/>
        <v>53240.396000000008</v>
      </c>
      <c r="K63" s="17">
        <f t="shared" si="20"/>
        <v>8268.5160000000178</v>
      </c>
    </row>
    <row r="64" spans="2:11" x14ac:dyDescent="0.2">
      <c r="B64">
        <v>2016</v>
      </c>
      <c r="C64" t="s">
        <v>23</v>
      </c>
      <c r="E64" s="17">
        <f t="shared" si="20"/>
        <v>10086</v>
      </c>
      <c r="F64" s="17">
        <f t="shared" si="20"/>
        <v>1987</v>
      </c>
      <c r="G64" s="17">
        <f t="shared" si="20"/>
        <v>1877</v>
      </c>
      <c r="H64" s="17">
        <f t="shared" si="20"/>
        <v>8209</v>
      </c>
      <c r="I64" s="17">
        <f t="shared" si="20"/>
        <v>1874</v>
      </c>
      <c r="J64" s="17">
        <f t="shared" si="20"/>
        <v>54002.088000000105</v>
      </c>
      <c r="K64" s="17">
        <f t="shared" si="20"/>
        <v>18096.012000000017</v>
      </c>
    </row>
    <row r="65" spans="2:11" x14ac:dyDescent="0.2">
      <c r="B65">
        <v>2016</v>
      </c>
      <c r="C65" t="s">
        <v>24</v>
      </c>
      <c r="E65" s="17">
        <f t="shared" si="20"/>
        <v>-5621</v>
      </c>
      <c r="F65" s="17">
        <f t="shared" si="20"/>
        <v>5726</v>
      </c>
      <c r="G65" s="17">
        <f t="shared" si="20"/>
        <v>-923</v>
      </c>
      <c r="H65" s="17">
        <f t="shared" si="20"/>
        <v>-4698</v>
      </c>
      <c r="I65" s="17">
        <f t="shared" si="20"/>
        <v>7399</v>
      </c>
      <c r="J65" s="17">
        <f t="shared" si="20"/>
        <v>85863.790799999959</v>
      </c>
      <c r="K65" s="17">
        <f t="shared" si="20"/>
        <v>51412.956000000078</v>
      </c>
    </row>
    <row r="66" spans="2:11" x14ac:dyDescent="0.2">
      <c r="B66">
        <v>2016</v>
      </c>
      <c r="C66" t="s">
        <v>25</v>
      </c>
      <c r="E66" s="17">
        <f t="shared" si="20"/>
        <v>6662</v>
      </c>
      <c r="F66" s="17">
        <f t="shared" si="20"/>
        <v>2393</v>
      </c>
      <c r="G66" s="17">
        <f t="shared" si="20"/>
        <v>1817</v>
      </c>
      <c r="H66" s="17">
        <f t="shared" si="20"/>
        <v>4845</v>
      </c>
      <c r="I66" s="17">
        <f t="shared" si="20"/>
        <v>-6049</v>
      </c>
      <c r="J66" s="17">
        <f t="shared" si="20"/>
        <v>28588.040400000056</v>
      </c>
      <c r="K66" s="17">
        <f t="shared" si="20"/>
        <v>49385.343000000008</v>
      </c>
    </row>
    <row r="67" spans="2:11" x14ac:dyDescent="0.2">
      <c r="B67">
        <v>2016</v>
      </c>
      <c r="C67" t="s">
        <v>26</v>
      </c>
      <c r="E67" s="17">
        <f t="shared" si="20"/>
        <v>-2926</v>
      </c>
      <c r="F67" s="17">
        <f t="shared" si="20"/>
        <v>1061</v>
      </c>
      <c r="G67" s="17">
        <f t="shared" si="20"/>
        <v>574</v>
      </c>
      <c r="H67" s="17">
        <f t="shared" si="20"/>
        <v>-3500</v>
      </c>
      <c r="I67" s="17">
        <f t="shared" si="20"/>
        <v>43117</v>
      </c>
      <c r="J67" s="17">
        <f t="shared" si="20"/>
        <v>204139.69079999998</v>
      </c>
      <c r="K67" s="17">
        <f t="shared" si="20"/>
        <v>16447.535999999964</v>
      </c>
    </row>
    <row r="68" spans="2:11" ht="15" x14ac:dyDescent="0.25">
      <c r="B68" s="20" t="s">
        <v>37</v>
      </c>
      <c r="C68" s="20"/>
      <c r="D68" s="20"/>
      <c r="E68" s="27">
        <f>AVERAGE(E57:E67)</f>
        <v>1032.1818181818182</v>
      </c>
      <c r="F68" s="27">
        <f t="shared" ref="F68:J68" si="21">AVERAGE(F57:F67)</f>
        <v>2379.4545454545455</v>
      </c>
      <c r="G68" s="27">
        <f t="shared" si="21"/>
        <v>297.27272727272725</v>
      </c>
      <c r="H68" s="27">
        <f t="shared" si="21"/>
        <v>734.90909090909088</v>
      </c>
      <c r="I68" s="27">
        <f t="shared" si="21"/>
        <v>8928.4872727272723</v>
      </c>
      <c r="J68" s="27">
        <f t="shared" si="21"/>
        <v>71600.719069090919</v>
      </c>
      <c r="K68" s="27">
        <f>AVERAGE(K57:K67)</f>
        <v>14665.734818181827</v>
      </c>
    </row>
    <row r="69" spans="2:11" x14ac:dyDescent="0.2">
      <c r="E69" s="10">
        <f>E68/E55-1</f>
        <v>1.3967070081621165</v>
      </c>
      <c r="F69" s="10">
        <f t="shared" ref="F69:K69" si="22">F68/F55-1</f>
        <v>1.0139268264532757</v>
      </c>
      <c r="G69" s="10">
        <f t="shared" si="22"/>
        <v>5.7818873142067053</v>
      </c>
      <c r="H69" s="10">
        <f t="shared" si="22"/>
        <v>0.89980807645607297</v>
      </c>
      <c r="I69" s="10">
        <f t="shared" si="22"/>
        <v>0.14471138965125752</v>
      </c>
      <c r="J69" s="10">
        <f t="shared" si="22"/>
        <v>1.9399276611906284</v>
      </c>
      <c r="K69" s="10">
        <f t="shared" si="22"/>
        <v>6.1759157791689212</v>
      </c>
    </row>
  </sheetData>
  <autoFilter ref="C2:K23" xr:uid="{7D5CD7A0-5E4F-4F7E-BCF3-9DF136565936}"/>
  <mergeCells count="2">
    <mergeCell ref="C27:K27"/>
    <mergeCell ref="C42:K42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74AD-BFD2-4564-93C2-5BFC2E170A34}">
  <dimension ref="B2:S69"/>
  <sheetViews>
    <sheetView zoomScaleNormal="100" workbookViewId="0">
      <pane xSplit="3" ySplit="2" topLeftCell="E3" activePane="bottomRight" state="frozen"/>
      <selection activeCell="D3" sqref="D3"/>
      <selection pane="topRight" activeCell="D3" sqref="D3"/>
      <selection pane="bottomLeft" activeCell="D3" sqref="D3"/>
      <selection pane="bottomRight" activeCell="Q10" sqref="Q10"/>
    </sheetView>
  </sheetViews>
  <sheetFormatPr defaultRowHeight="14.25" x14ac:dyDescent="0.2"/>
  <cols>
    <col min="1" max="1" width="1.375" customWidth="1"/>
    <col min="2" max="2" width="9" bestFit="1" customWidth="1"/>
    <col min="3" max="3" width="10.375" bestFit="1" customWidth="1"/>
    <col min="4" max="4" width="15.625" bestFit="1" customWidth="1"/>
    <col min="5" max="5" width="13.75" bestFit="1" customWidth="1"/>
    <col min="6" max="6" width="12.125" bestFit="1" customWidth="1"/>
    <col min="7" max="7" width="12" bestFit="1" customWidth="1"/>
    <col min="8" max="8" width="14.5" bestFit="1" customWidth="1"/>
    <col min="9" max="9" width="9.875" bestFit="1" customWidth="1"/>
    <col min="10" max="10" width="13.25" bestFit="1" customWidth="1"/>
    <col min="11" max="11" width="17" bestFit="1" customWidth="1"/>
    <col min="12" max="12" width="3.5" style="12" customWidth="1"/>
    <col min="13" max="13" width="18.875" style="11" bestFit="1" customWidth="1"/>
    <col min="14" max="14" width="18.25" style="11" bestFit="1" customWidth="1"/>
    <col min="15" max="15" width="18.375" style="11" customWidth="1"/>
    <col min="16" max="16" width="17.375" style="11" bestFit="1" customWidth="1"/>
    <col min="17" max="17" width="14.125" style="11" bestFit="1" customWidth="1"/>
    <col min="18" max="18" width="18.125" style="11" customWidth="1"/>
    <col min="19" max="19" width="14.125" style="11" customWidth="1"/>
  </cols>
  <sheetData>
    <row r="2" spans="3:19" ht="29.45" customHeight="1" x14ac:dyDescent="0.25">
      <c r="C2" s="3" t="s">
        <v>0</v>
      </c>
      <c r="D2" s="3" t="s">
        <v>1</v>
      </c>
      <c r="E2" s="26" t="s">
        <v>3</v>
      </c>
      <c r="F2" s="26" t="s">
        <v>2</v>
      </c>
      <c r="G2" s="26" t="s">
        <v>12</v>
      </c>
      <c r="H2" s="26" t="s">
        <v>13</v>
      </c>
      <c r="I2" s="26" t="s">
        <v>4</v>
      </c>
      <c r="J2" s="26" t="s">
        <v>5</v>
      </c>
      <c r="K2" s="26" t="s">
        <v>14</v>
      </c>
      <c r="M2" s="14" t="s">
        <v>30</v>
      </c>
      <c r="N2" s="14" t="s">
        <v>31</v>
      </c>
      <c r="O2" s="14" t="s">
        <v>32</v>
      </c>
      <c r="P2" s="14" t="s">
        <v>27</v>
      </c>
      <c r="Q2" s="14" t="s">
        <v>28</v>
      </c>
      <c r="R2" s="14" t="s">
        <v>29</v>
      </c>
      <c r="S2" s="14" t="s">
        <v>33</v>
      </c>
    </row>
    <row r="3" spans="3:19" ht="15" x14ac:dyDescent="0.25">
      <c r="C3" s="4">
        <v>42156</v>
      </c>
      <c r="D3" s="2" t="s">
        <v>9</v>
      </c>
      <c r="E3" s="5">
        <v>196</v>
      </c>
      <c r="F3" s="2">
        <v>196</v>
      </c>
      <c r="G3" s="5">
        <v>53</v>
      </c>
      <c r="H3" s="5">
        <v>143</v>
      </c>
      <c r="I3" s="5">
        <v>1643</v>
      </c>
      <c r="J3" s="6">
        <v>14298.831840000004</v>
      </c>
      <c r="K3" s="6">
        <v>783</v>
      </c>
      <c r="M3" s="15">
        <f>F3/E3</f>
        <v>1</v>
      </c>
      <c r="N3" s="15">
        <f>G3/E3</f>
        <v>0.27040816326530615</v>
      </c>
      <c r="O3" s="15">
        <f>H3/F3</f>
        <v>0.72959183673469385</v>
      </c>
      <c r="P3" s="15">
        <f>K3/J3</f>
        <v>5.4759718049806769E-2</v>
      </c>
      <c r="Q3" s="16">
        <f>J3/I3</f>
        <v>8.7028800000000022</v>
      </c>
      <c r="R3" s="16">
        <f>K3/I3</f>
        <v>0.47656725502130248</v>
      </c>
      <c r="S3" s="16">
        <f>Q3-R3</f>
        <v>8.2263127449786992</v>
      </c>
    </row>
    <row r="4" spans="3:19" ht="15" x14ac:dyDescent="0.25">
      <c r="C4" s="4">
        <v>42186</v>
      </c>
      <c r="D4" s="2" t="s">
        <v>9</v>
      </c>
      <c r="E4" s="5">
        <v>589</v>
      </c>
      <c r="F4" s="5">
        <v>589</v>
      </c>
      <c r="G4" s="5">
        <v>94</v>
      </c>
      <c r="H4" s="5">
        <v>495</v>
      </c>
      <c r="I4" s="5">
        <v>5634</v>
      </c>
      <c r="J4" s="6">
        <v>43331.319360000009</v>
      </c>
      <c r="K4" s="6">
        <v>2035.5840000000007</v>
      </c>
      <c r="M4" s="15">
        <f t="shared" ref="M4:M23" si="0">F4/E4</f>
        <v>1</v>
      </c>
      <c r="N4" s="15">
        <f t="shared" ref="N4:O23" si="1">G4/E4</f>
        <v>0.15959252971137522</v>
      </c>
      <c r="O4" s="15">
        <f t="shared" si="1"/>
        <v>0.84040747028862484</v>
      </c>
      <c r="P4" s="15">
        <f t="shared" ref="P4:P23" si="2">K4/J4</f>
        <v>4.6977198711357221E-2</v>
      </c>
      <c r="Q4" s="16">
        <f t="shared" ref="Q4:Q23" si="3">J4/I4</f>
        <v>7.6910400000000019</v>
      </c>
      <c r="R4" s="16">
        <f t="shared" ref="R4:R23" si="4">K4/I4</f>
        <v>0.36130351437699693</v>
      </c>
      <c r="S4" s="16">
        <f t="shared" ref="S4:S23" si="5">Q4-R4</f>
        <v>7.3297364856230054</v>
      </c>
    </row>
    <row r="5" spans="3:19" ht="15" x14ac:dyDescent="0.25">
      <c r="C5" s="4">
        <v>42217</v>
      </c>
      <c r="D5" s="2" t="s">
        <v>9</v>
      </c>
      <c r="E5" s="5">
        <v>1366</v>
      </c>
      <c r="F5" s="5">
        <v>1714</v>
      </c>
      <c r="G5" s="5">
        <v>287</v>
      </c>
      <c r="H5" s="5">
        <v>1079</v>
      </c>
      <c r="I5" s="5">
        <v>13457</v>
      </c>
      <c r="J5" s="6">
        <v>92937.271679999991</v>
      </c>
      <c r="K5" s="6">
        <v>7271.9010000000044</v>
      </c>
      <c r="M5" s="15">
        <f t="shared" si="0"/>
        <v>1.2547584187408491</v>
      </c>
      <c r="N5" s="15">
        <f t="shared" si="1"/>
        <v>0.21010248901903367</v>
      </c>
      <c r="O5" s="15">
        <f t="shared" si="1"/>
        <v>0.62952158693115523</v>
      </c>
      <c r="P5" s="15">
        <f t="shared" si="2"/>
        <v>7.8245260147494847E-2</v>
      </c>
      <c r="Q5" s="16">
        <f t="shared" si="3"/>
        <v>6.9062399999999995</v>
      </c>
      <c r="R5" s="16">
        <f t="shared" si="4"/>
        <v>0.54038054544103475</v>
      </c>
      <c r="S5" s="16">
        <f t="shared" si="5"/>
        <v>6.3658594545589651</v>
      </c>
    </row>
    <row r="6" spans="3:19" ht="15" x14ac:dyDescent="0.25">
      <c r="C6" s="4">
        <v>42248</v>
      </c>
      <c r="D6" s="2" t="s">
        <v>9</v>
      </c>
      <c r="E6" s="5">
        <v>2497</v>
      </c>
      <c r="F6" s="5">
        <v>3249</v>
      </c>
      <c r="G6" s="5">
        <v>649</v>
      </c>
      <c r="H6" s="5">
        <v>1848</v>
      </c>
      <c r="I6" s="5">
        <v>26897</v>
      </c>
      <c r="J6" s="6">
        <v>164648.37168000001</v>
      </c>
      <c r="K6" s="6">
        <v>18892.302000000011</v>
      </c>
      <c r="M6" s="15">
        <f t="shared" si="0"/>
        <v>1.3011613936724069</v>
      </c>
      <c r="N6" s="15">
        <f t="shared" si="1"/>
        <v>0.25991189427312777</v>
      </c>
      <c r="O6" s="15">
        <f t="shared" si="1"/>
        <v>0.5687903970452447</v>
      </c>
      <c r="P6" s="15">
        <f t="shared" si="2"/>
        <v>0.11474332729337812</v>
      </c>
      <c r="Q6" s="16">
        <f t="shared" si="3"/>
        <v>6.1214400000000007</v>
      </c>
      <c r="R6" s="16">
        <f t="shared" si="4"/>
        <v>0.70239439342677656</v>
      </c>
      <c r="S6" s="16">
        <f t="shared" si="5"/>
        <v>5.4190456065732242</v>
      </c>
    </row>
    <row r="7" spans="3:19" ht="15" x14ac:dyDescent="0.25">
      <c r="C7" s="4">
        <v>42278</v>
      </c>
      <c r="D7" s="2" t="s">
        <v>9</v>
      </c>
      <c r="E7" s="5">
        <v>1926</v>
      </c>
      <c r="F7" s="5">
        <v>3430</v>
      </c>
      <c r="G7" s="5">
        <v>597</v>
      </c>
      <c r="H7" s="5">
        <v>1329</v>
      </c>
      <c r="I7" s="5">
        <v>20905.850000000002</v>
      </c>
      <c r="J7" s="6">
        <v>111566.995344</v>
      </c>
      <c r="K7" s="6">
        <v>17464.005000000016</v>
      </c>
      <c r="M7" s="15">
        <f t="shared" si="0"/>
        <v>1.7808930425752856</v>
      </c>
      <c r="N7" s="15">
        <f t="shared" si="1"/>
        <v>0.3099688473520249</v>
      </c>
      <c r="O7" s="15">
        <f t="shared" si="1"/>
        <v>0.38746355685131195</v>
      </c>
      <c r="P7" s="15">
        <f t="shared" si="2"/>
        <v>0.1565337934050513</v>
      </c>
      <c r="Q7" s="16">
        <f t="shared" si="3"/>
        <v>5.3366399999999992</v>
      </c>
      <c r="R7" s="16">
        <f t="shared" si="4"/>
        <v>0.83536450323713285</v>
      </c>
      <c r="S7" s="16">
        <f t="shared" si="5"/>
        <v>4.5012754967628661</v>
      </c>
    </row>
    <row r="8" spans="3:19" ht="15" x14ac:dyDescent="0.25">
      <c r="C8" s="4">
        <v>42309</v>
      </c>
      <c r="D8" s="2" t="s">
        <v>9</v>
      </c>
      <c r="E8" s="5">
        <v>1831</v>
      </c>
      <c r="F8" s="5">
        <v>3865</v>
      </c>
      <c r="G8" s="5">
        <v>439</v>
      </c>
      <c r="H8" s="5">
        <v>1392</v>
      </c>
      <c r="I8" s="5">
        <v>25605.625000000004</v>
      </c>
      <c r="J8" s="6">
        <v>116552.70809999997</v>
      </c>
      <c r="K8" s="6">
        <v>11864.880000000008</v>
      </c>
      <c r="M8" s="15">
        <f t="shared" si="0"/>
        <v>2.1108683779355544</v>
      </c>
      <c r="N8" s="15">
        <f t="shared" si="1"/>
        <v>0.2397596941561988</v>
      </c>
      <c r="O8" s="15">
        <f t="shared" si="1"/>
        <v>0.36015523932729626</v>
      </c>
      <c r="P8" s="15">
        <f t="shared" si="2"/>
        <v>0.10179840686172792</v>
      </c>
      <c r="Q8" s="16">
        <f t="shared" si="3"/>
        <v>4.5518399999999986</v>
      </c>
      <c r="R8" s="16">
        <f t="shared" si="4"/>
        <v>0.46337006028948741</v>
      </c>
      <c r="S8" s="16">
        <f t="shared" si="5"/>
        <v>4.0884699397105111</v>
      </c>
    </row>
    <row r="9" spans="3:19" ht="15" x14ac:dyDescent="0.25">
      <c r="C9" s="4">
        <v>42339</v>
      </c>
      <c r="D9" s="2" t="s">
        <v>9</v>
      </c>
      <c r="E9" s="5">
        <v>1663</v>
      </c>
      <c r="F9" s="5">
        <v>4116</v>
      </c>
      <c r="G9" s="5">
        <v>233</v>
      </c>
      <c r="H9" s="5">
        <v>1430</v>
      </c>
      <c r="I9" s="5">
        <v>32506</v>
      </c>
      <c r="J9" s="6">
        <v>122451.40223999991</v>
      </c>
      <c r="K9" s="6">
        <v>5762.2950000000092</v>
      </c>
      <c r="M9" s="15">
        <f t="shared" si="0"/>
        <v>2.4750450992182804</v>
      </c>
      <c r="N9" s="15">
        <f t="shared" si="1"/>
        <v>0.14010823812387252</v>
      </c>
      <c r="O9" s="15">
        <f t="shared" si="1"/>
        <v>0.34742468415937805</v>
      </c>
      <c r="P9" s="15">
        <f t="shared" si="2"/>
        <v>4.7057811463082626E-2</v>
      </c>
      <c r="Q9" s="16">
        <f t="shared" si="3"/>
        <v>3.7670399999999971</v>
      </c>
      <c r="R9" s="16">
        <f t="shared" si="4"/>
        <v>0.17726865809389064</v>
      </c>
      <c r="S9" s="16">
        <f t="shared" si="5"/>
        <v>3.5897713419061064</v>
      </c>
    </row>
    <row r="10" spans="3:19" ht="15" x14ac:dyDescent="0.25">
      <c r="C10" s="19" t="str">
        <f>"2015 Sum"</f>
        <v>2015 Sum</v>
      </c>
      <c r="D10" s="25"/>
      <c r="E10" s="21">
        <f>SUM(E3:E9)</f>
        <v>10068</v>
      </c>
      <c r="F10" s="21">
        <f t="shared" ref="F10:K10" si="6">SUM(F3:F9)</f>
        <v>17159</v>
      </c>
      <c r="G10" s="21">
        <f t="shared" si="6"/>
        <v>2352</v>
      </c>
      <c r="H10" s="21">
        <f t="shared" si="6"/>
        <v>7716</v>
      </c>
      <c r="I10" s="21">
        <f t="shared" si="6"/>
        <v>126648.47500000001</v>
      </c>
      <c r="J10" s="21">
        <f t="shared" si="6"/>
        <v>665786.9002439999</v>
      </c>
      <c r="K10" s="21">
        <f t="shared" si="6"/>
        <v>64073.967000000048</v>
      </c>
      <c r="M10" s="28"/>
      <c r="N10" s="28"/>
      <c r="O10" s="28"/>
      <c r="P10" s="28"/>
      <c r="Q10" s="24">
        <f>SUM(Q3:Q9)</f>
        <v>43.077119999999994</v>
      </c>
      <c r="R10" s="24">
        <f t="shared" ref="R10:S10" si="7">SUM(R3:R9)</f>
        <v>3.5566489298866215</v>
      </c>
      <c r="S10" s="24">
        <f t="shared" si="7"/>
        <v>39.520471070113381</v>
      </c>
    </row>
    <row r="11" spans="3:19" ht="15" x14ac:dyDescent="0.25">
      <c r="C11" s="19" t="str">
        <f>"2015 Average"</f>
        <v>2015 Average</v>
      </c>
      <c r="D11" s="25"/>
      <c r="E11" s="21">
        <f>AVERAGE(E3:E9)</f>
        <v>1438.2857142857142</v>
      </c>
      <c r="F11" s="21">
        <f t="shared" ref="F11:K11" si="8">AVERAGE(F3:F9)</f>
        <v>2451.2857142857142</v>
      </c>
      <c r="G11" s="21">
        <f t="shared" si="8"/>
        <v>336</v>
      </c>
      <c r="H11" s="21">
        <f t="shared" si="8"/>
        <v>1102.2857142857142</v>
      </c>
      <c r="I11" s="21">
        <f t="shared" si="8"/>
        <v>18092.639285714286</v>
      </c>
      <c r="J11" s="21">
        <f t="shared" si="8"/>
        <v>95112.414320571421</v>
      </c>
      <c r="K11" s="21">
        <f t="shared" si="8"/>
        <v>9153.4238571428632</v>
      </c>
      <c r="M11" s="23">
        <f>AVERAGE(M3:M9)</f>
        <v>1.5603894760203392</v>
      </c>
      <c r="N11" s="23">
        <f t="shared" ref="N11:S11" si="9">AVERAGE(N3:N9)</f>
        <v>0.22712169370013413</v>
      </c>
      <c r="O11" s="23">
        <f t="shared" si="9"/>
        <v>0.55190782447681497</v>
      </c>
      <c r="P11" s="23">
        <f t="shared" si="9"/>
        <v>8.5730787990271257E-2</v>
      </c>
      <c r="Q11" s="24">
        <f t="shared" si="9"/>
        <v>6.1538742857142852</v>
      </c>
      <c r="R11" s="24">
        <f t="shared" si="9"/>
        <v>0.50809270426951736</v>
      </c>
      <c r="S11" s="24">
        <f t="shared" si="9"/>
        <v>5.6457815814447683</v>
      </c>
    </row>
    <row r="12" spans="3:19" ht="15" x14ac:dyDescent="0.25">
      <c r="C12" s="4">
        <v>42370</v>
      </c>
      <c r="D12" s="2" t="s">
        <v>9</v>
      </c>
      <c r="E12" s="5">
        <v>1298</v>
      </c>
      <c r="F12" s="5">
        <v>4130</v>
      </c>
      <c r="G12" s="5">
        <v>247</v>
      </c>
      <c r="H12" s="5">
        <v>1051</v>
      </c>
      <c r="I12" s="5">
        <v>24296.79</v>
      </c>
      <c r="J12" s="6">
        <v>72458.859009599924</v>
      </c>
      <c r="K12" s="6">
        <v>5548.9500000000062</v>
      </c>
      <c r="M12" s="15">
        <f t="shared" si="0"/>
        <v>3.1818181818181817</v>
      </c>
      <c r="N12" s="15">
        <f t="shared" si="1"/>
        <v>0.19029275808936827</v>
      </c>
      <c r="O12" s="15">
        <f t="shared" si="1"/>
        <v>0.25447941888619857</v>
      </c>
      <c r="P12" s="15">
        <f t="shared" si="2"/>
        <v>7.6580698010506029E-2</v>
      </c>
      <c r="Q12" s="16">
        <f t="shared" si="3"/>
        <v>2.9822399999999969</v>
      </c>
      <c r="R12" s="16">
        <f t="shared" si="4"/>
        <v>0.22838202083485126</v>
      </c>
      <c r="S12" s="16">
        <f t="shared" si="5"/>
        <v>2.7538579791651454</v>
      </c>
    </row>
    <row r="13" spans="3:19" ht="15" x14ac:dyDescent="0.25">
      <c r="C13" s="4">
        <v>42401</v>
      </c>
      <c r="D13" s="2" t="s">
        <v>9</v>
      </c>
      <c r="E13" s="5">
        <v>1004</v>
      </c>
      <c r="F13" s="5">
        <v>4012</v>
      </c>
      <c r="G13" s="5">
        <v>341</v>
      </c>
      <c r="H13" s="5">
        <v>663</v>
      </c>
      <c r="I13" s="5">
        <v>22539.416000000001</v>
      </c>
      <c r="J13" s="6">
        <v>79010.570423039957</v>
      </c>
      <c r="K13" s="6">
        <v>6912.5400000000036</v>
      </c>
      <c r="M13" s="15">
        <f t="shared" si="0"/>
        <v>3.9960159362549801</v>
      </c>
      <c r="N13" s="15">
        <f t="shared" si="1"/>
        <v>0.33964143426294818</v>
      </c>
      <c r="O13" s="15">
        <f t="shared" si="1"/>
        <v>0.1652542372881356</v>
      </c>
      <c r="P13" s="15">
        <f t="shared" si="2"/>
        <v>8.7488800080656876E-2</v>
      </c>
      <c r="Q13" s="16">
        <f t="shared" si="3"/>
        <v>3.5054399999999979</v>
      </c>
      <c r="R13" s="16">
        <f t="shared" si="4"/>
        <v>0.30668673935473761</v>
      </c>
      <c r="S13" s="16">
        <f t="shared" si="5"/>
        <v>3.1987532606452604</v>
      </c>
    </row>
    <row r="14" spans="3:19" ht="15" x14ac:dyDescent="0.25">
      <c r="C14" s="4">
        <v>42430</v>
      </c>
      <c r="D14" s="2" t="s">
        <v>9</v>
      </c>
      <c r="E14" s="5">
        <v>1375</v>
      </c>
      <c r="F14" s="5">
        <v>4832</v>
      </c>
      <c r="G14" s="5">
        <v>674</v>
      </c>
      <c r="H14" s="5">
        <v>701</v>
      </c>
      <c r="I14" s="5">
        <v>25865.696</v>
      </c>
      <c r="J14" s="6">
        <v>104203.57753343994</v>
      </c>
      <c r="K14" s="6">
        <v>12127.500000000009</v>
      </c>
      <c r="M14" s="15">
        <f t="shared" si="0"/>
        <v>3.5141818181818181</v>
      </c>
      <c r="N14" s="15">
        <f t="shared" si="1"/>
        <v>0.49018181818181816</v>
      </c>
      <c r="O14" s="15">
        <f t="shared" si="1"/>
        <v>0.14507450331125829</v>
      </c>
      <c r="P14" s="15">
        <f t="shared" si="2"/>
        <v>0.11638276042977677</v>
      </c>
      <c r="Q14" s="16">
        <f t="shared" si="3"/>
        <v>4.0286399999999976</v>
      </c>
      <c r="R14" s="16">
        <f t="shared" si="4"/>
        <v>0.46886424397781562</v>
      </c>
      <c r="S14" s="16">
        <f t="shared" si="5"/>
        <v>3.5597757560221819</v>
      </c>
    </row>
    <row r="15" spans="3:19" ht="15" x14ac:dyDescent="0.25">
      <c r="C15" s="4">
        <v>42461</v>
      </c>
      <c r="D15" s="2" t="s">
        <v>9</v>
      </c>
      <c r="E15" s="5">
        <v>2172</v>
      </c>
      <c r="F15" s="5">
        <v>5921</v>
      </c>
      <c r="G15" s="5">
        <v>956</v>
      </c>
      <c r="H15" s="5">
        <v>1216</v>
      </c>
      <c r="I15" s="5">
        <v>34590</v>
      </c>
      <c r="J15" s="6">
        <v>157448.14559999996</v>
      </c>
      <c r="K15" s="6">
        <v>16485.48000000001</v>
      </c>
      <c r="M15" s="15">
        <f t="shared" si="0"/>
        <v>2.7260589318600368</v>
      </c>
      <c r="N15" s="15">
        <f t="shared" si="1"/>
        <v>0.44014732965009207</v>
      </c>
      <c r="O15" s="15">
        <f t="shared" si="1"/>
        <v>0.20537071440635027</v>
      </c>
      <c r="P15" s="15">
        <f t="shared" si="2"/>
        <v>0.10470418649376595</v>
      </c>
      <c r="Q15" s="16">
        <f t="shared" si="3"/>
        <v>4.5518399999999986</v>
      </c>
      <c r="R15" s="16">
        <f t="shared" si="4"/>
        <v>0.47659670424978345</v>
      </c>
      <c r="S15" s="16">
        <f t="shared" si="5"/>
        <v>4.0752432957502149</v>
      </c>
    </row>
    <row r="16" spans="3:19" ht="15" x14ac:dyDescent="0.25">
      <c r="C16" s="4">
        <v>42491</v>
      </c>
      <c r="D16" s="2" t="s">
        <v>9</v>
      </c>
      <c r="E16" s="5">
        <v>2505</v>
      </c>
      <c r="F16" s="5">
        <v>6956</v>
      </c>
      <c r="G16" s="5">
        <v>852</v>
      </c>
      <c r="H16" s="5">
        <v>1653</v>
      </c>
      <c r="I16" s="5">
        <v>33548.787999999993</v>
      </c>
      <c r="J16" s="6">
        <v>170261.44105151994</v>
      </c>
      <c r="K16" s="6">
        <v>15969.375000000009</v>
      </c>
      <c r="M16" s="15">
        <f t="shared" si="0"/>
        <v>2.7768463073852296</v>
      </c>
      <c r="N16" s="15">
        <f t="shared" si="1"/>
        <v>0.34011976047904191</v>
      </c>
      <c r="O16" s="15">
        <f t="shared" si="1"/>
        <v>0.23763657274295572</v>
      </c>
      <c r="P16" s="15">
        <f t="shared" si="2"/>
        <v>9.3793256425967794E-2</v>
      </c>
      <c r="Q16" s="16">
        <f t="shared" si="3"/>
        <v>5.0750399999999996</v>
      </c>
      <c r="R16" s="16">
        <f t="shared" si="4"/>
        <v>0.47600452809204352</v>
      </c>
      <c r="S16" s="16">
        <f t="shared" si="5"/>
        <v>4.599035471907956</v>
      </c>
    </row>
    <row r="17" spans="3:19" ht="15" x14ac:dyDescent="0.25">
      <c r="C17" s="4">
        <v>42522</v>
      </c>
      <c r="D17" s="2" t="s">
        <v>9</v>
      </c>
      <c r="E17" s="5">
        <v>3118</v>
      </c>
      <c r="F17" s="5">
        <v>8216</v>
      </c>
      <c r="G17" s="5">
        <v>748</v>
      </c>
      <c r="H17" s="5">
        <v>2370</v>
      </c>
      <c r="I17" s="5">
        <v>60347</v>
      </c>
      <c r="J17" s="6">
        <v>337836.98927999998</v>
      </c>
      <c r="K17" s="6">
        <v>15153.48000000001</v>
      </c>
      <c r="M17" s="15">
        <f t="shared" si="0"/>
        <v>2.6350224502886466</v>
      </c>
      <c r="N17" s="15">
        <f t="shared" si="1"/>
        <v>0.23989737010904427</v>
      </c>
      <c r="O17" s="15">
        <f t="shared" si="1"/>
        <v>0.28846153846153844</v>
      </c>
      <c r="P17" s="15">
        <f t="shared" si="2"/>
        <v>4.4854413462229785E-2</v>
      </c>
      <c r="Q17" s="16">
        <f t="shared" si="3"/>
        <v>5.5982399999999997</v>
      </c>
      <c r="R17" s="16">
        <f t="shared" si="4"/>
        <v>0.25110577162079323</v>
      </c>
      <c r="S17" s="16">
        <f t="shared" si="5"/>
        <v>5.3471342283792067</v>
      </c>
    </row>
    <row r="18" spans="3:19" ht="15" x14ac:dyDescent="0.25">
      <c r="C18" s="4">
        <v>42552</v>
      </c>
      <c r="D18" s="2" t="s">
        <v>9</v>
      </c>
      <c r="E18" s="5">
        <v>3243</v>
      </c>
      <c r="F18" s="5">
        <v>9053</v>
      </c>
      <c r="G18" s="5">
        <v>454</v>
      </c>
      <c r="H18" s="5">
        <v>2789</v>
      </c>
      <c r="I18" s="5">
        <v>54218.417000000009</v>
      </c>
      <c r="J18" s="6">
        <v>331894.78656048008</v>
      </c>
      <c r="K18" s="6">
        <v>9874.935000000014</v>
      </c>
      <c r="M18" s="15">
        <f t="shared" si="0"/>
        <v>2.7915510329941413</v>
      </c>
      <c r="N18" s="15">
        <f t="shared" si="1"/>
        <v>0.13999383287079864</v>
      </c>
      <c r="O18" s="15">
        <f t="shared" si="1"/>
        <v>0.30807467137965316</v>
      </c>
      <c r="P18" s="15">
        <f t="shared" si="2"/>
        <v>2.975320914901005E-2</v>
      </c>
      <c r="Q18" s="16">
        <f>J18/I18</f>
        <v>6.1214400000000007</v>
      </c>
      <c r="R18" s="16">
        <f t="shared" si="4"/>
        <v>0.1821324846131161</v>
      </c>
      <c r="S18" s="16">
        <f t="shared" si="5"/>
        <v>5.9393075153868846</v>
      </c>
    </row>
    <row r="19" spans="3:19" ht="15" x14ac:dyDescent="0.25">
      <c r="C19" s="4">
        <v>42583</v>
      </c>
      <c r="D19" s="2" t="s">
        <v>9</v>
      </c>
      <c r="E19" s="5">
        <v>3660</v>
      </c>
      <c r="F19" s="5">
        <v>10257</v>
      </c>
      <c r="G19" s="5">
        <v>695</v>
      </c>
      <c r="H19" s="5">
        <v>2965</v>
      </c>
      <c r="I19" s="5">
        <v>58711.067999999999</v>
      </c>
      <c r="J19" s="6">
        <v>390113.91087552003</v>
      </c>
      <c r="K19" s="6">
        <v>16168.050000000019</v>
      </c>
      <c r="M19" s="15">
        <f t="shared" si="0"/>
        <v>2.8024590163934424</v>
      </c>
      <c r="N19" s="15">
        <f t="shared" si="1"/>
        <v>0.18989071038251365</v>
      </c>
      <c r="O19" s="15">
        <f t="shared" si="1"/>
        <v>0.28907087842449058</v>
      </c>
      <c r="P19" s="15">
        <f t="shared" si="2"/>
        <v>4.1444433405911078E-2</v>
      </c>
      <c r="Q19" s="16">
        <f t="shared" si="3"/>
        <v>6.6446400000000008</v>
      </c>
      <c r="R19" s="16">
        <f t="shared" si="4"/>
        <v>0.27538333998625303</v>
      </c>
      <c r="S19" s="16">
        <f t="shared" si="5"/>
        <v>6.3692566600137477</v>
      </c>
    </row>
    <row r="20" spans="3:19" ht="15" x14ac:dyDescent="0.25">
      <c r="C20" s="4">
        <v>42614</v>
      </c>
      <c r="D20" s="2" t="s">
        <v>9</v>
      </c>
      <c r="E20" s="5">
        <v>4103</v>
      </c>
      <c r="F20" s="5">
        <v>11711</v>
      </c>
      <c r="G20" s="5">
        <v>985</v>
      </c>
      <c r="H20" s="5">
        <v>3118</v>
      </c>
      <c r="I20" s="5">
        <v>63930.348999999995</v>
      </c>
      <c r="J20" s="6">
        <v>458242.51277616003</v>
      </c>
      <c r="K20" s="6">
        <v>25848.900000000034</v>
      </c>
      <c r="M20" s="15">
        <f t="shared" si="0"/>
        <v>2.8542529856202776</v>
      </c>
      <c r="N20" s="15">
        <f t="shared" si="1"/>
        <v>0.24006824274920791</v>
      </c>
      <c r="O20" s="15">
        <f t="shared" si="1"/>
        <v>0.26624541029801041</v>
      </c>
      <c r="P20" s="15">
        <f t="shared" si="2"/>
        <v>5.6408777621701316E-2</v>
      </c>
      <c r="Q20" s="16">
        <f t="shared" si="3"/>
        <v>7.1678400000000009</v>
      </c>
      <c r="R20" s="16">
        <f t="shared" si="4"/>
        <v>0.40432909258793559</v>
      </c>
      <c r="S20" s="16">
        <f t="shared" si="5"/>
        <v>6.7635109074120656</v>
      </c>
    </row>
    <row r="21" spans="3:19" ht="15" x14ac:dyDescent="0.25">
      <c r="C21" s="4">
        <v>42644</v>
      </c>
      <c r="D21" s="2" t="s">
        <v>9</v>
      </c>
      <c r="E21" s="5">
        <v>6496</v>
      </c>
      <c r="F21" s="5">
        <v>13874</v>
      </c>
      <c r="G21" s="5">
        <v>1884</v>
      </c>
      <c r="H21" s="5">
        <v>4612</v>
      </c>
      <c r="I21" s="5">
        <v>86743</v>
      </c>
      <c r="J21" s="6">
        <v>667143.88272000011</v>
      </c>
      <c r="K21" s="6">
        <v>59340.960000000072</v>
      </c>
      <c r="M21" s="15">
        <f t="shared" si="0"/>
        <v>2.1357758620689653</v>
      </c>
      <c r="N21" s="15">
        <f t="shared" si="1"/>
        <v>0.29002463054187194</v>
      </c>
      <c r="O21" s="15">
        <f t="shared" si="1"/>
        <v>0.33242035462015279</v>
      </c>
      <c r="P21" s="15">
        <f t="shared" si="2"/>
        <v>8.8947769045055358E-2</v>
      </c>
      <c r="Q21" s="16">
        <f t="shared" si="3"/>
        <v>7.691040000000001</v>
      </c>
      <c r="R21" s="16">
        <f t="shared" si="4"/>
        <v>0.6841008496362827</v>
      </c>
      <c r="S21" s="16">
        <f t="shared" si="5"/>
        <v>7.0069391503637179</v>
      </c>
    </row>
    <row r="22" spans="3:19" ht="15" x14ac:dyDescent="0.25">
      <c r="C22" s="4">
        <v>42675</v>
      </c>
      <c r="D22" s="2" t="s">
        <v>9</v>
      </c>
      <c r="E22" s="5">
        <v>6253</v>
      </c>
      <c r="F22" s="5">
        <v>14999</v>
      </c>
      <c r="G22" s="5">
        <v>2126</v>
      </c>
      <c r="H22" s="5">
        <v>4127</v>
      </c>
      <c r="I22" s="5">
        <v>89743</v>
      </c>
      <c r="J22" s="6">
        <v>732475.18656000018</v>
      </c>
      <c r="K22" s="6">
        <v>78131.235000000073</v>
      </c>
      <c r="M22" s="15">
        <f t="shared" si="0"/>
        <v>2.3986886294578604</v>
      </c>
      <c r="N22" s="15">
        <f t="shared" si="1"/>
        <v>0.33999680153526307</v>
      </c>
      <c r="O22" s="15">
        <f t="shared" si="1"/>
        <v>0.27515167677845187</v>
      </c>
      <c r="P22" s="15">
        <f t="shared" si="2"/>
        <v>0.1066674154068426</v>
      </c>
      <c r="Q22" s="16">
        <f t="shared" si="3"/>
        <v>8.1619200000000021</v>
      </c>
      <c r="R22" s="16">
        <f t="shared" si="4"/>
        <v>0.87061091115741696</v>
      </c>
      <c r="S22" s="16">
        <f t="shared" si="5"/>
        <v>7.2913090888425849</v>
      </c>
    </row>
    <row r="23" spans="3:19" ht="15" x14ac:dyDescent="0.25">
      <c r="C23" s="4">
        <v>42705</v>
      </c>
      <c r="D23" s="2" t="s">
        <v>9</v>
      </c>
      <c r="E23" s="5">
        <v>5084</v>
      </c>
      <c r="F23" s="5">
        <v>15893</v>
      </c>
      <c r="G23" s="5">
        <v>1983</v>
      </c>
      <c r="H23" s="5">
        <v>3101</v>
      </c>
      <c r="I23" s="5">
        <v>128943</v>
      </c>
      <c r="J23" s="6">
        <v>951227.98416000023</v>
      </c>
      <c r="K23" s="6">
        <v>83275.920000000056</v>
      </c>
      <c r="M23" s="15">
        <f t="shared" si="0"/>
        <v>3.1260818253343823</v>
      </c>
      <c r="N23" s="15">
        <f t="shared" si="1"/>
        <v>0.39004720692368217</v>
      </c>
      <c r="O23" s="15">
        <f t="shared" si="1"/>
        <v>0.1951173472597999</v>
      </c>
      <c r="P23" s="15">
        <f t="shared" si="2"/>
        <v>8.754570028082008E-2</v>
      </c>
      <c r="Q23" s="16">
        <f t="shared" si="3"/>
        <v>7.3771200000000015</v>
      </c>
      <c r="R23" s="16">
        <f t="shared" si="4"/>
        <v>0.64583513645564361</v>
      </c>
      <c r="S23" s="16">
        <f t="shared" si="5"/>
        <v>6.7312848635443583</v>
      </c>
    </row>
    <row r="24" spans="3:19" ht="15" x14ac:dyDescent="0.25">
      <c r="C24" s="19" t="str">
        <f>"2016 Sum"</f>
        <v>2016 Sum</v>
      </c>
      <c r="D24" s="20"/>
      <c r="E24" s="21">
        <f>SUM(E12:E23)</f>
        <v>40311</v>
      </c>
      <c r="F24" s="21">
        <f t="shared" ref="F24:K24" si="10">SUM(F12:F23)</f>
        <v>109854</v>
      </c>
      <c r="G24" s="21">
        <f t="shared" si="10"/>
        <v>11945</v>
      </c>
      <c r="H24" s="21">
        <f t="shared" si="10"/>
        <v>28366</v>
      </c>
      <c r="I24" s="21">
        <f t="shared" si="10"/>
        <v>683476.52399999998</v>
      </c>
      <c r="J24" s="21">
        <f t="shared" si="10"/>
        <v>4452317.8465497606</v>
      </c>
      <c r="K24" s="21">
        <f t="shared" si="10"/>
        <v>344837.3250000003</v>
      </c>
      <c r="M24" s="28"/>
      <c r="N24" s="28"/>
      <c r="O24" s="28"/>
      <c r="P24" s="28"/>
      <c r="Q24" s="24">
        <f>SUM(Q12:Q23)</f>
        <v>68.905439999999999</v>
      </c>
      <c r="R24" s="24">
        <f t="shared" ref="R24:S24" si="11">SUM(R12:R23)</f>
        <v>5.270031822566672</v>
      </c>
      <c r="S24" s="24">
        <f t="shared" si="11"/>
        <v>63.63540817743332</v>
      </c>
    </row>
    <row r="25" spans="3:19" ht="15" x14ac:dyDescent="0.25">
      <c r="C25" s="19" t="str">
        <f>"2016 Average"</f>
        <v>2016 Average</v>
      </c>
      <c r="D25" s="20"/>
      <c r="E25" s="21">
        <f>AVERAGE(E12:E23)</f>
        <v>3359.25</v>
      </c>
      <c r="F25" s="21">
        <f t="shared" ref="F25:K25" si="12">AVERAGE(F12:F23)</f>
        <v>9154.5</v>
      </c>
      <c r="G25" s="21">
        <f t="shared" si="12"/>
        <v>995.41666666666663</v>
      </c>
      <c r="H25" s="21">
        <f t="shared" si="12"/>
        <v>2363.8333333333335</v>
      </c>
      <c r="I25" s="21">
        <f t="shared" si="12"/>
        <v>56956.377</v>
      </c>
      <c r="J25" s="22">
        <f t="shared" si="12"/>
        <v>371026.48721248005</v>
      </c>
      <c r="K25" s="22">
        <f t="shared" si="12"/>
        <v>28736.443750000024</v>
      </c>
      <c r="M25" s="23">
        <f t="shared" ref="M25:S25" si="13">AVERAGE(M12:M23)</f>
        <v>2.9115627481381634</v>
      </c>
      <c r="N25" s="23">
        <f t="shared" si="13"/>
        <v>0.30252515798130425</v>
      </c>
      <c r="O25" s="23">
        <f t="shared" si="13"/>
        <v>0.24686311032141631</v>
      </c>
      <c r="P25" s="23">
        <f t="shared" si="13"/>
        <v>7.7880951651020297E-2</v>
      </c>
      <c r="Q25" s="24">
        <f t="shared" si="13"/>
        <v>5.7421199999999999</v>
      </c>
      <c r="R25" s="24">
        <f t="shared" si="13"/>
        <v>0.43916931854722269</v>
      </c>
      <c r="S25" s="24">
        <f t="shared" si="13"/>
        <v>5.3029506814527769</v>
      </c>
    </row>
    <row r="26" spans="3:19" ht="15" thickBot="1" x14ac:dyDescent="0.25"/>
    <row r="27" spans="3:19" ht="15.75" thickBot="1" x14ac:dyDescent="0.3">
      <c r="C27" s="41" t="s">
        <v>34</v>
      </c>
      <c r="D27" s="42"/>
      <c r="E27" s="42"/>
      <c r="F27" s="42"/>
      <c r="G27" s="42"/>
      <c r="H27" s="42"/>
      <c r="I27" s="42"/>
      <c r="J27" s="42"/>
      <c r="K27" s="43"/>
    </row>
    <row r="28" spans="3:19" x14ac:dyDescent="0.2">
      <c r="C28" t="s">
        <v>15</v>
      </c>
    </row>
    <row r="29" spans="3:19" x14ac:dyDescent="0.2">
      <c r="C29" t="s">
        <v>16</v>
      </c>
    </row>
    <row r="30" spans="3:19" x14ac:dyDescent="0.2">
      <c r="C30" t="s">
        <v>17</v>
      </c>
    </row>
    <row r="31" spans="3:19" x14ac:dyDescent="0.2">
      <c r="C31" t="s">
        <v>18</v>
      </c>
    </row>
    <row r="32" spans="3:19" x14ac:dyDescent="0.2">
      <c r="C32" t="s">
        <v>19</v>
      </c>
    </row>
    <row r="33" spans="2:11" x14ac:dyDescent="0.2">
      <c r="C33" t="s">
        <v>20</v>
      </c>
      <c r="E33" s="10">
        <f t="shared" ref="E33:F39" si="14">E17/E3-1</f>
        <v>14.908163265306122</v>
      </c>
      <c r="F33" s="10">
        <f t="shared" si="14"/>
        <v>40.918367346938773</v>
      </c>
      <c r="G33" s="10">
        <f t="shared" ref="G33:K39" si="15">G17/G3-1</f>
        <v>13.113207547169811</v>
      </c>
      <c r="H33" s="10">
        <f t="shared" si="15"/>
        <v>15.573426573426573</v>
      </c>
      <c r="I33" s="10">
        <f t="shared" si="15"/>
        <v>35.729762629336577</v>
      </c>
      <c r="J33" s="10">
        <f t="shared" si="15"/>
        <v>22.626894354748902</v>
      </c>
      <c r="K33" s="10">
        <f t="shared" si="15"/>
        <v>18.353103448275874</v>
      </c>
    </row>
    <row r="34" spans="2:11" x14ac:dyDescent="0.2">
      <c r="C34" t="s">
        <v>21</v>
      </c>
      <c r="E34" s="10">
        <f t="shared" si="14"/>
        <v>4.5059422750424449</v>
      </c>
      <c r="F34" s="10">
        <f t="shared" si="14"/>
        <v>14.37011884550085</v>
      </c>
      <c r="G34" s="10">
        <f t="shared" si="15"/>
        <v>3.8297872340425529</v>
      </c>
      <c r="H34" s="10">
        <f t="shared" si="15"/>
        <v>4.6343434343434344</v>
      </c>
      <c r="I34" s="10">
        <f t="shared" si="15"/>
        <v>8.6234321973730932</v>
      </c>
      <c r="J34" s="10">
        <f t="shared" si="15"/>
        <v>6.6594664428071546</v>
      </c>
      <c r="K34" s="10">
        <f t="shared" si="15"/>
        <v>3.851155737125076</v>
      </c>
    </row>
    <row r="35" spans="2:11" x14ac:dyDescent="0.2">
      <c r="C35" t="s">
        <v>22</v>
      </c>
      <c r="E35" s="10">
        <f t="shared" si="14"/>
        <v>1.6793557833089312</v>
      </c>
      <c r="F35" s="10">
        <f t="shared" si="14"/>
        <v>4.9842473745624272</v>
      </c>
      <c r="G35" s="10">
        <f t="shared" si="15"/>
        <v>1.4216027874564459</v>
      </c>
      <c r="H35" s="10">
        <f t="shared" si="15"/>
        <v>1.747914735866543</v>
      </c>
      <c r="I35" s="10">
        <f t="shared" si="15"/>
        <v>3.3628645314706098</v>
      </c>
      <c r="J35" s="10">
        <f t="shared" si="15"/>
        <v>3.197604511339148</v>
      </c>
      <c r="K35" s="10">
        <f t="shared" si="15"/>
        <v>1.2233594764285169</v>
      </c>
    </row>
    <row r="36" spans="2:11" x14ac:dyDescent="0.2">
      <c r="C36" t="s">
        <v>23</v>
      </c>
      <c r="E36" s="10">
        <f t="shared" si="14"/>
        <v>0.64317180616740077</v>
      </c>
      <c r="F36" s="10">
        <f t="shared" si="14"/>
        <v>2.6044936903662665</v>
      </c>
      <c r="G36" s="10">
        <f t="shared" si="15"/>
        <v>0.51771956856702617</v>
      </c>
      <c r="H36" s="10">
        <f t="shared" si="15"/>
        <v>0.68722943722943719</v>
      </c>
      <c r="I36" s="10">
        <f t="shared" si="15"/>
        <v>1.3768579767260287</v>
      </c>
      <c r="J36" s="10">
        <f t="shared" si="15"/>
        <v>1.7831584855680851</v>
      </c>
      <c r="K36" s="10">
        <f t="shared" si="15"/>
        <v>0.36822394645184153</v>
      </c>
    </row>
    <row r="37" spans="2:11" x14ac:dyDescent="0.2">
      <c r="C37" t="s">
        <v>24</v>
      </c>
      <c r="E37" s="10">
        <f t="shared" si="14"/>
        <v>2.3727933541017654</v>
      </c>
      <c r="F37" s="10">
        <f t="shared" si="14"/>
        <v>3.0448979591836736</v>
      </c>
      <c r="G37" s="10">
        <f t="shared" si="15"/>
        <v>2.1557788944723617</v>
      </c>
      <c r="H37" s="10">
        <f t="shared" si="15"/>
        <v>2.4702784048156508</v>
      </c>
      <c r="I37" s="10">
        <f t="shared" si="15"/>
        <v>3.1492213901850432</v>
      </c>
      <c r="J37" s="10">
        <f t="shared" si="15"/>
        <v>4.9797602387960938</v>
      </c>
      <c r="K37" s="10">
        <f t="shared" si="15"/>
        <v>2.3979009969362708</v>
      </c>
    </row>
    <row r="38" spans="2:11" x14ac:dyDescent="0.2">
      <c r="C38" t="s">
        <v>25</v>
      </c>
      <c r="E38" s="10">
        <f t="shared" si="14"/>
        <v>2.4150737302020753</v>
      </c>
      <c r="F38" s="10">
        <f t="shared" si="14"/>
        <v>2.880724450194049</v>
      </c>
      <c r="G38" s="10">
        <f t="shared" si="15"/>
        <v>3.8428246013667424</v>
      </c>
      <c r="H38" s="10">
        <f t="shared" si="15"/>
        <v>1.9647988505747125</v>
      </c>
      <c r="I38" s="10">
        <f t="shared" si="15"/>
        <v>2.5048158363640796</v>
      </c>
      <c r="J38" s="10">
        <f t="shared" si="15"/>
        <v>5.2844973617562845</v>
      </c>
      <c r="K38" s="10">
        <f t="shared" si="15"/>
        <v>5.5850842992090959</v>
      </c>
    </row>
    <row r="39" spans="2:11" x14ac:dyDescent="0.2">
      <c r="C39" t="s">
        <v>26</v>
      </c>
      <c r="E39" s="10">
        <f t="shared" si="14"/>
        <v>2.0571256764882744</v>
      </c>
      <c r="F39" s="10">
        <f t="shared" si="14"/>
        <v>2.861273080660836</v>
      </c>
      <c r="G39" s="10">
        <f t="shared" si="15"/>
        <v>7.5107296137339059</v>
      </c>
      <c r="H39" s="10">
        <f t="shared" si="15"/>
        <v>1.1685314685314685</v>
      </c>
      <c r="I39" s="10">
        <f t="shared" si="15"/>
        <v>2.9667446009967389</v>
      </c>
      <c r="J39" s="10">
        <f t="shared" si="15"/>
        <v>6.7682081769519549</v>
      </c>
      <c r="K39" s="10">
        <f t="shared" si="15"/>
        <v>13.451866834308191</v>
      </c>
    </row>
    <row r="40" spans="2:11" ht="15" x14ac:dyDescent="0.25">
      <c r="C40" s="20" t="s">
        <v>38</v>
      </c>
      <c r="D40" s="18"/>
      <c r="E40" s="23">
        <f>AVERAGE(E33:E39)</f>
        <v>4.083089412945287</v>
      </c>
      <c r="F40" s="23">
        <f t="shared" ref="F40:K40" si="16">AVERAGE(F33:F39)</f>
        <v>10.237731821058125</v>
      </c>
      <c r="G40" s="23">
        <f t="shared" si="16"/>
        <v>4.6273786066869791</v>
      </c>
      <c r="H40" s="23">
        <f t="shared" si="16"/>
        <v>4.0352175578268321</v>
      </c>
      <c r="I40" s="23">
        <f t="shared" si="16"/>
        <v>8.2448141660645948</v>
      </c>
      <c r="J40" s="23">
        <f t="shared" si="16"/>
        <v>7.3285127959953753</v>
      </c>
      <c r="K40" s="23">
        <f t="shared" si="16"/>
        <v>6.4615278198192669</v>
      </c>
    </row>
    <row r="41" spans="2:11" ht="15" thickBot="1" x14ac:dyDescent="0.25">
      <c r="F41" s="10"/>
    </row>
    <row r="42" spans="2:11" ht="15.75" thickBot="1" x14ac:dyDescent="0.3">
      <c r="C42" s="41" t="s">
        <v>35</v>
      </c>
      <c r="D42" s="42"/>
      <c r="E42" s="42"/>
      <c r="F42" s="42"/>
      <c r="G42" s="42"/>
      <c r="H42" s="42"/>
      <c r="I42" s="42"/>
      <c r="J42" s="42"/>
      <c r="K42" s="43"/>
    </row>
    <row r="43" spans="2:11" x14ac:dyDescent="0.2">
      <c r="B43">
        <v>2015</v>
      </c>
      <c r="C43" t="s">
        <v>15</v>
      </c>
      <c r="F43" s="10"/>
    </row>
    <row r="44" spans="2:11" x14ac:dyDescent="0.2">
      <c r="B44">
        <v>2015</v>
      </c>
      <c r="C44" t="s">
        <v>16</v>
      </c>
      <c r="F44" s="10"/>
    </row>
    <row r="45" spans="2:11" x14ac:dyDescent="0.2">
      <c r="B45">
        <v>2015</v>
      </c>
      <c r="C45" t="s">
        <v>17</v>
      </c>
    </row>
    <row r="46" spans="2:11" x14ac:dyDescent="0.2">
      <c r="B46">
        <v>2015</v>
      </c>
      <c r="C46" t="s">
        <v>18</v>
      </c>
    </row>
    <row r="47" spans="2:11" x14ac:dyDescent="0.2">
      <c r="B47">
        <v>2015</v>
      </c>
      <c r="C47" t="s">
        <v>19</v>
      </c>
    </row>
    <row r="48" spans="2:11" x14ac:dyDescent="0.2">
      <c r="B48">
        <v>2015</v>
      </c>
      <c r="C48" t="s">
        <v>20</v>
      </c>
    </row>
    <row r="49" spans="2:11" x14ac:dyDescent="0.2">
      <c r="B49">
        <v>2015</v>
      </c>
      <c r="C49" t="s">
        <v>21</v>
      </c>
      <c r="E49" s="17">
        <f>E4-E3</f>
        <v>393</v>
      </c>
      <c r="F49" s="17">
        <f t="shared" ref="F49:K49" si="17">F4-F3</f>
        <v>393</v>
      </c>
      <c r="G49" s="17">
        <f t="shared" si="17"/>
        <v>41</v>
      </c>
      <c r="H49" s="17">
        <f t="shared" si="17"/>
        <v>352</v>
      </c>
      <c r="I49" s="17">
        <f t="shared" si="17"/>
        <v>3991</v>
      </c>
      <c r="J49" s="17">
        <f t="shared" si="17"/>
        <v>29032.487520000002</v>
      </c>
      <c r="K49" s="17">
        <f t="shared" si="17"/>
        <v>1252.5840000000007</v>
      </c>
    </row>
    <row r="50" spans="2:11" x14ac:dyDescent="0.2">
      <c r="B50">
        <v>2015</v>
      </c>
      <c r="C50" t="s">
        <v>22</v>
      </c>
      <c r="E50" s="17">
        <f t="shared" ref="E50:K54" si="18">E5-E4</f>
        <v>777</v>
      </c>
      <c r="F50" s="17">
        <f t="shared" si="18"/>
        <v>1125</v>
      </c>
      <c r="G50" s="17">
        <f t="shared" si="18"/>
        <v>193</v>
      </c>
      <c r="H50" s="17">
        <f t="shared" si="18"/>
        <v>584</v>
      </c>
      <c r="I50" s="17">
        <f t="shared" si="18"/>
        <v>7823</v>
      </c>
      <c r="J50" s="17">
        <f t="shared" si="18"/>
        <v>49605.952319999982</v>
      </c>
      <c r="K50" s="17">
        <f t="shared" si="18"/>
        <v>5236.3170000000036</v>
      </c>
    </row>
    <row r="51" spans="2:11" x14ac:dyDescent="0.2">
      <c r="B51">
        <v>2015</v>
      </c>
      <c r="C51" t="s">
        <v>23</v>
      </c>
      <c r="E51" s="17">
        <f t="shared" si="18"/>
        <v>1131</v>
      </c>
      <c r="F51" s="17">
        <f t="shared" si="18"/>
        <v>1535</v>
      </c>
      <c r="G51" s="17">
        <f t="shared" si="18"/>
        <v>362</v>
      </c>
      <c r="H51" s="17">
        <f t="shared" si="18"/>
        <v>769</v>
      </c>
      <c r="I51" s="17">
        <f t="shared" si="18"/>
        <v>13440</v>
      </c>
      <c r="J51" s="17">
        <f t="shared" si="18"/>
        <v>71711.10000000002</v>
      </c>
      <c r="K51" s="17">
        <f t="shared" si="18"/>
        <v>11620.401000000005</v>
      </c>
    </row>
    <row r="52" spans="2:11" x14ac:dyDescent="0.2">
      <c r="B52">
        <v>2015</v>
      </c>
      <c r="C52" t="s">
        <v>24</v>
      </c>
      <c r="E52" s="17">
        <f t="shared" si="18"/>
        <v>-571</v>
      </c>
      <c r="F52" s="17">
        <f t="shared" si="18"/>
        <v>181</v>
      </c>
      <c r="G52" s="17">
        <f t="shared" si="18"/>
        <v>-52</v>
      </c>
      <c r="H52" s="17">
        <f t="shared" si="18"/>
        <v>-519</v>
      </c>
      <c r="I52" s="17">
        <f t="shared" si="18"/>
        <v>-5991.1499999999978</v>
      </c>
      <c r="J52" s="17">
        <f t="shared" si="18"/>
        <v>-53081.376336000016</v>
      </c>
      <c r="K52" s="17">
        <f t="shared" si="18"/>
        <v>-1428.296999999995</v>
      </c>
    </row>
    <row r="53" spans="2:11" x14ac:dyDescent="0.2">
      <c r="B53">
        <v>2015</v>
      </c>
      <c r="C53" t="s">
        <v>25</v>
      </c>
      <c r="E53" s="17">
        <f t="shared" si="18"/>
        <v>-95</v>
      </c>
      <c r="F53" s="17">
        <f t="shared" si="18"/>
        <v>435</v>
      </c>
      <c r="G53" s="17">
        <f t="shared" si="18"/>
        <v>-158</v>
      </c>
      <c r="H53" s="17">
        <f t="shared" si="18"/>
        <v>63</v>
      </c>
      <c r="I53" s="17">
        <f t="shared" si="18"/>
        <v>4699.7750000000015</v>
      </c>
      <c r="J53" s="17">
        <f t="shared" si="18"/>
        <v>4985.712755999979</v>
      </c>
      <c r="K53" s="17">
        <f t="shared" si="18"/>
        <v>-5599.1250000000073</v>
      </c>
    </row>
    <row r="54" spans="2:11" x14ac:dyDescent="0.2">
      <c r="B54">
        <v>2015</v>
      </c>
      <c r="C54" t="s">
        <v>26</v>
      </c>
      <c r="E54" s="17">
        <f t="shared" si="18"/>
        <v>-168</v>
      </c>
      <c r="F54" s="17">
        <f t="shared" si="18"/>
        <v>251</v>
      </c>
      <c r="G54" s="17">
        <f t="shared" si="18"/>
        <v>-206</v>
      </c>
      <c r="H54" s="17">
        <f t="shared" si="18"/>
        <v>38</v>
      </c>
      <c r="I54" s="17">
        <f t="shared" si="18"/>
        <v>6900.3749999999964</v>
      </c>
      <c r="J54" s="17">
        <f t="shared" si="18"/>
        <v>5898.6941399999341</v>
      </c>
      <c r="K54" s="17">
        <f t="shared" si="18"/>
        <v>-6102.5849999999991</v>
      </c>
    </row>
    <row r="55" spans="2:11" ht="15" x14ac:dyDescent="0.25">
      <c r="B55" s="20" t="s">
        <v>36</v>
      </c>
      <c r="C55" s="20"/>
      <c r="D55" s="20"/>
      <c r="E55" s="27">
        <f>AVERAGE(E44:E54)</f>
        <v>244.5</v>
      </c>
      <c r="F55" s="27">
        <f t="shared" ref="F55:K55" si="19">AVERAGE(F44:F54)</f>
        <v>653.33333333333337</v>
      </c>
      <c r="G55" s="27">
        <f t="shared" si="19"/>
        <v>30</v>
      </c>
      <c r="H55" s="27">
        <f t="shared" si="19"/>
        <v>214.5</v>
      </c>
      <c r="I55" s="27">
        <f t="shared" si="19"/>
        <v>5143.833333333333</v>
      </c>
      <c r="J55" s="27">
        <f t="shared" si="19"/>
        <v>18025.428399999979</v>
      </c>
      <c r="K55" s="27">
        <f t="shared" si="19"/>
        <v>829.88250000000153</v>
      </c>
    </row>
    <row r="56" spans="2:11" x14ac:dyDescent="0.2">
      <c r="B56">
        <v>2016</v>
      </c>
      <c r="C56" t="s">
        <v>15</v>
      </c>
      <c r="E56" s="17"/>
      <c r="F56" s="17"/>
      <c r="G56" s="17"/>
      <c r="H56" s="17"/>
      <c r="I56" s="17"/>
      <c r="J56" s="17"/>
      <c r="K56" s="17"/>
    </row>
    <row r="57" spans="2:11" x14ac:dyDescent="0.2">
      <c r="B57">
        <v>2016</v>
      </c>
      <c r="C57" t="s">
        <v>16</v>
      </c>
      <c r="E57" s="17">
        <f t="shared" ref="E57:K67" si="20">E13-E12</f>
        <v>-294</v>
      </c>
      <c r="F57" s="17">
        <f t="shared" si="20"/>
        <v>-118</v>
      </c>
      <c r="G57" s="17">
        <f t="shared" si="20"/>
        <v>94</v>
      </c>
      <c r="H57" s="17">
        <f t="shared" si="20"/>
        <v>-388</v>
      </c>
      <c r="I57" s="17">
        <f t="shared" si="20"/>
        <v>-1757.3739999999998</v>
      </c>
      <c r="J57" s="17">
        <f t="shared" si="20"/>
        <v>6551.7114134400326</v>
      </c>
      <c r="K57" s="17">
        <f t="shared" si="20"/>
        <v>1363.5899999999974</v>
      </c>
    </row>
    <row r="58" spans="2:11" x14ac:dyDescent="0.2">
      <c r="B58">
        <v>2016</v>
      </c>
      <c r="C58" t="s">
        <v>17</v>
      </c>
      <c r="E58" s="17">
        <f t="shared" si="20"/>
        <v>371</v>
      </c>
      <c r="F58" s="17">
        <f t="shared" si="20"/>
        <v>820</v>
      </c>
      <c r="G58" s="17">
        <f t="shared" si="20"/>
        <v>333</v>
      </c>
      <c r="H58" s="17">
        <f t="shared" si="20"/>
        <v>38</v>
      </c>
      <c r="I58" s="17">
        <f t="shared" si="20"/>
        <v>3326.2799999999988</v>
      </c>
      <c r="J58" s="17">
        <f t="shared" si="20"/>
        <v>25193.00711039998</v>
      </c>
      <c r="K58" s="17">
        <f t="shared" si="20"/>
        <v>5214.9600000000055</v>
      </c>
    </row>
    <row r="59" spans="2:11" x14ac:dyDescent="0.2">
      <c r="B59">
        <v>2016</v>
      </c>
      <c r="C59" t="s">
        <v>18</v>
      </c>
      <c r="E59" s="17">
        <f t="shared" si="20"/>
        <v>797</v>
      </c>
      <c r="F59" s="17">
        <f t="shared" si="20"/>
        <v>1089</v>
      </c>
      <c r="G59" s="17">
        <f t="shared" si="20"/>
        <v>282</v>
      </c>
      <c r="H59" s="17">
        <f t="shared" si="20"/>
        <v>515</v>
      </c>
      <c r="I59" s="17">
        <f t="shared" si="20"/>
        <v>8724.3040000000001</v>
      </c>
      <c r="J59" s="17">
        <f t="shared" si="20"/>
        <v>53244.568066560023</v>
      </c>
      <c r="K59" s="17">
        <f t="shared" si="20"/>
        <v>4357.9800000000014</v>
      </c>
    </row>
    <row r="60" spans="2:11" x14ac:dyDescent="0.2">
      <c r="B60">
        <v>2016</v>
      </c>
      <c r="C60" t="s">
        <v>19</v>
      </c>
      <c r="E60" s="17">
        <f t="shared" si="20"/>
        <v>333</v>
      </c>
      <c r="F60" s="17">
        <f t="shared" si="20"/>
        <v>1035</v>
      </c>
      <c r="G60" s="17">
        <f t="shared" si="20"/>
        <v>-104</v>
      </c>
      <c r="H60" s="17">
        <f t="shared" si="20"/>
        <v>437</v>
      </c>
      <c r="I60" s="17">
        <f t="shared" si="20"/>
        <v>-1041.2120000000068</v>
      </c>
      <c r="J60" s="17">
        <f t="shared" si="20"/>
        <v>12813.295451519982</v>
      </c>
      <c r="K60" s="17">
        <f t="shared" si="20"/>
        <v>-516.10500000000138</v>
      </c>
    </row>
    <row r="61" spans="2:11" x14ac:dyDescent="0.2">
      <c r="B61">
        <v>2016</v>
      </c>
      <c r="C61" t="s">
        <v>20</v>
      </c>
      <c r="E61" s="17">
        <f t="shared" si="20"/>
        <v>613</v>
      </c>
      <c r="F61" s="17">
        <f t="shared" si="20"/>
        <v>1260</v>
      </c>
      <c r="G61" s="17">
        <f t="shared" si="20"/>
        <v>-104</v>
      </c>
      <c r="H61" s="17">
        <f t="shared" si="20"/>
        <v>717</v>
      </c>
      <c r="I61" s="17">
        <f t="shared" si="20"/>
        <v>26798.212000000007</v>
      </c>
      <c r="J61" s="17">
        <f t="shared" si="20"/>
        <v>167575.54822848004</v>
      </c>
      <c r="K61" s="17">
        <f t="shared" si="20"/>
        <v>-815.89499999999862</v>
      </c>
    </row>
    <row r="62" spans="2:11" x14ac:dyDescent="0.2">
      <c r="B62">
        <v>2016</v>
      </c>
      <c r="C62" t="s">
        <v>21</v>
      </c>
      <c r="E62" s="17">
        <f t="shared" si="20"/>
        <v>125</v>
      </c>
      <c r="F62" s="17">
        <f t="shared" si="20"/>
        <v>837</v>
      </c>
      <c r="G62" s="17">
        <f t="shared" si="20"/>
        <v>-294</v>
      </c>
      <c r="H62" s="17">
        <f t="shared" si="20"/>
        <v>419</v>
      </c>
      <c r="I62" s="17">
        <f t="shared" si="20"/>
        <v>-6128.5829999999914</v>
      </c>
      <c r="J62" s="17">
        <f t="shared" si="20"/>
        <v>-5942.2027195199043</v>
      </c>
      <c r="K62" s="17">
        <f t="shared" si="20"/>
        <v>-5278.5449999999964</v>
      </c>
    </row>
    <row r="63" spans="2:11" x14ac:dyDescent="0.2">
      <c r="B63">
        <v>2016</v>
      </c>
      <c r="C63" t="s">
        <v>22</v>
      </c>
      <c r="E63" s="17">
        <f t="shared" si="20"/>
        <v>417</v>
      </c>
      <c r="F63" s="17">
        <f t="shared" si="20"/>
        <v>1204</v>
      </c>
      <c r="G63" s="17">
        <f t="shared" si="20"/>
        <v>241</v>
      </c>
      <c r="H63" s="17">
        <f t="shared" si="20"/>
        <v>176</v>
      </c>
      <c r="I63" s="17">
        <f t="shared" si="20"/>
        <v>4492.6509999999907</v>
      </c>
      <c r="J63" s="17">
        <f t="shared" si="20"/>
        <v>58219.124315039953</v>
      </c>
      <c r="K63" s="17">
        <f t="shared" si="20"/>
        <v>6293.1150000000052</v>
      </c>
    </row>
    <row r="64" spans="2:11" x14ac:dyDescent="0.2">
      <c r="B64">
        <v>2016</v>
      </c>
      <c r="C64" t="s">
        <v>23</v>
      </c>
      <c r="E64" s="17">
        <f t="shared" si="20"/>
        <v>443</v>
      </c>
      <c r="F64" s="17">
        <f t="shared" si="20"/>
        <v>1454</v>
      </c>
      <c r="G64" s="17">
        <f t="shared" si="20"/>
        <v>290</v>
      </c>
      <c r="H64" s="17">
        <f t="shared" si="20"/>
        <v>153</v>
      </c>
      <c r="I64" s="17">
        <f t="shared" si="20"/>
        <v>5219.2809999999954</v>
      </c>
      <c r="J64" s="17">
        <f t="shared" si="20"/>
        <v>68128.601900640002</v>
      </c>
      <c r="K64" s="17">
        <f t="shared" si="20"/>
        <v>9680.8500000000149</v>
      </c>
    </row>
    <row r="65" spans="2:11" x14ac:dyDescent="0.2">
      <c r="B65">
        <v>2016</v>
      </c>
      <c r="C65" t="s">
        <v>24</v>
      </c>
      <c r="E65" s="17">
        <f t="shared" si="20"/>
        <v>2393</v>
      </c>
      <c r="F65" s="17">
        <f t="shared" si="20"/>
        <v>2163</v>
      </c>
      <c r="G65" s="17">
        <f t="shared" si="20"/>
        <v>899</v>
      </c>
      <c r="H65" s="17">
        <f t="shared" si="20"/>
        <v>1494</v>
      </c>
      <c r="I65" s="17">
        <f t="shared" si="20"/>
        <v>22812.651000000005</v>
      </c>
      <c r="J65" s="17">
        <f t="shared" si="20"/>
        <v>208901.36994384008</v>
      </c>
      <c r="K65" s="17">
        <f t="shared" si="20"/>
        <v>33492.060000000041</v>
      </c>
    </row>
    <row r="66" spans="2:11" x14ac:dyDescent="0.2">
      <c r="B66">
        <v>2016</v>
      </c>
      <c r="C66" t="s">
        <v>25</v>
      </c>
      <c r="E66" s="17">
        <f t="shared" si="20"/>
        <v>-243</v>
      </c>
      <c r="F66" s="17">
        <f t="shared" si="20"/>
        <v>1125</v>
      </c>
      <c r="G66" s="17">
        <f t="shared" si="20"/>
        <v>242</v>
      </c>
      <c r="H66" s="17">
        <f t="shared" si="20"/>
        <v>-485</v>
      </c>
      <c r="I66" s="17">
        <f t="shared" si="20"/>
        <v>3000</v>
      </c>
      <c r="J66" s="17">
        <f t="shared" si="20"/>
        <v>65331.303840000066</v>
      </c>
      <c r="K66" s="17">
        <f t="shared" si="20"/>
        <v>18790.275000000001</v>
      </c>
    </row>
    <row r="67" spans="2:11" x14ac:dyDescent="0.2">
      <c r="B67">
        <v>2016</v>
      </c>
      <c r="C67" t="s">
        <v>26</v>
      </c>
      <c r="E67" s="17">
        <f t="shared" si="20"/>
        <v>-1169</v>
      </c>
      <c r="F67" s="17">
        <f t="shared" si="20"/>
        <v>894</v>
      </c>
      <c r="G67" s="17">
        <f t="shared" si="20"/>
        <v>-143</v>
      </c>
      <c r="H67" s="17">
        <f t="shared" si="20"/>
        <v>-1026</v>
      </c>
      <c r="I67" s="17">
        <f t="shared" si="20"/>
        <v>39200</v>
      </c>
      <c r="J67" s="17">
        <f t="shared" si="20"/>
        <v>218752.79760000005</v>
      </c>
      <c r="K67" s="17">
        <f t="shared" si="20"/>
        <v>5144.6849999999831</v>
      </c>
    </row>
    <row r="68" spans="2:11" ht="15" x14ac:dyDescent="0.25">
      <c r="B68" s="20" t="s">
        <v>37</v>
      </c>
      <c r="C68" s="20"/>
      <c r="D68" s="20"/>
      <c r="E68" s="27">
        <f>AVERAGE(E57:E67)</f>
        <v>344.18181818181819</v>
      </c>
      <c r="F68" s="27">
        <f t="shared" ref="F68:J68" si="21">AVERAGE(F57:F67)</f>
        <v>1069.3636363636363</v>
      </c>
      <c r="G68" s="27">
        <f t="shared" si="21"/>
        <v>157.81818181818181</v>
      </c>
      <c r="H68" s="27">
        <f t="shared" si="21"/>
        <v>186.36363636363637</v>
      </c>
      <c r="I68" s="27">
        <f t="shared" si="21"/>
        <v>9513.2918181818168</v>
      </c>
      <c r="J68" s="27">
        <f t="shared" si="21"/>
        <v>79888.102286400026</v>
      </c>
      <c r="K68" s="27">
        <f>AVERAGE(K57:K67)</f>
        <v>7066.0881818181861</v>
      </c>
    </row>
    <row r="69" spans="2:11" x14ac:dyDescent="0.2">
      <c r="E69" s="10">
        <f>E68/E55-1</f>
        <v>0.40769659788064705</v>
      </c>
      <c r="F69" s="10">
        <f t="shared" ref="F69:K69" si="22">F68/F55-1</f>
        <v>0.63678107606679002</v>
      </c>
      <c r="G69" s="10">
        <f t="shared" si="22"/>
        <v>4.2606060606060607</v>
      </c>
      <c r="H69" s="10">
        <f t="shared" si="22"/>
        <v>-0.13117185844458568</v>
      </c>
      <c r="I69" s="10">
        <f t="shared" si="22"/>
        <v>0.84945568833525265</v>
      </c>
      <c r="J69" s="10">
        <f t="shared" si="22"/>
        <v>3.4319669143841329</v>
      </c>
      <c r="K69" s="10">
        <f t="shared" si="22"/>
        <v>7.5145646303159452</v>
      </c>
    </row>
  </sheetData>
  <autoFilter ref="C2:K23" xr:uid="{7D5CD7A0-5E4F-4F7E-BCF3-9DF136565936}"/>
  <mergeCells count="2">
    <mergeCell ref="C27:K27"/>
    <mergeCell ref="C42:K42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F971-95EB-4398-B6D2-8A15288C6054}">
  <dimension ref="B2:S6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32" sqref="N32"/>
    </sheetView>
  </sheetViews>
  <sheetFormatPr defaultRowHeight="14.25" x14ac:dyDescent="0.2"/>
  <cols>
    <col min="1" max="1" width="1.375" customWidth="1"/>
    <col min="2" max="2" width="9" bestFit="1" customWidth="1"/>
    <col min="3" max="3" width="10.375" bestFit="1" customWidth="1"/>
    <col min="4" max="4" width="15.625" bestFit="1" customWidth="1"/>
    <col min="5" max="5" width="13.75" bestFit="1" customWidth="1"/>
    <col min="6" max="6" width="12.125" bestFit="1" customWidth="1"/>
    <col min="7" max="7" width="12" bestFit="1" customWidth="1"/>
    <col min="8" max="8" width="14.5" bestFit="1" customWidth="1"/>
    <col min="9" max="9" width="9.875" bestFit="1" customWidth="1"/>
    <col min="10" max="10" width="13.25" bestFit="1" customWidth="1"/>
    <col min="11" max="11" width="17" bestFit="1" customWidth="1"/>
    <col min="12" max="12" width="3.5" style="12" customWidth="1"/>
    <col min="13" max="13" width="18.875" style="11" bestFit="1" customWidth="1"/>
    <col min="14" max="14" width="18.25" style="11" bestFit="1" customWidth="1"/>
    <col min="15" max="15" width="18.375" style="11" customWidth="1"/>
    <col min="16" max="16" width="17.375" style="11" bestFit="1" customWidth="1"/>
    <col min="17" max="17" width="14.125" style="11" bestFit="1" customWidth="1"/>
    <col min="18" max="18" width="18.125" style="11" customWidth="1"/>
    <col min="19" max="19" width="14.125" style="11" customWidth="1"/>
  </cols>
  <sheetData>
    <row r="2" spans="3:19" ht="29.45" customHeight="1" x14ac:dyDescent="0.25">
      <c r="C2" s="3" t="s">
        <v>0</v>
      </c>
      <c r="D2" s="3" t="s">
        <v>1</v>
      </c>
      <c r="E2" s="26" t="s">
        <v>3</v>
      </c>
      <c r="F2" s="26" t="s">
        <v>2</v>
      </c>
      <c r="G2" s="26" t="s">
        <v>12</v>
      </c>
      <c r="H2" s="26" t="s">
        <v>13</v>
      </c>
      <c r="I2" s="26" t="s">
        <v>4</v>
      </c>
      <c r="J2" s="26" t="s">
        <v>5</v>
      </c>
      <c r="K2" s="26" t="s">
        <v>14</v>
      </c>
      <c r="M2" s="14" t="s">
        <v>30</v>
      </c>
      <c r="N2" s="14" t="s">
        <v>31</v>
      </c>
      <c r="O2" s="14" t="s">
        <v>32</v>
      </c>
      <c r="P2" s="14" t="s">
        <v>27</v>
      </c>
      <c r="Q2" s="14" t="s">
        <v>28</v>
      </c>
      <c r="R2" s="14" t="s">
        <v>29</v>
      </c>
      <c r="S2" s="14" t="s">
        <v>33</v>
      </c>
    </row>
    <row r="3" spans="3:19" ht="15" x14ac:dyDescent="0.25">
      <c r="C3" s="4">
        <v>42156</v>
      </c>
      <c r="D3" s="2" t="s">
        <v>10</v>
      </c>
      <c r="E3" s="5">
        <v>342</v>
      </c>
      <c r="F3" s="2">
        <v>342</v>
      </c>
      <c r="G3" s="5">
        <v>133</v>
      </c>
      <c r="H3" s="5">
        <v>209</v>
      </c>
      <c r="I3" s="5">
        <v>1793</v>
      </c>
      <c r="J3" s="6">
        <v>12219.581880000003</v>
      </c>
      <c r="K3" s="6">
        <v>2341</v>
      </c>
      <c r="M3" s="15">
        <f>F3/E3</f>
        <v>1</v>
      </c>
      <c r="N3" s="15">
        <f>G3/E3</f>
        <v>0.3888888888888889</v>
      </c>
      <c r="O3" s="15">
        <f>H3/F3</f>
        <v>0.61111111111111116</v>
      </c>
      <c r="P3" s="15">
        <f>K3/J3</f>
        <v>0.19157774979449618</v>
      </c>
      <c r="Q3" s="16">
        <f>J3/I3</f>
        <v>6.8151600000000014</v>
      </c>
      <c r="R3" s="16">
        <f>K3/I3</f>
        <v>1.305633017289459</v>
      </c>
      <c r="S3" s="16">
        <f>Q3-R3</f>
        <v>5.5095269827105424</v>
      </c>
    </row>
    <row r="4" spans="3:19" ht="15" x14ac:dyDescent="0.25">
      <c r="C4" s="4">
        <v>42186</v>
      </c>
      <c r="D4" s="2" t="s">
        <v>10</v>
      </c>
      <c r="E4" s="5">
        <v>220</v>
      </c>
      <c r="F4" s="5">
        <v>486</v>
      </c>
      <c r="G4" s="5">
        <v>37</v>
      </c>
      <c r="H4" s="5">
        <v>183</v>
      </c>
      <c r="I4" s="5">
        <v>1340.9</v>
      </c>
      <c r="J4" s="6">
        <v>7576.8359040000023</v>
      </c>
      <c r="K4" s="6">
        <v>835.89000000000033</v>
      </c>
      <c r="M4" s="15">
        <f t="shared" ref="M4:M23" si="0">F4/E4</f>
        <v>2.209090909090909</v>
      </c>
      <c r="N4" s="15">
        <f t="shared" ref="N4:O23" si="1">G4/E4</f>
        <v>0.16818181818181818</v>
      </c>
      <c r="O4" s="15">
        <f t="shared" si="1"/>
        <v>0.37654320987654322</v>
      </c>
      <c r="P4" s="15">
        <f t="shared" ref="P4:P23" si="2">K4/J4</f>
        <v>0.11032177687241622</v>
      </c>
      <c r="Q4" s="16">
        <f t="shared" ref="Q4:Q23" si="3">J4/I4</f>
        <v>5.6505600000000014</v>
      </c>
      <c r="R4" s="16">
        <f t="shared" ref="R4:R23" si="4">K4/I4</f>
        <v>0.62337981952420041</v>
      </c>
      <c r="S4" s="16">
        <f t="shared" ref="S4:S23" si="5">Q4-R4</f>
        <v>5.027180180475801</v>
      </c>
    </row>
    <row r="5" spans="3:19" ht="15" x14ac:dyDescent="0.25">
      <c r="C5" s="4">
        <v>42217</v>
      </c>
      <c r="D5" s="2" t="s">
        <v>10</v>
      </c>
      <c r="E5" s="5">
        <v>1196</v>
      </c>
      <c r="F5" s="5">
        <v>1477</v>
      </c>
      <c r="G5" s="5">
        <v>263</v>
      </c>
      <c r="H5" s="5">
        <v>933</v>
      </c>
      <c r="I5" s="5">
        <v>8665.5000000000018</v>
      </c>
      <c r="J5" s="6">
        <v>43864.414380000017</v>
      </c>
      <c r="K5" s="6">
        <v>9054</v>
      </c>
      <c r="M5" s="15">
        <f t="shared" si="0"/>
        <v>1.2349498327759196</v>
      </c>
      <c r="N5" s="15">
        <f t="shared" si="1"/>
        <v>0.21989966555183946</v>
      </c>
      <c r="O5" s="15">
        <f t="shared" si="1"/>
        <v>0.63168584969532837</v>
      </c>
      <c r="P5" s="15">
        <f t="shared" si="2"/>
        <v>0.2064087741275801</v>
      </c>
      <c r="Q5" s="16">
        <f t="shared" si="3"/>
        <v>5.0619600000000009</v>
      </c>
      <c r="R5" s="16">
        <f t="shared" si="4"/>
        <v>1.0448329582828455</v>
      </c>
      <c r="S5" s="16">
        <f t="shared" si="5"/>
        <v>4.0171270417171554</v>
      </c>
    </row>
    <row r="6" spans="3:19" ht="15" x14ac:dyDescent="0.25">
      <c r="C6" s="4">
        <v>42248</v>
      </c>
      <c r="D6" s="2" t="s">
        <v>10</v>
      </c>
      <c r="E6" s="5">
        <v>1323</v>
      </c>
      <c r="F6" s="5">
        <v>2145</v>
      </c>
      <c r="G6" s="5">
        <v>357</v>
      </c>
      <c r="H6" s="5">
        <v>966</v>
      </c>
      <c r="I6" s="5">
        <v>11665.247000000001</v>
      </c>
      <c r="J6" s="6">
        <v>52182.849319920009</v>
      </c>
      <c r="K6" s="6">
        <v>13457</v>
      </c>
      <c r="M6" s="15">
        <f t="shared" si="0"/>
        <v>1.6213151927437641</v>
      </c>
      <c r="N6" s="15">
        <f t="shared" si="1"/>
        <v>0.26984126984126983</v>
      </c>
      <c r="O6" s="15">
        <f t="shared" si="1"/>
        <v>0.45034965034965035</v>
      </c>
      <c r="P6" s="15">
        <f t="shared" si="2"/>
        <v>0.25788166371480592</v>
      </c>
      <c r="Q6" s="16">
        <f t="shared" si="3"/>
        <v>4.4733600000000004</v>
      </c>
      <c r="R6" s="16">
        <f t="shared" si="4"/>
        <v>1.1535975191952643</v>
      </c>
      <c r="S6" s="16">
        <f t="shared" si="5"/>
        <v>3.3197624808047363</v>
      </c>
    </row>
    <row r="7" spans="3:19" ht="15" x14ac:dyDescent="0.25">
      <c r="C7" s="4">
        <v>42278</v>
      </c>
      <c r="D7" s="2" t="s">
        <v>10</v>
      </c>
      <c r="E7" s="5">
        <v>1550</v>
      </c>
      <c r="F7" s="5">
        <v>2867</v>
      </c>
      <c r="G7" s="5">
        <v>496</v>
      </c>
      <c r="H7" s="5">
        <v>1054</v>
      </c>
      <c r="I7" s="5">
        <v>15390.882000000003</v>
      </c>
      <c r="J7" s="6">
        <v>59789.882758319996</v>
      </c>
      <c r="K7" s="6">
        <v>14284.800000000014</v>
      </c>
      <c r="M7" s="15">
        <f t="shared" si="0"/>
        <v>1.8496774193548386</v>
      </c>
      <c r="N7" s="15">
        <f t="shared" si="1"/>
        <v>0.32</v>
      </c>
      <c r="O7" s="15">
        <f t="shared" si="1"/>
        <v>0.36763167073596092</v>
      </c>
      <c r="P7" s="15">
        <f t="shared" si="2"/>
        <v>0.23891667521311918</v>
      </c>
      <c r="Q7" s="16">
        <f t="shared" si="3"/>
        <v>3.8847599999999991</v>
      </c>
      <c r="R7" s="16">
        <f t="shared" si="4"/>
        <v>0.92813394320091669</v>
      </c>
      <c r="S7" s="16">
        <f t="shared" si="5"/>
        <v>2.9566260567990823</v>
      </c>
    </row>
    <row r="8" spans="3:19" ht="15" x14ac:dyDescent="0.25">
      <c r="C8" s="4">
        <v>42309</v>
      </c>
      <c r="D8" s="2" t="s">
        <v>10</v>
      </c>
      <c r="E8" s="5">
        <v>1986</v>
      </c>
      <c r="F8" s="5">
        <v>3999</v>
      </c>
      <c r="G8" s="5">
        <v>437</v>
      </c>
      <c r="H8" s="5">
        <v>1549</v>
      </c>
      <c r="I8" s="5">
        <v>19919.414000000001</v>
      </c>
      <c r="J8" s="6">
        <v>65657.575650239989</v>
      </c>
      <c r="K8" s="6">
        <v>11600.226000000011</v>
      </c>
      <c r="M8" s="15">
        <f t="shared" si="0"/>
        <v>2.0135951661631419</v>
      </c>
      <c r="N8" s="15">
        <f t="shared" si="1"/>
        <v>0.22004028197381673</v>
      </c>
      <c r="O8" s="15">
        <f t="shared" si="1"/>
        <v>0.3873468367091773</v>
      </c>
      <c r="P8" s="15">
        <f t="shared" si="2"/>
        <v>0.1766776474019508</v>
      </c>
      <c r="Q8" s="16">
        <f t="shared" si="3"/>
        <v>3.2961599999999995</v>
      </c>
      <c r="R8" s="16">
        <f t="shared" si="4"/>
        <v>0.58235779426041401</v>
      </c>
      <c r="S8" s="16">
        <f t="shared" si="5"/>
        <v>2.7138022057395856</v>
      </c>
    </row>
    <row r="9" spans="3:19" ht="15" x14ac:dyDescent="0.25">
      <c r="C9" s="4">
        <v>42339</v>
      </c>
      <c r="D9" s="2" t="s">
        <v>10</v>
      </c>
      <c r="E9" s="5">
        <v>1638</v>
      </c>
      <c r="F9" s="5">
        <v>4321</v>
      </c>
      <c r="G9" s="5">
        <v>197</v>
      </c>
      <c r="H9" s="5">
        <v>1441</v>
      </c>
      <c r="I9" s="5">
        <v>23487.957000000002</v>
      </c>
      <c r="J9" s="6">
        <v>63595.052854919966</v>
      </c>
      <c r="K9" s="6">
        <v>8004</v>
      </c>
      <c r="M9" s="15">
        <f t="shared" si="0"/>
        <v>2.6379731379731379</v>
      </c>
      <c r="N9" s="15">
        <f t="shared" si="1"/>
        <v>0.12026862026862027</v>
      </c>
      <c r="O9" s="15">
        <f t="shared" si="1"/>
        <v>0.33348761860680398</v>
      </c>
      <c r="P9" s="15">
        <f t="shared" si="2"/>
        <v>0.1258588465719119</v>
      </c>
      <c r="Q9" s="16">
        <f t="shared" si="3"/>
        <v>2.7075599999999982</v>
      </c>
      <c r="R9" s="16">
        <f t="shared" si="4"/>
        <v>0.34077037862424558</v>
      </c>
      <c r="S9" s="16">
        <f t="shared" si="5"/>
        <v>2.3667896213757524</v>
      </c>
    </row>
    <row r="10" spans="3:19" ht="15" x14ac:dyDescent="0.25">
      <c r="C10" s="19" t="str">
        <f>"2015 Sum"</f>
        <v>2015 Sum</v>
      </c>
      <c r="D10" s="25"/>
      <c r="E10" s="21">
        <f>SUM(E3:E9)</f>
        <v>8255</v>
      </c>
      <c r="F10" s="21">
        <f t="shared" ref="F10:K10" si="6">SUM(F3:F9)</f>
        <v>15637</v>
      </c>
      <c r="G10" s="21">
        <f t="shared" si="6"/>
        <v>1920</v>
      </c>
      <c r="H10" s="21">
        <f t="shared" si="6"/>
        <v>6335</v>
      </c>
      <c r="I10" s="21">
        <f t="shared" si="6"/>
        <v>82262.900000000023</v>
      </c>
      <c r="J10" s="21">
        <f t="shared" si="6"/>
        <v>304886.19274739997</v>
      </c>
      <c r="K10" s="21">
        <f t="shared" si="6"/>
        <v>59576.916000000027</v>
      </c>
      <c r="M10" s="28"/>
      <c r="N10" s="28"/>
      <c r="O10" s="28"/>
      <c r="P10" s="28"/>
      <c r="Q10" s="24">
        <f>SUM(Q3:Q9)</f>
        <v>31.889520000000001</v>
      </c>
      <c r="R10" s="24">
        <f t="shared" ref="R10:S10" si="7">SUM(R3:R9)</f>
        <v>5.978705430377345</v>
      </c>
      <c r="S10" s="24">
        <f t="shared" si="7"/>
        <v>25.910814569622655</v>
      </c>
    </row>
    <row r="11" spans="3:19" ht="15" x14ac:dyDescent="0.25">
      <c r="C11" s="19" t="str">
        <f>"2015 Average"</f>
        <v>2015 Average</v>
      </c>
      <c r="D11" s="25"/>
      <c r="E11" s="21">
        <f>AVERAGE(E3:E9)</f>
        <v>1179.2857142857142</v>
      </c>
      <c r="F11" s="21">
        <f t="shared" ref="F11:K11" si="8">AVERAGE(F3:F9)</f>
        <v>2233.8571428571427</v>
      </c>
      <c r="G11" s="21">
        <f t="shared" si="8"/>
        <v>274.28571428571428</v>
      </c>
      <c r="H11" s="21">
        <f t="shared" si="8"/>
        <v>905</v>
      </c>
      <c r="I11" s="21">
        <f t="shared" si="8"/>
        <v>11751.842857142861</v>
      </c>
      <c r="J11" s="21">
        <f t="shared" si="8"/>
        <v>43555.170392485707</v>
      </c>
      <c r="K11" s="21">
        <f t="shared" si="8"/>
        <v>8510.988000000003</v>
      </c>
      <c r="M11" s="23">
        <f>AVERAGE(M3:M9)</f>
        <v>1.7952288083002443</v>
      </c>
      <c r="N11" s="23">
        <f t="shared" ref="N11:S11" si="9">AVERAGE(N3:N9)</f>
        <v>0.24387436352946476</v>
      </c>
      <c r="O11" s="23">
        <f t="shared" si="9"/>
        <v>0.45116513529779645</v>
      </c>
      <c r="P11" s="23">
        <f t="shared" si="9"/>
        <v>0.18680616195661146</v>
      </c>
      <c r="Q11" s="24">
        <f t="shared" si="9"/>
        <v>4.5556457142857143</v>
      </c>
      <c r="R11" s="24">
        <f t="shared" si="9"/>
        <v>0.8541007757681921</v>
      </c>
      <c r="S11" s="24">
        <f t="shared" si="9"/>
        <v>3.7015449385175221</v>
      </c>
    </row>
    <row r="12" spans="3:19" ht="15" x14ac:dyDescent="0.25">
      <c r="C12" s="4">
        <v>42370</v>
      </c>
      <c r="D12" s="2" t="s">
        <v>10</v>
      </c>
      <c r="E12" s="5">
        <v>1182</v>
      </c>
      <c r="F12" s="5">
        <v>4379</v>
      </c>
      <c r="G12" s="5">
        <v>260</v>
      </c>
      <c r="H12" s="5">
        <v>922</v>
      </c>
      <c r="I12" s="5">
        <v>21186.22</v>
      </c>
      <c r="J12" s="6">
        <v>49049.489095199962</v>
      </c>
      <c r="K12" s="6">
        <v>5733.8820000000051</v>
      </c>
      <c r="M12" s="15">
        <f t="shared" si="0"/>
        <v>3.7047377326565143</v>
      </c>
      <c r="N12" s="15">
        <f t="shared" si="1"/>
        <v>0.21996615905245348</v>
      </c>
      <c r="O12" s="15">
        <f t="shared" si="1"/>
        <v>0.21055035396209179</v>
      </c>
      <c r="P12" s="15">
        <f t="shared" si="2"/>
        <v>0.11689993322603495</v>
      </c>
      <c r="Q12" s="16">
        <f t="shared" si="3"/>
        <v>2.3151599999999979</v>
      </c>
      <c r="R12" s="16">
        <f t="shared" si="4"/>
        <v>0.27064204940758685</v>
      </c>
      <c r="S12" s="16">
        <f t="shared" si="5"/>
        <v>2.0445179505924109</v>
      </c>
    </row>
    <row r="13" spans="3:19" ht="15" x14ac:dyDescent="0.25">
      <c r="C13" s="4">
        <v>42401</v>
      </c>
      <c r="D13" s="2" t="s">
        <v>10</v>
      </c>
      <c r="E13" s="5">
        <v>1213</v>
      </c>
      <c r="F13" s="5">
        <v>4902</v>
      </c>
      <c r="G13" s="5">
        <v>449</v>
      </c>
      <c r="H13" s="5">
        <v>764</v>
      </c>
      <c r="I13" s="5">
        <v>21291.69</v>
      </c>
      <c r="J13" s="6">
        <v>57648.528176399959</v>
      </c>
      <c r="K13" s="6">
        <v>14043</v>
      </c>
      <c r="M13" s="15">
        <f t="shared" si="0"/>
        <v>4.0412201154163228</v>
      </c>
      <c r="N13" s="15">
        <f t="shared" si="1"/>
        <v>0.37015663643858204</v>
      </c>
      <c r="O13" s="15">
        <f t="shared" si="1"/>
        <v>0.1558547531619747</v>
      </c>
      <c r="P13" s="15">
        <f t="shared" si="2"/>
        <v>0.24359685223930652</v>
      </c>
      <c r="Q13" s="16">
        <f t="shared" si="3"/>
        <v>2.7075599999999982</v>
      </c>
      <c r="R13" s="16">
        <f t="shared" si="4"/>
        <v>0.65955309324905631</v>
      </c>
      <c r="S13" s="16">
        <f t="shared" si="5"/>
        <v>2.0480069067509419</v>
      </c>
    </row>
    <row r="14" spans="3:19" ht="15" x14ac:dyDescent="0.25">
      <c r="C14" s="4">
        <v>42430</v>
      </c>
      <c r="D14" s="2" t="s">
        <v>10</v>
      </c>
      <c r="E14" s="5">
        <v>1815</v>
      </c>
      <c r="F14" s="5">
        <v>5444</v>
      </c>
      <c r="G14" s="5">
        <v>944</v>
      </c>
      <c r="H14" s="5">
        <v>871</v>
      </c>
      <c r="I14" s="5">
        <v>26129</v>
      </c>
      <c r="J14" s="6">
        <v>80998.854839999971</v>
      </c>
      <c r="K14" s="6">
        <v>16563.69000000001</v>
      </c>
      <c r="M14" s="15">
        <f t="shared" si="0"/>
        <v>2.9994490358126722</v>
      </c>
      <c r="N14" s="15">
        <f t="shared" si="1"/>
        <v>0.52011019283746551</v>
      </c>
      <c r="O14" s="15">
        <f t="shared" si="1"/>
        <v>0.15999265246142541</v>
      </c>
      <c r="P14" s="15">
        <f t="shared" si="2"/>
        <v>0.20449289107505134</v>
      </c>
      <c r="Q14" s="16">
        <f t="shared" si="3"/>
        <v>3.0999599999999989</v>
      </c>
      <c r="R14" s="16">
        <f t="shared" si="4"/>
        <v>0.63391978261701598</v>
      </c>
      <c r="S14" s="16">
        <f t="shared" si="5"/>
        <v>2.4660402173829832</v>
      </c>
    </row>
    <row r="15" spans="3:19" ht="15" x14ac:dyDescent="0.25">
      <c r="C15" s="4">
        <v>42461</v>
      </c>
      <c r="D15" s="2" t="s">
        <v>10</v>
      </c>
      <c r="E15" s="5">
        <v>2566</v>
      </c>
      <c r="F15" s="5">
        <v>6782</v>
      </c>
      <c r="G15" s="5">
        <v>1078</v>
      </c>
      <c r="H15" s="5">
        <v>1488</v>
      </c>
      <c r="I15" s="5">
        <v>31785.954999999998</v>
      </c>
      <c r="J15" s="6">
        <v>111007.99780379997</v>
      </c>
      <c r="K15" s="6">
        <v>18913.986000000012</v>
      </c>
      <c r="M15" s="15">
        <f t="shared" si="0"/>
        <v>2.6430241621200312</v>
      </c>
      <c r="N15" s="15">
        <f t="shared" si="1"/>
        <v>0.4201091192517537</v>
      </c>
      <c r="O15" s="15">
        <f t="shared" si="1"/>
        <v>0.21940430551459747</v>
      </c>
      <c r="P15" s="15">
        <f t="shared" si="2"/>
        <v>0.17038399371394264</v>
      </c>
      <c r="Q15" s="16">
        <f t="shared" si="3"/>
        <v>3.4923599999999992</v>
      </c>
      <c r="R15" s="16">
        <f t="shared" si="4"/>
        <v>0.59504224428682462</v>
      </c>
      <c r="S15" s="16">
        <f t="shared" si="5"/>
        <v>2.8973177557131748</v>
      </c>
    </row>
    <row r="16" spans="3:19" ht="15" x14ac:dyDescent="0.25">
      <c r="C16" s="4">
        <v>42491</v>
      </c>
      <c r="D16" s="2" t="s">
        <v>10</v>
      </c>
      <c r="E16" s="5">
        <v>4524</v>
      </c>
      <c r="F16" s="5">
        <v>9110</v>
      </c>
      <c r="G16" s="5">
        <v>1448</v>
      </c>
      <c r="H16" s="5">
        <v>3076</v>
      </c>
      <c r="I16" s="5">
        <v>60836.580000000009</v>
      </c>
      <c r="J16" s="6">
        <v>236335.5125208</v>
      </c>
      <c r="K16" s="6">
        <v>27578.304000000015</v>
      </c>
      <c r="M16" s="15">
        <f t="shared" si="0"/>
        <v>2.0137046861184791</v>
      </c>
      <c r="N16" s="15">
        <f t="shared" si="1"/>
        <v>0.32007073386383733</v>
      </c>
      <c r="O16" s="15">
        <f t="shared" si="1"/>
        <v>0.33765093304061472</v>
      </c>
      <c r="P16" s="15">
        <f t="shared" si="2"/>
        <v>0.11669132457430761</v>
      </c>
      <c r="Q16" s="16">
        <f t="shared" si="3"/>
        <v>3.8847599999999995</v>
      </c>
      <c r="R16" s="16">
        <f t="shared" si="4"/>
        <v>0.45331779005328721</v>
      </c>
      <c r="S16" s="16">
        <f t="shared" si="5"/>
        <v>3.4314422099467121</v>
      </c>
    </row>
    <row r="17" spans="3:19" ht="15" x14ac:dyDescent="0.25">
      <c r="C17" s="4">
        <v>42522</v>
      </c>
      <c r="D17" s="2" t="s">
        <v>10</v>
      </c>
      <c r="E17" s="5">
        <v>5490</v>
      </c>
      <c r="F17" s="5">
        <v>11190</v>
      </c>
      <c r="G17" s="5">
        <v>1208</v>
      </c>
      <c r="H17" s="5">
        <v>4282</v>
      </c>
      <c r="I17" s="5">
        <v>72354.540000000008</v>
      </c>
      <c r="J17" s="6">
        <v>309471.94430640002</v>
      </c>
      <c r="K17" s="6">
        <v>24820.290000000023</v>
      </c>
      <c r="M17" s="15">
        <f t="shared" si="0"/>
        <v>2.0382513661202184</v>
      </c>
      <c r="N17" s="15">
        <f t="shared" si="1"/>
        <v>0.22003642987249544</v>
      </c>
      <c r="O17" s="15">
        <f t="shared" si="1"/>
        <v>0.38266309204647009</v>
      </c>
      <c r="P17" s="15">
        <f t="shared" si="2"/>
        <v>8.0202068254129386E-2</v>
      </c>
      <c r="Q17" s="16">
        <f t="shared" si="3"/>
        <v>4.2771599999999994</v>
      </c>
      <c r="R17" s="16">
        <f t="shared" si="4"/>
        <v>0.34303707825383201</v>
      </c>
      <c r="S17" s="16">
        <f t="shared" si="5"/>
        <v>3.9341229217461673</v>
      </c>
    </row>
    <row r="18" spans="3:19" ht="15" x14ac:dyDescent="0.25">
      <c r="C18" s="4">
        <v>42552</v>
      </c>
      <c r="D18" s="2" t="s">
        <v>10</v>
      </c>
      <c r="E18" s="5">
        <v>5679</v>
      </c>
      <c r="F18" s="5">
        <v>12685</v>
      </c>
      <c r="G18" s="5">
        <v>852</v>
      </c>
      <c r="H18" s="5">
        <v>4827</v>
      </c>
      <c r="I18" s="5">
        <v>75298.16</v>
      </c>
      <c r="J18" s="6">
        <v>351609.27600960009</v>
      </c>
      <c r="K18" s="6">
        <v>26346</v>
      </c>
      <c r="M18" s="15">
        <f t="shared" si="0"/>
        <v>2.2336678992780419</v>
      </c>
      <c r="N18" s="15">
        <f t="shared" si="1"/>
        <v>0.15002641310089804</v>
      </c>
      <c r="O18" s="15">
        <f t="shared" si="1"/>
        <v>0.38052818289318091</v>
      </c>
      <c r="P18" s="15">
        <f t="shared" si="2"/>
        <v>7.4929763796335869E-2</v>
      </c>
      <c r="Q18" s="16">
        <f>J18/I18</f>
        <v>4.6695600000000006</v>
      </c>
      <c r="R18" s="16">
        <f t="shared" si="4"/>
        <v>0.34988902783281822</v>
      </c>
      <c r="S18" s="16">
        <f t="shared" si="5"/>
        <v>4.3196709721671827</v>
      </c>
    </row>
    <row r="19" spans="3:19" ht="15" x14ac:dyDescent="0.25">
      <c r="C19" s="4">
        <v>42583</v>
      </c>
      <c r="D19" s="2" t="s">
        <v>10</v>
      </c>
      <c r="E19" s="5">
        <v>5887</v>
      </c>
      <c r="F19" s="5">
        <v>14275</v>
      </c>
      <c r="G19" s="5">
        <v>888</v>
      </c>
      <c r="H19" s="5">
        <v>4999</v>
      </c>
      <c r="I19" s="5">
        <v>80953.525000000009</v>
      </c>
      <c r="J19" s="6">
        <v>409783.50540900009</v>
      </c>
      <c r="K19" s="6">
        <v>27727.77000000004</v>
      </c>
      <c r="M19" s="15">
        <f t="shared" si="0"/>
        <v>2.4248343808391373</v>
      </c>
      <c r="N19" s="15">
        <f t="shared" si="1"/>
        <v>0.15084083573976559</v>
      </c>
      <c r="O19" s="15">
        <f t="shared" si="1"/>
        <v>0.35019264448336251</v>
      </c>
      <c r="P19" s="15">
        <f t="shared" si="2"/>
        <v>6.7664436547599155E-2</v>
      </c>
      <c r="Q19" s="16">
        <f t="shared" si="3"/>
        <v>5.0619600000000009</v>
      </c>
      <c r="R19" s="16">
        <f t="shared" si="4"/>
        <v>0.34251467122648505</v>
      </c>
      <c r="S19" s="16">
        <f t="shared" si="5"/>
        <v>4.7194453287735154</v>
      </c>
    </row>
    <row r="20" spans="3:19" ht="15" x14ac:dyDescent="0.25">
      <c r="C20" s="4">
        <v>42614</v>
      </c>
      <c r="D20" s="2" t="s">
        <v>10</v>
      </c>
      <c r="E20" s="5">
        <v>5853</v>
      </c>
      <c r="F20" s="5">
        <v>15622</v>
      </c>
      <c r="G20" s="5">
        <v>1167</v>
      </c>
      <c r="H20" s="5">
        <v>4686</v>
      </c>
      <c r="I20" s="5">
        <v>84452.531999999992</v>
      </c>
      <c r="J20" s="6">
        <v>460634.5124395201</v>
      </c>
      <c r="K20" s="6">
        <v>39946.725000000057</v>
      </c>
      <c r="M20" s="15">
        <f t="shared" si="0"/>
        <v>2.6690586024261065</v>
      </c>
      <c r="N20" s="15">
        <f t="shared" si="1"/>
        <v>0.19938493080471553</v>
      </c>
      <c r="O20" s="15">
        <f t="shared" si="1"/>
        <v>0.29996159262578415</v>
      </c>
      <c r="P20" s="15">
        <f t="shared" si="2"/>
        <v>8.6721085635642514E-2</v>
      </c>
      <c r="Q20" s="16">
        <f t="shared" si="3"/>
        <v>5.4543600000000021</v>
      </c>
      <c r="R20" s="16">
        <f t="shared" si="4"/>
        <v>0.47300802064762321</v>
      </c>
      <c r="S20" s="16">
        <f t="shared" si="5"/>
        <v>4.9813519793523788</v>
      </c>
    </row>
    <row r="21" spans="3:19" ht="15" x14ac:dyDescent="0.25">
      <c r="C21" s="4">
        <v>42644</v>
      </c>
      <c r="D21" s="2" t="s">
        <v>10</v>
      </c>
      <c r="E21" s="5">
        <v>7644</v>
      </c>
      <c r="F21" s="5">
        <v>20000</v>
      </c>
      <c r="G21" s="5">
        <v>1782</v>
      </c>
      <c r="H21" s="5">
        <v>5862</v>
      </c>
      <c r="I21" s="5">
        <v>97396.244999999995</v>
      </c>
      <c r="J21" s="6">
        <v>573274.29807000014</v>
      </c>
      <c r="K21" s="6">
        <v>74643.660000000091</v>
      </c>
      <c r="M21" s="15">
        <f t="shared" si="0"/>
        <v>2.6164311878597593</v>
      </c>
      <c r="N21" s="15">
        <f t="shared" si="1"/>
        <v>0.23312401883830455</v>
      </c>
      <c r="O21" s="15">
        <f t="shared" si="1"/>
        <v>0.29310000000000003</v>
      </c>
      <c r="P21" s="15">
        <f t="shared" si="2"/>
        <v>0.13020583733004834</v>
      </c>
      <c r="Q21" s="16">
        <f t="shared" si="3"/>
        <v>5.8860000000000019</v>
      </c>
      <c r="R21" s="16">
        <f t="shared" si="4"/>
        <v>0.76639155852466478</v>
      </c>
      <c r="S21" s="16">
        <f t="shared" si="5"/>
        <v>5.1196084414753376</v>
      </c>
    </row>
    <row r="22" spans="3:19" ht="15" x14ac:dyDescent="0.25">
      <c r="C22" s="4">
        <v>42675</v>
      </c>
      <c r="D22" s="2" t="s">
        <v>10</v>
      </c>
      <c r="E22" s="5">
        <v>7678</v>
      </c>
      <c r="F22" s="5">
        <v>21578</v>
      </c>
      <c r="G22" s="5">
        <v>2134</v>
      </c>
      <c r="H22" s="5">
        <v>5544</v>
      </c>
      <c r="I22" s="5">
        <v>96749.59199999999</v>
      </c>
      <c r="J22" s="6">
        <v>580857.46048224019</v>
      </c>
      <c r="K22" s="6">
        <v>101579.94000000009</v>
      </c>
      <c r="M22" s="15">
        <f t="shared" si="0"/>
        <v>2.8103672831466526</v>
      </c>
      <c r="N22" s="15">
        <f t="shared" si="1"/>
        <v>0.27793696275071633</v>
      </c>
      <c r="O22" s="15">
        <f t="shared" si="1"/>
        <v>0.25692835295208083</v>
      </c>
      <c r="P22" s="15">
        <f t="shared" si="2"/>
        <v>0.17487928951737361</v>
      </c>
      <c r="Q22" s="16">
        <f t="shared" si="3"/>
        <v>6.0037200000000022</v>
      </c>
      <c r="R22" s="16">
        <f t="shared" si="4"/>
        <v>1.0499262880612468</v>
      </c>
      <c r="S22" s="16">
        <f t="shared" si="5"/>
        <v>4.9537937119387552</v>
      </c>
    </row>
    <row r="23" spans="3:19" ht="15" x14ac:dyDescent="0.25">
      <c r="C23" s="4">
        <v>42705</v>
      </c>
      <c r="D23" s="2" t="s">
        <v>10</v>
      </c>
      <c r="E23" s="5">
        <v>5529</v>
      </c>
      <c r="F23" s="5">
        <v>23589</v>
      </c>
      <c r="G23" s="5">
        <v>1736</v>
      </c>
      <c r="H23" s="5">
        <v>3793</v>
      </c>
      <c r="I23" s="5">
        <v>119365.16900000001</v>
      </c>
      <c r="J23" s="6">
        <v>646376.71395528014</v>
      </c>
      <c r="K23" s="6">
        <v>95209.380000000048</v>
      </c>
      <c r="M23" s="15">
        <f t="shared" si="0"/>
        <v>4.2664134563212155</v>
      </c>
      <c r="N23" s="15">
        <f t="shared" si="1"/>
        <v>0.31398082835955871</v>
      </c>
      <c r="O23" s="15">
        <f t="shared" si="1"/>
        <v>0.16079528593836109</v>
      </c>
      <c r="P23" s="15">
        <f t="shared" si="2"/>
        <v>0.14729704512001829</v>
      </c>
      <c r="Q23" s="16">
        <f t="shared" si="3"/>
        <v>5.4151200000000008</v>
      </c>
      <c r="R23" s="16">
        <f t="shared" si="4"/>
        <v>0.79763117497031355</v>
      </c>
      <c r="S23" s="16">
        <f t="shared" si="5"/>
        <v>4.617488825029687</v>
      </c>
    </row>
    <row r="24" spans="3:19" ht="15" x14ac:dyDescent="0.25">
      <c r="C24" s="19" t="str">
        <f>"2016 Sum"</f>
        <v>2016 Sum</v>
      </c>
      <c r="D24" s="20"/>
      <c r="E24" s="21">
        <f>SUM(E12:E23)</f>
        <v>55060</v>
      </c>
      <c r="F24" s="21">
        <f t="shared" ref="F24:K24" si="10">SUM(F12:F23)</f>
        <v>149556</v>
      </c>
      <c r="G24" s="21">
        <f t="shared" si="10"/>
        <v>13946</v>
      </c>
      <c r="H24" s="21">
        <f t="shared" si="10"/>
        <v>41114</v>
      </c>
      <c r="I24" s="21">
        <f t="shared" si="10"/>
        <v>787799.20799999998</v>
      </c>
      <c r="J24" s="21">
        <f t="shared" si="10"/>
        <v>3867048.0931082405</v>
      </c>
      <c r="K24" s="21">
        <f t="shared" si="10"/>
        <v>473106.62700000039</v>
      </c>
      <c r="M24" s="28"/>
      <c r="N24" s="28"/>
      <c r="O24" s="28"/>
      <c r="P24" s="28"/>
      <c r="Q24" s="24">
        <f>SUM(Q12:Q23)</f>
        <v>52.267680000000006</v>
      </c>
      <c r="R24" s="24">
        <f t="shared" ref="R24:S24" si="11">SUM(R12:R23)</f>
        <v>6.7348727791307548</v>
      </c>
      <c r="S24" s="24">
        <f t="shared" si="11"/>
        <v>45.532807220869252</v>
      </c>
    </row>
    <row r="25" spans="3:19" ht="15" x14ac:dyDescent="0.25">
      <c r="C25" s="19" t="str">
        <f>"2016 Average"</f>
        <v>2016 Average</v>
      </c>
      <c r="D25" s="20"/>
      <c r="E25" s="21">
        <f>AVERAGE(E12:E23)</f>
        <v>4588.333333333333</v>
      </c>
      <c r="F25" s="21">
        <f t="shared" ref="F25:K25" si="12">AVERAGE(F12:F23)</f>
        <v>12463</v>
      </c>
      <c r="G25" s="21">
        <f t="shared" si="12"/>
        <v>1162.1666666666667</v>
      </c>
      <c r="H25" s="21">
        <f t="shared" si="12"/>
        <v>3426.1666666666665</v>
      </c>
      <c r="I25" s="21">
        <f t="shared" si="12"/>
        <v>65649.933999999994</v>
      </c>
      <c r="J25" s="22">
        <f t="shared" si="12"/>
        <v>322254.00775902002</v>
      </c>
      <c r="K25" s="22">
        <f t="shared" si="12"/>
        <v>39425.55225000003</v>
      </c>
      <c r="M25" s="23">
        <f t="shared" ref="M25:S25" si="13">AVERAGE(M12:M23)</f>
        <v>2.8717633256762625</v>
      </c>
      <c r="N25" s="23">
        <f t="shared" si="13"/>
        <v>0.2829786050758788</v>
      </c>
      <c r="O25" s="23">
        <f t="shared" si="13"/>
        <v>0.26730184575666199</v>
      </c>
      <c r="P25" s="23">
        <f t="shared" si="13"/>
        <v>0.13449704341914917</v>
      </c>
      <c r="Q25" s="24">
        <f t="shared" si="13"/>
        <v>4.3556400000000002</v>
      </c>
      <c r="R25" s="24">
        <f t="shared" si="13"/>
        <v>0.56123939826089619</v>
      </c>
      <c r="S25" s="24">
        <f t="shared" si="13"/>
        <v>3.7944006017391043</v>
      </c>
    </row>
    <row r="26" spans="3:19" ht="15" thickBot="1" x14ac:dyDescent="0.25"/>
    <row r="27" spans="3:19" ht="15.75" thickBot="1" x14ac:dyDescent="0.3">
      <c r="C27" s="41" t="s">
        <v>34</v>
      </c>
      <c r="D27" s="42"/>
      <c r="E27" s="42"/>
      <c r="F27" s="42"/>
      <c r="G27" s="42"/>
      <c r="H27" s="42"/>
      <c r="I27" s="42"/>
      <c r="J27" s="42"/>
      <c r="K27" s="43"/>
    </row>
    <row r="28" spans="3:19" x14ac:dyDescent="0.2">
      <c r="C28" t="s">
        <v>15</v>
      </c>
    </row>
    <row r="29" spans="3:19" x14ac:dyDescent="0.2">
      <c r="C29" t="s">
        <v>16</v>
      </c>
    </row>
    <row r="30" spans="3:19" x14ac:dyDescent="0.2">
      <c r="C30" t="s">
        <v>17</v>
      </c>
    </row>
    <row r="31" spans="3:19" x14ac:dyDescent="0.2">
      <c r="C31" t="s">
        <v>18</v>
      </c>
    </row>
    <row r="32" spans="3:19" x14ac:dyDescent="0.2">
      <c r="C32" t="s">
        <v>19</v>
      </c>
    </row>
    <row r="33" spans="2:11" x14ac:dyDescent="0.2">
      <c r="C33" t="s">
        <v>20</v>
      </c>
      <c r="E33" s="10">
        <f t="shared" ref="E33:F39" si="14">E17/E3-1</f>
        <v>15.05263157894737</v>
      </c>
      <c r="F33" s="10">
        <f t="shared" si="14"/>
        <v>31.719298245614034</v>
      </c>
      <c r="G33" s="10">
        <f t="shared" ref="G33:K39" si="15">G17/G3-1</f>
        <v>8.0827067669172941</v>
      </c>
      <c r="H33" s="10">
        <f t="shared" si="15"/>
        <v>19.488038277511961</v>
      </c>
      <c r="I33" s="10">
        <f t="shared" si="15"/>
        <v>39.353898494143898</v>
      </c>
      <c r="J33" s="10">
        <f t="shared" si="15"/>
        <v>24.325902911041332</v>
      </c>
      <c r="K33" s="10">
        <f t="shared" si="15"/>
        <v>9.6024305852200005</v>
      </c>
    </row>
    <row r="34" spans="2:11" x14ac:dyDescent="0.2">
      <c r="C34" t="s">
        <v>21</v>
      </c>
      <c r="E34" s="10">
        <f t="shared" si="14"/>
        <v>24.813636363636363</v>
      </c>
      <c r="F34" s="10">
        <f t="shared" si="14"/>
        <v>25.100823045267489</v>
      </c>
      <c r="G34" s="10">
        <f t="shared" si="15"/>
        <v>22.027027027027028</v>
      </c>
      <c r="H34" s="10">
        <f t="shared" si="15"/>
        <v>25.377049180327869</v>
      </c>
      <c r="I34" s="10">
        <f t="shared" si="15"/>
        <v>55.154940711462451</v>
      </c>
      <c r="J34" s="10">
        <f t="shared" si="15"/>
        <v>45.405819060166884</v>
      </c>
      <c r="K34" s="10">
        <f t="shared" si="15"/>
        <v>30.518501238201186</v>
      </c>
    </row>
    <row r="35" spans="2:11" x14ac:dyDescent="0.2">
      <c r="C35" t="s">
        <v>22</v>
      </c>
      <c r="E35" s="10">
        <f t="shared" si="14"/>
        <v>3.9222408026755851</v>
      </c>
      <c r="F35" s="10">
        <f t="shared" si="14"/>
        <v>8.6648612051455647</v>
      </c>
      <c r="G35" s="10">
        <f t="shared" si="15"/>
        <v>2.376425855513308</v>
      </c>
      <c r="H35" s="10">
        <f t="shared" si="15"/>
        <v>4.357984994640943</v>
      </c>
      <c r="I35" s="10">
        <f t="shared" si="15"/>
        <v>8.3420489296636084</v>
      </c>
      <c r="J35" s="10">
        <f t="shared" si="15"/>
        <v>8.3420489296636067</v>
      </c>
      <c r="K35" s="10">
        <f t="shared" si="15"/>
        <v>2.0624884029158426</v>
      </c>
    </row>
    <row r="36" spans="2:11" x14ac:dyDescent="0.2">
      <c r="C36" t="s">
        <v>23</v>
      </c>
      <c r="E36" s="10">
        <f t="shared" si="14"/>
        <v>3.4240362811791387</v>
      </c>
      <c r="F36" s="10">
        <f t="shared" si="14"/>
        <v>6.2829836829836827</v>
      </c>
      <c r="G36" s="10">
        <f t="shared" si="15"/>
        <v>2.26890756302521</v>
      </c>
      <c r="H36" s="10">
        <f t="shared" si="15"/>
        <v>3.8509316770186333</v>
      </c>
      <c r="I36" s="10">
        <f t="shared" si="15"/>
        <v>6.2396694214876023</v>
      </c>
      <c r="J36" s="10">
        <f t="shared" si="15"/>
        <v>7.8273162244454113</v>
      </c>
      <c r="K36" s="10">
        <f t="shared" si="15"/>
        <v>1.9684717990636886</v>
      </c>
    </row>
    <row r="37" spans="2:11" x14ac:dyDescent="0.2">
      <c r="C37" t="s">
        <v>24</v>
      </c>
      <c r="E37" s="10">
        <f t="shared" si="14"/>
        <v>3.9316129032258065</v>
      </c>
      <c r="F37" s="10">
        <f t="shared" si="14"/>
        <v>5.975933031042902</v>
      </c>
      <c r="G37" s="10">
        <f t="shared" si="15"/>
        <v>2.592741935483871</v>
      </c>
      <c r="H37" s="10">
        <f t="shared" si="15"/>
        <v>4.5616698292220113</v>
      </c>
      <c r="I37" s="10">
        <f t="shared" si="15"/>
        <v>5.3281782681460346</v>
      </c>
      <c r="J37" s="10">
        <f t="shared" si="15"/>
        <v>8.588148891130361</v>
      </c>
      <c r="K37" s="10">
        <f t="shared" si="15"/>
        <v>4.2253906250000011</v>
      </c>
    </row>
    <row r="38" spans="2:11" x14ac:dyDescent="0.2">
      <c r="C38" t="s">
        <v>25</v>
      </c>
      <c r="E38" s="10">
        <f t="shared" si="14"/>
        <v>2.8660624370594161</v>
      </c>
      <c r="F38" s="10">
        <f t="shared" si="14"/>
        <v>4.3958489622405601</v>
      </c>
      <c r="G38" s="10">
        <f t="shared" si="15"/>
        <v>3.8832951945080092</v>
      </c>
      <c r="H38" s="10">
        <f t="shared" si="15"/>
        <v>2.5790832795351841</v>
      </c>
      <c r="I38" s="10">
        <f t="shared" si="15"/>
        <v>3.8570501120163465</v>
      </c>
      <c r="J38" s="10">
        <f t="shared" si="15"/>
        <v>7.8467698468869234</v>
      </c>
      <c r="K38" s="10">
        <f t="shared" si="15"/>
        <v>7.756720774233191</v>
      </c>
    </row>
    <row r="39" spans="2:11" x14ac:dyDescent="0.2">
      <c r="C39" t="s">
        <v>26</v>
      </c>
      <c r="E39" s="10">
        <f t="shared" si="14"/>
        <v>2.3754578754578755</v>
      </c>
      <c r="F39" s="10">
        <f t="shared" si="14"/>
        <v>4.4591529738486457</v>
      </c>
      <c r="G39" s="10">
        <f t="shared" si="15"/>
        <v>7.8121827411167519</v>
      </c>
      <c r="H39" s="10">
        <f t="shared" si="15"/>
        <v>1.6321998612074946</v>
      </c>
      <c r="I39" s="10">
        <f t="shared" si="15"/>
        <v>4.0819732427132767</v>
      </c>
      <c r="J39" s="10">
        <f t="shared" si="15"/>
        <v>9.1639464854265604</v>
      </c>
      <c r="K39" s="10">
        <f t="shared" si="15"/>
        <v>10.895224887556228</v>
      </c>
    </row>
    <row r="40" spans="2:11" ht="15" x14ac:dyDescent="0.25">
      <c r="C40" s="20" t="s">
        <v>38</v>
      </c>
      <c r="D40" s="18"/>
      <c r="E40" s="23">
        <f>AVERAGE(E33:E39)</f>
        <v>8.0550968917402237</v>
      </c>
      <c r="F40" s="23">
        <f t="shared" ref="F40:K40" si="16">AVERAGE(F33:F39)</f>
        <v>12.371271592306126</v>
      </c>
      <c r="G40" s="23">
        <f t="shared" si="16"/>
        <v>7.006183869084496</v>
      </c>
      <c r="H40" s="23">
        <f t="shared" si="16"/>
        <v>8.8352795856377302</v>
      </c>
      <c r="I40" s="23">
        <f t="shared" si="16"/>
        <v>17.479679882804746</v>
      </c>
      <c r="J40" s="23">
        <f t="shared" si="16"/>
        <v>15.928564621251583</v>
      </c>
      <c r="K40" s="23">
        <f t="shared" si="16"/>
        <v>9.5756040445985899</v>
      </c>
    </row>
    <row r="41" spans="2:11" ht="15" thickBot="1" x14ac:dyDescent="0.25">
      <c r="F41" s="10"/>
      <c r="K41" s="10" t="e" cm="1">
        <f t="array" ref="K41">ave</f>
        <v>#NAME?</v>
      </c>
    </row>
    <row r="42" spans="2:11" ht="15.75" thickBot="1" x14ac:dyDescent="0.3">
      <c r="C42" s="41" t="s">
        <v>35</v>
      </c>
      <c r="D42" s="42"/>
      <c r="E42" s="42"/>
      <c r="F42" s="42"/>
      <c r="G42" s="42"/>
      <c r="H42" s="42"/>
      <c r="I42" s="42"/>
      <c r="J42" s="42"/>
      <c r="K42" s="43"/>
    </row>
    <row r="43" spans="2:11" x14ac:dyDescent="0.2">
      <c r="B43">
        <v>2015</v>
      </c>
      <c r="C43" t="s">
        <v>15</v>
      </c>
      <c r="F43" s="10"/>
    </row>
    <row r="44" spans="2:11" x14ac:dyDescent="0.2">
      <c r="B44">
        <v>2015</v>
      </c>
      <c r="C44" t="s">
        <v>16</v>
      </c>
      <c r="F44" s="10"/>
    </row>
    <row r="45" spans="2:11" x14ac:dyDescent="0.2">
      <c r="B45">
        <v>2015</v>
      </c>
      <c r="C45" t="s">
        <v>17</v>
      </c>
    </row>
    <row r="46" spans="2:11" x14ac:dyDescent="0.2">
      <c r="B46">
        <v>2015</v>
      </c>
      <c r="C46" t="s">
        <v>18</v>
      </c>
    </row>
    <row r="47" spans="2:11" x14ac:dyDescent="0.2">
      <c r="B47">
        <v>2015</v>
      </c>
      <c r="C47" t="s">
        <v>19</v>
      </c>
    </row>
    <row r="48" spans="2:11" x14ac:dyDescent="0.2">
      <c r="B48">
        <v>2015</v>
      </c>
      <c r="C48" t="s">
        <v>20</v>
      </c>
    </row>
    <row r="49" spans="2:11" x14ac:dyDescent="0.2">
      <c r="B49">
        <v>2015</v>
      </c>
      <c r="C49" t="s">
        <v>21</v>
      </c>
      <c r="E49" s="17">
        <f>E4-E3</f>
        <v>-122</v>
      </c>
      <c r="F49" s="17">
        <f t="shared" ref="F49:K49" si="17">F4-F3</f>
        <v>144</v>
      </c>
      <c r="G49" s="17">
        <f t="shared" si="17"/>
        <v>-96</v>
      </c>
      <c r="H49" s="17">
        <f t="shared" si="17"/>
        <v>-26</v>
      </c>
      <c r="I49" s="17">
        <f t="shared" si="17"/>
        <v>-452.09999999999991</v>
      </c>
      <c r="J49" s="17">
        <f t="shared" si="17"/>
        <v>-4642.7459760000011</v>
      </c>
      <c r="K49" s="17">
        <f t="shared" si="17"/>
        <v>-1505.1099999999997</v>
      </c>
    </row>
    <row r="50" spans="2:11" x14ac:dyDescent="0.2">
      <c r="B50">
        <v>2015</v>
      </c>
      <c r="C50" t="s">
        <v>22</v>
      </c>
      <c r="E50" s="17">
        <f t="shared" ref="E50:K54" si="18">E5-E4</f>
        <v>976</v>
      </c>
      <c r="F50" s="17">
        <f t="shared" si="18"/>
        <v>991</v>
      </c>
      <c r="G50" s="17">
        <f t="shared" si="18"/>
        <v>226</v>
      </c>
      <c r="H50" s="17">
        <f t="shared" si="18"/>
        <v>750</v>
      </c>
      <c r="I50" s="17">
        <f t="shared" si="18"/>
        <v>7324.6000000000022</v>
      </c>
      <c r="J50" s="17">
        <f t="shared" si="18"/>
        <v>36287.578476000017</v>
      </c>
      <c r="K50" s="17">
        <f t="shared" si="18"/>
        <v>8218.11</v>
      </c>
    </row>
    <row r="51" spans="2:11" x14ac:dyDescent="0.2">
      <c r="B51">
        <v>2015</v>
      </c>
      <c r="C51" t="s">
        <v>23</v>
      </c>
      <c r="E51" s="17">
        <f t="shared" si="18"/>
        <v>127</v>
      </c>
      <c r="F51" s="17">
        <f t="shared" si="18"/>
        <v>668</v>
      </c>
      <c r="G51" s="17">
        <f t="shared" si="18"/>
        <v>94</v>
      </c>
      <c r="H51" s="17">
        <f t="shared" si="18"/>
        <v>33</v>
      </c>
      <c r="I51" s="17">
        <f t="shared" si="18"/>
        <v>2999.7469999999994</v>
      </c>
      <c r="J51" s="17">
        <f t="shared" si="18"/>
        <v>8318.4349399199928</v>
      </c>
      <c r="K51" s="17">
        <f t="shared" si="18"/>
        <v>4403</v>
      </c>
    </row>
    <row r="52" spans="2:11" x14ac:dyDescent="0.2">
      <c r="B52">
        <v>2015</v>
      </c>
      <c r="C52" t="s">
        <v>24</v>
      </c>
      <c r="E52" s="17">
        <f t="shared" si="18"/>
        <v>227</v>
      </c>
      <c r="F52" s="17">
        <f t="shared" si="18"/>
        <v>722</v>
      </c>
      <c r="G52" s="17">
        <f t="shared" si="18"/>
        <v>139</v>
      </c>
      <c r="H52" s="17">
        <f t="shared" si="18"/>
        <v>88</v>
      </c>
      <c r="I52" s="17">
        <f t="shared" si="18"/>
        <v>3725.635000000002</v>
      </c>
      <c r="J52" s="17">
        <f t="shared" si="18"/>
        <v>7607.0334383999871</v>
      </c>
      <c r="K52" s="17">
        <f t="shared" si="18"/>
        <v>827.80000000001382</v>
      </c>
    </row>
    <row r="53" spans="2:11" x14ac:dyDescent="0.2">
      <c r="B53">
        <v>2015</v>
      </c>
      <c r="C53" t="s">
        <v>25</v>
      </c>
      <c r="E53" s="17">
        <f t="shared" si="18"/>
        <v>436</v>
      </c>
      <c r="F53" s="17">
        <f t="shared" si="18"/>
        <v>1132</v>
      </c>
      <c r="G53" s="17">
        <f t="shared" si="18"/>
        <v>-59</v>
      </c>
      <c r="H53" s="17">
        <f t="shared" si="18"/>
        <v>495</v>
      </c>
      <c r="I53" s="17">
        <f t="shared" si="18"/>
        <v>4528.5319999999974</v>
      </c>
      <c r="J53" s="17">
        <f t="shared" si="18"/>
        <v>5867.6928919199927</v>
      </c>
      <c r="K53" s="17">
        <f t="shared" si="18"/>
        <v>-2684.5740000000023</v>
      </c>
    </row>
    <row r="54" spans="2:11" x14ac:dyDescent="0.2">
      <c r="B54">
        <v>2015</v>
      </c>
      <c r="C54" t="s">
        <v>26</v>
      </c>
      <c r="E54" s="17">
        <f t="shared" si="18"/>
        <v>-348</v>
      </c>
      <c r="F54" s="17">
        <f t="shared" si="18"/>
        <v>322</v>
      </c>
      <c r="G54" s="17">
        <f t="shared" si="18"/>
        <v>-240</v>
      </c>
      <c r="H54" s="17">
        <f t="shared" si="18"/>
        <v>-108</v>
      </c>
      <c r="I54" s="17">
        <f t="shared" si="18"/>
        <v>3568.5430000000015</v>
      </c>
      <c r="J54" s="17">
        <f t="shared" si="18"/>
        <v>-2062.5227953200229</v>
      </c>
      <c r="K54" s="17">
        <f t="shared" si="18"/>
        <v>-3596.2260000000115</v>
      </c>
    </row>
    <row r="55" spans="2:11" ht="15" x14ac:dyDescent="0.25">
      <c r="B55" s="20" t="s">
        <v>36</v>
      </c>
      <c r="C55" s="20"/>
      <c r="D55" s="20"/>
      <c r="E55" s="27">
        <f>AVERAGE(E44:E54)</f>
        <v>216</v>
      </c>
      <c r="F55" s="27">
        <f t="shared" ref="F55:K55" si="19">AVERAGE(F44:F54)</f>
        <v>663.16666666666663</v>
      </c>
      <c r="G55" s="27">
        <f t="shared" si="19"/>
        <v>10.666666666666666</v>
      </c>
      <c r="H55" s="27">
        <f t="shared" si="19"/>
        <v>205.33333333333334</v>
      </c>
      <c r="I55" s="27">
        <f t="shared" si="19"/>
        <v>3615.8261666666672</v>
      </c>
      <c r="J55" s="27">
        <f t="shared" si="19"/>
        <v>8562.5784958199929</v>
      </c>
      <c r="K55" s="27">
        <f t="shared" si="19"/>
        <v>943.83333333333337</v>
      </c>
    </row>
    <row r="56" spans="2:11" x14ac:dyDescent="0.2">
      <c r="B56">
        <v>2016</v>
      </c>
      <c r="C56" t="s">
        <v>15</v>
      </c>
      <c r="E56" s="17"/>
      <c r="F56" s="17"/>
      <c r="G56" s="17"/>
      <c r="H56" s="17"/>
      <c r="I56" s="17"/>
      <c r="J56" s="17"/>
      <c r="K56" s="17"/>
    </row>
    <row r="57" spans="2:11" x14ac:dyDescent="0.2">
      <c r="B57">
        <v>2016</v>
      </c>
      <c r="C57" t="s">
        <v>16</v>
      </c>
      <c r="E57" s="17">
        <f t="shared" ref="E57:K67" si="20">E13-E12</f>
        <v>31</v>
      </c>
      <c r="F57" s="17">
        <f t="shared" si="20"/>
        <v>523</v>
      </c>
      <c r="G57" s="17">
        <f t="shared" si="20"/>
        <v>189</v>
      </c>
      <c r="H57" s="17">
        <f t="shared" si="20"/>
        <v>-158</v>
      </c>
      <c r="I57" s="17">
        <f t="shared" si="20"/>
        <v>105.46999999999753</v>
      </c>
      <c r="J57" s="17">
        <f t="shared" si="20"/>
        <v>8599.0390811999969</v>
      </c>
      <c r="K57" s="17">
        <f t="shared" si="20"/>
        <v>8309.1179999999949</v>
      </c>
    </row>
    <row r="58" spans="2:11" x14ac:dyDescent="0.2">
      <c r="B58">
        <v>2016</v>
      </c>
      <c r="C58" t="s">
        <v>17</v>
      </c>
      <c r="E58" s="17">
        <f t="shared" si="20"/>
        <v>602</v>
      </c>
      <c r="F58" s="17">
        <f t="shared" si="20"/>
        <v>542</v>
      </c>
      <c r="G58" s="17">
        <f t="shared" si="20"/>
        <v>495</v>
      </c>
      <c r="H58" s="17">
        <f t="shared" si="20"/>
        <v>107</v>
      </c>
      <c r="I58" s="17">
        <f t="shared" si="20"/>
        <v>4837.3100000000013</v>
      </c>
      <c r="J58" s="17">
        <f t="shared" si="20"/>
        <v>23350.326663600012</v>
      </c>
      <c r="K58" s="17">
        <f t="shared" si="20"/>
        <v>2520.6900000000096</v>
      </c>
    </row>
    <row r="59" spans="2:11" x14ac:dyDescent="0.2">
      <c r="B59">
        <v>2016</v>
      </c>
      <c r="C59" t="s">
        <v>18</v>
      </c>
      <c r="E59" s="17">
        <f t="shared" si="20"/>
        <v>751</v>
      </c>
      <c r="F59" s="17">
        <f t="shared" si="20"/>
        <v>1338</v>
      </c>
      <c r="G59" s="17">
        <f t="shared" si="20"/>
        <v>134</v>
      </c>
      <c r="H59" s="17">
        <f t="shared" si="20"/>
        <v>617</v>
      </c>
      <c r="I59" s="17">
        <f t="shared" si="20"/>
        <v>5656.9549999999981</v>
      </c>
      <c r="J59" s="17">
        <f t="shared" si="20"/>
        <v>30009.142963799997</v>
      </c>
      <c r="K59" s="17">
        <f t="shared" si="20"/>
        <v>2350.2960000000021</v>
      </c>
    </row>
    <row r="60" spans="2:11" x14ac:dyDescent="0.2">
      <c r="B60">
        <v>2016</v>
      </c>
      <c r="C60" t="s">
        <v>19</v>
      </c>
      <c r="E60" s="17">
        <f t="shared" si="20"/>
        <v>1958</v>
      </c>
      <c r="F60" s="17">
        <f t="shared" si="20"/>
        <v>2328</v>
      </c>
      <c r="G60" s="17">
        <f t="shared" si="20"/>
        <v>370</v>
      </c>
      <c r="H60" s="17">
        <f t="shared" si="20"/>
        <v>1588</v>
      </c>
      <c r="I60" s="17">
        <f t="shared" si="20"/>
        <v>29050.625000000011</v>
      </c>
      <c r="J60" s="17">
        <f t="shared" si="20"/>
        <v>125327.51471700003</v>
      </c>
      <c r="K60" s="17">
        <f t="shared" si="20"/>
        <v>8664.3180000000029</v>
      </c>
    </row>
    <row r="61" spans="2:11" x14ac:dyDescent="0.2">
      <c r="B61">
        <v>2016</v>
      </c>
      <c r="C61" t="s">
        <v>20</v>
      </c>
      <c r="E61" s="17">
        <f t="shared" si="20"/>
        <v>966</v>
      </c>
      <c r="F61" s="17">
        <f t="shared" si="20"/>
        <v>2080</v>
      </c>
      <c r="G61" s="17">
        <f t="shared" si="20"/>
        <v>-240</v>
      </c>
      <c r="H61" s="17">
        <f t="shared" si="20"/>
        <v>1206</v>
      </c>
      <c r="I61" s="17">
        <f t="shared" si="20"/>
        <v>11517.96</v>
      </c>
      <c r="J61" s="17">
        <f t="shared" si="20"/>
        <v>73136.431785600027</v>
      </c>
      <c r="K61" s="17">
        <f t="shared" si="20"/>
        <v>-2758.0139999999919</v>
      </c>
    </row>
    <row r="62" spans="2:11" x14ac:dyDescent="0.2">
      <c r="B62">
        <v>2016</v>
      </c>
      <c r="C62" t="s">
        <v>21</v>
      </c>
      <c r="E62" s="17">
        <f t="shared" si="20"/>
        <v>189</v>
      </c>
      <c r="F62" s="17">
        <f t="shared" si="20"/>
        <v>1495</v>
      </c>
      <c r="G62" s="17">
        <f t="shared" si="20"/>
        <v>-356</v>
      </c>
      <c r="H62" s="17">
        <f t="shared" si="20"/>
        <v>545</v>
      </c>
      <c r="I62" s="17">
        <f t="shared" si="20"/>
        <v>2943.6199999999953</v>
      </c>
      <c r="J62" s="17">
        <f t="shared" si="20"/>
        <v>42137.331703200063</v>
      </c>
      <c r="K62" s="17">
        <f t="shared" si="20"/>
        <v>1525.7099999999773</v>
      </c>
    </row>
    <row r="63" spans="2:11" x14ac:dyDescent="0.2">
      <c r="B63">
        <v>2016</v>
      </c>
      <c r="C63" t="s">
        <v>22</v>
      </c>
      <c r="E63" s="17">
        <f t="shared" si="20"/>
        <v>208</v>
      </c>
      <c r="F63" s="17">
        <f t="shared" si="20"/>
        <v>1590</v>
      </c>
      <c r="G63" s="17">
        <f t="shared" si="20"/>
        <v>36</v>
      </c>
      <c r="H63" s="17">
        <f t="shared" si="20"/>
        <v>172</v>
      </c>
      <c r="I63" s="17">
        <f t="shared" si="20"/>
        <v>5655.3650000000052</v>
      </c>
      <c r="J63" s="17">
        <f t="shared" si="20"/>
        <v>58174.229399400007</v>
      </c>
      <c r="K63" s="17">
        <f t="shared" si="20"/>
        <v>1381.7700000000405</v>
      </c>
    </row>
    <row r="64" spans="2:11" x14ac:dyDescent="0.2">
      <c r="B64">
        <v>2016</v>
      </c>
      <c r="C64" t="s">
        <v>23</v>
      </c>
      <c r="E64" s="17">
        <f t="shared" si="20"/>
        <v>-34</v>
      </c>
      <c r="F64" s="17">
        <f t="shared" si="20"/>
        <v>1347</v>
      </c>
      <c r="G64" s="17">
        <f t="shared" si="20"/>
        <v>279</v>
      </c>
      <c r="H64" s="17">
        <f t="shared" si="20"/>
        <v>-313</v>
      </c>
      <c r="I64" s="17">
        <f t="shared" si="20"/>
        <v>3499.0069999999832</v>
      </c>
      <c r="J64" s="17">
        <f t="shared" si="20"/>
        <v>50851.007030520006</v>
      </c>
      <c r="K64" s="17">
        <f t="shared" si="20"/>
        <v>12218.955000000016</v>
      </c>
    </row>
    <row r="65" spans="2:11" x14ac:dyDescent="0.2">
      <c r="B65">
        <v>2016</v>
      </c>
      <c r="C65" t="s">
        <v>24</v>
      </c>
      <c r="E65" s="17">
        <f t="shared" si="20"/>
        <v>1791</v>
      </c>
      <c r="F65" s="17">
        <f t="shared" si="20"/>
        <v>4378</v>
      </c>
      <c r="G65" s="17">
        <f t="shared" si="20"/>
        <v>615</v>
      </c>
      <c r="H65" s="17">
        <f t="shared" si="20"/>
        <v>1176</v>
      </c>
      <c r="I65" s="17">
        <f t="shared" si="20"/>
        <v>12943.713000000003</v>
      </c>
      <c r="J65" s="17">
        <f t="shared" si="20"/>
        <v>112639.78563048004</v>
      </c>
      <c r="K65" s="17">
        <f t="shared" si="20"/>
        <v>34696.935000000034</v>
      </c>
    </row>
    <row r="66" spans="2:11" x14ac:dyDescent="0.2">
      <c r="B66">
        <v>2016</v>
      </c>
      <c r="C66" t="s">
        <v>25</v>
      </c>
      <c r="E66" s="17">
        <f t="shared" si="20"/>
        <v>34</v>
      </c>
      <c r="F66" s="17">
        <f t="shared" si="20"/>
        <v>1578</v>
      </c>
      <c r="G66" s="17">
        <f t="shared" si="20"/>
        <v>352</v>
      </c>
      <c r="H66" s="17">
        <f t="shared" si="20"/>
        <v>-318</v>
      </c>
      <c r="I66" s="17">
        <f t="shared" si="20"/>
        <v>-646.6530000000057</v>
      </c>
      <c r="J66" s="17">
        <f t="shared" si="20"/>
        <v>7583.1624122400535</v>
      </c>
      <c r="K66" s="17">
        <f t="shared" si="20"/>
        <v>26936.28</v>
      </c>
    </row>
    <row r="67" spans="2:11" x14ac:dyDescent="0.2">
      <c r="B67">
        <v>2016</v>
      </c>
      <c r="C67" t="s">
        <v>26</v>
      </c>
      <c r="E67" s="17">
        <f t="shared" si="20"/>
        <v>-2149</v>
      </c>
      <c r="F67" s="17">
        <f t="shared" si="20"/>
        <v>2011</v>
      </c>
      <c r="G67" s="17">
        <f t="shared" si="20"/>
        <v>-398</v>
      </c>
      <c r="H67" s="17">
        <f t="shared" si="20"/>
        <v>-1751</v>
      </c>
      <c r="I67" s="17">
        <f t="shared" si="20"/>
        <v>22615.577000000019</v>
      </c>
      <c r="J67" s="17">
        <f t="shared" si="20"/>
        <v>65519.253473039949</v>
      </c>
      <c r="K67" s="17">
        <f t="shared" si="20"/>
        <v>-6370.5600000000413</v>
      </c>
    </row>
    <row r="68" spans="2:11" ht="15" x14ac:dyDescent="0.25">
      <c r="B68" s="20" t="s">
        <v>37</v>
      </c>
      <c r="C68" s="20"/>
      <c r="D68" s="20"/>
      <c r="E68" s="27">
        <f>AVERAGE(E57:E67)</f>
        <v>395.18181818181819</v>
      </c>
      <c r="F68" s="27">
        <f t="shared" ref="F68:J68" si="21">AVERAGE(F57:F67)</f>
        <v>1746.3636363636363</v>
      </c>
      <c r="G68" s="27">
        <f t="shared" si="21"/>
        <v>134.18181818181819</v>
      </c>
      <c r="H68" s="27">
        <f t="shared" si="21"/>
        <v>261</v>
      </c>
      <c r="I68" s="27">
        <f t="shared" si="21"/>
        <v>8925.3590000000004</v>
      </c>
      <c r="J68" s="27">
        <f t="shared" si="21"/>
        <v>54302.474987280017</v>
      </c>
      <c r="K68" s="27">
        <f>AVERAGE(K57:K67)</f>
        <v>8134.1361818181849</v>
      </c>
    </row>
    <row r="69" spans="2:11" x14ac:dyDescent="0.2">
      <c r="E69" s="10">
        <f>E68/E55-1</f>
        <v>0.82954545454545459</v>
      </c>
      <c r="F69" s="10">
        <f t="shared" ref="F69:K69" si="22">F68/F55-1</f>
        <v>1.6333706504603716</v>
      </c>
      <c r="G69" s="10">
        <f t="shared" si="22"/>
        <v>11.579545454545455</v>
      </c>
      <c r="H69" s="10">
        <f t="shared" si="22"/>
        <v>0.27110389610389607</v>
      </c>
      <c r="I69" s="10">
        <f t="shared" si="22"/>
        <v>1.4684148486673654</v>
      </c>
      <c r="J69" s="10">
        <f t="shared" si="22"/>
        <v>5.3418367509026563</v>
      </c>
      <c r="K69" s="10">
        <f t="shared" si="22"/>
        <v>7.6181912574446589</v>
      </c>
    </row>
  </sheetData>
  <autoFilter ref="C2:K23" xr:uid="{7D5CD7A0-5E4F-4F7E-BCF3-9DF136565936}"/>
  <mergeCells count="2">
    <mergeCell ref="C27:K27"/>
    <mergeCell ref="C42:K42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5518-E6B1-40A5-8890-214F60C600AA}">
  <sheetPr>
    <tabColor theme="1"/>
  </sheetPr>
  <dimension ref="A1"/>
  <sheetViews>
    <sheetView workbookViewId="0">
      <selection activeCell="G20" sqref="G20"/>
    </sheetView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F7F7F"/>
  </sheetPr>
  <dimension ref="A1:I1000"/>
  <sheetViews>
    <sheetView workbookViewId="0">
      <selection activeCell="L63" sqref="L63"/>
    </sheetView>
  </sheetViews>
  <sheetFormatPr defaultColWidth="12.625" defaultRowHeight="15" customHeight="1" x14ac:dyDescent="0.2"/>
  <cols>
    <col min="1" max="1" width="8.875" customWidth="1"/>
    <col min="2" max="2" width="14.5" customWidth="1"/>
    <col min="3" max="3" width="11.125" customWidth="1"/>
    <col min="4" max="4" width="16.125" customWidth="1"/>
    <col min="5" max="5" width="18.125" customWidth="1"/>
    <col min="6" max="6" width="12" customWidth="1"/>
    <col min="7" max="7" width="19" customWidth="1"/>
    <col min="8" max="8" width="11.375" customWidth="1"/>
    <col min="9" max="26" width="7.75" customWidth="1"/>
  </cols>
  <sheetData>
    <row r="1" spans="2:9" x14ac:dyDescent="0.25">
      <c r="G1" s="2"/>
    </row>
    <row r="2" spans="2:9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/>
    </row>
    <row r="3" spans="2:9" x14ac:dyDescent="0.25">
      <c r="B3" s="4">
        <v>42156</v>
      </c>
      <c r="C3" s="2" t="s">
        <v>6</v>
      </c>
      <c r="D3" s="5">
        <v>230</v>
      </c>
      <c r="E3" s="5">
        <v>230</v>
      </c>
      <c r="F3" s="5">
        <v>1414.0400000000002</v>
      </c>
      <c r="G3" s="6">
        <v>9432.7780320000038</v>
      </c>
      <c r="H3" s="7"/>
      <c r="I3" s="8"/>
    </row>
    <row r="4" spans="2:9" x14ac:dyDescent="0.25">
      <c r="B4" s="4">
        <v>42156</v>
      </c>
      <c r="C4" s="2" t="s">
        <v>7</v>
      </c>
      <c r="D4" s="5">
        <v>176</v>
      </c>
      <c r="E4" s="5">
        <v>176</v>
      </c>
      <c r="F4" s="5">
        <v>1072.72</v>
      </c>
      <c r="G4" s="6">
        <v>7296.2123520000014</v>
      </c>
      <c r="H4" s="7"/>
      <c r="I4" s="8"/>
    </row>
    <row r="5" spans="2:9" x14ac:dyDescent="0.25">
      <c r="B5" s="4">
        <v>42156</v>
      </c>
      <c r="C5" s="2" t="s">
        <v>8</v>
      </c>
      <c r="D5" s="5">
        <v>630</v>
      </c>
      <c r="E5" s="5">
        <v>630</v>
      </c>
      <c r="F5" s="5">
        <v>1885.104</v>
      </c>
      <c r="G5" s="6">
        <v>13068.294969600005</v>
      </c>
      <c r="H5" s="7"/>
      <c r="I5" s="8"/>
    </row>
    <row r="6" spans="2:9" x14ac:dyDescent="0.25">
      <c r="B6" s="4">
        <v>42156</v>
      </c>
      <c r="C6" s="2" t="s">
        <v>9</v>
      </c>
      <c r="D6" s="5">
        <v>196</v>
      </c>
      <c r="E6" s="2">
        <v>196</v>
      </c>
      <c r="F6" s="5">
        <v>1643</v>
      </c>
      <c r="G6" s="6">
        <v>14298.831840000004</v>
      </c>
      <c r="H6" s="7"/>
      <c r="I6" s="8"/>
    </row>
    <row r="7" spans="2:9" x14ac:dyDescent="0.25">
      <c r="B7" s="4">
        <v>42156</v>
      </c>
      <c r="C7" s="2" t="s">
        <v>10</v>
      </c>
      <c r="D7" s="5">
        <v>342</v>
      </c>
      <c r="E7" s="2">
        <v>342</v>
      </c>
      <c r="F7" s="5">
        <v>1793</v>
      </c>
      <c r="G7" s="6">
        <v>12219.581880000003</v>
      </c>
      <c r="H7" s="7"/>
      <c r="I7" s="8"/>
    </row>
    <row r="8" spans="2:9" x14ac:dyDescent="0.25">
      <c r="B8" s="4">
        <v>42186</v>
      </c>
      <c r="C8" s="2" t="s">
        <v>6</v>
      </c>
      <c r="D8" s="5">
        <v>1076</v>
      </c>
      <c r="E8" s="5">
        <v>1162</v>
      </c>
      <c r="F8" s="5">
        <v>6959.2179999999998</v>
      </c>
      <c r="G8" s="6">
        <v>30342.190480000001</v>
      </c>
      <c r="H8" s="7"/>
      <c r="I8" s="8"/>
    </row>
    <row r="9" spans="2:9" x14ac:dyDescent="0.25">
      <c r="B9" s="4">
        <v>42186</v>
      </c>
      <c r="C9" s="2" t="s">
        <v>7</v>
      </c>
      <c r="D9" s="5">
        <v>1300</v>
      </c>
      <c r="E9" s="5">
        <v>1388</v>
      </c>
      <c r="F9" s="5">
        <v>8239.1679999999997</v>
      </c>
      <c r="G9" s="6">
        <v>54961.841894400008</v>
      </c>
      <c r="H9" s="7"/>
      <c r="I9" s="8"/>
    </row>
    <row r="10" spans="2:9" x14ac:dyDescent="0.25">
      <c r="B10" s="4">
        <v>42186</v>
      </c>
      <c r="C10" s="2" t="s">
        <v>8</v>
      </c>
      <c r="D10" s="5">
        <v>1098</v>
      </c>
      <c r="E10" s="5">
        <v>1245</v>
      </c>
      <c r="F10" s="5">
        <v>5188.8059999999996</v>
      </c>
      <c r="G10" s="6">
        <v>33934.791240000006</v>
      </c>
      <c r="H10" s="7"/>
      <c r="I10" s="8"/>
    </row>
    <row r="11" spans="2:9" x14ac:dyDescent="0.25">
      <c r="B11" s="4">
        <v>42186</v>
      </c>
      <c r="C11" s="2" t="s">
        <v>9</v>
      </c>
      <c r="D11" s="5">
        <v>589</v>
      </c>
      <c r="E11" s="5">
        <v>589</v>
      </c>
      <c r="F11" s="5">
        <v>5634</v>
      </c>
      <c r="G11" s="6">
        <v>43331.319360000009</v>
      </c>
      <c r="H11" s="7"/>
      <c r="I11" s="8"/>
    </row>
    <row r="12" spans="2:9" x14ac:dyDescent="0.25">
      <c r="B12" s="4">
        <v>42186</v>
      </c>
      <c r="C12" s="2" t="s">
        <v>10</v>
      </c>
      <c r="D12" s="5">
        <v>220</v>
      </c>
      <c r="E12" s="5">
        <v>486</v>
      </c>
      <c r="F12" s="5">
        <v>1340.9</v>
      </c>
      <c r="G12" s="6">
        <v>7576.8359040000023</v>
      </c>
      <c r="H12" s="7"/>
      <c r="I12" s="8"/>
    </row>
    <row r="13" spans="2:9" x14ac:dyDescent="0.25">
      <c r="B13" s="4">
        <v>42217</v>
      </c>
      <c r="C13" s="2" t="s">
        <v>6</v>
      </c>
      <c r="D13" s="5">
        <v>1431</v>
      </c>
      <c r="E13" s="5">
        <v>1969</v>
      </c>
      <c r="F13" s="5">
        <v>12209.769</v>
      </c>
      <c r="G13" s="6">
        <v>75060.775904400027</v>
      </c>
      <c r="H13" s="7"/>
      <c r="I13" s="8"/>
    </row>
    <row r="14" spans="2:9" x14ac:dyDescent="0.25">
      <c r="B14" s="4">
        <v>42217</v>
      </c>
      <c r="C14" s="2" t="s">
        <v>7</v>
      </c>
      <c r="D14" s="5">
        <v>1479</v>
      </c>
      <c r="E14" s="5">
        <v>1928</v>
      </c>
      <c r="F14" s="5">
        <v>12159.896000000001</v>
      </c>
      <c r="G14" s="6">
        <v>73163.662252800015</v>
      </c>
      <c r="H14" s="7"/>
      <c r="I14" s="8"/>
    </row>
    <row r="15" spans="2:9" x14ac:dyDescent="0.25">
      <c r="B15" s="4">
        <v>42217</v>
      </c>
      <c r="C15" s="2" t="s">
        <v>8</v>
      </c>
      <c r="D15" s="5">
        <v>1582</v>
      </c>
      <c r="E15" s="5">
        <v>2301</v>
      </c>
      <c r="F15" s="5">
        <v>14756.313000000002</v>
      </c>
      <c r="G15" s="6">
        <v>86855.658318000031</v>
      </c>
      <c r="H15" s="7"/>
      <c r="I15" s="8"/>
    </row>
    <row r="16" spans="2:9" x14ac:dyDescent="0.25">
      <c r="B16" s="4">
        <v>42217</v>
      </c>
      <c r="C16" s="2" t="s">
        <v>9</v>
      </c>
      <c r="D16" s="5">
        <v>1366</v>
      </c>
      <c r="E16" s="5">
        <v>1714</v>
      </c>
      <c r="F16" s="5">
        <v>13457</v>
      </c>
      <c r="G16" s="6">
        <v>92937.271679999991</v>
      </c>
      <c r="H16" s="7"/>
      <c r="I16" s="8"/>
    </row>
    <row r="17" spans="2:9" x14ac:dyDescent="0.25">
      <c r="B17" s="4">
        <v>42217</v>
      </c>
      <c r="C17" s="2" t="s">
        <v>10</v>
      </c>
      <c r="D17" s="5">
        <v>1196</v>
      </c>
      <c r="E17" s="5">
        <v>1477</v>
      </c>
      <c r="F17" s="5">
        <v>8665.5000000000018</v>
      </c>
      <c r="G17" s="6">
        <v>43864.414380000017</v>
      </c>
      <c r="H17" s="7"/>
      <c r="I17" s="8"/>
    </row>
    <row r="18" spans="2:9" x14ac:dyDescent="0.25">
      <c r="B18" s="4">
        <v>42248</v>
      </c>
      <c r="C18" s="2" t="s">
        <v>6</v>
      </c>
      <c r="D18" s="5">
        <v>3450</v>
      </c>
      <c r="E18" s="5">
        <v>4429</v>
      </c>
      <c r="F18" s="5">
        <v>29811.599000000006</v>
      </c>
      <c r="G18" s="6">
        <v>163773.00026640005</v>
      </c>
      <c r="H18" s="7"/>
      <c r="I18" s="8"/>
    </row>
    <row r="19" spans="2:9" x14ac:dyDescent="0.25">
      <c r="B19" s="4">
        <v>42248</v>
      </c>
      <c r="C19" s="2" t="s">
        <v>7</v>
      </c>
      <c r="D19" s="5">
        <v>2279</v>
      </c>
      <c r="E19" s="5">
        <v>3049</v>
      </c>
      <c r="F19" s="5">
        <v>20846.013000000003</v>
      </c>
      <c r="G19" s="6">
        <v>111792.99851640001</v>
      </c>
      <c r="H19" s="7"/>
      <c r="I19" s="8"/>
    </row>
    <row r="20" spans="2:9" x14ac:dyDescent="0.25">
      <c r="B20" s="4">
        <v>42248</v>
      </c>
      <c r="C20" s="2" t="s">
        <v>8</v>
      </c>
      <c r="D20" s="5">
        <v>2409</v>
      </c>
      <c r="E20" s="5">
        <v>3928</v>
      </c>
      <c r="F20" s="5">
        <v>24357.528000000002</v>
      </c>
      <c r="G20" s="6">
        <v>127438.58649600002</v>
      </c>
      <c r="H20" s="7"/>
      <c r="I20" s="8"/>
    </row>
    <row r="21" spans="2:9" ht="15.75" customHeight="1" x14ac:dyDescent="0.25">
      <c r="B21" s="4">
        <v>42248</v>
      </c>
      <c r="C21" s="2" t="s">
        <v>9</v>
      </c>
      <c r="D21" s="5">
        <v>2497</v>
      </c>
      <c r="E21" s="5">
        <v>3249</v>
      </c>
      <c r="F21" s="5">
        <v>26897</v>
      </c>
      <c r="G21" s="6">
        <v>164648.37168000001</v>
      </c>
      <c r="H21" s="7"/>
      <c r="I21" s="8"/>
    </row>
    <row r="22" spans="2:9" ht="15.75" customHeight="1" x14ac:dyDescent="0.25">
      <c r="B22" s="4">
        <v>42248</v>
      </c>
      <c r="C22" s="2" t="s">
        <v>10</v>
      </c>
      <c r="D22" s="5">
        <v>1323</v>
      </c>
      <c r="E22" s="5">
        <v>2145</v>
      </c>
      <c r="F22" s="5">
        <v>11665.247000000001</v>
      </c>
      <c r="G22" s="6">
        <v>52182.849319920009</v>
      </c>
      <c r="H22" s="7"/>
      <c r="I22" s="8"/>
    </row>
    <row r="23" spans="2:9" ht="15.75" customHeight="1" x14ac:dyDescent="0.25">
      <c r="B23" s="4">
        <v>42278</v>
      </c>
      <c r="C23" s="2" t="s">
        <v>6</v>
      </c>
      <c r="D23" s="5">
        <v>3407</v>
      </c>
      <c r="E23" s="5">
        <v>5331</v>
      </c>
      <c r="F23" s="5">
        <v>34752.789000000004</v>
      </c>
      <c r="G23" s="6">
        <v>168189.59764440003</v>
      </c>
      <c r="H23" s="7"/>
      <c r="I23" s="8"/>
    </row>
    <row r="24" spans="2:9" ht="15.75" customHeight="1" x14ac:dyDescent="0.25">
      <c r="B24" s="4">
        <v>42278</v>
      </c>
      <c r="C24" s="2" t="s">
        <v>7</v>
      </c>
      <c r="D24" s="5">
        <v>3143</v>
      </c>
      <c r="E24" s="5">
        <v>4671</v>
      </c>
      <c r="F24" s="5">
        <v>30945.375000000004</v>
      </c>
      <c r="G24" s="6">
        <v>145715.58180000001</v>
      </c>
      <c r="H24" s="7"/>
      <c r="I24" s="8"/>
    </row>
    <row r="25" spans="2:9" ht="15.75" customHeight="1" x14ac:dyDescent="0.25">
      <c r="B25" s="4">
        <v>42278</v>
      </c>
      <c r="C25" s="2" t="s">
        <v>8</v>
      </c>
      <c r="D25" s="5">
        <v>2586</v>
      </c>
      <c r="E25" s="5">
        <v>4980</v>
      </c>
      <c r="F25" s="5">
        <v>33520.380000000005</v>
      </c>
      <c r="G25" s="6">
        <v>153456.29964000001</v>
      </c>
      <c r="H25" s="7"/>
      <c r="I25" s="8"/>
    </row>
    <row r="26" spans="2:9" ht="15.75" customHeight="1" x14ac:dyDescent="0.25">
      <c r="B26" s="4">
        <v>42278</v>
      </c>
      <c r="C26" s="2" t="s">
        <v>9</v>
      </c>
      <c r="D26" s="5">
        <v>1926</v>
      </c>
      <c r="E26" s="5">
        <v>3430</v>
      </c>
      <c r="F26" s="5">
        <v>20905.850000000002</v>
      </c>
      <c r="G26" s="6">
        <v>111566.995344</v>
      </c>
      <c r="H26" s="7"/>
      <c r="I26" s="8"/>
    </row>
    <row r="27" spans="2:9" ht="15.75" customHeight="1" x14ac:dyDescent="0.25">
      <c r="B27" s="4">
        <v>42278</v>
      </c>
      <c r="C27" s="2" t="s">
        <v>10</v>
      </c>
      <c r="D27" s="5">
        <v>1550</v>
      </c>
      <c r="E27" s="5">
        <v>2867</v>
      </c>
      <c r="F27" s="5">
        <v>15390.882000000003</v>
      </c>
      <c r="G27" s="6">
        <v>59789.882758319996</v>
      </c>
      <c r="H27" s="7"/>
      <c r="I27" s="8"/>
    </row>
    <row r="28" spans="2:9" ht="15.75" customHeight="1" x14ac:dyDescent="0.25">
      <c r="B28" s="4">
        <v>42309</v>
      </c>
      <c r="C28" s="2" t="s">
        <v>6</v>
      </c>
      <c r="D28" s="5">
        <v>3191</v>
      </c>
      <c r="E28" s="5">
        <v>6087</v>
      </c>
      <c r="F28" s="5">
        <v>38390.709000000003</v>
      </c>
      <c r="G28" s="6">
        <v>160688.15159039997</v>
      </c>
      <c r="H28" s="7"/>
      <c r="I28" s="8"/>
    </row>
    <row r="29" spans="2:9" ht="15.75" customHeight="1" x14ac:dyDescent="0.25">
      <c r="B29" s="4">
        <v>42309</v>
      </c>
      <c r="C29" s="2" t="s">
        <v>7</v>
      </c>
      <c r="D29" s="5">
        <v>3182</v>
      </c>
      <c r="E29" s="5">
        <v>5705</v>
      </c>
      <c r="F29" s="5">
        <v>36586.165000000008</v>
      </c>
      <c r="G29" s="6">
        <v>148349.58184200001</v>
      </c>
      <c r="H29" s="7"/>
      <c r="I29" s="8"/>
    </row>
    <row r="30" spans="2:9" ht="15.75" customHeight="1" x14ac:dyDescent="0.25">
      <c r="B30" s="4">
        <v>42309</v>
      </c>
      <c r="C30" s="2" t="s">
        <v>8</v>
      </c>
      <c r="D30" s="5">
        <v>3407</v>
      </c>
      <c r="E30" s="5">
        <v>6749</v>
      </c>
      <c r="F30" s="5">
        <v>43996.731000000007</v>
      </c>
      <c r="G30" s="6">
        <v>172643.172444</v>
      </c>
      <c r="H30" s="7"/>
      <c r="I30" s="8"/>
    </row>
    <row r="31" spans="2:9" ht="15.75" customHeight="1" x14ac:dyDescent="0.25">
      <c r="B31" s="4">
        <v>42309</v>
      </c>
      <c r="C31" s="2" t="s">
        <v>9</v>
      </c>
      <c r="D31" s="5">
        <v>1831</v>
      </c>
      <c r="E31" s="5">
        <v>3865</v>
      </c>
      <c r="F31" s="5">
        <v>25605.625000000004</v>
      </c>
      <c r="G31" s="6">
        <v>116552.70809999997</v>
      </c>
      <c r="H31" s="7"/>
      <c r="I31" s="8"/>
    </row>
    <row r="32" spans="2:9" ht="15.75" customHeight="1" x14ac:dyDescent="0.25">
      <c r="B32" s="4">
        <v>42309</v>
      </c>
      <c r="C32" s="2" t="s">
        <v>10</v>
      </c>
      <c r="D32" s="5">
        <v>1986</v>
      </c>
      <c r="E32" s="5">
        <v>3999</v>
      </c>
      <c r="F32" s="5">
        <v>19919.414000000001</v>
      </c>
      <c r="G32" s="6">
        <v>65657.575650239989</v>
      </c>
      <c r="H32" s="7"/>
      <c r="I32" s="8"/>
    </row>
    <row r="33" spans="2:9" ht="15.75" customHeight="1" x14ac:dyDescent="0.25">
      <c r="B33" s="4">
        <v>42339</v>
      </c>
      <c r="C33" s="2" t="s">
        <v>6</v>
      </c>
      <c r="D33" s="5">
        <v>3286</v>
      </c>
      <c r="E33" s="5">
        <v>6956</v>
      </c>
      <c r="F33" s="5">
        <v>42396.82</v>
      </c>
      <c r="G33" s="6">
        <v>149728.60951199994</v>
      </c>
      <c r="H33" s="7"/>
      <c r="I33" s="8"/>
    </row>
    <row r="34" spans="2:9" ht="15.75" customHeight="1" x14ac:dyDescent="0.25">
      <c r="B34" s="4">
        <v>42339</v>
      </c>
      <c r="C34" s="2" t="s">
        <v>7</v>
      </c>
      <c r="D34" s="5">
        <v>2975</v>
      </c>
      <c r="E34" s="5">
        <v>6399</v>
      </c>
      <c r="F34" s="5">
        <v>39680.199000000001</v>
      </c>
      <c r="G34" s="6">
        <v>134944.42075919994</v>
      </c>
      <c r="H34" s="7"/>
      <c r="I34" s="8"/>
    </row>
    <row r="35" spans="2:9" ht="15.75" customHeight="1" x14ac:dyDescent="0.25">
      <c r="B35" s="4">
        <v>42339</v>
      </c>
      <c r="C35" s="2" t="s">
        <v>8</v>
      </c>
      <c r="D35" s="5">
        <v>3214</v>
      </c>
      <c r="E35" s="5">
        <v>7719</v>
      </c>
      <c r="F35" s="5">
        <v>48683.733</v>
      </c>
      <c r="G35" s="6">
        <v>159195.80690999993</v>
      </c>
      <c r="H35" s="7"/>
      <c r="I35" s="8"/>
    </row>
    <row r="36" spans="2:9" ht="15.75" customHeight="1" x14ac:dyDescent="0.25">
      <c r="B36" s="4">
        <v>42339</v>
      </c>
      <c r="C36" s="2" t="s">
        <v>9</v>
      </c>
      <c r="D36" s="5">
        <v>1663</v>
      </c>
      <c r="E36" s="5">
        <v>4116</v>
      </c>
      <c r="F36" s="5">
        <v>32506</v>
      </c>
      <c r="G36" s="6">
        <v>122451.40223999991</v>
      </c>
      <c r="H36" s="7"/>
      <c r="I36" s="8"/>
    </row>
    <row r="37" spans="2:9" ht="15.75" customHeight="1" x14ac:dyDescent="0.25">
      <c r="B37" s="4">
        <v>42339</v>
      </c>
      <c r="C37" s="2" t="s">
        <v>10</v>
      </c>
      <c r="D37" s="5">
        <v>1638</v>
      </c>
      <c r="E37" s="5">
        <v>4321</v>
      </c>
      <c r="F37" s="5">
        <v>23487.957000000002</v>
      </c>
      <c r="G37" s="6">
        <v>63595.052854919966</v>
      </c>
      <c r="H37" s="7"/>
      <c r="I37" s="8"/>
    </row>
    <row r="38" spans="2:9" ht="15.75" customHeight="1" x14ac:dyDescent="0.25">
      <c r="B38" s="4">
        <v>42370</v>
      </c>
      <c r="C38" s="2" t="s">
        <v>6</v>
      </c>
      <c r="D38" s="5">
        <v>2038</v>
      </c>
      <c r="E38" s="5">
        <v>6575</v>
      </c>
      <c r="F38" s="5">
        <v>38680.725000000006</v>
      </c>
      <c r="G38" s="6">
        <v>111307.65425999994</v>
      </c>
      <c r="H38" s="7"/>
      <c r="I38" s="8"/>
    </row>
    <row r="39" spans="2:9" ht="15.75" customHeight="1" x14ac:dyDescent="0.25">
      <c r="B39" s="4">
        <v>42370</v>
      </c>
      <c r="C39" s="2" t="s">
        <v>7</v>
      </c>
      <c r="D39" s="5">
        <v>1797</v>
      </c>
      <c r="E39" s="5">
        <v>5288</v>
      </c>
      <c r="F39" s="5">
        <v>31669.832000000002</v>
      </c>
      <c r="G39" s="6">
        <v>86990.694537599935</v>
      </c>
      <c r="H39" s="7"/>
      <c r="I39" s="8"/>
    </row>
    <row r="40" spans="2:9" ht="15.75" customHeight="1" x14ac:dyDescent="0.25">
      <c r="B40" s="4">
        <v>42370</v>
      </c>
      <c r="C40" s="2" t="s">
        <v>8</v>
      </c>
      <c r="D40" s="5">
        <v>2559</v>
      </c>
      <c r="E40" s="5">
        <v>7865</v>
      </c>
      <c r="F40" s="5">
        <v>46686.640000000007</v>
      </c>
      <c r="G40" s="6">
        <v>122132.25023999992</v>
      </c>
      <c r="H40" s="7"/>
      <c r="I40" s="8"/>
    </row>
    <row r="41" spans="2:9" ht="15.75" customHeight="1" x14ac:dyDescent="0.25">
      <c r="B41" s="4">
        <v>42370</v>
      </c>
      <c r="C41" s="2" t="s">
        <v>9</v>
      </c>
      <c r="D41" s="5">
        <v>1298</v>
      </c>
      <c r="E41" s="5">
        <v>4130</v>
      </c>
      <c r="F41" s="5">
        <v>24296.79</v>
      </c>
      <c r="G41" s="6">
        <v>72458.859009599924</v>
      </c>
      <c r="H41" s="7"/>
      <c r="I41" s="8"/>
    </row>
    <row r="42" spans="2:9" ht="15.75" customHeight="1" x14ac:dyDescent="0.25">
      <c r="B42" s="4">
        <v>42370</v>
      </c>
      <c r="C42" s="2" t="s">
        <v>10</v>
      </c>
      <c r="D42" s="5">
        <v>1182</v>
      </c>
      <c r="E42" s="5">
        <v>4379</v>
      </c>
      <c r="F42" s="5">
        <v>21186.22</v>
      </c>
      <c r="G42" s="6">
        <v>49049.489095199962</v>
      </c>
      <c r="H42" s="7"/>
      <c r="I42" s="8"/>
    </row>
    <row r="43" spans="2:9" ht="15.75" customHeight="1" x14ac:dyDescent="0.25">
      <c r="B43" s="4">
        <v>42401</v>
      </c>
      <c r="C43" s="2" t="s">
        <v>6</v>
      </c>
      <c r="D43" s="5">
        <v>2058</v>
      </c>
      <c r="E43" s="5">
        <v>6919</v>
      </c>
      <c r="F43" s="5">
        <v>39971.063000000002</v>
      </c>
      <c r="G43" s="6">
        <v>106307.0391547999</v>
      </c>
      <c r="H43" s="7"/>
      <c r="I43" s="8"/>
    </row>
    <row r="44" spans="2:9" ht="15.75" customHeight="1" x14ac:dyDescent="0.25">
      <c r="B44" s="4">
        <v>42401</v>
      </c>
      <c r="C44" s="2" t="s">
        <v>7</v>
      </c>
      <c r="D44" s="5">
        <v>2604</v>
      </c>
      <c r="E44" s="5">
        <v>6197</v>
      </c>
      <c r="F44" s="5">
        <v>35471.628000000004</v>
      </c>
      <c r="G44" s="6">
        <v>97433.467790399925</v>
      </c>
      <c r="H44" s="7"/>
      <c r="I44" s="8"/>
    </row>
    <row r="45" spans="2:9" ht="15.75" customHeight="1" x14ac:dyDescent="0.25">
      <c r="B45" s="4">
        <v>42401</v>
      </c>
      <c r="C45" s="2" t="s">
        <v>8</v>
      </c>
      <c r="D45" s="5">
        <v>2671</v>
      </c>
      <c r="E45" s="5">
        <v>8478</v>
      </c>
      <c r="F45" s="5">
        <v>48078.738000000005</v>
      </c>
      <c r="G45" s="6">
        <v>136255.14349199992</v>
      </c>
      <c r="H45" s="7"/>
      <c r="I45" s="8"/>
    </row>
    <row r="46" spans="2:9" ht="15.75" customHeight="1" x14ac:dyDescent="0.25">
      <c r="B46" s="4">
        <v>42401</v>
      </c>
      <c r="C46" s="2" t="s">
        <v>9</v>
      </c>
      <c r="D46" s="5">
        <v>1004</v>
      </c>
      <c r="E46" s="5">
        <v>4012</v>
      </c>
      <c r="F46" s="5">
        <v>22539.416000000001</v>
      </c>
      <c r="G46" s="6">
        <v>79010.570423039957</v>
      </c>
      <c r="H46" s="7"/>
      <c r="I46" s="8"/>
    </row>
    <row r="47" spans="2:9" ht="15.75" customHeight="1" x14ac:dyDescent="0.25">
      <c r="B47" s="4">
        <v>42401</v>
      </c>
      <c r="C47" s="2" t="s">
        <v>10</v>
      </c>
      <c r="D47" s="5">
        <v>1213</v>
      </c>
      <c r="E47" s="5">
        <v>4902</v>
      </c>
      <c r="F47" s="5">
        <v>21291.69</v>
      </c>
      <c r="G47" s="6">
        <v>57648.528176399959</v>
      </c>
      <c r="H47" s="7"/>
      <c r="I47" s="8"/>
    </row>
    <row r="48" spans="2:9" ht="15.75" customHeight="1" x14ac:dyDescent="0.25">
      <c r="B48" s="4">
        <v>42430</v>
      </c>
      <c r="C48" s="2" t="s">
        <v>6</v>
      </c>
      <c r="D48" s="5">
        <v>1962</v>
      </c>
      <c r="E48" s="5">
        <v>7303</v>
      </c>
      <c r="F48" s="5">
        <v>40254.136000000006</v>
      </c>
      <c r="G48" s="6">
        <v>124610.70340159995</v>
      </c>
      <c r="H48" s="7"/>
      <c r="I48" s="8"/>
    </row>
    <row r="49" spans="2:9" ht="15.75" customHeight="1" x14ac:dyDescent="0.25">
      <c r="B49" s="4">
        <v>42430</v>
      </c>
      <c r="C49" s="2" t="s">
        <v>7</v>
      </c>
      <c r="D49" s="5">
        <v>3097</v>
      </c>
      <c r="E49" s="5">
        <v>7613</v>
      </c>
      <c r="F49" s="5">
        <v>41559.367000000006</v>
      </c>
      <c r="G49" s="6">
        <v>132275.15328759994</v>
      </c>
      <c r="H49" s="7"/>
      <c r="I49" s="8"/>
    </row>
    <row r="50" spans="2:9" ht="15.75" customHeight="1" x14ac:dyDescent="0.25">
      <c r="B50" s="4">
        <v>42430</v>
      </c>
      <c r="C50" s="2" t="s">
        <v>8</v>
      </c>
      <c r="D50" s="5">
        <v>4104</v>
      </c>
      <c r="E50" s="5">
        <v>10100</v>
      </c>
      <c r="F50" s="5">
        <v>54600.6</v>
      </c>
      <c r="G50" s="6">
        <v>178543.96199999991</v>
      </c>
      <c r="H50" s="7"/>
      <c r="I50" s="8"/>
    </row>
    <row r="51" spans="2:9" ht="15.75" customHeight="1" x14ac:dyDescent="0.25">
      <c r="B51" s="4">
        <v>42430</v>
      </c>
      <c r="C51" s="2" t="s">
        <v>9</v>
      </c>
      <c r="D51" s="5">
        <v>1375</v>
      </c>
      <c r="E51" s="5">
        <v>4832</v>
      </c>
      <c r="F51" s="5">
        <v>25865.696</v>
      </c>
      <c r="G51" s="6">
        <v>104203.57753343994</v>
      </c>
      <c r="H51" s="7"/>
      <c r="I51" s="8"/>
    </row>
    <row r="52" spans="2:9" ht="15.75" customHeight="1" x14ac:dyDescent="0.25">
      <c r="B52" s="4">
        <v>42430</v>
      </c>
      <c r="C52" s="2" t="s">
        <v>10</v>
      </c>
      <c r="D52" s="5">
        <v>1815</v>
      </c>
      <c r="E52" s="5">
        <v>5444</v>
      </c>
      <c r="F52" s="5">
        <v>26129</v>
      </c>
      <c r="G52" s="6">
        <v>80998.854839999971</v>
      </c>
      <c r="H52" s="7"/>
      <c r="I52" s="8"/>
    </row>
    <row r="53" spans="2:9" ht="15.75" customHeight="1" x14ac:dyDescent="0.25">
      <c r="B53" s="4">
        <v>42461</v>
      </c>
      <c r="C53" s="2" t="s">
        <v>6</v>
      </c>
      <c r="D53" s="5">
        <v>2213</v>
      </c>
      <c r="E53" s="5">
        <v>8010</v>
      </c>
      <c r="F53" s="5">
        <v>42028.47</v>
      </c>
      <c r="G53" s="6">
        <v>148427.74465199996</v>
      </c>
      <c r="H53" s="7"/>
      <c r="I53" s="8"/>
    </row>
    <row r="54" spans="2:9" ht="15.75" customHeight="1" x14ac:dyDescent="0.25">
      <c r="B54" s="4">
        <v>42461</v>
      </c>
      <c r="C54" s="2" t="s">
        <v>7</v>
      </c>
      <c r="D54" s="5">
        <v>2484</v>
      </c>
      <c r="E54" s="5">
        <v>7493</v>
      </c>
      <c r="F54" s="5">
        <v>38918.642</v>
      </c>
      <c r="G54" s="6">
        <v>140838.78166959994</v>
      </c>
      <c r="H54" s="7"/>
      <c r="I54" s="8"/>
    </row>
    <row r="55" spans="2:9" ht="15.75" customHeight="1" x14ac:dyDescent="0.25">
      <c r="B55" s="4">
        <v>42461</v>
      </c>
      <c r="C55" s="2" t="s">
        <v>8</v>
      </c>
      <c r="D55" s="5">
        <v>5525</v>
      </c>
      <c r="E55" s="5">
        <v>11724</v>
      </c>
      <c r="F55" s="5">
        <v>60273.083999999995</v>
      </c>
      <c r="G55" s="6">
        <v>223372.0493039999</v>
      </c>
      <c r="H55" s="7"/>
      <c r="I55" s="8"/>
    </row>
    <row r="56" spans="2:9" ht="15.75" customHeight="1" x14ac:dyDescent="0.25">
      <c r="B56" s="4">
        <v>42461</v>
      </c>
      <c r="C56" s="2" t="s">
        <v>9</v>
      </c>
      <c r="D56" s="5">
        <v>2172</v>
      </c>
      <c r="E56" s="5">
        <v>5921</v>
      </c>
      <c r="F56" s="5">
        <v>34590</v>
      </c>
      <c r="G56" s="6">
        <v>157448.14559999996</v>
      </c>
      <c r="H56" s="7"/>
      <c r="I56" s="8"/>
    </row>
    <row r="57" spans="2:9" ht="15.75" customHeight="1" x14ac:dyDescent="0.25">
      <c r="B57" s="4">
        <v>42461</v>
      </c>
      <c r="C57" s="2" t="s">
        <v>10</v>
      </c>
      <c r="D57" s="5">
        <v>2566</v>
      </c>
      <c r="E57" s="5">
        <v>6782</v>
      </c>
      <c r="F57" s="5">
        <v>31785.954999999998</v>
      </c>
      <c r="G57" s="6">
        <v>111007.99780379997</v>
      </c>
      <c r="H57" s="7"/>
      <c r="I57" s="8"/>
    </row>
    <row r="58" spans="2:9" ht="15.75" customHeight="1" x14ac:dyDescent="0.25">
      <c r="B58" s="4">
        <v>42491</v>
      </c>
      <c r="C58" s="2" t="s">
        <v>6</v>
      </c>
      <c r="D58" s="5">
        <v>2375</v>
      </c>
      <c r="E58" s="5">
        <v>8263</v>
      </c>
      <c r="F58" s="5">
        <v>41166.265999999996</v>
      </c>
      <c r="G58" s="6">
        <v>163331.27698159995</v>
      </c>
      <c r="H58" s="7"/>
      <c r="I58" s="8"/>
    </row>
    <row r="59" spans="2:9" ht="15.75" customHeight="1" x14ac:dyDescent="0.25">
      <c r="B59" s="4">
        <v>42491</v>
      </c>
      <c r="C59" s="2" t="s">
        <v>7</v>
      </c>
      <c r="D59" s="5">
        <v>2615</v>
      </c>
      <c r="E59" s="5">
        <v>7931</v>
      </c>
      <c r="F59" s="5">
        <v>39091.89899999999</v>
      </c>
      <c r="G59" s="6">
        <v>158509.83206519994</v>
      </c>
      <c r="H59" s="7"/>
      <c r="I59" s="8"/>
    </row>
    <row r="60" spans="2:9" ht="15.75" customHeight="1" x14ac:dyDescent="0.25">
      <c r="B60" s="4">
        <v>42491</v>
      </c>
      <c r="C60" s="2" t="s">
        <v>8</v>
      </c>
      <c r="D60" s="5">
        <v>6071</v>
      </c>
      <c r="E60" s="5">
        <v>15242</v>
      </c>
      <c r="F60" s="5">
        <v>74319.991999999984</v>
      </c>
      <c r="G60" s="6">
        <v>307833.4068639999</v>
      </c>
      <c r="H60" s="7"/>
      <c r="I60" s="8"/>
    </row>
    <row r="61" spans="2:9" ht="15.75" customHeight="1" x14ac:dyDescent="0.25">
      <c r="B61" s="4">
        <v>42491</v>
      </c>
      <c r="C61" s="2" t="s">
        <v>9</v>
      </c>
      <c r="D61" s="5">
        <v>2505</v>
      </c>
      <c r="E61" s="5">
        <v>6956</v>
      </c>
      <c r="F61" s="5">
        <v>33548.787999999993</v>
      </c>
      <c r="G61" s="6">
        <v>170261.44105151994</v>
      </c>
      <c r="H61" s="7"/>
      <c r="I61" s="8"/>
    </row>
    <row r="62" spans="2:9" ht="15.75" customHeight="1" x14ac:dyDescent="0.25">
      <c r="B62" s="4">
        <v>42491</v>
      </c>
      <c r="C62" s="2" t="s">
        <v>10</v>
      </c>
      <c r="D62" s="5">
        <v>4524</v>
      </c>
      <c r="E62" s="5">
        <v>9110</v>
      </c>
      <c r="F62" s="5">
        <v>60836.580000000009</v>
      </c>
      <c r="G62" s="6">
        <v>236335.5125208</v>
      </c>
      <c r="H62" s="7"/>
      <c r="I62" s="8"/>
    </row>
    <row r="63" spans="2:9" ht="15.75" customHeight="1" x14ac:dyDescent="0.25">
      <c r="B63" s="4">
        <v>42522</v>
      </c>
      <c r="C63" s="2" t="s">
        <v>6</v>
      </c>
      <c r="D63" s="5">
        <v>3132</v>
      </c>
      <c r="E63" s="5">
        <v>9042</v>
      </c>
      <c r="F63" s="5">
        <v>54631.764000000003</v>
      </c>
      <c r="G63" s="6">
        <v>240576.43595039996</v>
      </c>
      <c r="H63" s="7"/>
      <c r="I63" s="8"/>
    </row>
    <row r="64" spans="2:9" ht="15.75" customHeight="1" x14ac:dyDescent="0.25">
      <c r="B64" s="4">
        <v>42522</v>
      </c>
      <c r="C64" s="2" t="s">
        <v>7</v>
      </c>
      <c r="D64" s="5">
        <v>2051</v>
      </c>
      <c r="E64" s="5">
        <v>7269</v>
      </c>
      <c r="F64" s="5">
        <v>44689.812000000005</v>
      </c>
      <c r="G64" s="6">
        <v>200693.00772959998</v>
      </c>
      <c r="H64" s="7"/>
      <c r="I64" s="8"/>
    </row>
    <row r="65" spans="2:9" ht="15.75" customHeight="1" x14ac:dyDescent="0.25">
      <c r="B65" s="4">
        <v>42522</v>
      </c>
      <c r="C65" s="2" t="s">
        <v>8</v>
      </c>
      <c r="D65" s="5">
        <v>10593</v>
      </c>
      <c r="E65" s="5">
        <v>18322</v>
      </c>
      <c r="F65" s="5">
        <v>91400</v>
      </c>
      <c r="G65" s="6">
        <v>418429.19999999995</v>
      </c>
      <c r="H65" s="7"/>
      <c r="I65" s="8"/>
    </row>
    <row r="66" spans="2:9" ht="15.75" customHeight="1" x14ac:dyDescent="0.25">
      <c r="B66" s="4">
        <v>42522</v>
      </c>
      <c r="C66" s="2" t="s">
        <v>9</v>
      </c>
      <c r="D66" s="5">
        <v>3118</v>
      </c>
      <c r="E66" s="5">
        <v>8216</v>
      </c>
      <c r="F66" s="5">
        <v>60347</v>
      </c>
      <c r="G66" s="6">
        <v>337836.98927999998</v>
      </c>
      <c r="H66" s="7"/>
      <c r="I66" s="8"/>
    </row>
    <row r="67" spans="2:9" ht="15.75" customHeight="1" x14ac:dyDescent="0.25">
      <c r="B67" s="4">
        <v>42522</v>
      </c>
      <c r="C67" s="2" t="s">
        <v>10</v>
      </c>
      <c r="D67" s="5">
        <v>5490</v>
      </c>
      <c r="E67" s="5">
        <v>11190</v>
      </c>
      <c r="F67" s="5">
        <v>72354.540000000008</v>
      </c>
      <c r="G67" s="6">
        <v>309471.94430640002</v>
      </c>
      <c r="H67" s="7"/>
      <c r="I67" s="8"/>
    </row>
    <row r="68" spans="2:9" ht="15.75" customHeight="1" x14ac:dyDescent="0.25">
      <c r="B68" s="4">
        <v>42552</v>
      </c>
      <c r="C68" s="2" t="s">
        <v>6</v>
      </c>
      <c r="D68" s="5">
        <v>3412</v>
      </c>
      <c r="E68" s="5">
        <v>9509</v>
      </c>
      <c r="F68" s="5">
        <v>62493.148000000008</v>
      </c>
      <c r="G68" s="6">
        <v>302441.83906080003</v>
      </c>
      <c r="H68" s="7"/>
      <c r="I68" s="8"/>
    </row>
    <row r="69" spans="2:9" ht="15.75" customHeight="1" x14ac:dyDescent="0.25">
      <c r="B69" s="4">
        <v>42552</v>
      </c>
      <c r="C69" s="2" t="s">
        <v>7</v>
      </c>
      <c r="D69" s="5">
        <v>2124</v>
      </c>
      <c r="E69" s="5">
        <v>7437</v>
      </c>
      <c r="F69" s="5">
        <v>44146.031999999999</v>
      </c>
      <c r="G69" s="6">
        <v>217498.6704576</v>
      </c>
      <c r="H69" s="7"/>
      <c r="I69" s="8"/>
    </row>
    <row r="70" spans="2:9" ht="15.75" customHeight="1" x14ac:dyDescent="0.25">
      <c r="B70" s="4">
        <v>42552</v>
      </c>
      <c r="C70" s="2" t="s">
        <v>8</v>
      </c>
      <c r="D70" s="5">
        <v>12557</v>
      </c>
      <c r="E70" s="5">
        <v>20316</v>
      </c>
      <c r="F70" s="5">
        <v>96511</v>
      </c>
      <c r="G70" s="6">
        <v>483906.15400000004</v>
      </c>
      <c r="H70" s="7"/>
      <c r="I70" s="8"/>
    </row>
    <row r="71" spans="2:9" ht="15.75" customHeight="1" x14ac:dyDescent="0.25">
      <c r="B71" s="4">
        <v>42552</v>
      </c>
      <c r="C71" s="2" t="s">
        <v>9</v>
      </c>
      <c r="D71" s="5">
        <v>3243</v>
      </c>
      <c r="E71" s="5">
        <v>9053</v>
      </c>
      <c r="F71" s="5">
        <v>54218.417000000009</v>
      </c>
      <c r="G71" s="6">
        <v>331894.78656048008</v>
      </c>
      <c r="H71" s="7"/>
      <c r="I71" s="8"/>
    </row>
    <row r="72" spans="2:9" ht="15.75" customHeight="1" x14ac:dyDescent="0.25">
      <c r="B72" s="4">
        <v>42552</v>
      </c>
      <c r="C72" s="2" t="s">
        <v>10</v>
      </c>
      <c r="D72" s="5">
        <v>5679</v>
      </c>
      <c r="E72" s="5">
        <v>12685</v>
      </c>
      <c r="F72" s="5">
        <v>75298.16</v>
      </c>
      <c r="G72" s="6">
        <v>351609.27600960009</v>
      </c>
      <c r="H72" s="7"/>
      <c r="I72" s="8"/>
    </row>
    <row r="73" spans="2:9" ht="15.75" customHeight="1" x14ac:dyDescent="0.25">
      <c r="B73" s="4">
        <v>42583</v>
      </c>
      <c r="C73" s="2" t="s">
        <v>6</v>
      </c>
      <c r="D73" s="5">
        <v>3569</v>
      </c>
      <c r="E73" s="5">
        <v>10237</v>
      </c>
      <c r="F73" s="5">
        <v>60224.271000000001</v>
      </c>
      <c r="G73" s="6">
        <v>317719.16408760002</v>
      </c>
      <c r="H73" s="7"/>
      <c r="I73" s="8"/>
    </row>
    <row r="74" spans="2:9" ht="15.75" customHeight="1" x14ac:dyDescent="0.25">
      <c r="B74" s="4">
        <v>42583</v>
      </c>
      <c r="C74" s="2" t="s">
        <v>7</v>
      </c>
      <c r="D74" s="5">
        <v>2474</v>
      </c>
      <c r="E74" s="5">
        <v>7923</v>
      </c>
      <c r="F74" s="5">
        <v>46191.090000000004</v>
      </c>
      <c r="G74" s="6">
        <v>247713.57745200003</v>
      </c>
      <c r="H74" s="7"/>
      <c r="I74" s="8"/>
    </row>
    <row r="75" spans="2:9" ht="15.75" customHeight="1" x14ac:dyDescent="0.25">
      <c r="B75" s="4">
        <v>42583</v>
      </c>
      <c r="C75" s="2" t="s">
        <v>8</v>
      </c>
      <c r="D75" s="5">
        <v>5712</v>
      </c>
      <c r="E75" s="5">
        <v>22872</v>
      </c>
      <c r="F75" s="5">
        <v>98559</v>
      </c>
      <c r="G75" s="6">
        <v>537146.55000000005</v>
      </c>
      <c r="H75" s="7"/>
      <c r="I75" s="8"/>
    </row>
    <row r="76" spans="2:9" ht="15.75" customHeight="1" x14ac:dyDescent="0.25">
      <c r="B76" s="4">
        <v>42583</v>
      </c>
      <c r="C76" s="2" t="s">
        <v>9</v>
      </c>
      <c r="D76" s="5">
        <v>3660</v>
      </c>
      <c r="E76" s="5">
        <v>10257</v>
      </c>
      <c r="F76" s="5">
        <v>58711.067999999999</v>
      </c>
      <c r="G76" s="6">
        <v>390113.91087552003</v>
      </c>
      <c r="H76" s="7"/>
      <c r="I76" s="8"/>
    </row>
    <row r="77" spans="2:9" ht="15.75" customHeight="1" x14ac:dyDescent="0.25">
      <c r="B77" s="4">
        <v>42583</v>
      </c>
      <c r="C77" s="2" t="s">
        <v>10</v>
      </c>
      <c r="D77" s="5">
        <v>5887</v>
      </c>
      <c r="E77" s="5">
        <v>14275</v>
      </c>
      <c r="F77" s="5">
        <v>80953.525000000009</v>
      </c>
      <c r="G77" s="6">
        <v>409783.50540900009</v>
      </c>
      <c r="H77" s="7"/>
      <c r="I77" s="8"/>
    </row>
    <row r="78" spans="2:9" ht="15.75" customHeight="1" x14ac:dyDescent="0.25">
      <c r="B78" s="4">
        <v>42614</v>
      </c>
      <c r="C78" s="2" t="s">
        <v>6</v>
      </c>
      <c r="D78" s="5">
        <v>3865</v>
      </c>
      <c r="E78" s="5">
        <v>11074</v>
      </c>
      <c r="F78" s="5">
        <v>62213.732000000004</v>
      </c>
      <c r="G78" s="6">
        <v>355339.95169120008</v>
      </c>
      <c r="H78" s="7"/>
      <c r="I78" s="8"/>
    </row>
    <row r="79" spans="2:9" ht="15.75" customHeight="1" x14ac:dyDescent="0.25">
      <c r="B79" s="4">
        <v>42614</v>
      </c>
      <c r="C79" s="2" t="s">
        <v>7</v>
      </c>
      <c r="D79" s="5">
        <v>2802</v>
      </c>
      <c r="E79" s="5">
        <v>8583</v>
      </c>
      <c r="F79" s="5">
        <v>47764.395000000004</v>
      </c>
      <c r="G79" s="6">
        <v>276976.17372600007</v>
      </c>
      <c r="H79" s="7"/>
      <c r="I79" s="8"/>
    </row>
    <row r="80" spans="2:9" ht="15.75" customHeight="1" x14ac:dyDescent="0.25">
      <c r="B80" s="4">
        <v>42614</v>
      </c>
      <c r="C80" s="2" t="s">
        <v>8</v>
      </c>
      <c r="D80" s="5">
        <v>15798</v>
      </c>
      <c r="E80" s="5">
        <v>24859</v>
      </c>
      <c r="F80" s="5">
        <v>100433</v>
      </c>
      <c r="G80" s="6">
        <v>591148.63800000015</v>
      </c>
      <c r="H80" s="7"/>
      <c r="I80" s="8"/>
    </row>
    <row r="81" spans="1:9" ht="15.75" customHeight="1" x14ac:dyDescent="0.25">
      <c r="B81" s="4">
        <v>42614</v>
      </c>
      <c r="C81" s="2" t="s">
        <v>9</v>
      </c>
      <c r="D81" s="5">
        <v>4103</v>
      </c>
      <c r="E81" s="5">
        <v>11711</v>
      </c>
      <c r="F81" s="5">
        <v>63930.348999999995</v>
      </c>
      <c r="G81" s="6">
        <v>458242.51277616003</v>
      </c>
      <c r="H81" s="7"/>
      <c r="I81" s="8"/>
    </row>
    <row r="82" spans="1:9" ht="15.75" customHeight="1" x14ac:dyDescent="0.25">
      <c r="B82" s="4">
        <v>42614</v>
      </c>
      <c r="C82" s="2" t="s">
        <v>10</v>
      </c>
      <c r="D82" s="5">
        <v>5853</v>
      </c>
      <c r="E82" s="5">
        <v>15622</v>
      </c>
      <c r="F82" s="5">
        <v>84452.531999999992</v>
      </c>
      <c r="G82" s="6">
        <v>460634.5124395201</v>
      </c>
      <c r="H82" s="7"/>
      <c r="I82" s="8"/>
    </row>
    <row r="83" spans="1:9" ht="15.75" customHeight="1" x14ac:dyDescent="0.25">
      <c r="B83" s="4">
        <v>42644</v>
      </c>
      <c r="C83" s="2" t="s">
        <v>6</v>
      </c>
      <c r="D83" s="5">
        <v>5617</v>
      </c>
      <c r="E83" s="5">
        <v>14114</v>
      </c>
      <c r="F83" s="5">
        <v>75552.241999999998</v>
      </c>
      <c r="G83" s="6">
        <v>464464.96291920013</v>
      </c>
      <c r="H83" s="7"/>
      <c r="I83" s="8"/>
    </row>
    <row r="84" spans="1:9" ht="15.75" customHeight="1" x14ac:dyDescent="0.25">
      <c r="B84" s="4">
        <v>42644</v>
      </c>
      <c r="C84" s="2" t="s">
        <v>7</v>
      </c>
      <c r="D84" s="5">
        <v>4622</v>
      </c>
      <c r="E84" s="5">
        <v>11221</v>
      </c>
      <c r="F84" s="5">
        <v>59471.299999999996</v>
      </c>
      <c r="G84" s="6">
        <v>370791.66124000004</v>
      </c>
      <c r="H84" s="7"/>
      <c r="I84" s="8"/>
    </row>
    <row r="85" spans="1:9" ht="15.75" customHeight="1" x14ac:dyDescent="0.25">
      <c r="B85" s="4">
        <v>42644</v>
      </c>
      <c r="C85" s="2" t="s">
        <v>8</v>
      </c>
      <c r="D85" s="5">
        <v>10177</v>
      </c>
      <c r="E85" s="5">
        <v>30585</v>
      </c>
      <c r="F85" s="5">
        <v>107832</v>
      </c>
      <c r="G85" s="6">
        <v>677012.42880000011</v>
      </c>
      <c r="H85" s="7"/>
      <c r="I85" s="8"/>
    </row>
    <row r="86" spans="1:9" ht="15.75" customHeight="1" x14ac:dyDescent="0.25">
      <c r="B86" s="4">
        <v>42644</v>
      </c>
      <c r="C86" s="2" t="s">
        <v>9</v>
      </c>
      <c r="D86" s="5">
        <v>6496</v>
      </c>
      <c r="E86" s="5">
        <v>13874</v>
      </c>
      <c r="F86" s="5">
        <v>86743</v>
      </c>
      <c r="G86" s="6">
        <v>667143.88272000011</v>
      </c>
      <c r="H86" s="7"/>
      <c r="I86" s="8"/>
    </row>
    <row r="87" spans="1:9" ht="15.75" customHeight="1" x14ac:dyDescent="0.25">
      <c r="B87" s="4">
        <v>42644</v>
      </c>
      <c r="C87" s="2" t="s">
        <v>10</v>
      </c>
      <c r="D87" s="5">
        <v>7644</v>
      </c>
      <c r="E87" s="5">
        <v>20000</v>
      </c>
      <c r="F87" s="5">
        <v>97396.244999999995</v>
      </c>
      <c r="G87" s="6">
        <v>573274.29807000014</v>
      </c>
      <c r="H87" s="7"/>
      <c r="I87" s="8"/>
    </row>
    <row r="88" spans="1:9" ht="15.75" customHeight="1" x14ac:dyDescent="0.25">
      <c r="B88" s="4">
        <v>42675</v>
      </c>
      <c r="C88" s="2" t="s">
        <v>6</v>
      </c>
      <c r="D88" s="5">
        <v>5199</v>
      </c>
      <c r="E88" s="5">
        <v>13849</v>
      </c>
      <c r="F88" s="5">
        <v>70463.712</v>
      </c>
      <c r="G88" s="6">
        <v>470049.33000960009</v>
      </c>
      <c r="H88" s="7"/>
      <c r="I88" s="8"/>
    </row>
    <row r="89" spans="1:9" ht="15.75" customHeight="1" x14ac:dyDescent="0.25">
      <c r="B89" s="4">
        <v>42675</v>
      </c>
      <c r="C89" s="2" t="s">
        <v>7</v>
      </c>
      <c r="D89" s="5">
        <v>4727</v>
      </c>
      <c r="E89" s="5">
        <v>11330</v>
      </c>
      <c r="F89" s="5">
        <v>57046.549999999996</v>
      </c>
      <c r="G89" s="6">
        <v>388007.81448000006</v>
      </c>
      <c r="H89" s="7"/>
      <c r="I89" s="8"/>
    </row>
    <row r="90" spans="1:9" ht="15.75" customHeight="1" x14ac:dyDescent="0.25">
      <c r="B90" s="4">
        <v>42675</v>
      </c>
      <c r="C90" s="2" t="s">
        <v>8</v>
      </c>
      <c r="D90" s="5">
        <v>16839</v>
      </c>
      <c r="E90" s="5">
        <v>32978</v>
      </c>
      <c r="F90" s="5">
        <v>101783</v>
      </c>
      <c r="G90" s="6">
        <v>705600.46920000017</v>
      </c>
      <c r="H90" s="7"/>
      <c r="I90" s="8"/>
    </row>
    <row r="91" spans="1:9" ht="15.75" customHeight="1" x14ac:dyDescent="0.25">
      <c r="B91" s="4">
        <v>42675</v>
      </c>
      <c r="C91" s="2" t="s">
        <v>9</v>
      </c>
      <c r="D91" s="5">
        <v>6253</v>
      </c>
      <c r="E91" s="5">
        <v>14999</v>
      </c>
      <c r="F91" s="5">
        <v>89743</v>
      </c>
      <c r="G91" s="6">
        <v>732475.18656000018</v>
      </c>
      <c r="H91" s="7"/>
      <c r="I91" s="8"/>
    </row>
    <row r="92" spans="1:9" ht="15.75" customHeight="1" x14ac:dyDescent="0.25">
      <c r="B92" s="4">
        <v>42675</v>
      </c>
      <c r="C92" s="2" t="s">
        <v>10</v>
      </c>
      <c r="D92" s="5">
        <v>7678</v>
      </c>
      <c r="E92" s="5">
        <v>21578</v>
      </c>
      <c r="F92" s="5">
        <v>96749.59199999999</v>
      </c>
      <c r="G92" s="6">
        <v>580857.46048224019</v>
      </c>
      <c r="H92" s="7"/>
      <c r="I92" s="8"/>
    </row>
    <row r="93" spans="1:9" ht="15.75" customHeight="1" x14ac:dyDescent="0.25">
      <c r="B93" s="4">
        <v>42705</v>
      </c>
      <c r="C93" s="2" t="s">
        <v>6</v>
      </c>
      <c r="D93" s="5">
        <v>4935</v>
      </c>
      <c r="E93" s="5">
        <v>14388</v>
      </c>
      <c r="F93" s="5">
        <v>96845.628000000012</v>
      </c>
      <c r="G93" s="6">
        <v>633370.40712000022</v>
      </c>
      <c r="H93" s="7"/>
      <c r="I93" s="8"/>
    </row>
    <row r="94" spans="1:9" ht="15.75" customHeight="1" x14ac:dyDescent="0.25">
      <c r="A94" s="1"/>
      <c r="B94" s="4">
        <v>42705</v>
      </c>
      <c r="C94" s="2" t="s">
        <v>7</v>
      </c>
      <c r="D94" s="5">
        <v>3367</v>
      </c>
      <c r="E94" s="5">
        <v>9044</v>
      </c>
      <c r="F94" s="5">
        <v>55123.18</v>
      </c>
      <c r="G94" s="6">
        <v>353295.48525600007</v>
      </c>
      <c r="H94" s="7"/>
      <c r="I94" s="8"/>
    </row>
    <row r="95" spans="1:9" ht="15.75" customHeight="1" x14ac:dyDescent="0.25">
      <c r="A95" s="1"/>
      <c r="B95" s="4">
        <v>42705</v>
      </c>
      <c r="C95" s="2" t="s">
        <v>8</v>
      </c>
      <c r="D95" s="5">
        <v>13913</v>
      </c>
      <c r="E95" s="5">
        <v>34039</v>
      </c>
      <c r="F95" s="5">
        <v>144900</v>
      </c>
      <c r="G95" s="6">
        <v>909740.16000000015</v>
      </c>
      <c r="H95" s="7"/>
      <c r="I95" s="8"/>
    </row>
    <row r="96" spans="1:9" ht="15.75" customHeight="1" x14ac:dyDescent="0.25">
      <c r="B96" s="4">
        <v>42705</v>
      </c>
      <c r="C96" s="2" t="s">
        <v>9</v>
      </c>
      <c r="D96" s="5">
        <v>5084</v>
      </c>
      <c r="E96" s="5">
        <v>15893</v>
      </c>
      <c r="F96" s="5">
        <v>128943</v>
      </c>
      <c r="G96" s="6">
        <v>951227.98416000023</v>
      </c>
      <c r="H96" s="7"/>
      <c r="I96" s="8"/>
    </row>
    <row r="97" spans="2:9" ht="15.75" customHeight="1" x14ac:dyDescent="0.25">
      <c r="B97" s="4">
        <v>42705</v>
      </c>
      <c r="C97" s="2" t="s">
        <v>10</v>
      </c>
      <c r="D97" s="5">
        <v>5529</v>
      </c>
      <c r="E97" s="5">
        <v>23589</v>
      </c>
      <c r="F97" s="5">
        <v>119365.16900000001</v>
      </c>
      <c r="G97" s="6">
        <v>646376.71395528014</v>
      </c>
      <c r="H97" s="7"/>
      <c r="I97" s="8"/>
    </row>
    <row r="98" spans="2:9" ht="15.75" customHeight="1" x14ac:dyDescent="0.25">
      <c r="G98" s="2"/>
    </row>
    <row r="99" spans="2:9" ht="15.75" customHeight="1" x14ac:dyDescent="0.25">
      <c r="G99" s="2"/>
    </row>
    <row r="100" spans="2:9" ht="15.75" customHeight="1" x14ac:dyDescent="0.25">
      <c r="G100" s="2"/>
    </row>
    <row r="101" spans="2:9" ht="15.75" customHeight="1" x14ac:dyDescent="0.25">
      <c r="G101" s="2"/>
    </row>
    <row r="102" spans="2:9" ht="15.75" customHeight="1" x14ac:dyDescent="0.25">
      <c r="G102" s="2"/>
    </row>
    <row r="103" spans="2:9" ht="15.75" customHeight="1" x14ac:dyDescent="0.25">
      <c r="G103" s="2"/>
    </row>
    <row r="104" spans="2:9" ht="15.75" customHeight="1" x14ac:dyDescent="0.25">
      <c r="G104" s="2"/>
    </row>
    <row r="105" spans="2:9" ht="15.75" customHeight="1" x14ac:dyDescent="0.25">
      <c r="G105" s="2"/>
    </row>
    <row r="106" spans="2:9" ht="15.75" customHeight="1" x14ac:dyDescent="0.25">
      <c r="G106" s="2"/>
    </row>
    <row r="107" spans="2:9" ht="15.75" customHeight="1" x14ac:dyDescent="0.25">
      <c r="G107" s="2"/>
    </row>
    <row r="108" spans="2:9" ht="15.75" customHeight="1" x14ac:dyDescent="0.25">
      <c r="G108" s="2"/>
    </row>
    <row r="109" spans="2:9" ht="15.75" customHeight="1" x14ac:dyDescent="0.25">
      <c r="G109" s="2"/>
    </row>
    <row r="110" spans="2:9" ht="15.75" customHeight="1" x14ac:dyDescent="0.25">
      <c r="G110" s="2"/>
    </row>
    <row r="111" spans="2:9" ht="15.75" customHeight="1" x14ac:dyDescent="0.25">
      <c r="G111" s="2"/>
    </row>
    <row r="112" spans="2:9" ht="15.75" customHeight="1" x14ac:dyDescent="0.25">
      <c r="G112" s="2"/>
    </row>
    <row r="113" spans="7:7" ht="15.75" customHeight="1" x14ac:dyDescent="0.25">
      <c r="G113" s="2"/>
    </row>
    <row r="114" spans="7:7" ht="15.75" customHeight="1" x14ac:dyDescent="0.25">
      <c r="G114" s="2"/>
    </row>
    <row r="115" spans="7:7" ht="15.75" customHeight="1" x14ac:dyDescent="0.25">
      <c r="G115" s="2"/>
    </row>
    <row r="116" spans="7:7" ht="15.75" customHeight="1" x14ac:dyDescent="0.25">
      <c r="G116" s="2"/>
    </row>
    <row r="117" spans="7:7" ht="15.75" customHeight="1" x14ac:dyDescent="0.25">
      <c r="G117" s="2"/>
    </row>
    <row r="118" spans="7:7" ht="15.75" customHeight="1" x14ac:dyDescent="0.25">
      <c r="G118" s="2"/>
    </row>
    <row r="119" spans="7:7" ht="15.75" customHeight="1" x14ac:dyDescent="0.25">
      <c r="G119" s="2"/>
    </row>
    <row r="120" spans="7:7" ht="15.75" customHeight="1" x14ac:dyDescent="0.25">
      <c r="G120" s="2"/>
    </row>
    <row r="121" spans="7:7" ht="15.75" customHeight="1" x14ac:dyDescent="0.25">
      <c r="G121" s="2"/>
    </row>
    <row r="122" spans="7:7" ht="15.75" customHeight="1" x14ac:dyDescent="0.25">
      <c r="G122" s="2"/>
    </row>
    <row r="123" spans="7:7" ht="15.75" customHeight="1" x14ac:dyDescent="0.25">
      <c r="G123" s="2"/>
    </row>
    <row r="124" spans="7:7" ht="15.75" customHeight="1" x14ac:dyDescent="0.25">
      <c r="G124" s="2"/>
    </row>
    <row r="125" spans="7:7" ht="15.75" customHeight="1" x14ac:dyDescent="0.25">
      <c r="G125" s="2"/>
    </row>
    <row r="126" spans="7:7" ht="15.75" customHeight="1" x14ac:dyDescent="0.25">
      <c r="G126" s="2"/>
    </row>
    <row r="127" spans="7:7" ht="15.75" customHeight="1" x14ac:dyDescent="0.25">
      <c r="G127" s="2"/>
    </row>
    <row r="128" spans="7:7" ht="15.75" customHeight="1" x14ac:dyDescent="0.25">
      <c r="G128" s="2"/>
    </row>
    <row r="129" spans="7:7" ht="15.75" customHeight="1" x14ac:dyDescent="0.25">
      <c r="G129" s="2"/>
    </row>
    <row r="130" spans="7:7" ht="15.75" customHeight="1" x14ac:dyDescent="0.25">
      <c r="G130" s="2"/>
    </row>
    <row r="131" spans="7:7" ht="15.75" customHeight="1" x14ac:dyDescent="0.25">
      <c r="G131" s="2"/>
    </row>
    <row r="132" spans="7:7" ht="15.75" customHeight="1" x14ac:dyDescent="0.25">
      <c r="G132" s="2"/>
    </row>
    <row r="133" spans="7:7" ht="15.75" customHeight="1" x14ac:dyDescent="0.25">
      <c r="G133" s="2"/>
    </row>
    <row r="134" spans="7:7" ht="15.75" customHeight="1" x14ac:dyDescent="0.25">
      <c r="G134" s="2"/>
    </row>
    <row r="135" spans="7:7" ht="15.75" customHeight="1" x14ac:dyDescent="0.25">
      <c r="G135" s="2"/>
    </row>
    <row r="136" spans="7:7" ht="15.75" customHeight="1" x14ac:dyDescent="0.25">
      <c r="G136" s="2"/>
    </row>
    <row r="137" spans="7:7" ht="15.75" customHeight="1" x14ac:dyDescent="0.25">
      <c r="G137" s="2"/>
    </row>
    <row r="138" spans="7:7" ht="15.75" customHeight="1" x14ac:dyDescent="0.25">
      <c r="G138" s="2"/>
    </row>
    <row r="139" spans="7:7" ht="15.75" customHeight="1" x14ac:dyDescent="0.25">
      <c r="G139" s="2"/>
    </row>
    <row r="140" spans="7:7" ht="15.75" customHeight="1" x14ac:dyDescent="0.25">
      <c r="G140" s="2"/>
    </row>
    <row r="141" spans="7:7" ht="15.75" customHeight="1" x14ac:dyDescent="0.25">
      <c r="G141" s="2"/>
    </row>
    <row r="142" spans="7:7" ht="15.75" customHeight="1" x14ac:dyDescent="0.25">
      <c r="G142" s="2"/>
    </row>
    <row r="143" spans="7:7" ht="15.75" customHeight="1" x14ac:dyDescent="0.25">
      <c r="G143" s="2"/>
    </row>
    <row r="144" spans="7:7" ht="15.75" customHeight="1" x14ac:dyDescent="0.25">
      <c r="G144" s="2"/>
    </row>
    <row r="145" spans="7:7" ht="15.75" customHeight="1" x14ac:dyDescent="0.25">
      <c r="G145" s="2"/>
    </row>
    <row r="146" spans="7:7" ht="15.75" customHeight="1" x14ac:dyDescent="0.25">
      <c r="G146" s="2"/>
    </row>
    <row r="147" spans="7:7" ht="15.75" customHeight="1" x14ac:dyDescent="0.25">
      <c r="G147" s="2"/>
    </row>
    <row r="148" spans="7:7" ht="15.75" customHeight="1" x14ac:dyDescent="0.25">
      <c r="G148" s="2"/>
    </row>
    <row r="149" spans="7:7" ht="15.75" customHeight="1" x14ac:dyDescent="0.25">
      <c r="G149" s="2"/>
    </row>
    <row r="150" spans="7:7" ht="15.75" customHeight="1" x14ac:dyDescent="0.25">
      <c r="G150" s="2"/>
    </row>
    <row r="151" spans="7:7" ht="15.75" customHeight="1" x14ac:dyDescent="0.25">
      <c r="G151" s="2"/>
    </row>
    <row r="152" spans="7:7" ht="15.75" customHeight="1" x14ac:dyDescent="0.25">
      <c r="G152" s="2"/>
    </row>
    <row r="153" spans="7:7" ht="15.75" customHeight="1" x14ac:dyDescent="0.25">
      <c r="G153" s="2"/>
    </row>
    <row r="154" spans="7:7" ht="15.75" customHeight="1" x14ac:dyDescent="0.25">
      <c r="G154" s="2"/>
    </row>
    <row r="155" spans="7:7" ht="15.75" customHeight="1" x14ac:dyDescent="0.25">
      <c r="G155" s="2"/>
    </row>
    <row r="156" spans="7:7" ht="15.75" customHeight="1" x14ac:dyDescent="0.25">
      <c r="G156" s="2"/>
    </row>
    <row r="157" spans="7:7" ht="15.75" customHeight="1" x14ac:dyDescent="0.25">
      <c r="G157" s="2"/>
    </row>
    <row r="158" spans="7:7" ht="15.75" customHeight="1" x14ac:dyDescent="0.25">
      <c r="G158" s="2"/>
    </row>
    <row r="159" spans="7:7" ht="15.75" customHeight="1" x14ac:dyDescent="0.25">
      <c r="G159" s="2"/>
    </row>
    <row r="160" spans="7:7" ht="15.75" customHeight="1" x14ac:dyDescent="0.25">
      <c r="G160" s="2"/>
    </row>
    <row r="161" spans="7:7" ht="15.75" customHeight="1" x14ac:dyDescent="0.25">
      <c r="G161" s="2"/>
    </row>
    <row r="162" spans="7:7" ht="15.75" customHeight="1" x14ac:dyDescent="0.25">
      <c r="G162" s="2"/>
    </row>
    <row r="163" spans="7:7" ht="15.75" customHeight="1" x14ac:dyDescent="0.25">
      <c r="G163" s="2"/>
    </row>
    <row r="164" spans="7:7" ht="15.75" customHeight="1" x14ac:dyDescent="0.25">
      <c r="G164" s="2"/>
    </row>
    <row r="165" spans="7:7" ht="15.75" customHeight="1" x14ac:dyDescent="0.25">
      <c r="G165" s="2"/>
    </row>
    <row r="166" spans="7:7" ht="15.75" customHeight="1" x14ac:dyDescent="0.25">
      <c r="G166" s="2"/>
    </row>
    <row r="167" spans="7:7" ht="15.75" customHeight="1" x14ac:dyDescent="0.25">
      <c r="G167" s="2"/>
    </row>
    <row r="168" spans="7:7" ht="15.75" customHeight="1" x14ac:dyDescent="0.25">
      <c r="G168" s="2"/>
    </row>
    <row r="169" spans="7:7" ht="15.75" customHeight="1" x14ac:dyDescent="0.25">
      <c r="G169" s="2"/>
    </row>
    <row r="170" spans="7:7" ht="15.75" customHeight="1" x14ac:dyDescent="0.25">
      <c r="G170" s="2"/>
    </row>
    <row r="171" spans="7:7" ht="15.75" customHeight="1" x14ac:dyDescent="0.25">
      <c r="G171" s="2"/>
    </row>
    <row r="172" spans="7:7" ht="15.75" customHeight="1" x14ac:dyDescent="0.25">
      <c r="G172" s="2"/>
    </row>
    <row r="173" spans="7:7" ht="15.75" customHeight="1" x14ac:dyDescent="0.25">
      <c r="G173" s="2"/>
    </row>
    <row r="174" spans="7:7" ht="15.75" customHeight="1" x14ac:dyDescent="0.25">
      <c r="G174" s="2"/>
    </row>
    <row r="175" spans="7:7" ht="15.75" customHeight="1" x14ac:dyDescent="0.25">
      <c r="G175" s="2"/>
    </row>
    <row r="176" spans="7:7" ht="15.75" customHeight="1" x14ac:dyDescent="0.25">
      <c r="G176" s="2"/>
    </row>
    <row r="177" spans="7:7" ht="15.75" customHeight="1" x14ac:dyDescent="0.25">
      <c r="G177" s="2"/>
    </row>
    <row r="178" spans="7:7" ht="15.75" customHeight="1" x14ac:dyDescent="0.25">
      <c r="G178" s="2"/>
    </row>
    <row r="179" spans="7:7" ht="15.75" customHeight="1" x14ac:dyDescent="0.25">
      <c r="G179" s="2"/>
    </row>
    <row r="180" spans="7:7" ht="15.75" customHeight="1" x14ac:dyDescent="0.25">
      <c r="G180" s="2"/>
    </row>
    <row r="181" spans="7:7" ht="15.75" customHeight="1" x14ac:dyDescent="0.25">
      <c r="G181" s="2"/>
    </row>
    <row r="182" spans="7:7" ht="15.75" customHeight="1" x14ac:dyDescent="0.25">
      <c r="G182" s="2"/>
    </row>
    <row r="183" spans="7:7" ht="15.75" customHeight="1" x14ac:dyDescent="0.25">
      <c r="G183" s="2"/>
    </row>
    <row r="184" spans="7:7" ht="15.75" customHeight="1" x14ac:dyDescent="0.25">
      <c r="G184" s="2"/>
    </row>
    <row r="185" spans="7:7" ht="15.75" customHeight="1" x14ac:dyDescent="0.25">
      <c r="G185" s="2"/>
    </row>
    <row r="186" spans="7:7" ht="15.75" customHeight="1" x14ac:dyDescent="0.25">
      <c r="G186" s="2"/>
    </row>
    <row r="187" spans="7:7" ht="15.75" customHeight="1" x14ac:dyDescent="0.25">
      <c r="G187" s="2"/>
    </row>
    <row r="188" spans="7:7" ht="15.75" customHeight="1" x14ac:dyDescent="0.25">
      <c r="G188" s="2"/>
    </row>
    <row r="189" spans="7:7" ht="15.75" customHeight="1" x14ac:dyDescent="0.25">
      <c r="G189" s="2"/>
    </row>
    <row r="190" spans="7:7" ht="15.75" customHeight="1" x14ac:dyDescent="0.25">
      <c r="G190" s="2"/>
    </row>
    <row r="191" spans="7:7" ht="15.75" customHeight="1" x14ac:dyDescent="0.25">
      <c r="G191" s="2"/>
    </row>
    <row r="192" spans="7:7" ht="15.75" customHeight="1" x14ac:dyDescent="0.25">
      <c r="G192" s="2"/>
    </row>
    <row r="193" spans="7:7" ht="15.75" customHeight="1" x14ac:dyDescent="0.25">
      <c r="G193" s="2"/>
    </row>
    <row r="194" spans="7:7" ht="15.75" customHeight="1" x14ac:dyDescent="0.25">
      <c r="G194" s="2"/>
    </row>
    <row r="195" spans="7:7" ht="15.75" customHeight="1" x14ac:dyDescent="0.25">
      <c r="G195" s="2"/>
    </row>
    <row r="196" spans="7:7" ht="15.75" customHeight="1" x14ac:dyDescent="0.25">
      <c r="G196" s="2"/>
    </row>
    <row r="197" spans="7:7" ht="15.75" customHeight="1" x14ac:dyDescent="0.25">
      <c r="G197" s="2"/>
    </row>
    <row r="198" spans="7:7" ht="15.75" customHeight="1" x14ac:dyDescent="0.25">
      <c r="G198" s="2"/>
    </row>
    <row r="199" spans="7:7" ht="15.75" customHeight="1" x14ac:dyDescent="0.25">
      <c r="G199" s="2"/>
    </row>
    <row r="200" spans="7:7" ht="15.75" customHeight="1" x14ac:dyDescent="0.25">
      <c r="G200" s="2"/>
    </row>
    <row r="201" spans="7:7" ht="15.75" customHeight="1" x14ac:dyDescent="0.25">
      <c r="G201" s="2"/>
    </row>
    <row r="202" spans="7:7" ht="15.75" customHeight="1" x14ac:dyDescent="0.25">
      <c r="G202" s="2"/>
    </row>
    <row r="203" spans="7:7" ht="15.75" customHeight="1" x14ac:dyDescent="0.25">
      <c r="G203" s="2"/>
    </row>
    <row r="204" spans="7:7" ht="15.75" customHeight="1" x14ac:dyDescent="0.25">
      <c r="G204" s="2"/>
    </row>
    <row r="205" spans="7:7" ht="15.75" customHeight="1" x14ac:dyDescent="0.25">
      <c r="G205" s="2"/>
    </row>
    <row r="206" spans="7:7" ht="15.75" customHeight="1" x14ac:dyDescent="0.25">
      <c r="G206" s="2"/>
    </row>
    <row r="207" spans="7:7" ht="15.75" customHeight="1" x14ac:dyDescent="0.25">
      <c r="G207" s="2"/>
    </row>
    <row r="208" spans="7:7" ht="15.75" customHeight="1" x14ac:dyDescent="0.25">
      <c r="G208" s="2"/>
    </row>
    <row r="209" spans="7:7" ht="15.75" customHeight="1" x14ac:dyDescent="0.25">
      <c r="G209" s="2"/>
    </row>
    <row r="210" spans="7:7" ht="15.75" customHeight="1" x14ac:dyDescent="0.25">
      <c r="G210" s="2"/>
    </row>
    <row r="211" spans="7:7" ht="15.75" customHeight="1" x14ac:dyDescent="0.25">
      <c r="G211" s="2"/>
    </row>
    <row r="212" spans="7:7" ht="15.75" customHeight="1" x14ac:dyDescent="0.25">
      <c r="G212" s="2"/>
    </row>
    <row r="213" spans="7:7" ht="15.75" customHeight="1" x14ac:dyDescent="0.25">
      <c r="G213" s="2"/>
    </row>
    <row r="214" spans="7:7" ht="15.75" customHeight="1" x14ac:dyDescent="0.25">
      <c r="G214" s="2"/>
    </row>
    <row r="215" spans="7:7" ht="15.75" customHeight="1" x14ac:dyDescent="0.25">
      <c r="G215" s="2"/>
    </row>
    <row r="216" spans="7:7" ht="15.75" customHeight="1" x14ac:dyDescent="0.25">
      <c r="G216" s="2"/>
    </row>
    <row r="217" spans="7:7" ht="15.75" customHeight="1" x14ac:dyDescent="0.25">
      <c r="G217" s="2"/>
    </row>
    <row r="218" spans="7:7" ht="15.75" customHeight="1" x14ac:dyDescent="0.25">
      <c r="G218" s="2"/>
    </row>
    <row r="219" spans="7:7" ht="15.75" customHeight="1" x14ac:dyDescent="0.25">
      <c r="G219" s="2"/>
    </row>
    <row r="220" spans="7:7" ht="15.75" customHeight="1" x14ac:dyDescent="0.25">
      <c r="G220" s="2"/>
    </row>
    <row r="221" spans="7:7" ht="15.75" customHeight="1" x14ac:dyDescent="0.25">
      <c r="G221" s="2"/>
    </row>
    <row r="222" spans="7:7" ht="15.75" customHeight="1" x14ac:dyDescent="0.25">
      <c r="G222" s="2"/>
    </row>
    <row r="223" spans="7:7" ht="15.75" customHeight="1" x14ac:dyDescent="0.25">
      <c r="G223" s="2"/>
    </row>
    <row r="224" spans="7:7" ht="15.75" customHeight="1" x14ac:dyDescent="0.25">
      <c r="G224" s="2"/>
    </row>
    <row r="225" spans="7:7" ht="15.75" customHeight="1" x14ac:dyDescent="0.25">
      <c r="G225" s="2"/>
    </row>
    <row r="226" spans="7:7" ht="15.75" customHeight="1" x14ac:dyDescent="0.25">
      <c r="G226" s="2"/>
    </row>
    <row r="227" spans="7:7" ht="15.75" customHeight="1" x14ac:dyDescent="0.25">
      <c r="G227" s="2"/>
    </row>
    <row r="228" spans="7:7" ht="15.75" customHeight="1" x14ac:dyDescent="0.25">
      <c r="G228" s="2"/>
    </row>
    <row r="229" spans="7:7" ht="15.75" customHeight="1" x14ac:dyDescent="0.25">
      <c r="G229" s="2"/>
    </row>
    <row r="230" spans="7:7" ht="15.75" customHeight="1" x14ac:dyDescent="0.25">
      <c r="G230" s="2"/>
    </row>
    <row r="231" spans="7:7" ht="15.75" customHeight="1" x14ac:dyDescent="0.25">
      <c r="G231" s="2"/>
    </row>
    <row r="232" spans="7:7" ht="15.75" customHeight="1" x14ac:dyDescent="0.25">
      <c r="G232" s="2"/>
    </row>
    <row r="233" spans="7:7" ht="15.75" customHeight="1" x14ac:dyDescent="0.25">
      <c r="G233" s="2"/>
    </row>
    <row r="234" spans="7:7" ht="15.75" customHeight="1" x14ac:dyDescent="0.25">
      <c r="G234" s="2"/>
    </row>
    <row r="235" spans="7:7" ht="15.75" customHeight="1" x14ac:dyDescent="0.25">
      <c r="G235" s="2"/>
    </row>
    <row r="236" spans="7:7" ht="15.75" customHeight="1" x14ac:dyDescent="0.25">
      <c r="G236" s="2"/>
    </row>
    <row r="237" spans="7:7" ht="15.75" customHeight="1" x14ac:dyDescent="0.25">
      <c r="G237" s="2"/>
    </row>
    <row r="238" spans="7:7" ht="15.75" customHeight="1" x14ac:dyDescent="0.25">
      <c r="G238" s="2"/>
    </row>
    <row r="239" spans="7:7" ht="15.75" customHeight="1" x14ac:dyDescent="0.25">
      <c r="G239" s="2"/>
    </row>
    <row r="240" spans="7:7" ht="15.75" customHeight="1" x14ac:dyDescent="0.25">
      <c r="G240" s="2"/>
    </row>
    <row r="241" spans="7:7" ht="15.75" customHeight="1" x14ac:dyDescent="0.25">
      <c r="G241" s="2"/>
    </row>
    <row r="242" spans="7:7" ht="15.75" customHeight="1" x14ac:dyDescent="0.25">
      <c r="G242" s="2"/>
    </row>
    <row r="243" spans="7:7" ht="15.75" customHeight="1" x14ac:dyDescent="0.25">
      <c r="G243" s="2"/>
    </row>
    <row r="244" spans="7:7" ht="15.75" customHeight="1" x14ac:dyDescent="0.25">
      <c r="G244" s="2"/>
    </row>
    <row r="245" spans="7:7" ht="15.75" customHeight="1" x14ac:dyDescent="0.25">
      <c r="G245" s="2"/>
    </row>
    <row r="246" spans="7:7" ht="15.75" customHeight="1" x14ac:dyDescent="0.25">
      <c r="G246" s="2"/>
    </row>
    <row r="247" spans="7:7" ht="15.75" customHeight="1" x14ac:dyDescent="0.25">
      <c r="G247" s="2"/>
    </row>
    <row r="248" spans="7:7" ht="15.75" customHeight="1" x14ac:dyDescent="0.25">
      <c r="G248" s="2"/>
    </row>
    <row r="249" spans="7:7" ht="15.75" customHeight="1" x14ac:dyDescent="0.25">
      <c r="G249" s="2"/>
    </row>
    <row r="250" spans="7:7" ht="15.75" customHeight="1" x14ac:dyDescent="0.25">
      <c r="G250" s="2"/>
    </row>
    <row r="251" spans="7:7" ht="15.75" customHeight="1" x14ac:dyDescent="0.25">
      <c r="G251" s="2"/>
    </row>
    <row r="252" spans="7:7" ht="15.75" customHeight="1" x14ac:dyDescent="0.25">
      <c r="G252" s="2"/>
    </row>
    <row r="253" spans="7:7" ht="15.75" customHeight="1" x14ac:dyDescent="0.25">
      <c r="G253" s="2"/>
    </row>
    <row r="254" spans="7:7" ht="15.75" customHeight="1" x14ac:dyDescent="0.25">
      <c r="G254" s="2"/>
    </row>
    <row r="255" spans="7:7" ht="15.75" customHeight="1" x14ac:dyDescent="0.25">
      <c r="G255" s="2"/>
    </row>
    <row r="256" spans="7:7" ht="15.75" customHeight="1" x14ac:dyDescent="0.25">
      <c r="G256" s="2"/>
    </row>
    <row r="257" spans="7:7" ht="15.75" customHeight="1" x14ac:dyDescent="0.25">
      <c r="G257" s="2"/>
    </row>
    <row r="258" spans="7:7" ht="15.75" customHeight="1" x14ac:dyDescent="0.25">
      <c r="G258" s="2"/>
    </row>
    <row r="259" spans="7:7" ht="15.75" customHeight="1" x14ac:dyDescent="0.25">
      <c r="G259" s="2"/>
    </row>
    <row r="260" spans="7:7" ht="15.75" customHeight="1" x14ac:dyDescent="0.25">
      <c r="G260" s="2"/>
    </row>
    <row r="261" spans="7:7" ht="15.75" customHeight="1" x14ac:dyDescent="0.25">
      <c r="G261" s="2"/>
    </row>
    <row r="262" spans="7:7" ht="15.75" customHeight="1" x14ac:dyDescent="0.25">
      <c r="G262" s="2"/>
    </row>
    <row r="263" spans="7:7" ht="15.75" customHeight="1" x14ac:dyDescent="0.25">
      <c r="G263" s="2"/>
    </row>
    <row r="264" spans="7:7" ht="15.75" customHeight="1" x14ac:dyDescent="0.25">
      <c r="G264" s="2"/>
    </row>
    <row r="265" spans="7:7" ht="15.75" customHeight="1" x14ac:dyDescent="0.25">
      <c r="G265" s="2"/>
    </row>
    <row r="266" spans="7:7" ht="15.75" customHeight="1" x14ac:dyDescent="0.25">
      <c r="G266" s="2"/>
    </row>
    <row r="267" spans="7:7" ht="15.75" customHeight="1" x14ac:dyDescent="0.25">
      <c r="G267" s="2"/>
    </row>
    <row r="268" spans="7:7" ht="15.75" customHeight="1" x14ac:dyDescent="0.25">
      <c r="G268" s="2"/>
    </row>
    <row r="269" spans="7:7" ht="15.75" customHeight="1" x14ac:dyDescent="0.25">
      <c r="G269" s="2"/>
    </row>
    <row r="270" spans="7:7" ht="15.75" customHeight="1" x14ac:dyDescent="0.25">
      <c r="G270" s="2"/>
    </row>
    <row r="271" spans="7:7" ht="15.75" customHeight="1" x14ac:dyDescent="0.25">
      <c r="G271" s="2"/>
    </row>
    <row r="272" spans="7:7" ht="15.75" customHeight="1" x14ac:dyDescent="0.25">
      <c r="G272" s="2"/>
    </row>
    <row r="273" spans="7:7" ht="15.75" customHeight="1" x14ac:dyDescent="0.25">
      <c r="G273" s="2"/>
    </row>
    <row r="274" spans="7:7" ht="15.75" customHeight="1" x14ac:dyDescent="0.25">
      <c r="G274" s="2"/>
    </row>
    <row r="275" spans="7:7" ht="15.75" customHeight="1" x14ac:dyDescent="0.25">
      <c r="G275" s="2"/>
    </row>
    <row r="276" spans="7:7" ht="15.75" customHeight="1" x14ac:dyDescent="0.25">
      <c r="G276" s="2"/>
    </row>
    <row r="277" spans="7:7" ht="15.75" customHeight="1" x14ac:dyDescent="0.25">
      <c r="G277" s="2"/>
    </row>
    <row r="278" spans="7:7" ht="15.75" customHeight="1" x14ac:dyDescent="0.25">
      <c r="G278" s="2"/>
    </row>
    <row r="279" spans="7:7" ht="15.75" customHeight="1" x14ac:dyDescent="0.25">
      <c r="G279" s="2"/>
    </row>
    <row r="280" spans="7:7" ht="15.75" customHeight="1" x14ac:dyDescent="0.25">
      <c r="G280" s="2"/>
    </row>
    <row r="281" spans="7:7" ht="15.75" customHeight="1" x14ac:dyDescent="0.25">
      <c r="G281" s="2"/>
    </row>
    <row r="282" spans="7:7" ht="15.75" customHeight="1" x14ac:dyDescent="0.25">
      <c r="G282" s="2"/>
    </row>
    <row r="283" spans="7:7" ht="15.75" customHeight="1" x14ac:dyDescent="0.25">
      <c r="G283" s="2"/>
    </row>
    <row r="284" spans="7:7" ht="15.75" customHeight="1" x14ac:dyDescent="0.25">
      <c r="G284" s="2"/>
    </row>
    <row r="285" spans="7:7" ht="15.75" customHeight="1" x14ac:dyDescent="0.25">
      <c r="G285" s="2"/>
    </row>
    <row r="286" spans="7:7" ht="15.75" customHeight="1" x14ac:dyDescent="0.25">
      <c r="G286" s="2"/>
    </row>
    <row r="287" spans="7:7" ht="15.75" customHeight="1" x14ac:dyDescent="0.25">
      <c r="G287" s="2"/>
    </row>
    <row r="288" spans="7:7" ht="15.75" customHeight="1" x14ac:dyDescent="0.25">
      <c r="G288" s="2"/>
    </row>
    <row r="289" spans="7:7" ht="15.75" customHeight="1" x14ac:dyDescent="0.25">
      <c r="G289" s="2"/>
    </row>
    <row r="290" spans="7:7" ht="15.75" customHeight="1" x14ac:dyDescent="0.25">
      <c r="G290" s="2"/>
    </row>
    <row r="291" spans="7:7" ht="15.75" customHeight="1" x14ac:dyDescent="0.25">
      <c r="G291" s="2"/>
    </row>
    <row r="292" spans="7:7" ht="15.75" customHeight="1" x14ac:dyDescent="0.25">
      <c r="G292" s="2"/>
    </row>
    <row r="293" spans="7:7" ht="15.75" customHeight="1" x14ac:dyDescent="0.25">
      <c r="G293" s="2"/>
    </row>
    <row r="294" spans="7:7" ht="15.75" customHeight="1" x14ac:dyDescent="0.25">
      <c r="G294" s="2"/>
    </row>
    <row r="295" spans="7:7" ht="15.75" customHeight="1" x14ac:dyDescent="0.25">
      <c r="G295" s="2"/>
    </row>
    <row r="296" spans="7:7" ht="15.75" customHeight="1" x14ac:dyDescent="0.25">
      <c r="G296" s="2"/>
    </row>
    <row r="297" spans="7:7" ht="15.75" customHeight="1" x14ac:dyDescent="0.25">
      <c r="G297" s="2"/>
    </row>
    <row r="298" spans="7:7" ht="15.75" customHeight="1" x14ac:dyDescent="0.25">
      <c r="G298" s="2"/>
    </row>
    <row r="299" spans="7:7" ht="15.75" customHeight="1" x14ac:dyDescent="0.25">
      <c r="G299" s="2"/>
    </row>
    <row r="300" spans="7:7" ht="15.75" customHeight="1" x14ac:dyDescent="0.25">
      <c r="G300" s="2"/>
    </row>
    <row r="301" spans="7:7" ht="15.75" customHeight="1" x14ac:dyDescent="0.25">
      <c r="G301" s="2"/>
    </row>
    <row r="302" spans="7:7" ht="15.75" customHeight="1" x14ac:dyDescent="0.25">
      <c r="G302" s="2"/>
    </row>
    <row r="303" spans="7:7" ht="15.75" customHeight="1" x14ac:dyDescent="0.25">
      <c r="G303" s="2"/>
    </row>
    <row r="304" spans="7:7" ht="15.75" customHeight="1" x14ac:dyDescent="0.25">
      <c r="G304" s="2"/>
    </row>
    <row r="305" spans="7:7" ht="15.75" customHeight="1" x14ac:dyDescent="0.25">
      <c r="G305" s="2"/>
    </row>
    <row r="306" spans="7:7" ht="15.75" customHeight="1" x14ac:dyDescent="0.25">
      <c r="G306" s="2"/>
    </row>
    <row r="307" spans="7:7" ht="15.75" customHeight="1" x14ac:dyDescent="0.25">
      <c r="G307" s="2"/>
    </row>
    <row r="308" spans="7:7" ht="15.75" customHeight="1" x14ac:dyDescent="0.25">
      <c r="G308" s="2"/>
    </row>
    <row r="309" spans="7:7" ht="15.75" customHeight="1" x14ac:dyDescent="0.25">
      <c r="G309" s="2"/>
    </row>
    <row r="310" spans="7:7" ht="15.75" customHeight="1" x14ac:dyDescent="0.25">
      <c r="G310" s="2"/>
    </row>
    <row r="311" spans="7:7" ht="15.75" customHeight="1" x14ac:dyDescent="0.25">
      <c r="G311" s="2"/>
    </row>
    <row r="312" spans="7:7" ht="15.75" customHeight="1" x14ac:dyDescent="0.25">
      <c r="G312" s="2"/>
    </row>
    <row r="313" spans="7:7" ht="15.75" customHeight="1" x14ac:dyDescent="0.25">
      <c r="G313" s="2"/>
    </row>
    <row r="314" spans="7:7" ht="15.75" customHeight="1" x14ac:dyDescent="0.25">
      <c r="G314" s="2"/>
    </row>
    <row r="315" spans="7:7" ht="15.75" customHeight="1" x14ac:dyDescent="0.25">
      <c r="G315" s="2"/>
    </row>
    <row r="316" spans="7:7" ht="15.75" customHeight="1" x14ac:dyDescent="0.25">
      <c r="G316" s="2"/>
    </row>
    <row r="317" spans="7:7" ht="15.75" customHeight="1" x14ac:dyDescent="0.25">
      <c r="G317" s="2"/>
    </row>
    <row r="318" spans="7:7" ht="15.75" customHeight="1" x14ac:dyDescent="0.25">
      <c r="G318" s="2"/>
    </row>
    <row r="319" spans="7:7" ht="15.75" customHeight="1" x14ac:dyDescent="0.25">
      <c r="G319" s="2"/>
    </row>
    <row r="320" spans="7:7" ht="15.75" customHeight="1" x14ac:dyDescent="0.25">
      <c r="G320" s="2"/>
    </row>
    <row r="321" spans="7:7" ht="15.75" customHeight="1" x14ac:dyDescent="0.25">
      <c r="G321" s="2"/>
    </row>
    <row r="322" spans="7:7" ht="15.75" customHeight="1" x14ac:dyDescent="0.25">
      <c r="G322" s="2"/>
    </row>
    <row r="323" spans="7:7" ht="15.75" customHeight="1" x14ac:dyDescent="0.25">
      <c r="G323" s="2"/>
    </row>
    <row r="324" spans="7:7" ht="15.75" customHeight="1" x14ac:dyDescent="0.25">
      <c r="G324" s="2"/>
    </row>
    <row r="325" spans="7:7" ht="15.75" customHeight="1" x14ac:dyDescent="0.25">
      <c r="G325" s="2"/>
    </row>
    <row r="326" spans="7:7" ht="15.75" customHeight="1" x14ac:dyDescent="0.25">
      <c r="G326" s="2"/>
    </row>
    <row r="327" spans="7:7" ht="15.75" customHeight="1" x14ac:dyDescent="0.25">
      <c r="G327" s="2"/>
    </row>
    <row r="328" spans="7:7" ht="15.75" customHeight="1" x14ac:dyDescent="0.25">
      <c r="G328" s="2"/>
    </row>
    <row r="329" spans="7:7" ht="15.75" customHeight="1" x14ac:dyDescent="0.25">
      <c r="G329" s="2"/>
    </row>
    <row r="330" spans="7:7" ht="15.75" customHeight="1" x14ac:dyDescent="0.25">
      <c r="G330" s="2"/>
    </row>
    <row r="331" spans="7:7" ht="15.75" customHeight="1" x14ac:dyDescent="0.25">
      <c r="G331" s="2"/>
    </row>
    <row r="332" spans="7:7" ht="15.75" customHeight="1" x14ac:dyDescent="0.25">
      <c r="G332" s="2"/>
    </row>
    <row r="333" spans="7:7" ht="15.75" customHeight="1" x14ac:dyDescent="0.25">
      <c r="G333" s="2"/>
    </row>
    <row r="334" spans="7:7" ht="15.75" customHeight="1" x14ac:dyDescent="0.25">
      <c r="G334" s="2"/>
    </row>
    <row r="335" spans="7:7" ht="15.75" customHeight="1" x14ac:dyDescent="0.25">
      <c r="G335" s="2"/>
    </row>
    <row r="336" spans="7:7" ht="15.75" customHeight="1" x14ac:dyDescent="0.25">
      <c r="G336" s="2"/>
    </row>
    <row r="337" spans="7:7" ht="15.75" customHeight="1" x14ac:dyDescent="0.25">
      <c r="G337" s="2"/>
    </row>
    <row r="338" spans="7:7" ht="15.75" customHeight="1" x14ac:dyDescent="0.25">
      <c r="G338" s="2"/>
    </row>
    <row r="339" spans="7:7" ht="15.75" customHeight="1" x14ac:dyDescent="0.25">
      <c r="G339" s="2"/>
    </row>
    <row r="340" spans="7:7" ht="15.75" customHeight="1" x14ac:dyDescent="0.25">
      <c r="G340" s="2"/>
    </row>
    <row r="341" spans="7:7" ht="15.75" customHeight="1" x14ac:dyDescent="0.25">
      <c r="G341" s="2"/>
    </row>
    <row r="342" spans="7:7" ht="15.75" customHeight="1" x14ac:dyDescent="0.25">
      <c r="G342" s="2"/>
    </row>
    <row r="343" spans="7:7" ht="15.75" customHeight="1" x14ac:dyDescent="0.25">
      <c r="G343" s="2"/>
    </row>
    <row r="344" spans="7:7" ht="15.75" customHeight="1" x14ac:dyDescent="0.25">
      <c r="G344" s="2"/>
    </row>
    <row r="345" spans="7:7" ht="15.75" customHeight="1" x14ac:dyDescent="0.25">
      <c r="G345" s="2"/>
    </row>
    <row r="346" spans="7:7" ht="15.75" customHeight="1" x14ac:dyDescent="0.25">
      <c r="G346" s="2"/>
    </row>
    <row r="347" spans="7:7" ht="15.75" customHeight="1" x14ac:dyDescent="0.25">
      <c r="G347" s="2"/>
    </row>
    <row r="348" spans="7:7" ht="15.75" customHeight="1" x14ac:dyDescent="0.25">
      <c r="G348" s="2"/>
    </row>
    <row r="349" spans="7:7" ht="15.75" customHeight="1" x14ac:dyDescent="0.25">
      <c r="G349" s="2"/>
    </row>
    <row r="350" spans="7:7" ht="15.75" customHeight="1" x14ac:dyDescent="0.25">
      <c r="G350" s="2"/>
    </row>
    <row r="351" spans="7:7" ht="15.75" customHeight="1" x14ac:dyDescent="0.25">
      <c r="G351" s="2"/>
    </row>
    <row r="352" spans="7:7" ht="15.75" customHeight="1" x14ac:dyDescent="0.25">
      <c r="G352" s="2"/>
    </row>
    <row r="353" spans="7:7" ht="15.75" customHeight="1" x14ac:dyDescent="0.25">
      <c r="G353" s="2"/>
    </row>
    <row r="354" spans="7:7" ht="15.75" customHeight="1" x14ac:dyDescent="0.25">
      <c r="G354" s="2"/>
    </row>
    <row r="355" spans="7:7" ht="15.75" customHeight="1" x14ac:dyDescent="0.25">
      <c r="G355" s="2"/>
    </row>
    <row r="356" spans="7:7" ht="15.75" customHeight="1" x14ac:dyDescent="0.25">
      <c r="G356" s="2"/>
    </row>
    <row r="357" spans="7:7" ht="15.75" customHeight="1" x14ac:dyDescent="0.25">
      <c r="G357" s="2"/>
    </row>
    <row r="358" spans="7:7" ht="15.75" customHeight="1" x14ac:dyDescent="0.25">
      <c r="G358" s="2"/>
    </row>
    <row r="359" spans="7:7" ht="15.75" customHeight="1" x14ac:dyDescent="0.25">
      <c r="G359" s="2"/>
    </row>
    <row r="360" spans="7:7" ht="15.75" customHeight="1" x14ac:dyDescent="0.25">
      <c r="G360" s="2"/>
    </row>
    <row r="361" spans="7:7" ht="15.75" customHeight="1" x14ac:dyDescent="0.25">
      <c r="G361" s="2"/>
    </row>
    <row r="362" spans="7:7" ht="15.75" customHeight="1" x14ac:dyDescent="0.25">
      <c r="G362" s="2"/>
    </row>
    <row r="363" spans="7:7" ht="15.75" customHeight="1" x14ac:dyDescent="0.25">
      <c r="G363" s="2"/>
    </row>
    <row r="364" spans="7:7" ht="15.75" customHeight="1" x14ac:dyDescent="0.25">
      <c r="G364" s="2"/>
    </row>
    <row r="365" spans="7:7" ht="15.75" customHeight="1" x14ac:dyDescent="0.25">
      <c r="G365" s="2"/>
    </row>
    <row r="366" spans="7:7" ht="15.75" customHeight="1" x14ac:dyDescent="0.25">
      <c r="G366" s="2"/>
    </row>
    <row r="367" spans="7:7" ht="15.75" customHeight="1" x14ac:dyDescent="0.25">
      <c r="G367" s="2"/>
    </row>
    <row r="368" spans="7:7" ht="15.75" customHeight="1" x14ac:dyDescent="0.25">
      <c r="G368" s="2"/>
    </row>
    <row r="369" spans="7:7" ht="15.75" customHeight="1" x14ac:dyDescent="0.25">
      <c r="G369" s="2"/>
    </row>
    <row r="370" spans="7:7" ht="15.75" customHeight="1" x14ac:dyDescent="0.25">
      <c r="G370" s="2"/>
    </row>
    <row r="371" spans="7:7" ht="15.75" customHeight="1" x14ac:dyDescent="0.25">
      <c r="G371" s="2"/>
    </row>
    <row r="372" spans="7:7" ht="15.75" customHeight="1" x14ac:dyDescent="0.25">
      <c r="G372" s="2"/>
    </row>
    <row r="373" spans="7:7" ht="15.75" customHeight="1" x14ac:dyDescent="0.25">
      <c r="G373" s="2"/>
    </row>
    <row r="374" spans="7:7" ht="15.75" customHeight="1" x14ac:dyDescent="0.25">
      <c r="G374" s="2"/>
    </row>
    <row r="375" spans="7:7" ht="15.75" customHeight="1" x14ac:dyDescent="0.25">
      <c r="G375" s="2"/>
    </row>
    <row r="376" spans="7:7" ht="15.75" customHeight="1" x14ac:dyDescent="0.25">
      <c r="G376" s="2"/>
    </row>
    <row r="377" spans="7:7" ht="15.75" customHeight="1" x14ac:dyDescent="0.25">
      <c r="G377" s="2"/>
    </row>
    <row r="378" spans="7:7" ht="15.75" customHeight="1" x14ac:dyDescent="0.25">
      <c r="G378" s="2"/>
    </row>
    <row r="379" spans="7:7" ht="15.75" customHeight="1" x14ac:dyDescent="0.25">
      <c r="G379" s="2"/>
    </row>
    <row r="380" spans="7:7" ht="15.75" customHeight="1" x14ac:dyDescent="0.25">
      <c r="G380" s="2"/>
    </row>
    <row r="381" spans="7:7" ht="15.75" customHeight="1" x14ac:dyDescent="0.25">
      <c r="G381" s="2"/>
    </row>
    <row r="382" spans="7:7" ht="15.75" customHeight="1" x14ac:dyDescent="0.25">
      <c r="G382" s="2"/>
    </row>
    <row r="383" spans="7:7" ht="15.75" customHeight="1" x14ac:dyDescent="0.25">
      <c r="G383" s="2"/>
    </row>
    <row r="384" spans="7:7" ht="15.75" customHeight="1" x14ac:dyDescent="0.25">
      <c r="G384" s="2"/>
    </row>
    <row r="385" spans="7:7" ht="15.75" customHeight="1" x14ac:dyDescent="0.25">
      <c r="G385" s="2"/>
    </row>
    <row r="386" spans="7:7" ht="15.75" customHeight="1" x14ac:dyDescent="0.25">
      <c r="G386" s="2"/>
    </row>
    <row r="387" spans="7:7" ht="15.75" customHeight="1" x14ac:dyDescent="0.25">
      <c r="G387" s="2"/>
    </row>
    <row r="388" spans="7:7" ht="15.75" customHeight="1" x14ac:dyDescent="0.25">
      <c r="G388" s="2"/>
    </row>
    <row r="389" spans="7:7" ht="15.75" customHeight="1" x14ac:dyDescent="0.25">
      <c r="G389" s="2"/>
    </row>
    <row r="390" spans="7:7" ht="15.75" customHeight="1" x14ac:dyDescent="0.25">
      <c r="G390" s="2"/>
    </row>
    <row r="391" spans="7:7" ht="15.75" customHeight="1" x14ac:dyDescent="0.25">
      <c r="G391" s="2"/>
    </row>
    <row r="392" spans="7:7" ht="15.75" customHeight="1" x14ac:dyDescent="0.25">
      <c r="G392" s="2"/>
    </row>
    <row r="393" spans="7:7" ht="15.75" customHeight="1" x14ac:dyDescent="0.25">
      <c r="G393" s="2"/>
    </row>
    <row r="394" spans="7:7" ht="15.75" customHeight="1" x14ac:dyDescent="0.25">
      <c r="G394" s="2"/>
    </row>
    <row r="395" spans="7:7" ht="15.75" customHeight="1" x14ac:dyDescent="0.25">
      <c r="G395" s="2"/>
    </row>
    <row r="396" spans="7:7" ht="15.75" customHeight="1" x14ac:dyDescent="0.25">
      <c r="G396" s="2"/>
    </row>
    <row r="397" spans="7:7" ht="15.75" customHeight="1" x14ac:dyDescent="0.25">
      <c r="G397" s="2"/>
    </row>
    <row r="398" spans="7:7" ht="15.75" customHeight="1" x14ac:dyDescent="0.25">
      <c r="G398" s="2"/>
    </row>
    <row r="399" spans="7:7" ht="15.75" customHeight="1" x14ac:dyDescent="0.25">
      <c r="G399" s="2"/>
    </row>
    <row r="400" spans="7:7" ht="15.75" customHeight="1" x14ac:dyDescent="0.25">
      <c r="G400" s="2"/>
    </row>
    <row r="401" spans="7:7" ht="15.75" customHeight="1" x14ac:dyDescent="0.25">
      <c r="G401" s="2"/>
    </row>
    <row r="402" spans="7:7" ht="15.75" customHeight="1" x14ac:dyDescent="0.25">
      <c r="G402" s="2"/>
    </row>
    <row r="403" spans="7:7" ht="15.75" customHeight="1" x14ac:dyDescent="0.25">
      <c r="G403" s="2"/>
    </row>
    <row r="404" spans="7:7" ht="15.75" customHeight="1" x14ac:dyDescent="0.25">
      <c r="G404" s="2"/>
    </row>
    <row r="405" spans="7:7" ht="15.75" customHeight="1" x14ac:dyDescent="0.25">
      <c r="G405" s="2"/>
    </row>
    <row r="406" spans="7:7" ht="15.75" customHeight="1" x14ac:dyDescent="0.25">
      <c r="G406" s="2"/>
    </row>
    <row r="407" spans="7:7" ht="15.75" customHeight="1" x14ac:dyDescent="0.25">
      <c r="G407" s="2"/>
    </row>
    <row r="408" spans="7:7" ht="15.75" customHeight="1" x14ac:dyDescent="0.25">
      <c r="G408" s="2"/>
    </row>
    <row r="409" spans="7:7" ht="15.75" customHeight="1" x14ac:dyDescent="0.25">
      <c r="G409" s="2"/>
    </row>
    <row r="410" spans="7:7" ht="15.75" customHeight="1" x14ac:dyDescent="0.25">
      <c r="G410" s="2"/>
    </row>
    <row r="411" spans="7:7" ht="15.75" customHeight="1" x14ac:dyDescent="0.25">
      <c r="G411" s="2"/>
    </row>
    <row r="412" spans="7:7" ht="15.75" customHeight="1" x14ac:dyDescent="0.25">
      <c r="G412" s="2"/>
    </row>
    <row r="413" spans="7:7" ht="15.75" customHeight="1" x14ac:dyDescent="0.25">
      <c r="G413" s="2"/>
    </row>
    <row r="414" spans="7:7" ht="15.75" customHeight="1" x14ac:dyDescent="0.25">
      <c r="G414" s="2"/>
    </row>
    <row r="415" spans="7:7" ht="15.75" customHeight="1" x14ac:dyDescent="0.25">
      <c r="G415" s="2"/>
    </row>
    <row r="416" spans="7:7" ht="15.75" customHeight="1" x14ac:dyDescent="0.25">
      <c r="G416" s="2"/>
    </row>
    <row r="417" spans="7:7" ht="15.75" customHeight="1" x14ac:dyDescent="0.25">
      <c r="G417" s="2"/>
    </row>
    <row r="418" spans="7:7" ht="15.75" customHeight="1" x14ac:dyDescent="0.25">
      <c r="G418" s="2"/>
    </row>
    <row r="419" spans="7:7" ht="15.75" customHeight="1" x14ac:dyDescent="0.25">
      <c r="G419" s="2"/>
    </row>
    <row r="420" spans="7:7" ht="15.75" customHeight="1" x14ac:dyDescent="0.25">
      <c r="G420" s="2"/>
    </row>
    <row r="421" spans="7:7" ht="15.75" customHeight="1" x14ac:dyDescent="0.25">
      <c r="G421" s="2"/>
    </row>
    <row r="422" spans="7:7" ht="15.75" customHeight="1" x14ac:dyDescent="0.25">
      <c r="G422" s="2"/>
    </row>
    <row r="423" spans="7:7" ht="15.75" customHeight="1" x14ac:dyDescent="0.25">
      <c r="G423" s="2"/>
    </row>
    <row r="424" spans="7:7" ht="15.75" customHeight="1" x14ac:dyDescent="0.25">
      <c r="G424" s="2"/>
    </row>
    <row r="425" spans="7:7" ht="15.75" customHeight="1" x14ac:dyDescent="0.25">
      <c r="G425" s="2"/>
    </row>
    <row r="426" spans="7:7" ht="15.75" customHeight="1" x14ac:dyDescent="0.25">
      <c r="G426" s="2"/>
    </row>
    <row r="427" spans="7:7" ht="15.75" customHeight="1" x14ac:dyDescent="0.25">
      <c r="G427" s="2"/>
    </row>
    <row r="428" spans="7:7" ht="15.75" customHeight="1" x14ac:dyDescent="0.25">
      <c r="G428" s="2"/>
    </row>
    <row r="429" spans="7:7" ht="15.75" customHeight="1" x14ac:dyDescent="0.25">
      <c r="G429" s="2"/>
    </row>
    <row r="430" spans="7:7" ht="15.75" customHeight="1" x14ac:dyDescent="0.25">
      <c r="G430" s="2"/>
    </row>
    <row r="431" spans="7:7" ht="15.75" customHeight="1" x14ac:dyDescent="0.25">
      <c r="G431" s="2"/>
    </row>
    <row r="432" spans="7:7" ht="15.75" customHeight="1" x14ac:dyDescent="0.25">
      <c r="G432" s="2"/>
    </row>
    <row r="433" spans="7:7" ht="15.75" customHeight="1" x14ac:dyDescent="0.25">
      <c r="G433" s="2"/>
    </row>
    <row r="434" spans="7:7" ht="15.75" customHeight="1" x14ac:dyDescent="0.25">
      <c r="G434" s="2"/>
    </row>
    <row r="435" spans="7:7" ht="15.75" customHeight="1" x14ac:dyDescent="0.25">
      <c r="G435" s="2"/>
    </row>
    <row r="436" spans="7:7" ht="15.75" customHeight="1" x14ac:dyDescent="0.25">
      <c r="G436" s="2"/>
    </row>
    <row r="437" spans="7:7" ht="15.75" customHeight="1" x14ac:dyDescent="0.25">
      <c r="G437" s="2"/>
    </row>
    <row r="438" spans="7:7" ht="15.75" customHeight="1" x14ac:dyDescent="0.25">
      <c r="G438" s="2"/>
    </row>
    <row r="439" spans="7:7" ht="15.75" customHeight="1" x14ac:dyDescent="0.25">
      <c r="G439" s="2"/>
    </row>
    <row r="440" spans="7:7" ht="15.75" customHeight="1" x14ac:dyDescent="0.25">
      <c r="G440" s="2"/>
    </row>
    <row r="441" spans="7:7" ht="15.75" customHeight="1" x14ac:dyDescent="0.25">
      <c r="G441" s="2"/>
    </row>
    <row r="442" spans="7:7" ht="15.75" customHeight="1" x14ac:dyDescent="0.25">
      <c r="G442" s="2"/>
    </row>
    <row r="443" spans="7:7" ht="15.75" customHeight="1" x14ac:dyDescent="0.25">
      <c r="G443" s="2"/>
    </row>
    <row r="444" spans="7:7" ht="15.75" customHeight="1" x14ac:dyDescent="0.25">
      <c r="G444" s="2"/>
    </row>
    <row r="445" spans="7:7" ht="15.75" customHeight="1" x14ac:dyDescent="0.25">
      <c r="G445" s="2"/>
    </row>
    <row r="446" spans="7:7" ht="15.75" customHeight="1" x14ac:dyDescent="0.25">
      <c r="G446" s="2"/>
    </row>
    <row r="447" spans="7:7" ht="15.75" customHeight="1" x14ac:dyDescent="0.25">
      <c r="G447" s="2"/>
    </row>
    <row r="448" spans="7:7" ht="15.75" customHeight="1" x14ac:dyDescent="0.25">
      <c r="G448" s="2"/>
    </row>
    <row r="449" spans="7:7" ht="15.75" customHeight="1" x14ac:dyDescent="0.25">
      <c r="G449" s="2"/>
    </row>
    <row r="450" spans="7:7" ht="15.75" customHeight="1" x14ac:dyDescent="0.25">
      <c r="G450" s="2"/>
    </row>
    <row r="451" spans="7:7" ht="15.75" customHeight="1" x14ac:dyDescent="0.25">
      <c r="G451" s="2"/>
    </row>
    <row r="452" spans="7:7" ht="15.75" customHeight="1" x14ac:dyDescent="0.25">
      <c r="G452" s="2"/>
    </row>
    <row r="453" spans="7:7" ht="15.75" customHeight="1" x14ac:dyDescent="0.25">
      <c r="G453" s="2"/>
    </row>
    <row r="454" spans="7:7" ht="15.75" customHeight="1" x14ac:dyDescent="0.25">
      <c r="G454" s="2"/>
    </row>
    <row r="455" spans="7:7" ht="15.75" customHeight="1" x14ac:dyDescent="0.25">
      <c r="G455" s="2"/>
    </row>
    <row r="456" spans="7:7" ht="15.75" customHeight="1" x14ac:dyDescent="0.25">
      <c r="G456" s="2"/>
    </row>
    <row r="457" spans="7:7" ht="15.75" customHeight="1" x14ac:dyDescent="0.25">
      <c r="G457" s="2"/>
    </row>
    <row r="458" spans="7:7" ht="15.75" customHeight="1" x14ac:dyDescent="0.25">
      <c r="G458" s="2"/>
    </row>
    <row r="459" spans="7:7" ht="15.75" customHeight="1" x14ac:dyDescent="0.25">
      <c r="G459" s="2"/>
    </row>
    <row r="460" spans="7:7" ht="15.75" customHeight="1" x14ac:dyDescent="0.25">
      <c r="G460" s="2"/>
    </row>
    <row r="461" spans="7:7" ht="15.75" customHeight="1" x14ac:dyDescent="0.25">
      <c r="G461" s="2"/>
    </row>
    <row r="462" spans="7:7" ht="15.75" customHeight="1" x14ac:dyDescent="0.25">
      <c r="G462" s="2"/>
    </row>
    <row r="463" spans="7:7" ht="15.75" customHeight="1" x14ac:dyDescent="0.25">
      <c r="G463" s="2"/>
    </row>
    <row r="464" spans="7:7" ht="15.75" customHeight="1" x14ac:dyDescent="0.25">
      <c r="G464" s="2"/>
    </row>
    <row r="465" spans="7:7" ht="15.75" customHeight="1" x14ac:dyDescent="0.25">
      <c r="G465" s="2"/>
    </row>
    <row r="466" spans="7:7" ht="15.75" customHeight="1" x14ac:dyDescent="0.25">
      <c r="G466" s="2"/>
    </row>
    <row r="467" spans="7:7" ht="15.75" customHeight="1" x14ac:dyDescent="0.25">
      <c r="G467" s="2"/>
    </row>
    <row r="468" spans="7:7" ht="15.75" customHeight="1" x14ac:dyDescent="0.25">
      <c r="G468" s="2"/>
    </row>
    <row r="469" spans="7:7" ht="15.75" customHeight="1" x14ac:dyDescent="0.25">
      <c r="G469" s="2"/>
    </row>
    <row r="470" spans="7:7" ht="15.75" customHeight="1" x14ac:dyDescent="0.25">
      <c r="G470" s="2"/>
    </row>
    <row r="471" spans="7:7" ht="15.75" customHeight="1" x14ac:dyDescent="0.25">
      <c r="G471" s="2"/>
    </row>
    <row r="472" spans="7:7" ht="15.75" customHeight="1" x14ac:dyDescent="0.25">
      <c r="G472" s="2"/>
    </row>
    <row r="473" spans="7:7" ht="15.75" customHeight="1" x14ac:dyDescent="0.25">
      <c r="G473" s="2"/>
    </row>
    <row r="474" spans="7:7" ht="15.75" customHeight="1" x14ac:dyDescent="0.25">
      <c r="G474" s="2"/>
    </row>
    <row r="475" spans="7:7" ht="15.75" customHeight="1" x14ac:dyDescent="0.25">
      <c r="G475" s="2"/>
    </row>
    <row r="476" spans="7:7" ht="15.75" customHeight="1" x14ac:dyDescent="0.25">
      <c r="G476" s="2"/>
    </row>
    <row r="477" spans="7:7" ht="15.75" customHeight="1" x14ac:dyDescent="0.25">
      <c r="G477" s="2"/>
    </row>
    <row r="478" spans="7:7" ht="15.75" customHeight="1" x14ac:dyDescent="0.25">
      <c r="G478" s="2"/>
    </row>
    <row r="479" spans="7:7" ht="15.75" customHeight="1" x14ac:dyDescent="0.25">
      <c r="G479" s="2"/>
    </row>
    <row r="480" spans="7:7" ht="15.75" customHeight="1" x14ac:dyDescent="0.25">
      <c r="G480" s="2"/>
    </row>
    <row r="481" spans="7:7" ht="15.75" customHeight="1" x14ac:dyDescent="0.25">
      <c r="G481" s="2"/>
    </row>
    <row r="482" spans="7:7" ht="15.75" customHeight="1" x14ac:dyDescent="0.25">
      <c r="G482" s="2"/>
    </row>
    <row r="483" spans="7:7" ht="15.75" customHeight="1" x14ac:dyDescent="0.25">
      <c r="G483" s="2"/>
    </row>
    <row r="484" spans="7:7" ht="15.75" customHeight="1" x14ac:dyDescent="0.25">
      <c r="G484" s="2"/>
    </row>
    <row r="485" spans="7:7" ht="15.75" customHeight="1" x14ac:dyDescent="0.25">
      <c r="G485" s="2"/>
    </row>
    <row r="486" spans="7:7" ht="15.75" customHeight="1" x14ac:dyDescent="0.25">
      <c r="G486" s="2"/>
    </row>
    <row r="487" spans="7:7" ht="15.75" customHeight="1" x14ac:dyDescent="0.25">
      <c r="G487" s="2"/>
    </row>
    <row r="488" spans="7:7" ht="15.75" customHeight="1" x14ac:dyDescent="0.25">
      <c r="G488" s="2"/>
    </row>
    <row r="489" spans="7:7" ht="15.75" customHeight="1" x14ac:dyDescent="0.25">
      <c r="G489" s="2"/>
    </row>
    <row r="490" spans="7:7" ht="15.75" customHeight="1" x14ac:dyDescent="0.25">
      <c r="G490" s="2"/>
    </row>
    <row r="491" spans="7:7" ht="15.75" customHeight="1" x14ac:dyDescent="0.25">
      <c r="G491" s="2"/>
    </row>
    <row r="492" spans="7:7" ht="15.75" customHeight="1" x14ac:dyDescent="0.25">
      <c r="G492" s="2"/>
    </row>
    <row r="493" spans="7:7" ht="15.75" customHeight="1" x14ac:dyDescent="0.25">
      <c r="G493" s="2"/>
    </row>
    <row r="494" spans="7:7" ht="15.75" customHeight="1" x14ac:dyDescent="0.25">
      <c r="G494" s="2"/>
    </row>
    <row r="495" spans="7:7" ht="15.75" customHeight="1" x14ac:dyDescent="0.25">
      <c r="G495" s="2"/>
    </row>
    <row r="496" spans="7:7" ht="15.75" customHeight="1" x14ac:dyDescent="0.25">
      <c r="G496" s="2"/>
    </row>
    <row r="497" spans="7:7" ht="15.75" customHeight="1" x14ac:dyDescent="0.25">
      <c r="G497" s="2"/>
    </row>
    <row r="498" spans="7:7" ht="15.75" customHeight="1" x14ac:dyDescent="0.25">
      <c r="G498" s="2"/>
    </row>
    <row r="499" spans="7:7" ht="15.75" customHeight="1" x14ac:dyDescent="0.25">
      <c r="G499" s="2"/>
    </row>
    <row r="500" spans="7:7" ht="15.75" customHeight="1" x14ac:dyDescent="0.25">
      <c r="G500" s="2"/>
    </row>
    <row r="501" spans="7:7" ht="15.75" customHeight="1" x14ac:dyDescent="0.25">
      <c r="G501" s="2"/>
    </row>
    <row r="502" spans="7:7" ht="15.75" customHeight="1" x14ac:dyDescent="0.25">
      <c r="G502" s="2"/>
    </row>
    <row r="503" spans="7:7" ht="15.75" customHeight="1" x14ac:dyDescent="0.25">
      <c r="G503" s="2"/>
    </row>
    <row r="504" spans="7:7" ht="15.75" customHeight="1" x14ac:dyDescent="0.25">
      <c r="G504" s="2"/>
    </row>
    <row r="505" spans="7:7" ht="15.75" customHeight="1" x14ac:dyDescent="0.25">
      <c r="G505" s="2"/>
    </row>
    <row r="506" spans="7:7" ht="15.75" customHeight="1" x14ac:dyDescent="0.25">
      <c r="G506" s="2"/>
    </row>
    <row r="507" spans="7:7" ht="15.75" customHeight="1" x14ac:dyDescent="0.25">
      <c r="G507" s="2"/>
    </row>
    <row r="508" spans="7:7" ht="15.75" customHeight="1" x14ac:dyDescent="0.25">
      <c r="G508" s="2"/>
    </row>
    <row r="509" spans="7:7" ht="15.75" customHeight="1" x14ac:dyDescent="0.25">
      <c r="G509" s="2"/>
    </row>
    <row r="510" spans="7:7" ht="15.75" customHeight="1" x14ac:dyDescent="0.25">
      <c r="G510" s="2"/>
    </row>
    <row r="511" spans="7:7" ht="15.75" customHeight="1" x14ac:dyDescent="0.25">
      <c r="G511" s="2"/>
    </row>
    <row r="512" spans="7:7" ht="15.75" customHeight="1" x14ac:dyDescent="0.25">
      <c r="G512" s="2"/>
    </row>
    <row r="513" spans="7:7" ht="15.75" customHeight="1" x14ac:dyDescent="0.25">
      <c r="G513" s="2"/>
    </row>
    <row r="514" spans="7:7" ht="15.75" customHeight="1" x14ac:dyDescent="0.25">
      <c r="G514" s="2"/>
    </row>
    <row r="515" spans="7:7" ht="15.75" customHeight="1" x14ac:dyDescent="0.25">
      <c r="G515" s="2"/>
    </row>
    <row r="516" spans="7:7" ht="15.75" customHeight="1" x14ac:dyDescent="0.25">
      <c r="G516" s="2"/>
    </row>
    <row r="517" spans="7:7" ht="15.75" customHeight="1" x14ac:dyDescent="0.25">
      <c r="G517" s="2"/>
    </row>
    <row r="518" spans="7:7" ht="15.75" customHeight="1" x14ac:dyDescent="0.25">
      <c r="G518" s="2"/>
    </row>
    <row r="519" spans="7:7" ht="15.75" customHeight="1" x14ac:dyDescent="0.25">
      <c r="G519" s="2"/>
    </row>
    <row r="520" spans="7:7" ht="15.75" customHeight="1" x14ac:dyDescent="0.25">
      <c r="G520" s="2"/>
    </row>
    <row r="521" spans="7:7" ht="15.75" customHeight="1" x14ac:dyDescent="0.25">
      <c r="G521" s="2"/>
    </row>
    <row r="522" spans="7:7" ht="15.75" customHeight="1" x14ac:dyDescent="0.25">
      <c r="G522" s="2"/>
    </row>
    <row r="523" spans="7:7" ht="15.75" customHeight="1" x14ac:dyDescent="0.25">
      <c r="G523" s="2"/>
    </row>
    <row r="524" spans="7:7" ht="15.75" customHeight="1" x14ac:dyDescent="0.25">
      <c r="G524" s="2"/>
    </row>
    <row r="525" spans="7:7" ht="15.75" customHeight="1" x14ac:dyDescent="0.25">
      <c r="G525" s="2"/>
    </row>
    <row r="526" spans="7:7" ht="15.75" customHeight="1" x14ac:dyDescent="0.25">
      <c r="G526" s="2"/>
    </row>
    <row r="527" spans="7:7" ht="15.75" customHeight="1" x14ac:dyDescent="0.25">
      <c r="G527" s="2"/>
    </row>
    <row r="528" spans="7:7" ht="15.75" customHeight="1" x14ac:dyDescent="0.25">
      <c r="G528" s="2"/>
    </row>
    <row r="529" spans="7:7" ht="15.75" customHeight="1" x14ac:dyDescent="0.25">
      <c r="G529" s="2"/>
    </row>
    <row r="530" spans="7:7" ht="15.75" customHeight="1" x14ac:dyDescent="0.25">
      <c r="G530" s="2"/>
    </row>
    <row r="531" spans="7:7" ht="15.75" customHeight="1" x14ac:dyDescent="0.25">
      <c r="G531" s="2"/>
    </row>
    <row r="532" spans="7:7" ht="15.75" customHeight="1" x14ac:dyDescent="0.25">
      <c r="G532" s="2"/>
    </row>
    <row r="533" spans="7:7" ht="15.75" customHeight="1" x14ac:dyDescent="0.25">
      <c r="G533" s="2"/>
    </row>
    <row r="534" spans="7:7" ht="15.75" customHeight="1" x14ac:dyDescent="0.25">
      <c r="G534" s="2"/>
    </row>
    <row r="535" spans="7:7" ht="15.75" customHeight="1" x14ac:dyDescent="0.25">
      <c r="G535" s="2"/>
    </row>
    <row r="536" spans="7:7" ht="15.75" customHeight="1" x14ac:dyDescent="0.25">
      <c r="G536" s="2"/>
    </row>
    <row r="537" spans="7:7" ht="15.75" customHeight="1" x14ac:dyDescent="0.25">
      <c r="G537" s="2"/>
    </row>
    <row r="538" spans="7:7" ht="15.75" customHeight="1" x14ac:dyDescent="0.25">
      <c r="G538" s="2"/>
    </row>
    <row r="539" spans="7:7" ht="15.75" customHeight="1" x14ac:dyDescent="0.25">
      <c r="G539" s="2"/>
    </row>
    <row r="540" spans="7:7" ht="15.75" customHeight="1" x14ac:dyDescent="0.25">
      <c r="G540" s="2"/>
    </row>
    <row r="541" spans="7:7" ht="15.75" customHeight="1" x14ac:dyDescent="0.25">
      <c r="G541" s="2"/>
    </row>
    <row r="542" spans="7:7" ht="15.75" customHeight="1" x14ac:dyDescent="0.25">
      <c r="G542" s="2"/>
    </row>
    <row r="543" spans="7:7" ht="15.75" customHeight="1" x14ac:dyDescent="0.25">
      <c r="G543" s="2"/>
    </row>
    <row r="544" spans="7:7" ht="15.75" customHeight="1" x14ac:dyDescent="0.25">
      <c r="G544" s="2"/>
    </row>
    <row r="545" spans="7:7" ht="15.75" customHeight="1" x14ac:dyDescent="0.25">
      <c r="G545" s="2"/>
    </row>
    <row r="546" spans="7:7" ht="15.75" customHeight="1" x14ac:dyDescent="0.25">
      <c r="G546" s="2"/>
    </row>
    <row r="547" spans="7:7" ht="15.75" customHeight="1" x14ac:dyDescent="0.25">
      <c r="G547" s="2"/>
    </row>
    <row r="548" spans="7:7" ht="15.75" customHeight="1" x14ac:dyDescent="0.25">
      <c r="G548" s="2"/>
    </row>
    <row r="549" spans="7:7" ht="15.75" customHeight="1" x14ac:dyDescent="0.25">
      <c r="G549" s="2"/>
    </row>
    <row r="550" spans="7:7" ht="15.75" customHeight="1" x14ac:dyDescent="0.25">
      <c r="G550" s="2"/>
    </row>
    <row r="551" spans="7:7" ht="15.75" customHeight="1" x14ac:dyDescent="0.25">
      <c r="G551" s="2"/>
    </row>
    <row r="552" spans="7:7" ht="15.75" customHeight="1" x14ac:dyDescent="0.25">
      <c r="G552" s="2"/>
    </row>
    <row r="553" spans="7:7" ht="15.75" customHeight="1" x14ac:dyDescent="0.25">
      <c r="G553" s="2"/>
    </row>
    <row r="554" spans="7:7" ht="15.75" customHeight="1" x14ac:dyDescent="0.25">
      <c r="G554" s="2"/>
    </row>
    <row r="555" spans="7:7" ht="15.75" customHeight="1" x14ac:dyDescent="0.25">
      <c r="G555" s="2"/>
    </row>
    <row r="556" spans="7:7" ht="15.75" customHeight="1" x14ac:dyDescent="0.25">
      <c r="G556" s="2"/>
    </row>
    <row r="557" spans="7:7" ht="15.75" customHeight="1" x14ac:dyDescent="0.25">
      <c r="G557" s="2"/>
    </row>
    <row r="558" spans="7:7" ht="15.75" customHeight="1" x14ac:dyDescent="0.25">
      <c r="G558" s="2"/>
    </row>
    <row r="559" spans="7:7" ht="15.75" customHeight="1" x14ac:dyDescent="0.25">
      <c r="G559" s="2"/>
    </row>
    <row r="560" spans="7:7" ht="15.75" customHeight="1" x14ac:dyDescent="0.25">
      <c r="G560" s="2"/>
    </row>
    <row r="561" spans="7:7" ht="15.75" customHeight="1" x14ac:dyDescent="0.25">
      <c r="G561" s="2"/>
    </row>
    <row r="562" spans="7:7" ht="15.75" customHeight="1" x14ac:dyDescent="0.25">
      <c r="G562" s="2"/>
    </row>
    <row r="563" spans="7:7" ht="15.75" customHeight="1" x14ac:dyDescent="0.25">
      <c r="G563" s="2"/>
    </row>
    <row r="564" spans="7:7" ht="15.75" customHeight="1" x14ac:dyDescent="0.25">
      <c r="G564" s="2"/>
    </row>
    <row r="565" spans="7:7" ht="15.75" customHeight="1" x14ac:dyDescent="0.25">
      <c r="G565" s="2"/>
    </row>
    <row r="566" spans="7:7" ht="15.75" customHeight="1" x14ac:dyDescent="0.25">
      <c r="G566" s="2"/>
    </row>
    <row r="567" spans="7:7" ht="15.75" customHeight="1" x14ac:dyDescent="0.25">
      <c r="G567" s="2"/>
    </row>
    <row r="568" spans="7:7" ht="15.75" customHeight="1" x14ac:dyDescent="0.25">
      <c r="G568" s="2"/>
    </row>
    <row r="569" spans="7:7" ht="15.75" customHeight="1" x14ac:dyDescent="0.25">
      <c r="G569" s="2"/>
    </row>
    <row r="570" spans="7:7" ht="15.75" customHeight="1" x14ac:dyDescent="0.25">
      <c r="G570" s="2"/>
    </row>
    <row r="571" spans="7:7" ht="15.75" customHeight="1" x14ac:dyDescent="0.25">
      <c r="G571" s="2"/>
    </row>
    <row r="572" spans="7:7" ht="15.75" customHeight="1" x14ac:dyDescent="0.25">
      <c r="G572" s="2"/>
    </row>
    <row r="573" spans="7:7" ht="15.75" customHeight="1" x14ac:dyDescent="0.25">
      <c r="G573" s="2"/>
    </row>
    <row r="574" spans="7:7" ht="15.75" customHeight="1" x14ac:dyDescent="0.25">
      <c r="G574" s="2"/>
    </row>
    <row r="575" spans="7:7" ht="15.75" customHeight="1" x14ac:dyDescent="0.25">
      <c r="G575" s="2"/>
    </row>
    <row r="576" spans="7:7" ht="15.75" customHeight="1" x14ac:dyDescent="0.25">
      <c r="G576" s="2"/>
    </row>
    <row r="577" spans="7:7" ht="15.75" customHeight="1" x14ac:dyDescent="0.25">
      <c r="G577" s="2"/>
    </row>
    <row r="578" spans="7:7" ht="15.75" customHeight="1" x14ac:dyDescent="0.25">
      <c r="G578" s="2"/>
    </row>
    <row r="579" spans="7:7" ht="15.75" customHeight="1" x14ac:dyDescent="0.25">
      <c r="G579" s="2"/>
    </row>
    <row r="580" spans="7:7" ht="15.75" customHeight="1" x14ac:dyDescent="0.25">
      <c r="G580" s="2"/>
    </row>
    <row r="581" spans="7:7" ht="15.75" customHeight="1" x14ac:dyDescent="0.25">
      <c r="G581" s="2"/>
    </row>
    <row r="582" spans="7:7" ht="15.75" customHeight="1" x14ac:dyDescent="0.25">
      <c r="G582" s="2"/>
    </row>
    <row r="583" spans="7:7" ht="15.75" customHeight="1" x14ac:dyDescent="0.25">
      <c r="G583" s="2"/>
    </row>
    <row r="584" spans="7:7" ht="15.75" customHeight="1" x14ac:dyDescent="0.25">
      <c r="G584" s="2"/>
    </row>
    <row r="585" spans="7:7" ht="15.75" customHeight="1" x14ac:dyDescent="0.25">
      <c r="G585" s="2"/>
    </row>
    <row r="586" spans="7:7" ht="15.75" customHeight="1" x14ac:dyDescent="0.25">
      <c r="G586" s="2"/>
    </row>
    <row r="587" spans="7:7" ht="15.75" customHeight="1" x14ac:dyDescent="0.25">
      <c r="G587" s="2"/>
    </row>
    <row r="588" spans="7:7" ht="15.75" customHeight="1" x14ac:dyDescent="0.25">
      <c r="G588" s="2"/>
    </row>
    <row r="589" spans="7:7" ht="15.75" customHeight="1" x14ac:dyDescent="0.25">
      <c r="G589" s="2"/>
    </row>
    <row r="590" spans="7:7" ht="15.75" customHeight="1" x14ac:dyDescent="0.25">
      <c r="G590" s="2"/>
    </row>
    <row r="591" spans="7:7" ht="15.75" customHeight="1" x14ac:dyDescent="0.25">
      <c r="G591" s="2"/>
    </row>
    <row r="592" spans="7:7" ht="15.75" customHeight="1" x14ac:dyDescent="0.25">
      <c r="G592" s="2"/>
    </row>
    <row r="593" spans="7:7" ht="15.75" customHeight="1" x14ac:dyDescent="0.25">
      <c r="G593" s="2"/>
    </row>
    <row r="594" spans="7:7" ht="15.75" customHeight="1" x14ac:dyDescent="0.25">
      <c r="G594" s="2"/>
    </row>
    <row r="595" spans="7:7" ht="15.75" customHeight="1" x14ac:dyDescent="0.25">
      <c r="G595" s="2"/>
    </row>
    <row r="596" spans="7:7" ht="15.75" customHeight="1" x14ac:dyDescent="0.25">
      <c r="G596" s="2"/>
    </row>
    <row r="597" spans="7:7" ht="15.75" customHeight="1" x14ac:dyDescent="0.25">
      <c r="G597" s="2"/>
    </row>
    <row r="598" spans="7:7" ht="15.75" customHeight="1" x14ac:dyDescent="0.25">
      <c r="G598" s="2"/>
    </row>
    <row r="599" spans="7:7" ht="15.75" customHeight="1" x14ac:dyDescent="0.25">
      <c r="G599" s="2"/>
    </row>
    <row r="600" spans="7:7" ht="15.75" customHeight="1" x14ac:dyDescent="0.25">
      <c r="G600" s="2"/>
    </row>
    <row r="601" spans="7:7" ht="15.75" customHeight="1" x14ac:dyDescent="0.25">
      <c r="G601" s="2"/>
    </row>
    <row r="602" spans="7:7" ht="15.75" customHeight="1" x14ac:dyDescent="0.25">
      <c r="G602" s="2"/>
    </row>
    <row r="603" spans="7:7" ht="15.75" customHeight="1" x14ac:dyDescent="0.25">
      <c r="G603" s="2"/>
    </row>
    <row r="604" spans="7:7" ht="15.75" customHeight="1" x14ac:dyDescent="0.25">
      <c r="G604" s="2"/>
    </row>
    <row r="605" spans="7:7" ht="15.75" customHeight="1" x14ac:dyDescent="0.25">
      <c r="G605" s="2"/>
    </row>
    <row r="606" spans="7:7" ht="15.75" customHeight="1" x14ac:dyDescent="0.25">
      <c r="G606" s="2"/>
    </row>
    <row r="607" spans="7:7" ht="15.75" customHeight="1" x14ac:dyDescent="0.25">
      <c r="G607" s="2"/>
    </row>
    <row r="608" spans="7:7" ht="15.75" customHeight="1" x14ac:dyDescent="0.25">
      <c r="G608" s="2"/>
    </row>
    <row r="609" spans="7:7" ht="15.75" customHeight="1" x14ac:dyDescent="0.25">
      <c r="G609" s="2"/>
    </row>
    <row r="610" spans="7:7" ht="15.75" customHeight="1" x14ac:dyDescent="0.25">
      <c r="G610" s="2"/>
    </row>
    <row r="611" spans="7:7" ht="15.75" customHeight="1" x14ac:dyDescent="0.25">
      <c r="G611" s="2"/>
    </row>
    <row r="612" spans="7:7" ht="15.75" customHeight="1" x14ac:dyDescent="0.25">
      <c r="G612" s="2"/>
    </row>
    <row r="613" spans="7:7" ht="15.75" customHeight="1" x14ac:dyDescent="0.25">
      <c r="G613" s="2"/>
    </row>
    <row r="614" spans="7:7" ht="15.75" customHeight="1" x14ac:dyDescent="0.25">
      <c r="G614" s="2"/>
    </row>
    <row r="615" spans="7:7" ht="15.75" customHeight="1" x14ac:dyDescent="0.25">
      <c r="G615" s="2"/>
    </row>
    <row r="616" spans="7:7" ht="15.75" customHeight="1" x14ac:dyDescent="0.25">
      <c r="G616" s="2"/>
    </row>
    <row r="617" spans="7:7" ht="15.75" customHeight="1" x14ac:dyDescent="0.25">
      <c r="G617" s="2"/>
    </row>
    <row r="618" spans="7:7" ht="15.75" customHeight="1" x14ac:dyDescent="0.25">
      <c r="G618" s="2"/>
    </row>
    <row r="619" spans="7:7" ht="15.75" customHeight="1" x14ac:dyDescent="0.25">
      <c r="G619" s="2"/>
    </row>
    <row r="620" spans="7:7" ht="15.75" customHeight="1" x14ac:dyDescent="0.25">
      <c r="G620" s="2"/>
    </row>
    <row r="621" spans="7:7" ht="15.75" customHeight="1" x14ac:dyDescent="0.25">
      <c r="G621" s="2"/>
    </row>
    <row r="622" spans="7:7" ht="15.75" customHeight="1" x14ac:dyDescent="0.25">
      <c r="G622" s="2"/>
    </row>
    <row r="623" spans="7:7" ht="15.75" customHeight="1" x14ac:dyDescent="0.25">
      <c r="G623" s="2"/>
    </row>
    <row r="624" spans="7:7" ht="15.75" customHeight="1" x14ac:dyDescent="0.25">
      <c r="G624" s="2"/>
    </row>
    <row r="625" spans="7:7" ht="15.75" customHeight="1" x14ac:dyDescent="0.25">
      <c r="G625" s="2"/>
    </row>
    <row r="626" spans="7:7" ht="15.75" customHeight="1" x14ac:dyDescent="0.25">
      <c r="G626" s="2"/>
    </row>
    <row r="627" spans="7:7" ht="15.75" customHeight="1" x14ac:dyDescent="0.25">
      <c r="G627" s="2"/>
    </row>
    <row r="628" spans="7:7" ht="15.75" customHeight="1" x14ac:dyDescent="0.25">
      <c r="G628" s="2"/>
    </row>
    <row r="629" spans="7:7" ht="15.75" customHeight="1" x14ac:dyDescent="0.25">
      <c r="G629" s="2"/>
    </row>
    <row r="630" spans="7:7" ht="15.75" customHeight="1" x14ac:dyDescent="0.25">
      <c r="G630" s="2"/>
    </row>
    <row r="631" spans="7:7" ht="15.75" customHeight="1" x14ac:dyDescent="0.25">
      <c r="G631" s="2"/>
    </row>
    <row r="632" spans="7:7" ht="15.75" customHeight="1" x14ac:dyDescent="0.25">
      <c r="G632" s="2"/>
    </row>
    <row r="633" spans="7:7" ht="15.75" customHeight="1" x14ac:dyDescent="0.25">
      <c r="G633" s="2"/>
    </row>
    <row r="634" spans="7:7" ht="15.75" customHeight="1" x14ac:dyDescent="0.25">
      <c r="G634" s="2"/>
    </row>
    <row r="635" spans="7:7" ht="15.75" customHeight="1" x14ac:dyDescent="0.25">
      <c r="G635" s="2"/>
    </row>
    <row r="636" spans="7:7" ht="15.75" customHeight="1" x14ac:dyDescent="0.25">
      <c r="G636" s="2"/>
    </row>
    <row r="637" spans="7:7" ht="15.75" customHeight="1" x14ac:dyDescent="0.25">
      <c r="G637" s="2"/>
    </row>
    <row r="638" spans="7:7" ht="15.75" customHeight="1" x14ac:dyDescent="0.25">
      <c r="G638" s="2"/>
    </row>
    <row r="639" spans="7:7" ht="15.75" customHeight="1" x14ac:dyDescent="0.25">
      <c r="G639" s="2"/>
    </row>
    <row r="640" spans="7:7" ht="15.75" customHeight="1" x14ac:dyDescent="0.25">
      <c r="G640" s="2"/>
    </row>
    <row r="641" spans="7:7" ht="15.75" customHeight="1" x14ac:dyDescent="0.25">
      <c r="G641" s="2"/>
    </row>
    <row r="642" spans="7:7" ht="15.75" customHeight="1" x14ac:dyDescent="0.25">
      <c r="G642" s="2"/>
    </row>
    <row r="643" spans="7:7" ht="15.75" customHeight="1" x14ac:dyDescent="0.25">
      <c r="G643" s="2"/>
    </row>
    <row r="644" spans="7:7" ht="15.75" customHeight="1" x14ac:dyDescent="0.25">
      <c r="G644" s="2"/>
    </row>
    <row r="645" spans="7:7" ht="15.75" customHeight="1" x14ac:dyDescent="0.25">
      <c r="G645" s="2"/>
    </row>
    <row r="646" spans="7:7" ht="15.75" customHeight="1" x14ac:dyDescent="0.25">
      <c r="G646" s="2"/>
    </row>
    <row r="647" spans="7:7" ht="15.75" customHeight="1" x14ac:dyDescent="0.25">
      <c r="G647" s="2"/>
    </row>
    <row r="648" spans="7:7" ht="15.75" customHeight="1" x14ac:dyDescent="0.25">
      <c r="G648" s="2"/>
    </row>
    <row r="649" spans="7:7" ht="15.75" customHeight="1" x14ac:dyDescent="0.25">
      <c r="G649" s="2"/>
    </row>
    <row r="650" spans="7:7" ht="15.75" customHeight="1" x14ac:dyDescent="0.25">
      <c r="G650" s="2"/>
    </row>
    <row r="651" spans="7:7" ht="15.75" customHeight="1" x14ac:dyDescent="0.25">
      <c r="G651" s="2"/>
    </row>
    <row r="652" spans="7:7" ht="15.75" customHeight="1" x14ac:dyDescent="0.25">
      <c r="G652" s="2"/>
    </row>
    <row r="653" spans="7:7" ht="15.75" customHeight="1" x14ac:dyDescent="0.25">
      <c r="G653" s="2"/>
    </row>
    <row r="654" spans="7:7" ht="15.75" customHeight="1" x14ac:dyDescent="0.25">
      <c r="G654" s="2"/>
    </row>
    <row r="655" spans="7:7" ht="15.75" customHeight="1" x14ac:dyDescent="0.25">
      <c r="G655" s="2"/>
    </row>
    <row r="656" spans="7:7" ht="15.75" customHeight="1" x14ac:dyDescent="0.25">
      <c r="G656" s="2"/>
    </row>
    <row r="657" spans="7:7" ht="15.75" customHeight="1" x14ac:dyDescent="0.25">
      <c r="G657" s="2"/>
    </row>
    <row r="658" spans="7:7" ht="15.75" customHeight="1" x14ac:dyDescent="0.25">
      <c r="G658" s="2"/>
    </row>
    <row r="659" spans="7:7" ht="15.75" customHeight="1" x14ac:dyDescent="0.25">
      <c r="G659" s="2"/>
    </row>
    <row r="660" spans="7:7" ht="15.75" customHeight="1" x14ac:dyDescent="0.25">
      <c r="G660" s="2"/>
    </row>
    <row r="661" spans="7:7" ht="15.75" customHeight="1" x14ac:dyDescent="0.25">
      <c r="G661" s="2"/>
    </row>
    <row r="662" spans="7:7" ht="15.75" customHeight="1" x14ac:dyDescent="0.25">
      <c r="G662" s="2"/>
    </row>
    <row r="663" spans="7:7" ht="15.75" customHeight="1" x14ac:dyDescent="0.25">
      <c r="G663" s="2"/>
    </row>
    <row r="664" spans="7:7" ht="15.75" customHeight="1" x14ac:dyDescent="0.25">
      <c r="G664" s="2"/>
    </row>
    <row r="665" spans="7:7" ht="15.75" customHeight="1" x14ac:dyDescent="0.25">
      <c r="G665" s="2"/>
    </row>
    <row r="666" spans="7:7" ht="15.75" customHeight="1" x14ac:dyDescent="0.25">
      <c r="G666" s="2"/>
    </row>
    <row r="667" spans="7:7" ht="15.75" customHeight="1" x14ac:dyDescent="0.25">
      <c r="G667" s="2"/>
    </row>
    <row r="668" spans="7:7" ht="15.75" customHeight="1" x14ac:dyDescent="0.25">
      <c r="G668" s="2"/>
    </row>
    <row r="669" spans="7:7" ht="15.75" customHeight="1" x14ac:dyDescent="0.25">
      <c r="G669" s="2"/>
    </row>
    <row r="670" spans="7:7" ht="15.75" customHeight="1" x14ac:dyDescent="0.25">
      <c r="G670" s="2"/>
    </row>
    <row r="671" spans="7:7" ht="15.75" customHeight="1" x14ac:dyDescent="0.25">
      <c r="G671" s="2"/>
    </row>
    <row r="672" spans="7:7" ht="15.75" customHeight="1" x14ac:dyDescent="0.25">
      <c r="G672" s="2"/>
    </row>
    <row r="673" spans="7:7" ht="15.75" customHeight="1" x14ac:dyDescent="0.25">
      <c r="G673" s="2"/>
    </row>
    <row r="674" spans="7:7" ht="15.75" customHeight="1" x14ac:dyDescent="0.25">
      <c r="G674" s="2"/>
    </row>
    <row r="675" spans="7:7" ht="15.75" customHeight="1" x14ac:dyDescent="0.25">
      <c r="G675" s="2"/>
    </row>
    <row r="676" spans="7:7" ht="15.75" customHeight="1" x14ac:dyDescent="0.25">
      <c r="G676" s="2"/>
    </row>
    <row r="677" spans="7:7" ht="15.75" customHeight="1" x14ac:dyDescent="0.25">
      <c r="G677" s="2"/>
    </row>
    <row r="678" spans="7:7" ht="15.75" customHeight="1" x14ac:dyDescent="0.25">
      <c r="G678" s="2"/>
    </row>
    <row r="679" spans="7:7" ht="15.75" customHeight="1" x14ac:dyDescent="0.25">
      <c r="G679" s="2"/>
    </row>
    <row r="680" spans="7:7" ht="15.75" customHeight="1" x14ac:dyDescent="0.25">
      <c r="G680" s="2"/>
    </row>
    <row r="681" spans="7:7" ht="15.75" customHeight="1" x14ac:dyDescent="0.25">
      <c r="G681" s="2"/>
    </row>
    <row r="682" spans="7:7" ht="15.75" customHeight="1" x14ac:dyDescent="0.25">
      <c r="G682" s="2"/>
    </row>
    <row r="683" spans="7:7" ht="15.75" customHeight="1" x14ac:dyDescent="0.25">
      <c r="G683" s="2"/>
    </row>
    <row r="684" spans="7:7" ht="15.75" customHeight="1" x14ac:dyDescent="0.25">
      <c r="G684" s="2"/>
    </row>
    <row r="685" spans="7:7" ht="15.75" customHeight="1" x14ac:dyDescent="0.25">
      <c r="G685" s="2"/>
    </row>
    <row r="686" spans="7:7" ht="15.75" customHeight="1" x14ac:dyDescent="0.25">
      <c r="G686" s="2"/>
    </row>
    <row r="687" spans="7:7" ht="15.75" customHeight="1" x14ac:dyDescent="0.25">
      <c r="G687" s="2"/>
    </row>
    <row r="688" spans="7:7" ht="15.75" customHeight="1" x14ac:dyDescent="0.25">
      <c r="G688" s="2"/>
    </row>
    <row r="689" spans="7:7" ht="15.75" customHeight="1" x14ac:dyDescent="0.25">
      <c r="G689" s="2"/>
    </row>
    <row r="690" spans="7:7" ht="15.75" customHeight="1" x14ac:dyDescent="0.25">
      <c r="G690" s="2"/>
    </row>
    <row r="691" spans="7:7" ht="15.75" customHeight="1" x14ac:dyDescent="0.25">
      <c r="G691" s="2"/>
    </row>
    <row r="692" spans="7:7" ht="15.75" customHeight="1" x14ac:dyDescent="0.25">
      <c r="G692" s="2"/>
    </row>
    <row r="693" spans="7:7" ht="15.75" customHeight="1" x14ac:dyDescent="0.25">
      <c r="G693" s="2"/>
    </row>
    <row r="694" spans="7:7" ht="15.75" customHeight="1" x14ac:dyDescent="0.25">
      <c r="G694" s="2"/>
    </row>
    <row r="695" spans="7:7" ht="15.75" customHeight="1" x14ac:dyDescent="0.25">
      <c r="G695" s="2"/>
    </row>
    <row r="696" spans="7:7" ht="15.75" customHeight="1" x14ac:dyDescent="0.25">
      <c r="G696" s="2"/>
    </row>
    <row r="697" spans="7:7" ht="15.75" customHeight="1" x14ac:dyDescent="0.25">
      <c r="G697" s="2"/>
    </row>
    <row r="698" spans="7:7" ht="15.75" customHeight="1" x14ac:dyDescent="0.25">
      <c r="G698" s="2"/>
    </row>
    <row r="699" spans="7:7" ht="15.75" customHeight="1" x14ac:dyDescent="0.25">
      <c r="G699" s="2"/>
    </row>
    <row r="700" spans="7:7" ht="15.75" customHeight="1" x14ac:dyDescent="0.25">
      <c r="G700" s="2"/>
    </row>
    <row r="701" spans="7:7" ht="15.75" customHeight="1" x14ac:dyDescent="0.25">
      <c r="G701" s="2"/>
    </row>
    <row r="702" spans="7:7" ht="15.75" customHeight="1" x14ac:dyDescent="0.25">
      <c r="G702" s="2"/>
    </row>
    <row r="703" spans="7:7" ht="15.75" customHeight="1" x14ac:dyDescent="0.25">
      <c r="G703" s="2"/>
    </row>
    <row r="704" spans="7:7" ht="15.75" customHeight="1" x14ac:dyDescent="0.25">
      <c r="G704" s="2"/>
    </row>
    <row r="705" spans="7:7" ht="15.75" customHeight="1" x14ac:dyDescent="0.25">
      <c r="G705" s="2"/>
    </row>
    <row r="706" spans="7:7" ht="15.75" customHeight="1" x14ac:dyDescent="0.25">
      <c r="G706" s="2"/>
    </row>
    <row r="707" spans="7:7" ht="15.75" customHeight="1" x14ac:dyDescent="0.25">
      <c r="G707" s="2"/>
    </row>
    <row r="708" spans="7:7" ht="15.75" customHeight="1" x14ac:dyDescent="0.25">
      <c r="G708" s="2"/>
    </row>
    <row r="709" spans="7:7" ht="15.75" customHeight="1" x14ac:dyDescent="0.25">
      <c r="G709" s="2"/>
    </row>
    <row r="710" spans="7:7" ht="15.75" customHeight="1" x14ac:dyDescent="0.25">
      <c r="G710" s="2"/>
    </row>
    <row r="711" spans="7:7" ht="15.75" customHeight="1" x14ac:dyDescent="0.25">
      <c r="G711" s="2"/>
    </row>
    <row r="712" spans="7:7" ht="15.75" customHeight="1" x14ac:dyDescent="0.25">
      <c r="G712" s="2"/>
    </row>
    <row r="713" spans="7:7" ht="15.75" customHeight="1" x14ac:dyDescent="0.25">
      <c r="G713" s="2"/>
    </row>
    <row r="714" spans="7:7" ht="15.75" customHeight="1" x14ac:dyDescent="0.25">
      <c r="G714" s="2"/>
    </row>
    <row r="715" spans="7:7" ht="15.75" customHeight="1" x14ac:dyDescent="0.25">
      <c r="G715" s="2"/>
    </row>
    <row r="716" spans="7:7" ht="15.75" customHeight="1" x14ac:dyDescent="0.25">
      <c r="G716" s="2"/>
    </row>
    <row r="717" spans="7:7" ht="15.75" customHeight="1" x14ac:dyDescent="0.25">
      <c r="G717" s="2"/>
    </row>
    <row r="718" spans="7:7" ht="15.75" customHeight="1" x14ac:dyDescent="0.25">
      <c r="G718" s="2"/>
    </row>
    <row r="719" spans="7:7" ht="15.75" customHeight="1" x14ac:dyDescent="0.25">
      <c r="G719" s="2"/>
    </row>
    <row r="720" spans="7:7" ht="15.75" customHeight="1" x14ac:dyDescent="0.25">
      <c r="G720" s="2"/>
    </row>
    <row r="721" spans="7:7" ht="15.75" customHeight="1" x14ac:dyDescent="0.25">
      <c r="G721" s="2"/>
    </row>
    <row r="722" spans="7:7" ht="15.75" customHeight="1" x14ac:dyDescent="0.25">
      <c r="G722" s="2"/>
    </row>
    <row r="723" spans="7:7" ht="15.75" customHeight="1" x14ac:dyDescent="0.25">
      <c r="G723" s="2"/>
    </row>
    <row r="724" spans="7:7" ht="15.75" customHeight="1" x14ac:dyDescent="0.25">
      <c r="G724" s="2"/>
    </row>
    <row r="725" spans="7:7" ht="15.75" customHeight="1" x14ac:dyDescent="0.25">
      <c r="G725" s="2"/>
    </row>
    <row r="726" spans="7:7" ht="15.75" customHeight="1" x14ac:dyDescent="0.25">
      <c r="G726" s="2"/>
    </row>
    <row r="727" spans="7:7" ht="15.75" customHeight="1" x14ac:dyDescent="0.25">
      <c r="G727" s="2"/>
    </row>
    <row r="728" spans="7:7" ht="15.75" customHeight="1" x14ac:dyDescent="0.25">
      <c r="G728" s="2"/>
    </row>
    <row r="729" spans="7:7" ht="15.75" customHeight="1" x14ac:dyDescent="0.25">
      <c r="G729" s="2"/>
    </row>
    <row r="730" spans="7:7" ht="15.75" customHeight="1" x14ac:dyDescent="0.25">
      <c r="G730" s="2"/>
    </row>
    <row r="731" spans="7:7" ht="15.75" customHeight="1" x14ac:dyDescent="0.25">
      <c r="G731" s="2"/>
    </row>
    <row r="732" spans="7:7" ht="15.75" customHeight="1" x14ac:dyDescent="0.25">
      <c r="G732" s="2"/>
    </row>
    <row r="733" spans="7:7" ht="15.75" customHeight="1" x14ac:dyDescent="0.25">
      <c r="G733" s="2"/>
    </row>
    <row r="734" spans="7:7" ht="15.75" customHeight="1" x14ac:dyDescent="0.25">
      <c r="G734" s="2"/>
    </row>
    <row r="735" spans="7:7" ht="15.75" customHeight="1" x14ac:dyDescent="0.25">
      <c r="G735" s="2"/>
    </row>
    <row r="736" spans="7:7" ht="15.75" customHeight="1" x14ac:dyDescent="0.25">
      <c r="G736" s="2"/>
    </row>
    <row r="737" spans="7:7" ht="15.75" customHeight="1" x14ac:dyDescent="0.25">
      <c r="G737" s="2"/>
    </row>
    <row r="738" spans="7:7" ht="15.75" customHeight="1" x14ac:dyDescent="0.25">
      <c r="G738" s="2"/>
    </row>
    <row r="739" spans="7:7" ht="15.75" customHeight="1" x14ac:dyDescent="0.25">
      <c r="G739" s="2"/>
    </row>
    <row r="740" spans="7:7" ht="15.75" customHeight="1" x14ac:dyDescent="0.25">
      <c r="G740" s="2"/>
    </row>
    <row r="741" spans="7:7" ht="15.75" customHeight="1" x14ac:dyDescent="0.25">
      <c r="G741" s="2"/>
    </row>
    <row r="742" spans="7:7" ht="15.75" customHeight="1" x14ac:dyDescent="0.25">
      <c r="G742" s="2"/>
    </row>
    <row r="743" spans="7:7" ht="15.75" customHeight="1" x14ac:dyDescent="0.25">
      <c r="G743" s="2"/>
    </row>
    <row r="744" spans="7:7" ht="15.75" customHeight="1" x14ac:dyDescent="0.25">
      <c r="G744" s="2"/>
    </row>
    <row r="745" spans="7:7" ht="15.75" customHeight="1" x14ac:dyDescent="0.25">
      <c r="G745" s="2"/>
    </row>
    <row r="746" spans="7:7" ht="15.75" customHeight="1" x14ac:dyDescent="0.25">
      <c r="G746" s="2"/>
    </row>
    <row r="747" spans="7:7" ht="15.75" customHeight="1" x14ac:dyDescent="0.25">
      <c r="G747" s="2"/>
    </row>
    <row r="748" spans="7:7" ht="15.75" customHeight="1" x14ac:dyDescent="0.25">
      <c r="G748" s="2"/>
    </row>
    <row r="749" spans="7:7" ht="15.75" customHeight="1" x14ac:dyDescent="0.25">
      <c r="G749" s="2"/>
    </row>
    <row r="750" spans="7:7" ht="15.75" customHeight="1" x14ac:dyDescent="0.25">
      <c r="G750" s="2"/>
    </row>
    <row r="751" spans="7:7" ht="15.75" customHeight="1" x14ac:dyDescent="0.25">
      <c r="G751" s="2"/>
    </row>
    <row r="752" spans="7:7" ht="15.75" customHeight="1" x14ac:dyDescent="0.25">
      <c r="G752" s="2"/>
    </row>
    <row r="753" spans="7:7" ht="15.75" customHeight="1" x14ac:dyDescent="0.25">
      <c r="G753" s="2"/>
    </row>
    <row r="754" spans="7:7" ht="15.75" customHeight="1" x14ac:dyDescent="0.25">
      <c r="G754" s="2"/>
    </row>
    <row r="755" spans="7:7" ht="15.75" customHeight="1" x14ac:dyDescent="0.25">
      <c r="G755" s="2"/>
    </row>
    <row r="756" spans="7:7" ht="15.75" customHeight="1" x14ac:dyDescent="0.25">
      <c r="G756" s="2"/>
    </row>
    <row r="757" spans="7:7" ht="15.75" customHeight="1" x14ac:dyDescent="0.25">
      <c r="G757" s="2"/>
    </row>
    <row r="758" spans="7:7" ht="15.75" customHeight="1" x14ac:dyDescent="0.25">
      <c r="G758" s="2"/>
    </row>
    <row r="759" spans="7:7" ht="15.75" customHeight="1" x14ac:dyDescent="0.25">
      <c r="G759" s="2"/>
    </row>
    <row r="760" spans="7:7" ht="15.75" customHeight="1" x14ac:dyDescent="0.25">
      <c r="G760" s="2"/>
    </row>
    <row r="761" spans="7:7" ht="15.75" customHeight="1" x14ac:dyDescent="0.25">
      <c r="G761" s="2"/>
    </row>
    <row r="762" spans="7:7" ht="15.75" customHeight="1" x14ac:dyDescent="0.25">
      <c r="G762" s="2"/>
    </row>
    <row r="763" spans="7:7" ht="15.75" customHeight="1" x14ac:dyDescent="0.25">
      <c r="G763" s="2"/>
    </row>
    <row r="764" spans="7:7" ht="15.75" customHeight="1" x14ac:dyDescent="0.25">
      <c r="G764" s="2"/>
    </row>
    <row r="765" spans="7:7" ht="15.75" customHeight="1" x14ac:dyDescent="0.25">
      <c r="G765" s="2"/>
    </row>
    <row r="766" spans="7:7" ht="15.75" customHeight="1" x14ac:dyDescent="0.25">
      <c r="G766" s="2"/>
    </row>
    <row r="767" spans="7:7" ht="15.75" customHeight="1" x14ac:dyDescent="0.25">
      <c r="G767" s="2"/>
    </row>
    <row r="768" spans="7:7" ht="15.75" customHeight="1" x14ac:dyDescent="0.25">
      <c r="G768" s="2"/>
    </row>
    <row r="769" spans="7:7" ht="15.75" customHeight="1" x14ac:dyDescent="0.25">
      <c r="G769" s="2"/>
    </row>
    <row r="770" spans="7:7" ht="15.75" customHeight="1" x14ac:dyDescent="0.25">
      <c r="G770" s="2"/>
    </row>
    <row r="771" spans="7:7" ht="15.75" customHeight="1" x14ac:dyDescent="0.25">
      <c r="G771" s="2"/>
    </row>
    <row r="772" spans="7:7" ht="15.75" customHeight="1" x14ac:dyDescent="0.25">
      <c r="G772" s="2"/>
    </row>
    <row r="773" spans="7:7" ht="15.75" customHeight="1" x14ac:dyDescent="0.25">
      <c r="G773" s="2"/>
    </row>
    <row r="774" spans="7:7" ht="15.75" customHeight="1" x14ac:dyDescent="0.25">
      <c r="G774" s="2"/>
    </row>
    <row r="775" spans="7:7" ht="15.75" customHeight="1" x14ac:dyDescent="0.25">
      <c r="G775" s="2"/>
    </row>
    <row r="776" spans="7:7" ht="15.75" customHeight="1" x14ac:dyDescent="0.25">
      <c r="G776" s="2"/>
    </row>
    <row r="777" spans="7:7" ht="15.75" customHeight="1" x14ac:dyDescent="0.25">
      <c r="G777" s="2"/>
    </row>
    <row r="778" spans="7:7" ht="15.75" customHeight="1" x14ac:dyDescent="0.25">
      <c r="G778" s="2"/>
    </row>
    <row r="779" spans="7:7" ht="15.75" customHeight="1" x14ac:dyDescent="0.25">
      <c r="G779" s="2"/>
    </row>
    <row r="780" spans="7:7" ht="15.75" customHeight="1" x14ac:dyDescent="0.25">
      <c r="G780" s="2"/>
    </row>
    <row r="781" spans="7:7" ht="15.75" customHeight="1" x14ac:dyDescent="0.25">
      <c r="G781" s="2"/>
    </row>
    <row r="782" spans="7:7" ht="15.75" customHeight="1" x14ac:dyDescent="0.25">
      <c r="G782" s="2"/>
    </row>
    <row r="783" spans="7:7" ht="15.75" customHeight="1" x14ac:dyDescent="0.25">
      <c r="G783" s="2"/>
    </row>
    <row r="784" spans="7:7" ht="15.75" customHeight="1" x14ac:dyDescent="0.25">
      <c r="G784" s="2"/>
    </row>
    <row r="785" spans="7:7" ht="15.75" customHeight="1" x14ac:dyDescent="0.25">
      <c r="G785" s="2"/>
    </row>
    <row r="786" spans="7:7" ht="15.75" customHeight="1" x14ac:dyDescent="0.25">
      <c r="G786" s="2"/>
    </row>
    <row r="787" spans="7:7" ht="15.75" customHeight="1" x14ac:dyDescent="0.25">
      <c r="G787" s="2"/>
    </row>
    <row r="788" spans="7:7" ht="15.75" customHeight="1" x14ac:dyDescent="0.25">
      <c r="G788" s="2"/>
    </row>
    <row r="789" spans="7:7" ht="15.75" customHeight="1" x14ac:dyDescent="0.25">
      <c r="G789" s="2"/>
    </row>
    <row r="790" spans="7:7" ht="15.75" customHeight="1" x14ac:dyDescent="0.25">
      <c r="G790" s="2"/>
    </row>
    <row r="791" spans="7:7" ht="15.75" customHeight="1" x14ac:dyDescent="0.25">
      <c r="G791" s="2"/>
    </row>
    <row r="792" spans="7:7" ht="15.75" customHeight="1" x14ac:dyDescent="0.25">
      <c r="G792" s="2"/>
    </row>
    <row r="793" spans="7:7" ht="15.75" customHeight="1" x14ac:dyDescent="0.25">
      <c r="G793" s="2"/>
    </row>
    <row r="794" spans="7:7" ht="15.75" customHeight="1" x14ac:dyDescent="0.25">
      <c r="G794" s="2"/>
    </row>
    <row r="795" spans="7:7" ht="15.75" customHeight="1" x14ac:dyDescent="0.25">
      <c r="G795" s="2"/>
    </row>
    <row r="796" spans="7:7" ht="15.75" customHeight="1" x14ac:dyDescent="0.25">
      <c r="G796" s="2"/>
    </row>
    <row r="797" spans="7:7" ht="15.75" customHeight="1" x14ac:dyDescent="0.25">
      <c r="G797" s="2"/>
    </row>
    <row r="798" spans="7:7" ht="15.75" customHeight="1" x14ac:dyDescent="0.25">
      <c r="G798" s="2"/>
    </row>
    <row r="799" spans="7:7" ht="15.75" customHeight="1" x14ac:dyDescent="0.25">
      <c r="G799" s="2"/>
    </row>
    <row r="800" spans="7:7" ht="15.75" customHeight="1" x14ac:dyDescent="0.25">
      <c r="G800" s="2"/>
    </row>
    <row r="801" spans="7:7" ht="15.75" customHeight="1" x14ac:dyDescent="0.25">
      <c r="G801" s="2"/>
    </row>
    <row r="802" spans="7:7" ht="15.75" customHeight="1" x14ac:dyDescent="0.25">
      <c r="G802" s="2"/>
    </row>
    <row r="803" spans="7:7" ht="15.75" customHeight="1" x14ac:dyDescent="0.25">
      <c r="G803" s="2"/>
    </row>
    <row r="804" spans="7:7" ht="15.75" customHeight="1" x14ac:dyDescent="0.25">
      <c r="G804" s="2"/>
    </row>
    <row r="805" spans="7:7" ht="15.75" customHeight="1" x14ac:dyDescent="0.25">
      <c r="G805" s="2"/>
    </row>
    <row r="806" spans="7:7" ht="15.75" customHeight="1" x14ac:dyDescent="0.25">
      <c r="G806" s="2"/>
    </row>
    <row r="807" spans="7:7" ht="15.75" customHeight="1" x14ac:dyDescent="0.25">
      <c r="G807" s="2"/>
    </row>
    <row r="808" spans="7:7" ht="15.75" customHeight="1" x14ac:dyDescent="0.25">
      <c r="G808" s="2"/>
    </row>
    <row r="809" spans="7:7" ht="15.75" customHeight="1" x14ac:dyDescent="0.25">
      <c r="G809" s="2"/>
    </row>
    <row r="810" spans="7:7" ht="15.75" customHeight="1" x14ac:dyDescent="0.25">
      <c r="G810" s="2"/>
    </row>
    <row r="811" spans="7:7" ht="15.75" customHeight="1" x14ac:dyDescent="0.25">
      <c r="G811" s="2"/>
    </row>
    <row r="812" spans="7:7" ht="15.75" customHeight="1" x14ac:dyDescent="0.25">
      <c r="G812" s="2"/>
    </row>
    <row r="813" spans="7:7" ht="15.75" customHeight="1" x14ac:dyDescent="0.25">
      <c r="G813" s="2"/>
    </row>
    <row r="814" spans="7:7" ht="15.75" customHeight="1" x14ac:dyDescent="0.25">
      <c r="G814" s="2"/>
    </row>
    <row r="815" spans="7:7" ht="15.75" customHeight="1" x14ac:dyDescent="0.25">
      <c r="G815" s="2"/>
    </row>
    <row r="816" spans="7:7" ht="15.75" customHeight="1" x14ac:dyDescent="0.25">
      <c r="G816" s="2"/>
    </row>
    <row r="817" spans="7:7" ht="15.75" customHeight="1" x14ac:dyDescent="0.25">
      <c r="G817" s="2"/>
    </row>
    <row r="818" spans="7:7" ht="15.75" customHeight="1" x14ac:dyDescent="0.25">
      <c r="G818" s="2"/>
    </row>
    <row r="819" spans="7:7" ht="15.75" customHeight="1" x14ac:dyDescent="0.25">
      <c r="G819" s="2"/>
    </row>
    <row r="820" spans="7:7" ht="15.75" customHeight="1" x14ac:dyDescent="0.25">
      <c r="G820" s="2"/>
    </row>
    <row r="821" spans="7:7" ht="15.75" customHeight="1" x14ac:dyDescent="0.25">
      <c r="G821" s="2"/>
    </row>
    <row r="822" spans="7:7" ht="15.75" customHeight="1" x14ac:dyDescent="0.25">
      <c r="G822" s="2"/>
    </row>
    <row r="823" spans="7:7" ht="15.75" customHeight="1" x14ac:dyDescent="0.25">
      <c r="G823" s="2"/>
    </row>
    <row r="824" spans="7:7" ht="15.75" customHeight="1" x14ac:dyDescent="0.25">
      <c r="G824" s="2"/>
    </row>
    <row r="825" spans="7:7" ht="15.75" customHeight="1" x14ac:dyDescent="0.25">
      <c r="G825" s="2"/>
    </row>
    <row r="826" spans="7:7" ht="15.75" customHeight="1" x14ac:dyDescent="0.25">
      <c r="G826" s="2"/>
    </row>
    <row r="827" spans="7:7" ht="15.75" customHeight="1" x14ac:dyDescent="0.25">
      <c r="G827" s="2"/>
    </row>
    <row r="828" spans="7:7" ht="15.75" customHeight="1" x14ac:dyDescent="0.25">
      <c r="G828" s="2"/>
    </row>
    <row r="829" spans="7:7" ht="15.75" customHeight="1" x14ac:dyDescent="0.25">
      <c r="G829" s="2"/>
    </row>
    <row r="830" spans="7:7" ht="15.75" customHeight="1" x14ac:dyDescent="0.25">
      <c r="G830" s="2"/>
    </row>
    <row r="831" spans="7:7" ht="15.75" customHeight="1" x14ac:dyDescent="0.25">
      <c r="G831" s="2"/>
    </row>
    <row r="832" spans="7:7" ht="15.75" customHeight="1" x14ac:dyDescent="0.25">
      <c r="G832" s="2"/>
    </row>
    <row r="833" spans="7:7" ht="15.75" customHeight="1" x14ac:dyDescent="0.25">
      <c r="G833" s="2"/>
    </row>
    <row r="834" spans="7:7" ht="15.75" customHeight="1" x14ac:dyDescent="0.25">
      <c r="G834" s="2"/>
    </row>
    <row r="835" spans="7:7" ht="15.75" customHeight="1" x14ac:dyDescent="0.25">
      <c r="G835" s="2"/>
    </row>
    <row r="836" spans="7:7" ht="15.75" customHeight="1" x14ac:dyDescent="0.25">
      <c r="G836" s="2"/>
    </row>
    <row r="837" spans="7:7" ht="15.75" customHeight="1" x14ac:dyDescent="0.25">
      <c r="G837" s="2"/>
    </row>
    <row r="838" spans="7:7" ht="15.75" customHeight="1" x14ac:dyDescent="0.25">
      <c r="G838" s="2"/>
    </row>
    <row r="839" spans="7:7" ht="15.75" customHeight="1" x14ac:dyDescent="0.25">
      <c r="G839" s="2"/>
    </row>
    <row r="840" spans="7:7" ht="15.75" customHeight="1" x14ac:dyDescent="0.25">
      <c r="G840" s="2"/>
    </row>
    <row r="841" spans="7:7" ht="15.75" customHeight="1" x14ac:dyDescent="0.25">
      <c r="G841" s="2"/>
    </row>
    <row r="842" spans="7:7" ht="15.75" customHeight="1" x14ac:dyDescent="0.25">
      <c r="G842" s="2"/>
    </row>
    <row r="843" spans="7:7" ht="15.75" customHeight="1" x14ac:dyDescent="0.25">
      <c r="G843" s="2"/>
    </row>
    <row r="844" spans="7:7" ht="15.75" customHeight="1" x14ac:dyDescent="0.25">
      <c r="G844" s="2"/>
    </row>
    <row r="845" spans="7:7" ht="15.75" customHeight="1" x14ac:dyDescent="0.25">
      <c r="G845" s="2"/>
    </row>
    <row r="846" spans="7:7" ht="15.75" customHeight="1" x14ac:dyDescent="0.25">
      <c r="G846" s="2"/>
    </row>
    <row r="847" spans="7:7" ht="15.75" customHeight="1" x14ac:dyDescent="0.25">
      <c r="G847" s="2"/>
    </row>
    <row r="848" spans="7:7" ht="15.75" customHeight="1" x14ac:dyDescent="0.25">
      <c r="G848" s="2"/>
    </row>
    <row r="849" spans="7:7" ht="15.75" customHeight="1" x14ac:dyDescent="0.25">
      <c r="G849" s="2"/>
    </row>
    <row r="850" spans="7:7" ht="15.75" customHeight="1" x14ac:dyDescent="0.25">
      <c r="G850" s="2"/>
    </row>
    <row r="851" spans="7:7" ht="15.75" customHeight="1" x14ac:dyDescent="0.25">
      <c r="G851" s="2"/>
    </row>
    <row r="852" spans="7:7" ht="15.75" customHeight="1" x14ac:dyDescent="0.25">
      <c r="G852" s="2"/>
    </row>
    <row r="853" spans="7:7" ht="15.75" customHeight="1" x14ac:dyDescent="0.25">
      <c r="G853" s="2"/>
    </row>
    <row r="854" spans="7:7" ht="15.75" customHeight="1" x14ac:dyDescent="0.25">
      <c r="G854" s="2"/>
    </row>
    <row r="855" spans="7:7" ht="15.75" customHeight="1" x14ac:dyDescent="0.25">
      <c r="G855" s="2"/>
    </row>
    <row r="856" spans="7:7" ht="15.75" customHeight="1" x14ac:dyDescent="0.25">
      <c r="G856" s="2"/>
    </row>
    <row r="857" spans="7:7" ht="15.75" customHeight="1" x14ac:dyDescent="0.25">
      <c r="G857" s="2"/>
    </row>
    <row r="858" spans="7:7" ht="15.75" customHeight="1" x14ac:dyDescent="0.25">
      <c r="G858" s="2"/>
    </row>
    <row r="859" spans="7:7" ht="15.75" customHeight="1" x14ac:dyDescent="0.25">
      <c r="G859" s="2"/>
    </row>
    <row r="860" spans="7:7" ht="15.75" customHeight="1" x14ac:dyDescent="0.25">
      <c r="G860" s="2"/>
    </row>
    <row r="861" spans="7:7" ht="15.75" customHeight="1" x14ac:dyDescent="0.25">
      <c r="G861" s="2"/>
    </row>
    <row r="862" spans="7:7" ht="15.75" customHeight="1" x14ac:dyDescent="0.25">
      <c r="G862" s="2"/>
    </row>
    <row r="863" spans="7:7" ht="15.75" customHeight="1" x14ac:dyDescent="0.25">
      <c r="G863" s="2"/>
    </row>
    <row r="864" spans="7:7" ht="15.75" customHeight="1" x14ac:dyDescent="0.25">
      <c r="G864" s="2"/>
    </row>
    <row r="865" spans="7:7" ht="15.75" customHeight="1" x14ac:dyDescent="0.25">
      <c r="G865" s="2"/>
    </row>
    <row r="866" spans="7:7" ht="15.75" customHeight="1" x14ac:dyDescent="0.25">
      <c r="G866" s="2"/>
    </row>
    <row r="867" spans="7:7" ht="15.75" customHeight="1" x14ac:dyDescent="0.25">
      <c r="G867" s="2"/>
    </row>
    <row r="868" spans="7:7" ht="15.75" customHeight="1" x14ac:dyDescent="0.25">
      <c r="G868" s="2"/>
    </row>
    <row r="869" spans="7:7" ht="15.75" customHeight="1" x14ac:dyDescent="0.25">
      <c r="G869" s="2"/>
    </row>
    <row r="870" spans="7:7" ht="15.75" customHeight="1" x14ac:dyDescent="0.25">
      <c r="G870" s="2"/>
    </row>
    <row r="871" spans="7:7" ht="15.75" customHeight="1" x14ac:dyDescent="0.25">
      <c r="G871" s="2"/>
    </row>
    <row r="872" spans="7:7" ht="15.75" customHeight="1" x14ac:dyDescent="0.25">
      <c r="G872" s="2"/>
    </row>
    <row r="873" spans="7:7" ht="15.75" customHeight="1" x14ac:dyDescent="0.25">
      <c r="G873" s="2"/>
    </row>
    <row r="874" spans="7:7" ht="15.75" customHeight="1" x14ac:dyDescent="0.25">
      <c r="G874" s="2"/>
    </row>
    <row r="875" spans="7:7" ht="15.75" customHeight="1" x14ac:dyDescent="0.25">
      <c r="G875" s="2"/>
    </row>
    <row r="876" spans="7:7" ht="15.75" customHeight="1" x14ac:dyDescent="0.25">
      <c r="G876" s="2"/>
    </row>
    <row r="877" spans="7:7" ht="15.75" customHeight="1" x14ac:dyDescent="0.25">
      <c r="G877" s="2"/>
    </row>
    <row r="878" spans="7:7" ht="15.75" customHeight="1" x14ac:dyDescent="0.25">
      <c r="G878" s="2"/>
    </row>
    <row r="879" spans="7:7" ht="15.75" customHeight="1" x14ac:dyDescent="0.25">
      <c r="G879" s="2"/>
    </row>
    <row r="880" spans="7:7" ht="15.75" customHeight="1" x14ac:dyDescent="0.25">
      <c r="G880" s="2"/>
    </row>
    <row r="881" spans="7:7" ht="15.75" customHeight="1" x14ac:dyDescent="0.25">
      <c r="G881" s="2"/>
    </row>
    <row r="882" spans="7:7" ht="15.75" customHeight="1" x14ac:dyDescent="0.25">
      <c r="G882" s="2"/>
    </row>
    <row r="883" spans="7:7" ht="15.75" customHeight="1" x14ac:dyDescent="0.25">
      <c r="G883" s="2"/>
    </row>
    <row r="884" spans="7:7" ht="15.75" customHeight="1" x14ac:dyDescent="0.25">
      <c r="G884" s="2"/>
    </row>
    <row r="885" spans="7:7" ht="15.75" customHeight="1" x14ac:dyDescent="0.25">
      <c r="G885" s="2"/>
    </row>
    <row r="886" spans="7:7" ht="15.75" customHeight="1" x14ac:dyDescent="0.25">
      <c r="G886" s="2"/>
    </row>
    <row r="887" spans="7:7" ht="15.75" customHeight="1" x14ac:dyDescent="0.25">
      <c r="G887" s="2"/>
    </row>
    <row r="888" spans="7:7" ht="15.75" customHeight="1" x14ac:dyDescent="0.25">
      <c r="G888" s="2"/>
    </row>
    <row r="889" spans="7:7" ht="15.75" customHeight="1" x14ac:dyDescent="0.25">
      <c r="G889" s="2"/>
    </row>
    <row r="890" spans="7:7" ht="15.75" customHeight="1" x14ac:dyDescent="0.25">
      <c r="G890" s="2"/>
    </row>
    <row r="891" spans="7:7" ht="15.75" customHeight="1" x14ac:dyDescent="0.25">
      <c r="G891" s="2"/>
    </row>
    <row r="892" spans="7:7" ht="15.75" customHeight="1" x14ac:dyDescent="0.25">
      <c r="G892" s="2"/>
    </row>
    <row r="893" spans="7:7" ht="15.75" customHeight="1" x14ac:dyDescent="0.25">
      <c r="G893" s="2"/>
    </row>
    <row r="894" spans="7:7" ht="15.75" customHeight="1" x14ac:dyDescent="0.25">
      <c r="G894" s="2"/>
    </row>
    <row r="895" spans="7:7" ht="15.75" customHeight="1" x14ac:dyDescent="0.25">
      <c r="G895" s="2"/>
    </row>
    <row r="896" spans="7:7" ht="15.75" customHeight="1" x14ac:dyDescent="0.25">
      <c r="G896" s="2"/>
    </row>
    <row r="897" spans="7:7" ht="15.75" customHeight="1" x14ac:dyDescent="0.25">
      <c r="G897" s="2"/>
    </row>
    <row r="898" spans="7:7" ht="15.75" customHeight="1" x14ac:dyDescent="0.25">
      <c r="G898" s="2"/>
    </row>
    <row r="899" spans="7:7" ht="15.75" customHeight="1" x14ac:dyDescent="0.25">
      <c r="G899" s="2"/>
    </row>
    <row r="900" spans="7:7" ht="15.75" customHeight="1" x14ac:dyDescent="0.25">
      <c r="G900" s="2"/>
    </row>
    <row r="901" spans="7:7" ht="15.75" customHeight="1" x14ac:dyDescent="0.25">
      <c r="G901" s="2"/>
    </row>
    <row r="902" spans="7:7" ht="15.75" customHeight="1" x14ac:dyDescent="0.25">
      <c r="G902" s="2"/>
    </row>
    <row r="903" spans="7:7" ht="15.75" customHeight="1" x14ac:dyDescent="0.25">
      <c r="G903" s="2"/>
    </row>
    <row r="904" spans="7:7" ht="15.75" customHeight="1" x14ac:dyDescent="0.25">
      <c r="G904" s="2"/>
    </row>
    <row r="905" spans="7:7" ht="15.75" customHeight="1" x14ac:dyDescent="0.25">
      <c r="G905" s="2"/>
    </row>
    <row r="906" spans="7:7" ht="15.75" customHeight="1" x14ac:dyDescent="0.25">
      <c r="G906" s="2"/>
    </row>
    <row r="907" spans="7:7" ht="15.75" customHeight="1" x14ac:dyDescent="0.25">
      <c r="G907" s="2"/>
    </row>
    <row r="908" spans="7:7" ht="15.75" customHeight="1" x14ac:dyDescent="0.25">
      <c r="G908" s="2"/>
    </row>
    <row r="909" spans="7:7" ht="15.75" customHeight="1" x14ac:dyDescent="0.25">
      <c r="G909" s="2"/>
    </row>
    <row r="910" spans="7:7" ht="15.75" customHeight="1" x14ac:dyDescent="0.25">
      <c r="G910" s="2"/>
    </row>
    <row r="911" spans="7:7" ht="15.75" customHeight="1" x14ac:dyDescent="0.25">
      <c r="G911" s="2"/>
    </row>
    <row r="912" spans="7:7" ht="15.75" customHeight="1" x14ac:dyDescent="0.25">
      <c r="G912" s="2"/>
    </row>
    <row r="913" spans="7:7" ht="15.75" customHeight="1" x14ac:dyDescent="0.25">
      <c r="G913" s="2"/>
    </row>
    <row r="914" spans="7:7" ht="15.75" customHeight="1" x14ac:dyDescent="0.25">
      <c r="G914" s="2"/>
    </row>
    <row r="915" spans="7:7" ht="15.75" customHeight="1" x14ac:dyDescent="0.25">
      <c r="G915" s="2"/>
    </row>
    <row r="916" spans="7:7" ht="15.75" customHeight="1" x14ac:dyDescent="0.25">
      <c r="G916" s="2"/>
    </row>
    <row r="917" spans="7:7" ht="15.75" customHeight="1" x14ac:dyDescent="0.25">
      <c r="G917" s="2"/>
    </row>
    <row r="918" spans="7:7" ht="15.75" customHeight="1" x14ac:dyDescent="0.25">
      <c r="G918" s="2"/>
    </row>
    <row r="919" spans="7:7" ht="15.75" customHeight="1" x14ac:dyDescent="0.25">
      <c r="G919" s="2"/>
    </row>
    <row r="920" spans="7:7" ht="15.75" customHeight="1" x14ac:dyDescent="0.25">
      <c r="G920" s="2"/>
    </row>
    <row r="921" spans="7:7" ht="15.75" customHeight="1" x14ac:dyDescent="0.25">
      <c r="G921" s="2"/>
    </row>
    <row r="922" spans="7:7" ht="15.75" customHeight="1" x14ac:dyDescent="0.25">
      <c r="G922" s="2"/>
    </row>
    <row r="923" spans="7:7" ht="15.75" customHeight="1" x14ac:dyDescent="0.25">
      <c r="G923" s="2"/>
    </row>
    <row r="924" spans="7:7" ht="15.75" customHeight="1" x14ac:dyDescent="0.25">
      <c r="G924" s="2"/>
    </row>
    <row r="925" spans="7:7" ht="15.75" customHeight="1" x14ac:dyDescent="0.25">
      <c r="G925" s="2"/>
    </row>
    <row r="926" spans="7:7" ht="15.75" customHeight="1" x14ac:dyDescent="0.25">
      <c r="G926" s="2"/>
    </row>
    <row r="927" spans="7:7" ht="15.75" customHeight="1" x14ac:dyDescent="0.25">
      <c r="G927" s="2"/>
    </row>
    <row r="928" spans="7:7" ht="15.75" customHeight="1" x14ac:dyDescent="0.25">
      <c r="G928" s="2"/>
    </row>
    <row r="929" spans="7:7" ht="15.75" customHeight="1" x14ac:dyDescent="0.25">
      <c r="G929" s="2"/>
    </row>
    <row r="930" spans="7:7" ht="15.75" customHeight="1" x14ac:dyDescent="0.25">
      <c r="G930" s="2"/>
    </row>
    <row r="931" spans="7:7" ht="15.75" customHeight="1" x14ac:dyDescent="0.25">
      <c r="G931" s="2"/>
    </row>
    <row r="932" spans="7:7" ht="15.75" customHeight="1" x14ac:dyDescent="0.25">
      <c r="G932" s="2"/>
    </row>
    <row r="933" spans="7:7" ht="15.75" customHeight="1" x14ac:dyDescent="0.25">
      <c r="G933" s="2"/>
    </row>
    <row r="934" spans="7:7" ht="15.75" customHeight="1" x14ac:dyDescent="0.25">
      <c r="G934" s="2"/>
    </row>
    <row r="935" spans="7:7" ht="15.75" customHeight="1" x14ac:dyDescent="0.25">
      <c r="G935" s="2"/>
    </row>
    <row r="936" spans="7:7" ht="15.75" customHeight="1" x14ac:dyDescent="0.25">
      <c r="G936" s="2"/>
    </row>
    <row r="937" spans="7:7" ht="15.75" customHeight="1" x14ac:dyDescent="0.25">
      <c r="G937" s="2"/>
    </row>
    <row r="938" spans="7:7" ht="15.75" customHeight="1" x14ac:dyDescent="0.25">
      <c r="G938" s="2"/>
    </row>
    <row r="939" spans="7:7" ht="15.75" customHeight="1" x14ac:dyDescent="0.25">
      <c r="G939" s="2"/>
    </row>
    <row r="940" spans="7:7" ht="15.75" customHeight="1" x14ac:dyDescent="0.25">
      <c r="G940" s="2"/>
    </row>
    <row r="941" spans="7:7" ht="15.75" customHeight="1" x14ac:dyDescent="0.25">
      <c r="G941" s="2"/>
    </row>
    <row r="942" spans="7:7" ht="15.75" customHeight="1" x14ac:dyDescent="0.25">
      <c r="G942" s="2"/>
    </row>
    <row r="943" spans="7:7" ht="15.75" customHeight="1" x14ac:dyDescent="0.25">
      <c r="G943" s="2"/>
    </row>
    <row r="944" spans="7:7" ht="15.75" customHeight="1" x14ac:dyDescent="0.25">
      <c r="G944" s="2"/>
    </row>
    <row r="945" spans="7:7" ht="15.75" customHeight="1" x14ac:dyDescent="0.25">
      <c r="G945" s="2"/>
    </row>
    <row r="946" spans="7:7" ht="15.75" customHeight="1" x14ac:dyDescent="0.25">
      <c r="G946" s="2"/>
    </row>
    <row r="947" spans="7:7" ht="15.75" customHeight="1" x14ac:dyDescent="0.25">
      <c r="G947" s="2"/>
    </row>
    <row r="948" spans="7:7" ht="15.75" customHeight="1" x14ac:dyDescent="0.25">
      <c r="G948" s="2"/>
    </row>
    <row r="949" spans="7:7" ht="15.75" customHeight="1" x14ac:dyDescent="0.25">
      <c r="G949" s="2"/>
    </row>
    <row r="950" spans="7:7" ht="15.75" customHeight="1" x14ac:dyDescent="0.25">
      <c r="G950" s="2"/>
    </row>
    <row r="951" spans="7:7" ht="15.75" customHeight="1" x14ac:dyDescent="0.25">
      <c r="G951" s="2"/>
    </row>
    <row r="952" spans="7:7" ht="15.75" customHeight="1" x14ac:dyDescent="0.25">
      <c r="G952" s="2"/>
    </row>
    <row r="953" spans="7:7" ht="15.75" customHeight="1" x14ac:dyDescent="0.25">
      <c r="G953" s="2"/>
    </row>
    <row r="954" spans="7:7" ht="15.75" customHeight="1" x14ac:dyDescent="0.25">
      <c r="G954" s="2"/>
    </row>
    <row r="955" spans="7:7" ht="15.75" customHeight="1" x14ac:dyDescent="0.25">
      <c r="G955" s="2"/>
    </row>
    <row r="956" spans="7:7" ht="15.75" customHeight="1" x14ac:dyDescent="0.25">
      <c r="G956" s="2"/>
    </row>
    <row r="957" spans="7:7" ht="15.75" customHeight="1" x14ac:dyDescent="0.25">
      <c r="G957" s="2"/>
    </row>
    <row r="958" spans="7:7" ht="15.75" customHeight="1" x14ac:dyDescent="0.25">
      <c r="G958" s="2"/>
    </row>
    <row r="959" spans="7:7" ht="15.75" customHeight="1" x14ac:dyDescent="0.25">
      <c r="G959" s="2"/>
    </row>
    <row r="960" spans="7:7" ht="15.75" customHeight="1" x14ac:dyDescent="0.25">
      <c r="G960" s="2"/>
    </row>
    <row r="961" spans="7:7" ht="15.75" customHeight="1" x14ac:dyDescent="0.25">
      <c r="G961" s="2"/>
    </row>
    <row r="962" spans="7:7" ht="15.75" customHeight="1" x14ac:dyDescent="0.25">
      <c r="G962" s="2"/>
    </row>
    <row r="963" spans="7:7" ht="15.75" customHeight="1" x14ac:dyDescent="0.25">
      <c r="G963" s="2"/>
    </row>
    <row r="964" spans="7:7" ht="15.75" customHeight="1" x14ac:dyDescent="0.25">
      <c r="G964" s="2"/>
    </row>
    <row r="965" spans="7:7" ht="15.75" customHeight="1" x14ac:dyDescent="0.25">
      <c r="G965" s="2"/>
    </row>
    <row r="966" spans="7:7" ht="15.75" customHeight="1" x14ac:dyDescent="0.25">
      <c r="G966" s="2"/>
    </row>
    <row r="967" spans="7:7" ht="15.75" customHeight="1" x14ac:dyDescent="0.25">
      <c r="G967" s="2"/>
    </row>
    <row r="968" spans="7:7" ht="15.75" customHeight="1" x14ac:dyDescent="0.25">
      <c r="G968" s="2"/>
    </row>
    <row r="969" spans="7:7" ht="15.75" customHeight="1" x14ac:dyDescent="0.25">
      <c r="G969" s="2"/>
    </row>
    <row r="970" spans="7:7" ht="15.75" customHeight="1" x14ac:dyDescent="0.25">
      <c r="G970" s="2"/>
    </row>
    <row r="971" spans="7:7" ht="15.75" customHeight="1" x14ac:dyDescent="0.25">
      <c r="G971" s="2"/>
    </row>
    <row r="972" spans="7:7" ht="15.75" customHeight="1" x14ac:dyDescent="0.25">
      <c r="G972" s="2"/>
    </row>
    <row r="973" spans="7:7" ht="15.75" customHeight="1" x14ac:dyDescent="0.25">
      <c r="G973" s="2"/>
    </row>
    <row r="974" spans="7:7" ht="15.75" customHeight="1" x14ac:dyDescent="0.25">
      <c r="G974" s="2"/>
    </row>
    <row r="975" spans="7:7" ht="15.75" customHeight="1" x14ac:dyDescent="0.25">
      <c r="G975" s="2"/>
    </row>
    <row r="976" spans="7:7" ht="15.75" customHeight="1" x14ac:dyDescent="0.25">
      <c r="G976" s="2"/>
    </row>
    <row r="977" spans="7:7" ht="15.75" customHeight="1" x14ac:dyDescent="0.25">
      <c r="G977" s="2"/>
    </row>
    <row r="978" spans="7:7" ht="15.75" customHeight="1" x14ac:dyDescent="0.25">
      <c r="G978" s="2"/>
    </row>
    <row r="979" spans="7:7" ht="15.75" customHeight="1" x14ac:dyDescent="0.25">
      <c r="G979" s="2"/>
    </row>
    <row r="980" spans="7:7" ht="15.75" customHeight="1" x14ac:dyDescent="0.25">
      <c r="G980" s="2"/>
    </row>
    <row r="981" spans="7:7" ht="15.75" customHeight="1" x14ac:dyDescent="0.25">
      <c r="G981" s="2"/>
    </row>
    <row r="982" spans="7:7" ht="15.75" customHeight="1" x14ac:dyDescent="0.25">
      <c r="G982" s="2"/>
    </row>
    <row r="983" spans="7:7" ht="15.75" customHeight="1" x14ac:dyDescent="0.25">
      <c r="G983" s="2"/>
    </row>
    <row r="984" spans="7:7" ht="15.75" customHeight="1" x14ac:dyDescent="0.25">
      <c r="G984" s="2"/>
    </row>
    <row r="985" spans="7:7" ht="15.75" customHeight="1" x14ac:dyDescent="0.25">
      <c r="G985" s="2"/>
    </row>
    <row r="986" spans="7:7" ht="15.75" customHeight="1" x14ac:dyDescent="0.25">
      <c r="G986" s="2"/>
    </row>
    <row r="987" spans="7:7" ht="15.75" customHeight="1" x14ac:dyDescent="0.25">
      <c r="G987" s="2"/>
    </row>
    <row r="988" spans="7:7" ht="15.75" customHeight="1" x14ac:dyDescent="0.25">
      <c r="G988" s="2"/>
    </row>
    <row r="989" spans="7:7" ht="15.75" customHeight="1" x14ac:dyDescent="0.25">
      <c r="G989" s="2"/>
    </row>
    <row r="990" spans="7:7" ht="15.75" customHeight="1" x14ac:dyDescent="0.25">
      <c r="G990" s="2"/>
    </row>
    <row r="991" spans="7:7" ht="15.75" customHeight="1" x14ac:dyDescent="0.25">
      <c r="G991" s="2"/>
    </row>
    <row r="992" spans="7:7" ht="15.75" customHeight="1" x14ac:dyDescent="0.25">
      <c r="G992" s="2"/>
    </row>
    <row r="993" spans="7:7" ht="15.75" customHeight="1" x14ac:dyDescent="0.25">
      <c r="G993" s="2"/>
    </row>
    <row r="994" spans="7:7" ht="15.75" customHeight="1" x14ac:dyDescent="0.25">
      <c r="G994" s="2"/>
    </row>
    <row r="995" spans="7:7" ht="15.75" customHeight="1" x14ac:dyDescent="0.25">
      <c r="G995" s="2"/>
    </row>
    <row r="996" spans="7:7" ht="15.75" customHeight="1" x14ac:dyDescent="0.25">
      <c r="G996" s="2"/>
    </row>
    <row r="997" spans="7:7" ht="15.75" customHeight="1" x14ac:dyDescent="0.25">
      <c r="G997" s="2"/>
    </row>
    <row r="998" spans="7:7" ht="15.75" customHeight="1" x14ac:dyDescent="0.25">
      <c r="G998" s="2"/>
    </row>
    <row r="999" spans="7:7" ht="15.75" customHeight="1" x14ac:dyDescent="0.25">
      <c r="G999" s="2"/>
    </row>
    <row r="1000" spans="7:7" ht="15.75" customHeight="1" x14ac:dyDescent="0.25">
      <c r="G1000" s="2"/>
    </row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F7F7F"/>
  </sheetPr>
  <dimension ref="B1:G1000"/>
  <sheetViews>
    <sheetView workbookViewId="0">
      <selection activeCell="I58" sqref="I58"/>
    </sheetView>
  </sheetViews>
  <sheetFormatPr defaultColWidth="12.625" defaultRowHeight="15" customHeight="1" x14ac:dyDescent="0.2"/>
  <cols>
    <col min="1" max="1" width="7.75" customWidth="1"/>
    <col min="2" max="6" width="17.875" customWidth="1"/>
    <col min="7" max="25" width="7.75" customWidth="1"/>
  </cols>
  <sheetData>
    <row r="1" spans="2:7" x14ac:dyDescent="0.25">
      <c r="C1" s="2"/>
      <c r="D1" s="2"/>
      <c r="E1" s="2"/>
      <c r="F1" s="2"/>
    </row>
    <row r="2" spans="2:7" x14ac:dyDescent="0.25">
      <c r="B2" s="3" t="s">
        <v>0</v>
      </c>
      <c r="C2" s="3" t="s">
        <v>11</v>
      </c>
      <c r="D2" s="3" t="s">
        <v>12</v>
      </c>
      <c r="E2" s="3" t="s">
        <v>13</v>
      </c>
      <c r="F2" s="3" t="s">
        <v>14</v>
      </c>
    </row>
    <row r="3" spans="2:7" x14ac:dyDescent="0.25">
      <c r="B3" s="4">
        <v>42156</v>
      </c>
      <c r="C3" s="2" t="s">
        <v>6</v>
      </c>
      <c r="D3" s="5">
        <v>23</v>
      </c>
      <c r="E3" s="5">
        <v>207</v>
      </c>
      <c r="F3" s="6">
        <v>267</v>
      </c>
      <c r="G3" s="9"/>
    </row>
    <row r="4" spans="2:7" x14ac:dyDescent="0.25">
      <c r="B4" s="4">
        <v>42156</v>
      </c>
      <c r="C4" s="2" t="s">
        <v>7</v>
      </c>
      <c r="D4" s="5">
        <v>19</v>
      </c>
      <c r="E4" s="5">
        <v>157</v>
      </c>
      <c r="F4" s="6">
        <v>345.57599999999996</v>
      </c>
      <c r="G4" s="9"/>
    </row>
    <row r="5" spans="2:7" x14ac:dyDescent="0.25">
      <c r="B5" s="4">
        <v>42156</v>
      </c>
      <c r="C5" s="2" t="s">
        <v>8</v>
      </c>
      <c r="D5" s="5">
        <v>37</v>
      </c>
      <c r="E5" s="5">
        <v>593</v>
      </c>
      <c r="F5" s="6">
        <v>696.3839999999999</v>
      </c>
      <c r="G5" s="9"/>
    </row>
    <row r="6" spans="2:7" x14ac:dyDescent="0.25">
      <c r="B6" s="4">
        <v>42156</v>
      </c>
      <c r="C6" s="2" t="s">
        <v>9</v>
      </c>
      <c r="D6" s="5">
        <v>53</v>
      </c>
      <c r="E6" s="5">
        <v>143</v>
      </c>
      <c r="F6" s="6">
        <v>783</v>
      </c>
      <c r="G6" s="9"/>
    </row>
    <row r="7" spans="2:7" x14ac:dyDescent="0.25">
      <c r="B7" s="4">
        <v>42156</v>
      </c>
      <c r="C7" s="2" t="s">
        <v>10</v>
      </c>
      <c r="D7" s="5">
        <v>133</v>
      </c>
      <c r="E7" s="5">
        <v>209</v>
      </c>
      <c r="F7" s="6">
        <v>2341</v>
      </c>
      <c r="G7" s="9"/>
    </row>
    <row r="8" spans="2:7" x14ac:dyDescent="0.25">
      <c r="B8" s="4">
        <v>42186</v>
      </c>
      <c r="C8" s="2" t="s">
        <v>6</v>
      </c>
      <c r="D8" s="5">
        <v>140</v>
      </c>
      <c r="E8" s="5">
        <v>936</v>
      </c>
      <c r="F8" s="6">
        <v>2706.6779999999999</v>
      </c>
      <c r="G8" s="9"/>
    </row>
    <row r="9" spans="2:7" x14ac:dyDescent="0.25">
      <c r="B9" s="4">
        <v>42186</v>
      </c>
      <c r="C9" s="2" t="s">
        <v>7</v>
      </c>
      <c r="D9" s="5">
        <v>182</v>
      </c>
      <c r="E9" s="5">
        <v>1118</v>
      </c>
      <c r="F9" s="6">
        <v>3658.2000000000007</v>
      </c>
      <c r="G9" s="9"/>
    </row>
    <row r="10" spans="2:7" x14ac:dyDescent="0.25">
      <c r="B10" s="4">
        <v>42186</v>
      </c>
      <c r="C10" s="2" t="s">
        <v>8</v>
      </c>
      <c r="D10" s="5">
        <v>109</v>
      </c>
      <c r="E10" s="5">
        <v>989</v>
      </c>
      <c r="F10" s="6">
        <v>2273.6925000000006</v>
      </c>
      <c r="G10" s="9"/>
    </row>
    <row r="11" spans="2:7" x14ac:dyDescent="0.25">
      <c r="B11" s="4">
        <v>42186</v>
      </c>
      <c r="C11" s="2" t="s">
        <v>9</v>
      </c>
      <c r="D11" s="5">
        <v>94</v>
      </c>
      <c r="E11" s="5">
        <v>495</v>
      </c>
      <c r="F11" s="6">
        <v>2035.5840000000007</v>
      </c>
      <c r="G11" s="9"/>
    </row>
    <row r="12" spans="2:7" x14ac:dyDescent="0.25">
      <c r="B12" s="4">
        <v>42186</v>
      </c>
      <c r="C12" s="2" t="s">
        <v>10</v>
      </c>
      <c r="D12" s="5">
        <v>37</v>
      </c>
      <c r="E12" s="5">
        <v>183</v>
      </c>
      <c r="F12" s="6">
        <v>835.89000000000033</v>
      </c>
      <c r="G12" s="9"/>
    </row>
    <row r="13" spans="2:7" x14ac:dyDescent="0.25">
      <c r="B13" s="4">
        <v>42217</v>
      </c>
      <c r="C13" s="2" t="s">
        <v>6</v>
      </c>
      <c r="D13" s="5">
        <v>258</v>
      </c>
      <c r="E13" s="5">
        <v>1173</v>
      </c>
      <c r="F13" s="6">
        <v>5950.0980000000036</v>
      </c>
      <c r="G13" s="9"/>
    </row>
    <row r="14" spans="2:7" x14ac:dyDescent="0.25">
      <c r="B14" s="4">
        <v>42217</v>
      </c>
      <c r="C14" s="2" t="s">
        <v>7</v>
      </c>
      <c r="D14" s="5">
        <v>281</v>
      </c>
      <c r="E14" s="5">
        <v>1198</v>
      </c>
      <c r="F14" s="6">
        <v>5999</v>
      </c>
      <c r="G14" s="9"/>
    </row>
    <row r="15" spans="2:7" x14ac:dyDescent="0.25">
      <c r="B15" s="4">
        <v>42217</v>
      </c>
      <c r="C15" s="2" t="s">
        <v>8</v>
      </c>
      <c r="D15" s="5">
        <v>215</v>
      </c>
      <c r="E15" s="5">
        <v>1367</v>
      </c>
      <c r="F15" s="6">
        <v>8546.0400000000045</v>
      </c>
      <c r="G15" s="9"/>
    </row>
    <row r="16" spans="2:7" x14ac:dyDescent="0.25">
      <c r="B16" s="4">
        <v>42217</v>
      </c>
      <c r="C16" s="2" t="s">
        <v>9</v>
      </c>
      <c r="D16" s="5">
        <v>287</v>
      </c>
      <c r="E16" s="5">
        <v>1079</v>
      </c>
      <c r="F16" s="6">
        <v>7271.9010000000044</v>
      </c>
      <c r="G16" s="9"/>
    </row>
    <row r="17" spans="2:7" x14ac:dyDescent="0.25">
      <c r="B17" s="4">
        <v>42217</v>
      </c>
      <c r="C17" s="2" t="s">
        <v>10</v>
      </c>
      <c r="D17" s="5">
        <v>263</v>
      </c>
      <c r="E17" s="5">
        <v>933</v>
      </c>
      <c r="F17" s="6">
        <v>9054</v>
      </c>
      <c r="G17" s="9"/>
    </row>
    <row r="18" spans="2:7" x14ac:dyDescent="0.25">
      <c r="B18" s="4">
        <v>42248</v>
      </c>
      <c r="C18" s="2" t="s">
        <v>6</v>
      </c>
      <c r="D18" s="5">
        <v>794</v>
      </c>
      <c r="E18" s="5">
        <v>2656</v>
      </c>
      <c r="F18" s="6">
        <v>21305.475000000017</v>
      </c>
      <c r="G18" s="9"/>
    </row>
    <row r="19" spans="2:7" x14ac:dyDescent="0.25">
      <c r="B19" s="4">
        <v>42248</v>
      </c>
      <c r="C19" s="2" t="s">
        <v>7</v>
      </c>
      <c r="D19" s="5">
        <v>547</v>
      </c>
      <c r="E19" s="5">
        <v>1732</v>
      </c>
      <c r="F19" s="6">
        <v>13675</v>
      </c>
      <c r="G19" s="9"/>
    </row>
    <row r="20" spans="2:7" x14ac:dyDescent="0.25">
      <c r="B20" s="4">
        <v>42248</v>
      </c>
      <c r="C20" s="2" t="s">
        <v>8</v>
      </c>
      <c r="D20" s="5">
        <v>432</v>
      </c>
      <c r="E20" s="5">
        <v>1977</v>
      </c>
      <c r="F20" s="6">
        <v>18555.075000000015</v>
      </c>
      <c r="G20" s="9"/>
    </row>
    <row r="21" spans="2:7" ht="15.75" customHeight="1" x14ac:dyDescent="0.25">
      <c r="B21" s="4">
        <v>42248</v>
      </c>
      <c r="C21" s="2" t="s">
        <v>9</v>
      </c>
      <c r="D21" s="5">
        <v>649</v>
      </c>
      <c r="E21" s="5">
        <v>1848</v>
      </c>
      <c r="F21" s="6">
        <v>18892.302000000011</v>
      </c>
      <c r="G21" s="9"/>
    </row>
    <row r="22" spans="2:7" ht="15.75" customHeight="1" x14ac:dyDescent="0.25">
      <c r="B22" s="4">
        <v>42248</v>
      </c>
      <c r="C22" s="2" t="s">
        <v>10</v>
      </c>
      <c r="D22" s="5">
        <v>357</v>
      </c>
      <c r="E22" s="5">
        <v>966</v>
      </c>
      <c r="F22" s="6">
        <v>13457</v>
      </c>
      <c r="G22" s="9"/>
    </row>
    <row r="23" spans="2:7" ht="15.75" customHeight="1" x14ac:dyDescent="0.25">
      <c r="B23" s="4">
        <v>42278</v>
      </c>
      <c r="C23" s="2" t="s">
        <v>6</v>
      </c>
      <c r="D23" s="5">
        <v>954</v>
      </c>
      <c r="E23" s="5">
        <v>2453</v>
      </c>
      <c r="F23" s="6">
        <v>29191.176000000021</v>
      </c>
      <c r="G23" s="9"/>
    </row>
    <row r="24" spans="2:7" ht="15.75" customHeight="1" x14ac:dyDescent="0.25">
      <c r="B24" s="4">
        <v>42278</v>
      </c>
      <c r="C24" s="2" t="s">
        <v>7</v>
      </c>
      <c r="D24" s="5">
        <v>911</v>
      </c>
      <c r="E24" s="5">
        <v>2232</v>
      </c>
      <c r="F24" s="6">
        <v>22543</v>
      </c>
      <c r="G24" s="9"/>
    </row>
    <row r="25" spans="2:7" ht="15.75" customHeight="1" x14ac:dyDescent="0.25">
      <c r="B25" s="4">
        <v>42278</v>
      </c>
      <c r="C25" s="2" t="s">
        <v>8</v>
      </c>
      <c r="D25" s="5">
        <v>632</v>
      </c>
      <c r="E25" s="5">
        <v>1954</v>
      </c>
      <c r="F25" s="6">
        <v>22640.310000000019</v>
      </c>
      <c r="G25" s="9"/>
    </row>
    <row r="26" spans="2:7" ht="15.75" customHeight="1" x14ac:dyDescent="0.25">
      <c r="B26" s="4">
        <v>42278</v>
      </c>
      <c r="C26" s="2" t="s">
        <v>9</v>
      </c>
      <c r="D26" s="5">
        <v>597</v>
      </c>
      <c r="E26" s="5">
        <v>1329</v>
      </c>
      <c r="F26" s="6">
        <v>17464.005000000016</v>
      </c>
      <c r="G26" s="9"/>
    </row>
    <row r="27" spans="2:7" ht="15.75" customHeight="1" x14ac:dyDescent="0.25">
      <c r="B27" s="4">
        <v>42278</v>
      </c>
      <c r="C27" s="2" t="s">
        <v>10</v>
      </c>
      <c r="D27" s="5">
        <v>496</v>
      </c>
      <c r="E27" s="5">
        <v>1054</v>
      </c>
      <c r="F27" s="6">
        <v>14284.800000000014</v>
      </c>
      <c r="G27" s="9"/>
    </row>
    <row r="28" spans="2:7" ht="15.75" customHeight="1" x14ac:dyDescent="0.25">
      <c r="B28" s="4">
        <v>42309</v>
      </c>
      <c r="C28" s="2" t="s">
        <v>6</v>
      </c>
      <c r="D28" s="5">
        <v>957</v>
      </c>
      <c r="E28" s="5">
        <v>2234</v>
      </c>
      <c r="F28" s="6">
        <v>27139.455000000024</v>
      </c>
      <c r="G28" s="9"/>
    </row>
    <row r="29" spans="2:7" ht="15.75" customHeight="1" x14ac:dyDescent="0.25">
      <c r="B29" s="4">
        <v>42309</v>
      </c>
      <c r="C29" s="2" t="s">
        <v>7</v>
      </c>
      <c r="D29" s="5">
        <v>891</v>
      </c>
      <c r="E29" s="5">
        <v>2291</v>
      </c>
      <c r="F29" s="6">
        <v>16432</v>
      </c>
      <c r="G29" s="9"/>
    </row>
    <row r="30" spans="2:7" ht="15.75" customHeight="1" x14ac:dyDescent="0.25">
      <c r="B30" s="4">
        <v>42309</v>
      </c>
      <c r="C30" s="2" t="s">
        <v>8</v>
      </c>
      <c r="D30" s="5">
        <v>568</v>
      </c>
      <c r="E30" s="5">
        <v>2839</v>
      </c>
      <c r="F30" s="6">
        <v>24315.75900000002</v>
      </c>
      <c r="G30" s="9"/>
    </row>
    <row r="31" spans="2:7" ht="15.75" customHeight="1" x14ac:dyDescent="0.25">
      <c r="B31" s="4">
        <v>42309</v>
      </c>
      <c r="C31" s="2" t="s">
        <v>9</v>
      </c>
      <c r="D31" s="5">
        <v>439</v>
      </c>
      <c r="E31" s="5">
        <v>1392</v>
      </c>
      <c r="F31" s="6">
        <v>11864.880000000008</v>
      </c>
      <c r="G31" s="9"/>
    </row>
    <row r="32" spans="2:7" ht="15.75" customHeight="1" x14ac:dyDescent="0.25">
      <c r="B32" s="4">
        <v>42309</v>
      </c>
      <c r="C32" s="2" t="s">
        <v>10</v>
      </c>
      <c r="D32" s="5">
        <v>437</v>
      </c>
      <c r="E32" s="5">
        <v>1549</v>
      </c>
      <c r="F32" s="6">
        <v>11600.226000000011</v>
      </c>
      <c r="G32" s="9"/>
    </row>
    <row r="33" spans="2:7" ht="15.75" customHeight="1" x14ac:dyDescent="0.25">
      <c r="B33" s="4">
        <v>42339</v>
      </c>
      <c r="C33" s="2" t="s">
        <v>6</v>
      </c>
      <c r="D33" s="5">
        <v>657</v>
      </c>
      <c r="E33" s="5">
        <v>2629</v>
      </c>
      <c r="F33" s="6">
        <v>17152.920000000016</v>
      </c>
      <c r="G33" s="9"/>
    </row>
    <row r="34" spans="2:7" ht="15.75" customHeight="1" x14ac:dyDescent="0.25">
      <c r="B34" s="4">
        <v>42339</v>
      </c>
      <c r="C34" s="2" t="s">
        <v>7</v>
      </c>
      <c r="D34" s="5">
        <v>536</v>
      </c>
      <c r="E34" s="5">
        <v>2439</v>
      </c>
      <c r="F34" s="6">
        <v>9000</v>
      </c>
      <c r="G34" s="9"/>
    </row>
    <row r="35" spans="2:7" ht="15.75" customHeight="1" x14ac:dyDescent="0.25">
      <c r="B35" s="4">
        <v>42339</v>
      </c>
      <c r="C35" s="2" t="s">
        <v>8</v>
      </c>
      <c r="D35" s="5">
        <v>300</v>
      </c>
      <c r="E35" s="5">
        <v>2914</v>
      </c>
      <c r="F35" s="6">
        <v>12958.848000000018</v>
      </c>
      <c r="G35" s="9"/>
    </row>
    <row r="36" spans="2:7" ht="15.75" customHeight="1" x14ac:dyDescent="0.25">
      <c r="B36" s="4">
        <v>42339</v>
      </c>
      <c r="C36" s="2" t="s">
        <v>9</v>
      </c>
      <c r="D36" s="5">
        <v>233</v>
      </c>
      <c r="E36" s="5">
        <v>1430</v>
      </c>
      <c r="F36" s="6">
        <v>5762.2950000000092</v>
      </c>
      <c r="G36" s="9"/>
    </row>
    <row r="37" spans="2:7" ht="15.75" customHeight="1" x14ac:dyDescent="0.25">
      <c r="B37" s="4">
        <v>42339</v>
      </c>
      <c r="C37" s="2" t="s">
        <v>10</v>
      </c>
      <c r="D37" s="5">
        <v>197</v>
      </c>
      <c r="E37" s="5">
        <v>1441</v>
      </c>
      <c r="F37" s="6">
        <v>8004</v>
      </c>
      <c r="G37" s="9"/>
    </row>
    <row r="38" spans="2:7" ht="15.75" customHeight="1" x14ac:dyDescent="0.25">
      <c r="B38" s="4">
        <v>42370</v>
      </c>
      <c r="C38" s="2" t="s">
        <v>6</v>
      </c>
      <c r="D38" s="5">
        <v>204</v>
      </c>
      <c r="E38" s="5">
        <v>1834</v>
      </c>
      <c r="F38" s="6">
        <v>4860.6300000000092</v>
      </c>
      <c r="G38" s="9"/>
    </row>
    <row r="39" spans="2:7" ht="15.75" customHeight="1" x14ac:dyDescent="0.25">
      <c r="B39" s="4">
        <v>42370</v>
      </c>
      <c r="C39" s="2" t="s">
        <v>7</v>
      </c>
      <c r="D39" s="5">
        <v>234</v>
      </c>
      <c r="E39" s="5">
        <v>1563</v>
      </c>
      <c r="F39" s="6">
        <v>4125</v>
      </c>
      <c r="G39" s="9"/>
    </row>
    <row r="40" spans="2:7" ht="15.75" customHeight="1" x14ac:dyDescent="0.25">
      <c r="B40" s="4">
        <v>42370</v>
      </c>
      <c r="C40" s="2" t="s">
        <v>8</v>
      </c>
      <c r="D40" s="5">
        <v>298</v>
      </c>
      <c r="E40" s="5">
        <v>2261</v>
      </c>
      <c r="F40" s="6">
        <v>9396.648000000012</v>
      </c>
      <c r="G40" s="9"/>
    </row>
    <row r="41" spans="2:7" ht="15.75" customHeight="1" x14ac:dyDescent="0.25">
      <c r="B41" s="4">
        <v>42370</v>
      </c>
      <c r="C41" s="2" t="s">
        <v>9</v>
      </c>
      <c r="D41" s="5">
        <v>247</v>
      </c>
      <c r="E41" s="5">
        <v>1051</v>
      </c>
      <c r="F41" s="6">
        <v>5548.9500000000062</v>
      </c>
      <c r="G41" s="9"/>
    </row>
    <row r="42" spans="2:7" ht="15.75" customHeight="1" x14ac:dyDescent="0.25">
      <c r="B42" s="4">
        <v>42370</v>
      </c>
      <c r="C42" s="2" t="s">
        <v>10</v>
      </c>
      <c r="D42" s="5">
        <v>260</v>
      </c>
      <c r="E42" s="5">
        <v>922</v>
      </c>
      <c r="F42" s="6">
        <v>5733.8820000000051</v>
      </c>
      <c r="G42" s="9"/>
    </row>
    <row r="43" spans="2:7" ht="15.75" customHeight="1" x14ac:dyDescent="0.25">
      <c r="B43" s="4">
        <v>42401</v>
      </c>
      <c r="C43" s="2" t="s">
        <v>6</v>
      </c>
      <c r="D43" s="5">
        <v>515</v>
      </c>
      <c r="E43" s="5">
        <v>1543</v>
      </c>
      <c r="F43" s="6">
        <v>11113.20000000001</v>
      </c>
      <c r="G43" s="9"/>
    </row>
    <row r="44" spans="2:7" ht="15.75" customHeight="1" x14ac:dyDescent="0.25">
      <c r="B44" s="4">
        <v>42401</v>
      </c>
      <c r="C44" s="2" t="s">
        <v>7</v>
      </c>
      <c r="D44" s="5">
        <v>729</v>
      </c>
      <c r="E44" s="5">
        <v>1875</v>
      </c>
      <c r="F44" s="6">
        <v>15420.888000000008</v>
      </c>
      <c r="G44" s="9"/>
    </row>
    <row r="45" spans="2:7" ht="15.75" customHeight="1" x14ac:dyDescent="0.25">
      <c r="B45" s="4">
        <v>42401</v>
      </c>
      <c r="C45" s="2" t="s">
        <v>8</v>
      </c>
      <c r="D45" s="5">
        <v>643</v>
      </c>
      <c r="E45" s="5">
        <v>2028</v>
      </c>
      <c r="F45" s="6">
        <v>17139.807000000012</v>
      </c>
      <c r="G45" s="9"/>
    </row>
    <row r="46" spans="2:7" ht="15.75" customHeight="1" x14ac:dyDescent="0.25">
      <c r="B46" s="4">
        <v>42401</v>
      </c>
      <c r="C46" s="2" t="s">
        <v>9</v>
      </c>
      <c r="D46" s="5">
        <v>341</v>
      </c>
      <c r="E46" s="5">
        <v>663</v>
      </c>
      <c r="F46" s="6">
        <v>6912.5400000000036</v>
      </c>
      <c r="G46" s="9"/>
    </row>
    <row r="47" spans="2:7" ht="15.75" customHeight="1" x14ac:dyDescent="0.25">
      <c r="B47" s="4">
        <v>42401</v>
      </c>
      <c r="C47" s="2" t="s">
        <v>10</v>
      </c>
      <c r="D47" s="5">
        <v>449</v>
      </c>
      <c r="E47" s="5">
        <v>764</v>
      </c>
      <c r="F47" s="6">
        <v>14043</v>
      </c>
      <c r="G47" s="9"/>
    </row>
    <row r="48" spans="2:7" ht="15.75" customHeight="1" x14ac:dyDescent="0.25">
      <c r="B48" s="4">
        <v>42430</v>
      </c>
      <c r="C48" s="2" t="s">
        <v>6</v>
      </c>
      <c r="D48" s="5">
        <v>785</v>
      </c>
      <c r="E48" s="5">
        <v>1177</v>
      </c>
      <c r="F48" s="6">
        <v>15185.88000000001</v>
      </c>
      <c r="G48" s="9"/>
    </row>
    <row r="49" spans="2:7" ht="15.75" customHeight="1" x14ac:dyDescent="0.25">
      <c r="B49" s="4">
        <v>42430</v>
      </c>
      <c r="C49" s="2" t="s">
        <v>7</v>
      </c>
      <c r="D49" s="5">
        <v>1332</v>
      </c>
      <c r="E49" s="5">
        <v>1765</v>
      </c>
      <c r="F49" s="6">
        <v>25169.319000000021</v>
      </c>
      <c r="G49" s="9"/>
    </row>
    <row r="50" spans="2:7" ht="15.75" customHeight="1" x14ac:dyDescent="0.25">
      <c r="B50" s="4">
        <v>42430</v>
      </c>
      <c r="C50" s="2" t="s">
        <v>8</v>
      </c>
      <c r="D50" s="5">
        <v>1107</v>
      </c>
      <c r="E50" s="5">
        <v>2997</v>
      </c>
      <c r="F50" s="6">
        <v>27913.743000000017</v>
      </c>
      <c r="G50" s="9"/>
    </row>
    <row r="51" spans="2:7" ht="15.75" customHeight="1" x14ac:dyDescent="0.25">
      <c r="B51" s="4">
        <v>42430</v>
      </c>
      <c r="C51" s="2" t="s">
        <v>9</v>
      </c>
      <c r="D51" s="5">
        <v>674</v>
      </c>
      <c r="E51" s="5">
        <v>701</v>
      </c>
      <c r="F51" s="6">
        <v>12127.500000000009</v>
      </c>
      <c r="G51" s="9"/>
    </row>
    <row r="52" spans="2:7" ht="15.75" customHeight="1" x14ac:dyDescent="0.25">
      <c r="B52" s="4">
        <v>42430</v>
      </c>
      <c r="C52" s="2" t="s">
        <v>10</v>
      </c>
      <c r="D52" s="5">
        <v>944</v>
      </c>
      <c r="E52" s="5">
        <v>871</v>
      </c>
      <c r="F52" s="6">
        <v>16563.69000000001</v>
      </c>
      <c r="G52" s="9"/>
    </row>
    <row r="53" spans="2:7" ht="15.75" customHeight="1" x14ac:dyDescent="0.25">
      <c r="B53" s="4">
        <v>42461</v>
      </c>
      <c r="C53" s="2" t="s">
        <v>6</v>
      </c>
      <c r="D53" s="5">
        <v>1107</v>
      </c>
      <c r="E53" s="5">
        <v>1106</v>
      </c>
      <c r="F53" s="6">
        <v>18921.150000000012</v>
      </c>
      <c r="G53" s="9"/>
    </row>
    <row r="54" spans="2:7" ht="15.75" customHeight="1" x14ac:dyDescent="0.25">
      <c r="B54" s="4">
        <v>42461</v>
      </c>
      <c r="C54" s="2" t="s">
        <v>7</v>
      </c>
      <c r="D54" s="5">
        <v>1192</v>
      </c>
      <c r="E54" s="5">
        <v>1292</v>
      </c>
      <c r="F54" s="6">
        <v>19852.128000000012</v>
      </c>
      <c r="G54" s="9"/>
    </row>
    <row r="55" spans="2:7" ht="15.75" customHeight="1" x14ac:dyDescent="0.25">
      <c r="B55" s="4">
        <v>42461</v>
      </c>
      <c r="C55" s="2" t="s">
        <v>8</v>
      </c>
      <c r="D55" s="5">
        <v>1425</v>
      </c>
      <c r="E55" s="5">
        <v>4100</v>
      </c>
      <c r="F55" s="6">
        <v>31047.654000000017</v>
      </c>
      <c r="G55" s="9"/>
    </row>
    <row r="56" spans="2:7" ht="15.75" customHeight="1" x14ac:dyDescent="0.25">
      <c r="B56" s="4">
        <v>42461</v>
      </c>
      <c r="C56" s="2" t="s">
        <v>9</v>
      </c>
      <c r="D56" s="5">
        <v>956</v>
      </c>
      <c r="E56" s="5">
        <v>1216</v>
      </c>
      <c r="F56" s="6">
        <v>16485.48000000001</v>
      </c>
      <c r="G56" s="9"/>
    </row>
    <row r="57" spans="2:7" ht="15.75" customHeight="1" x14ac:dyDescent="0.25">
      <c r="B57" s="4">
        <v>42461</v>
      </c>
      <c r="C57" s="2" t="s">
        <v>10</v>
      </c>
      <c r="D57" s="5">
        <v>1078</v>
      </c>
      <c r="E57" s="5">
        <v>1488</v>
      </c>
      <c r="F57" s="6">
        <v>18913.986000000012</v>
      </c>
      <c r="G57" s="9"/>
    </row>
    <row r="58" spans="2:7" ht="15.75" customHeight="1" x14ac:dyDescent="0.25">
      <c r="B58" s="4">
        <v>42491</v>
      </c>
      <c r="C58" s="2" t="s">
        <v>6</v>
      </c>
      <c r="D58" s="5">
        <v>950</v>
      </c>
      <c r="E58" s="5">
        <v>1425</v>
      </c>
      <c r="F58" s="6">
        <v>16957.500000000011</v>
      </c>
      <c r="G58" s="9"/>
    </row>
    <row r="59" spans="2:7" ht="15.75" customHeight="1" x14ac:dyDescent="0.25">
      <c r="B59" s="4">
        <v>42491</v>
      </c>
      <c r="C59" s="2" t="s">
        <v>7</v>
      </c>
      <c r="D59" s="5">
        <v>994</v>
      </c>
      <c r="E59" s="5">
        <v>1621</v>
      </c>
      <c r="F59" s="6">
        <v>18035.65500000001</v>
      </c>
      <c r="G59" s="9"/>
    </row>
    <row r="60" spans="2:7" ht="15.75" customHeight="1" x14ac:dyDescent="0.25">
      <c r="B60" s="4">
        <v>42491</v>
      </c>
      <c r="C60" s="2" t="s">
        <v>8</v>
      </c>
      <c r="D60" s="5">
        <v>1684</v>
      </c>
      <c r="E60" s="5">
        <v>4387</v>
      </c>
      <c r="F60" s="6">
        <v>39832.074000000022</v>
      </c>
      <c r="G60" s="9"/>
    </row>
    <row r="61" spans="2:7" ht="15.75" customHeight="1" x14ac:dyDescent="0.25">
      <c r="B61" s="4">
        <v>42491</v>
      </c>
      <c r="C61" s="2" t="s">
        <v>9</v>
      </c>
      <c r="D61" s="5">
        <v>852</v>
      </c>
      <c r="E61" s="5">
        <v>1653</v>
      </c>
      <c r="F61" s="6">
        <v>15969.375000000009</v>
      </c>
      <c r="G61" s="9"/>
    </row>
    <row r="62" spans="2:7" ht="15.75" customHeight="1" x14ac:dyDescent="0.25">
      <c r="B62" s="4">
        <v>42491</v>
      </c>
      <c r="C62" s="2" t="s">
        <v>10</v>
      </c>
      <c r="D62" s="5">
        <v>1448</v>
      </c>
      <c r="E62" s="5">
        <v>3076</v>
      </c>
      <c r="F62" s="6">
        <v>27578.304000000015</v>
      </c>
      <c r="G62" s="9"/>
    </row>
    <row r="63" spans="2:7" ht="15.75" customHeight="1" x14ac:dyDescent="0.25">
      <c r="B63" s="4">
        <v>42522</v>
      </c>
      <c r="C63" s="2" t="s">
        <v>6</v>
      </c>
      <c r="D63" s="5">
        <v>940</v>
      </c>
      <c r="E63" s="5">
        <v>2192</v>
      </c>
      <c r="F63" s="6">
        <v>18181.260000000009</v>
      </c>
      <c r="G63" s="9"/>
    </row>
    <row r="64" spans="2:7" ht="15.75" customHeight="1" x14ac:dyDescent="0.25">
      <c r="B64" s="4">
        <v>42522</v>
      </c>
      <c r="C64" s="2" t="s">
        <v>7</v>
      </c>
      <c r="D64" s="5">
        <v>574</v>
      </c>
      <c r="E64" s="5">
        <v>1477</v>
      </c>
      <c r="F64" s="6">
        <v>11284.602000000006</v>
      </c>
      <c r="G64" s="9"/>
    </row>
    <row r="65" spans="2:7" ht="15.75" customHeight="1" x14ac:dyDescent="0.25">
      <c r="B65" s="4">
        <v>42522</v>
      </c>
      <c r="C65" s="2" t="s">
        <v>8</v>
      </c>
      <c r="D65" s="5">
        <v>1156</v>
      </c>
      <c r="E65" s="5">
        <v>9437</v>
      </c>
      <c r="F65" s="6">
        <v>39670.176000000021</v>
      </c>
      <c r="G65" s="9"/>
    </row>
    <row r="66" spans="2:7" ht="15.75" customHeight="1" x14ac:dyDescent="0.25">
      <c r="B66" s="4">
        <v>42522</v>
      </c>
      <c r="C66" s="2" t="s">
        <v>9</v>
      </c>
      <c r="D66" s="5">
        <v>748</v>
      </c>
      <c r="E66" s="5">
        <v>2370</v>
      </c>
      <c r="F66" s="6">
        <v>15153.48000000001</v>
      </c>
      <c r="G66" s="9"/>
    </row>
    <row r="67" spans="2:7" ht="15.75" customHeight="1" x14ac:dyDescent="0.25">
      <c r="B67" s="4">
        <v>42522</v>
      </c>
      <c r="C67" s="2" t="s">
        <v>10</v>
      </c>
      <c r="D67" s="5">
        <v>1208</v>
      </c>
      <c r="E67" s="5">
        <v>4282</v>
      </c>
      <c r="F67" s="6">
        <v>24820.290000000023</v>
      </c>
      <c r="G67" s="9"/>
    </row>
    <row r="68" spans="2:7" ht="15.75" customHeight="1" x14ac:dyDescent="0.25">
      <c r="B68" s="4">
        <v>42552</v>
      </c>
      <c r="C68" s="2" t="s">
        <v>6</v>
      </c>
      <c r="D68" s="5">
        <v>682</v>
      </c>
      <c r="E68" s="5">
        <v>2730</v>
      </c>
      <c r="F68" s="6">
        <v>14228.040000000012</v>
      </c>
      <c r="G68" s="9"/>
    </row>
    <row r="69" spans="2:7" ht="15.75" customHeight="1" x14ac:dyDescent="0.25">
      <c r="B69" s="4">
        <v>42552</v>
      </c>
      <c r="C69" s="2" t="s">
        <v>7</v>
      </c>
      <c r="D69" s="5">
        <v>382</v>
      </c>
      <c r="E69" s="5">
        <v>1742</v>
      </c>
      <c r="F69" s="6">
        <v>8086.0680000000075</v>
      </c>
      <c r="G69" s="9"/>
    </row>
    <row r="70" spans="2:7" ht="15.75" customHeight="1" x14ac:dyDescent="0.25">
      <c r="B70" s="4">
        <v>42552</v>
      </c>
      <c r="C70" s="2" t="s">
        <v>8</v>
      </c>
      <c r="D70" s="5">
        <v>1321</v>
      </c>
      <c r="E70" s="5">
        <v>11236</v>
      </c>
      <c r="F70" s="6">
        <v>27109.368000000031</v>
      </c>
      <c r="G70" s="9"/>
    </row>
    <row r="71" spans="2:7" ht="15.75" customHeight="1" x14ac:dyDescent="0.25">
      <c r="B71" s="4">
        <v>42552</v>
      </c>
      <c r="C71" s="2" t="s">
        <v>9</v>
      </c>
      <c r="D71" s="5">
        <v>454</v>
      </c>
      <c r="E71" s="5">
        <v>2789</v>
      </c>
      <c r="F71" s="6">
        <v>9874.935000000014</v>
      </c>
      <c r="G71" s="9"/>
    </row>
    <row r="72" spans="2:7" ht="15.75" customHeight="1" x14ac:dyDescent="0.25">
      <c r="B72" s="4">
        <v>42552</v>
      </c>
      <c r="C72" s="2" t="s">
        <v>10</v>
      </c>
      <c r="D72" s="5">
        <v>852</v>
      </c>
      <c r="E72" s="5">
        <v>4827</v>
      </c>
      <c r="F72" s="6">
        <v>26346</v>
      </c>
      <c r="G72" s="9"/>
    </row>
    <row r="73" spans="2:7" ht="15.75" customHeight="1" x14ac:dyDescent="0.25">
      <c r="B73" s="4">
        <v>42583</v>
      </c>
      <c r="C73" s="2" t="s">
        <v>6</v>
      </c>
      <c r="D73" s="5">
        <v>571</v>
      </c>
      <c r="E73" s="5">
        <v>2998</v>
      </c>
      <c r="F73" s="6">
        <v>12762.744000000019</v>
      </c>
      <c r="G73" s="9"/>
    </row>
    <row r="74" spans="2:7" ht="15.75" customHeight="1" x14ac:dyDescent="0.25">
      <c r="B74" s="4">
        <v>42583</v>
      </c>
      <c r="C74" s="2" t="s">
        <v>7</v>
      </c>
      <c r="D74" s="5">
        <v>421</v>
      </c>
      <c r="E74" s="5">
        <v>2053</v>
      </c>
      <c r="F74" s="6">
        <v>9526.1370000000115</v>
      </c>
      <c r="G74" s="9"/>
    </row>
    <row r="75" spans="2:7" ht="15.75" customHeight="1" x14ac:dyDescent="0.25">
      <c r="B75" s="4">
        <v>42583</v>
      </c>
      <c r="C75" s="2" t="s">
        <v>8</v>
      </c>
      <c r="D75" s="5">
        <v>223</v>
      </c>
      <c r="E75" s="5">
        <v>5489</v>
      </c>
      <c r="F75" s="6">
        <v>35377.884000000049</v>
      </c>
      <c r="G75" s="9"/>
    </row>
    <row r="76" spans="2:7" ht="15.75" customHeight="1" x14ac:dyDescent="0.25">
      <c r="B76" s="4">
        <v>42583</v>
      </c>
      <c r="C76" s="2" t="s">
        <v>9</v>
      </c>
      <c r="D76" s="5">
        <v>695</v>
      </c>
      <c r="E76" s="5">
        <v>2965</v>
      </c>
      <c r="F76" s="6">
        <v>16168.050000000019</v>
      </c>
      <c r="G76" s="9"/>
    </row>
    <row r="77" spans="2:7" ht="15.75" customHeight="1" x14ac:dyDescent="0.25">
      <c r="B77" s="4">
        <v>42583</v>
      </c>
      <c r="C77" s="2" t="s">
        <v>10</v>
      </c>
      <c r="D77" s="5">
        <v>888</v>
      </c>
      <c r="E77" s="5">
        <v>4999</v>
      </c>
      <c r="F77" s="6">
        <v>27727.77000000004</v>
      </c>
      <c r="G77" s="9"/>
    </row>
    <row r="78" spans="2:7" ht="15.75" customHeight="1" x14ac:dyDescent="0.25">
      <c r="B78" s="4">
        <v>42614</v>
      </c>
      <c r="C78" s="2" t="s">
        <v>6</v>
      </c>
      <c r="D78" s="5">
        <v>812</v>
      </c>
      <c r="E78" s="5">
        <v>3053</v>
      </c>
      <c r="F78" s="6">
        <v>19357.852500000023</v>
      </c>
      <c r="G78" s="9"/>
    </row>
    <row r="79" spans="2:7" ht="15.75" customHeight="1" x14ac:dyDescent="0.25">
      <c r="B79" s="4">
        <v>42614</v>
      </c>
      <c r="C79" s="2" t="s">
        <v>7</v>
      </c>
      <c r="D79" s="5">
        <v>616</v>
      </c>
      <c r="E79" s="5">
        <v>2186</v>
      </c>
      <c r="F79" s="6">
        <v>14887.026000000022</v>
      </c>
      <c r="G79" s="9"/>
    </row>
    <row r="80" spans="2:7" ht="15.75" customHeight="1" x14ac:dyDescent="0.25">
      <c r="B80" s="4">
        <v>42614</v>
      </c>
      <c r="C80" s="2" t="s">
        <v>8</v>
      </c>
      <c r="D80" s="5">
        <v>2100</v>
      </c>
      <c r="E80" s="5">
        <v>13698</v>
      </c>
      <c r="F80" s="6">
        <v>53473.896000000066</v>
      </c>
      <c r="G80" s="9"/>
    </row>
    <row r="81" spans="2:7" ht="15.75" customHeight="1" x14ac:dyDescent="0.25">
      <c r="B81" s="4">
        <v>42614</v>
      </c>
      <c r="C81" s="2" t="s">
        <v>9</v>
      </c>
      <c r="D81" s="5">
        <v>985</v>
      </c>
      <c r="E81" s="5">
        <v>3118</v>
      </c>
      <c r="F81" s="6">
        <v>25848.900000000034</v>
      </c>
      <c r="G81" s="9"/>
    </row>
    <row r="82" spans="2:7" ht="15.75" customHeight="1" x14ac:dyDescent="0.25">
      <c r="B82" s="4">
        <v>42614</v>
      </c>
      <c r="C82" s="2" t="s">
        <v>10</v>
      </c>
      <c r="D82" s="5">
        <v>1167</v>
      </c>
      <c r="E82" s="5">
        <v>4686</v>
      </c>
      <c r="F82" s="6">
        <v>39946.725000000057</v>
      </c>
      <c r="G82" s="9"/>
    </row>
    <row r="83" spans="2:7" ht="15.75" customHeight="1" x14ac:dyDescent="0.25">
      <c r="B83" s="4">
        <v>42644</v>
      </c>
      <c r="C83" s="2" t="s">
        <v>6</v>
      </c>
      <c r="D83" s="5">
        <v>1460</v>
      </c>
      <c r="E83" s="5">
        <v>4157</v>
      </c>
      <c r="F83" s="6">
        <v>41402.907000000057</v>
      </c>
      <c r="G83" s="9"/>
    </row>
    <row r="84" spans="2:7" ht="15.75" customHeight="1" x14ac:dyDescent="0.25">
      <c r="B84" s="4">
        <v>42644</v>
      </c>
      <c r="C84" s="2" t="s">
        <v>7</v>
      </c>
      <c r="D84" s="5">
        <v>1248</v>
      </c>
      <c r="E84" s="5">
        <v>3374</v>
      </c>
      <c r="F84" s="6">
        <v>36689.436000000052</v>
      </c>
      <c r="G84" s="9"/>
    </row>
    <row r="85" spans="2:7" ht="15.75" customHeight="1" x14ac:dyDescent="0.25">
      <c r="B85" s="4">
        <v>42644</v>
      </c>
      <c r="C85" s="2" t="s">
        <v>8</v>
      </c>
      <c r="D85" s="5">
        <v>1177</v>
      </c>
      <c r="E85" s="5">
        <v>9000</v>
      </c>
      <c r="F85" s="6">
        <v>104886.85200000014</v>
      </c>
      <c r="G85" s="9"/>
    </row>
    <row r="86" spans="2:7" ht="15.75" customHeight="1" x14ac:dyDescent="0.25">
      <c r="B86" s="4">
        <v>42644</v>
      </c>
      <c r="C86" s="2" t="s">
        <v>9</v>
      </c>
      <c r="D86" s="5">
        <v>1884</v>
      </c>
      <c r="E86" s="5">
        <v>4612</v>
      </c>
      <c r="F86" s="6">
        <v>59340.960000000072</v>
      </c>
      <c r="G86" s="9"/>
    </row>
    <row r="87" spans="2:7" ht="15.75" customHeight="1" x14ac:dyDescent="0.25">
      <c r="B87" s="4">
        <v>42644</v>
      </c>
      <c r="C87" s="2" t="s">
        <v>10</v>
      </c>
      <c r="D87" s="5">
        <v>1782</v>
      </c>
      <c r="E87" s="5">
        <v>5862</v>
      </c>
      <c r="F87" s="6">
        <v>74643.660000000091</v>
      </c>
      <c r="G87" s="9"/>
    </row>
    <row r="88" spans="2:7" ht="15.75" customHeight="1" x14ac:dyDescent="0.25">
      <c r="B88" s="4">
        <v>42675</v>
      </c>
      <c r="C88" s="2" t="s">
        <v>6</v>
      </c>
      <c r="D88" s="5">
        <v>1612</v>
      </c>
      <c r="E88" s="5">
        <v>3587</v>
      </c>
      <c r="F88" s="6">
        <v>54152.784000000058</v>
      </c>
      <c r="G88" s="9"/>
    </row>
    <row r="89" spans="2:7" ht="15.75" customHeight="1" x14ac:dyDescent="0.25">
      <c r="B89" s="4">
        <v>42675</v>
      </c>
      <c r="C89" s="2" t="s">
        <v>7</v>
      </c>
      <c r="D89" s="5">
        <v>1513</v>
      </c>
      <c r="E89" s="5">
        <v>3214</v>
      </c>
      <c r="F89" s="6">
        <v>52412.976000000053</v>
      </c>
      <c r="G89" s="9"/>
    </row>
    <row r="90" spans="2:7" ht="15.75" customHeight="1" x14ac:dyDescent="0.25">
      <c r="B90" s="4">
        <v>42675</v>
      </c>
      <c r="C90" s="2" t="s">
        <v>8</v>
      </c>
      <c r="D90" s="5">
        <v>2994</v>
      </c>
      <c r="E90" s="5">
        <v>13845</v>
      </c>
      <c r="F90" s="6">
        <v>154272.19500000015</v>
      </c>
      <c r="G90" s="9"/>
    </row>
    <row r="91" spans="2:7" ht="15.75" customHeight="1" x14ac:dyDescent="0.25">
      <c r="B91" s="4">
        <v>42675</v>
      </c>
      <c r="C91" s="2" t="s">
        <v>9</v>
      </c>
      <c r="D91" s="5">
        <v>2126</v>
      </c>
      <c r="E91" s="5">
        <v>4127</v>
      </c>
      <c r="F91" s="6">
        <v>78131.235000000073</v>
      </c>
      <c r="G91" s="9"/>
    </row>
    <row r="92" spans="2:7" ht="15.75" customHeight="1" x14ac:dyDescent="0.25">
      <c r="B92" s="4">
        <v>42675</v>
      </c>
      <c r="C92" s="2" t="s">
        <v>10</v>
      </c>
      <c r="D92" s="5">
        <v>2134</v>
      </c>
      <c r="E92" s="5">
        <v>5544</v>
      </c>
      <c r="F92" s="6">
        <v>101579.94000000009</v>
      </c>
      <c r="G92" s="9"/>
    </row>
    <row r="93" spans="2:7" ht="15.75" customHeight="1" x14ac:dyDescent="0.25">
      <c r="B93" s="4">
        <v>42705</v>
      </c>
      <c r="C93" s="2" t="s">
        <v>6</v>
      </c>
      <c r="D93" s="5">
        <v>1777</v>
      </c>
      <c r="E93" s="5">
        <v>3158</v>
      </c>
      <c r="F93" s="6">
        <v>69020.910000000062</v>
      </c>
      <c r="G93" s="9"/>
    </row>
    <row r="94" spans="2:7" ht="15.75" customHeight="1" x14ac:dyDescent="0.25">
      <c r="B94" s="4">
        <v>42705</v>
      </c>
      <c r="C94" s="2" t="s">
        <v>7</v>
      </c>
      <c r="D94" s="5">
        <v>1246</v>
      </c>
      <c r="E94" s="5">
        <v>2121</v>
      </c>
      <c r="F94" s="6">
        <v>49707.021000000037</v>
      </c>
      <c r="G94" s="9"/>
    </row>
    <row r="95" spans="2:7" ht="15.75" customHeight="1" x14ac:dyDescent="0.25">
      <c r="B95" s="4">
        <v>42705</v>
      </c>
      <c r="C95" s="2" t="s">
        <v>8</v>
      </c>
      <c r="D95" s="5">
        <v>3568</v>
      </c>
      <c r="E95" s="5">
        <v>10345</v>
      </c>
      <c r="F95" s="6">
        <v>170719.73100000012</v>
      </c>
      <c r="G95" s="9"/>
    </row>
    <row r="96" spans="2:7" ht="15.75" customHeight="1" x14ac:dyDescent="0.25">
      <c r="B96" s="4">
        <v>42705</v>
      </c>
      <c r="C96" s="2" t="s">
        <v>9</v>
      </c>
      <c r="D96" s="5">
        <v>1983</v>
      </c>
      <c r="E96" s="5">
        <v>3101</v>
      </c>
      <c r="F96" s="6">
        <v>83275.920000000056</v>
      </c>
      <c r="G96" s="9"/>
    </row>
    <row r="97" spans="2:7" ht="15.75" customHeight="1" x14ac:dyDescent="0.25">
      <c r="B97" s="4">
        <v>42705</v>
      </c>
      <c r="C97" s="2" t="s">
        <v>10</v>
      </c>
      <c r="D97" s="5">
        <v>1736</v>
      </c>
      <c r="E97" s="5">
        <v>3793</v>
      </c>
      <c r="F97" s="6">
        <v>95209.380000000048</v>
      </c>
      <c r="G97" s="9"/>
    </row>
    <row r="98" spans="2:7" ht="15.75" customHeight="1" x14ac:dyDescent="0.25">
      <c r="C98" s="2"/>
      <c r="D98" s="2"/>
      <c r="E98" s="2"/>
      <c r="F98" s="2"/>
    </row>
    <row r="99" spans="2:7" ht="15.75" customHeight="1" x14ac:dyDescent="0.25">
      <c r="C99" s="2"/>
      <c r="D99" s="2"/>
      <c r="E99" s="2"/>
      <c r="F99" s="2"/>
    </row>
    <row r="100" spans="2:7" ht="15.75" customHeight="1" x14ac:dyDescent="0.25">
      <c r="C100" s="2"/>
      <c r="D100" s="2"/>
      <c r="E100" s="2"/>
      <c r="F100" s="2"/>
    </row>
    <row r="101" spans="2:7" ht="15.75" customHeight="1" x14ac:dyDescent="0.25">
      <c r="C101" s="2"/>
      <c r="D101" s="2"/>
      <c r="E101" s="2"/>
      <c r="F101" s="2"/>
    </row>
    <row r="102" spans="2:7" ht="15.75" customHeight="1" x14ac:dyDescent="0.25">
      <c r="C102" s="2"/>
      <c r="D102" s="2"/>
      <c r="E102" s="2"/>
      <c r="F102" s="2"/>
    </row>
    <row r="103" spans="2:7" ht="15.75" customHeight="1" x14ac:dyDescent="0.25">
      <c r="C103" s="2"/>
      <c r="D103" s="2"/>
      <c r="E103" s="2"/>
      <c r="F103" s="2"/>
    </row>
    <row r="104" spans="2:7" ht="15.75" customHeight="1" x14ac:dyDescent="0.25">
      <c r="C104" s="2"/>
      <c r="D104" s="2"/>
      <c r="E104" s="2"/>
      <c r="F104" s="2"/>
    </row>
    <row r="105" spans="2:7" ht="15.75" customHeight="1" x14ac:dyDescent="0.25">
      <c r="C105" s="2"/>
      <c r="D105" s="2"/>
      <c r="E105" s="2"/>
      <c r="F105" s="2"/>
    </row>
    <row r="106" spans="2:7" ht="15.75" customHeight="1" x14ac:dyDescent="0.25">
      <c r="C106" s="2"/>
      <c r="D106" s="2"/>
      <c r="E106" s="2"/>
      <c r="F106" s="2"/>
    </row>
    <row r="107" spans="2:7" ht="15.75" customHeight="1" x14ac:dyDescent="0.25">
      <c r="C107" s="2"/>
      <c r="D107" s="2"/>
      <c r="E107" s="2"/>
      <c r="F107" s="2"/>
    </row>
    <row r="108" spans="2:7" ht="15.75" customHeight="1" x14ac:dyDescent="0.25">
      <c r="C108" s="2"/>
      <c r="D108" s="2"/>
      <c r="E108" s="2"/>
      <c r="F108" s="2"/>
    </row>
    <row r="109" spans="2:7" ht="15.75" customHeight="1" x14ac:dyDescent="0.25">
      <c r="C109" s="2"/>
      <c r="D109" s="2"/>
      <c r="E109" s="2"/>
      <c r="F109" s="2"/>
    </row>
    <row r="110" spans="2:7" ht="15.75" customHeight="1" x14ac:dyDescent="0.25">
      <c r="C110" s="2"/>
      <c r="D110" s="2"/>
      <c r="E110" s="2"/>
      <c r="F110" s="2"/>
    </row>
    <row r="111" spans="2:7" ht="15.75" customHeight="1" x14ac:dyDescent="0.25">
      <c r="C111" s="2"/>
      <c r="D111" s="2"/>
      <c r="E111" s="2"/>
      <c r="F111" s="2"/>
    </row>
    <row r="112" spans="2:7" ht="15.75" customHeight="1" x14ac:dyDescent="0.25">
      <c r="C112" s="2"/>
      <c r="D112" s="2"/>
      <c r="E112" s="2"/>
      <c r="F112" s="2"/>
    </row>
    <row r="113" spans="3:6" ht="15.75" customHeight="1" x14ac:dyDescent="0.25">
      <c r="C113" s="2"/>
      <c r="D113" s="2"/>
      <c r="E113" s="2"/>
      <c r="F113" s="2"/>
    </row>
    <row r="114" spans="3:6" ht="15.75" customHeight="1" x14ac:dyDescent="0.25">
      <c r="C114" s="2"/>
      <c r="D114" s="2"/>
      <c r="E114" s="2"/>
      <c r="F114" s="2"/>
    </row>
    <row r="115" spans="3:6" ht="15.75" customHeight="1" x14ac:dyDescent="0.25">
      <c r="C115" s="2"/>
      <c r="D115" s="2"/>
      <c r="E115" s="2"/>
      <c r="F115" s="2"/>
    </row>
    <row r="116" spans="3:6" ht="15.75" customHeight="1" x14ac:dyDescent="0.25">
      <c r="C116" s="2"/>
      <c r="D116" s="2"/>
      <c r="E116" s="2"/>
      <c r="F116" s="2"/>
    </row>
    <row r="117" spans="3:6" ht="15.75" customHeight="1" x14ac:dyDescent="0.25">
      <c r="C117" s="2"/>
      <c r="D117" s="2"/>
      <c r="E117" s="2"/>
      <c r="F117" s="2"/>
    </row>
    <row r="118" spans="3:6" ht="15.75" customHeight="1" x14ac:dyDescent="0.25">
      <c r="C118" s="2"/>
      <c r="D118" s="2"/>
      <c r="E118" s="2"/>
      <c r="F118" s="2"/>
    </row>
    <row r="119" spans="3:6" ht="15.75" customHeight="1" x14ac:dyDescent="0.25">
      <c r="C119" s="2"/>
      <c r="D119" s="2"/>
      <c r="E119" s="2"/>
      <c r="F119" s="2"/>
    </row>
    <row r="120" spans="3:6" ht="15.75" customHeight="1" x14ac:dyDescent="0.25">
      <c r="C120" s="2"/>
      <c r="D120" s="2"/>
      <c r="E120" s="2"/>
      <c r="F120" s="2"/>
    </row>
    <row r="121" spans="3:6" ht="15.75" customHeight="1" x14ac:dyDescent="0.25">
      <c r="C121" s="2"/>
      <c r="D121" s="2"/>
      <c r="E121" s="2"/>
      <c r="F121" s="2"/>
    </row>
    <row r="122" spans="3:6" ht="15.75" customHeight="1" x14ac:dyDescent="0.25">
      <c r="C122" s="2"/>
      <c r="D122" s="2"/>
      <c r="E122" s="2"/>
      <c r="F122" s="2"/>
    </row>
    <row r="123" spans="3:6" ht="15.75" customHeight="1" x14ac:dyDescent="0.25">
      <c r="C123" s="2"/>
      <c r="D123" s="2"/>
      <c r="E123" s="2"/>
      <c r="F123" s="2"/>
    </row>
    <row r="124" spans="3:6" ht="15.75" customHeight="1" x14ac:dyDescent="0.25">
      <c r="C124" s="2"/>
      <c r="D124" s="2"/>
      <c r="E124" s="2"/>
      <c r="F124" s="2"/>
    </row>
    <row r="125" spans="3:6" ht="15.75" customHeight="1" x14ac:dyDescent="0.25">
      <c r="C125" s="2"/>
      <c r="D125" s="2"/>
      <c r="E125" s="2"/>
      <c r="F125" s="2"/>
    </row>
    <row r="126" spans="3:6" ht="15.75" customHeight="1" x14ac:dyDescent="0.25">
      <c r="C126" s="2"/>
      <c r="D126" s="2"/>
      <c r="E126" s="2"/>
      <c r="F126" s="2"/>
    </row>
    <row r="127" spans="3:6" ht="15.75" customHeight="1" x14ac:dyDescent="0.25">
      <c r="C127" s="2"/>
      <c r="D127" s="2"/>
      <c r="E127" s="2"/>
      <c r="F127" s="2"/>
    </row>
    <row r="128" spans="3:6" ht="15.75" customHeight="1" x14ac:dyDescent="0.25">
      <c r="C128" s="2"/>
      <c r="D128" s="2"/>
      <c r="E128" s="2"/>
      <c r="F128" s="2"/>
    </row>
    <row r="129" spans="3:6" ht="15.75" customHeight="1" x14ac:dyDescent="0.25">
      <c r="C129" s="2"/>
      <c r="D129" s="2"/>
      <c r="E129" s="2"/>
      <c r="F129" s="2"/>
    </row>
    <row r="130" spans="3:6" ht="15.75" customHeight="1" x14ac:dyDescent="0.25">
      <c r="C130" s="2"/>
      <c r="D130" s="2"/>
      <c r="E130" s="2"/>
      <c r="F130" s="2"/>
    </row>
    <row r="131" spans="3:6" ht="15.75" customHeight="1" x14ac:dyDescent="0.25">
      <c r="C131" s="2"/>
      <c r="D131" s="2"/>
      <c r="E131" s="2"/>
      <c r="F131" s="2"/>
    </row>
    <row r="132" spans="3:6" ht="15.75" customHeight="1" x14ac:dyDescent="0.25">
      <c r="C132" s="2"/>
      <c r="D132" s="2"/>
      <c r="E132" s="2"/>
      <c r="F132" s="2"/>
    </row>
    <row r="133" spans="3:6" ht="15.75" customHeight="1" x14ac:dyDescent="0.25">
      <c r="C133" s="2"/>
      <c r="D133" s="2"/>
      <c r="E133" s="2"/>
      <c r="F133" s="2"/>
    </row>
    <row r="134" spans="3:6" ht="15.75" customHeight="1" x14ac:dyDescent="0.25">
      <c r="C134" s="2"/>
      <c r="D134" s="2"/>
      <c r="E134" s="2"/>
      <c r="F134" s="2"/>
    </row>
    <row r="135" spans="3:6" ht="15.75" customHeight="1" x14ac:dyDescent="0.25">
      <c r="C135" s="2"/>
      <c r="D135" s="2"/>
      <c r="E135" s="2"/>
      <c r="F135" s="2"/>
    </row>
    <row r="136" spans="3:6" ht="15.75" customHeight="1" x14ac:dyDescent="0.25">
      <c r="C136" s="2"/>
      <c r="D136" s="2"/>
      <c r="E136" s="2"/>
      <c r="F136" s="2"/>
    </row>
    <row r="137" spans="3:6" ht="15.75" customHeight="1" x14ac:dyDescent="0.25">
      <c r="C137" s="2"/>
      <c r="D137" s="2"/>
      <c r="E137" s="2"/>
      <c r="F137" s="2"/>
    </row>
    <row r="138" spans="3:6" ht="15.75" customHeight="1" x14ac:dyDescent="0.25">
      <c r="C138" s="2"/>
      <c r="D138" s="2"/>
      <c r="E138" s="2"/>
      <c r="F138" s="2"/>
    </row>
    <row r="139" spans="3:6" ht="15.75" customHeight="1" x14ac:dyDescent="0.25">
      <c r="C139" s="2"/>
      <c r="D139" s="2"/>
      <c r="E139" s="2"/>
      <c r="F139" s="2"/>
    </row>
    <row r="140" spans="3:6" ht="15.75" customHeight="1" x14ac:dyDescent="0.25">
      <c r="C140" s="2"/>
      <c r="D140" s="2"/>
      <c r="E140" s="2"/>
      <c r="F140" s="2"/>
    </row>
    <row r="141" spans="3:6" ht="15.75" customHeight="1" x14ac:dyDescent="0.25">
      <c r="C141" s="2"/>
      <c r="D141" s="2"/>
      <c r="E141" s="2"/>
      <c r="F141" s="2"/>
    </row>
    <row r="142" spans="3:6" ht="15.75" customHeight="1" x14ac:dyDescent="0.25">
      <c r="C142" s="2"/>
      <c r="D142" s="2"/>
      <c r="E142" s="2"/>
      <c r="F142" s="2"/>
    </row>
    <row r="143" spans="3:6" ht="15.75" customHeight="1" x14ac:dyDescent="0.25">
      <c r="C143" s="2"/>
      <c r="D143" s="2"/>
      <c r="E143" s="2"/>
      <c r="F143" s="2"/>
    </row>
    <row r="144" spans="3:6" ht="15.75" customHeight="1" x14ac:dyDescent="0.25">
      <c r="C144" s="2"/>
      <c r="D144" s="2"/>
      <c r="E144" s="2"/>
      <c r="F144" s="2"/>
    </row>
    <row r="145" spans="3:6" ht="15.75" customHeight="1" x14ac:dyDescent="0.25">
      <c r="C145" s="2"/>
      <c r="D145" s="2"/>
      <c r="E145" s="2"/>
      <c r="F145" s="2"/>
    </row>
    <row r="146" spans="3:6" ht="15.75" customHeight="1" x14ac:dyDescent="0.25">
      <c r="C146" s="2"/>
      <c r="D146" s="2"/>
      <c r="E146" s="2"/>
      <c r="F146" s="2"/>
    </row>
    <row r="147" spans="3:6" ht="15.75" customHeight="1" x14ac:dyDescent="0.25">
      <c r="C147" s="2"/>
      <c r="D147" s="2"/>
      <c r="E147" s="2"/>
      <c r="F147" s="2"/>
    </row>
    <row r="148" spans="3:6" ht="15.75" customHeight="1" x14ac:dyDescent="0.25">
      <c r="C148" s="2"/>
      <c r="D148" s="2"/>
      <c r="E148" s="2"/>
      <c r="F148" s="2"/>
    </row>
    <row r="149" spans="3:6" ht="15.75" customHeight="1" x14ac:dyDescent="0.25">
      <c r="C149" s="2"/>
      <c r="D149" s="2"/>
      <c r="E149" s="2"/>
      <c r="F149" s="2"/>
    </row>
    <row r="150" spans="3:6" ht="15.75" customHeight="1" x14ac:dyDescent="0.25">
      <c r="C150" s="2"/>
      <c r="D150" s="2"/>
      <c r="E150" s="2"/>
      <c r="F150" s="2"/>
    </row>
    <row r="151" spans="3:6" ht="15.75" customHeight="1" x14ac:dyDescent="0.25">
      <c r="C151" s="2"/>
      <c r="D151" s="2"/>
      <c r="E151" s="2"/>
      <c r="F151" s="2"/>
    </row>
    <row r="152" spans="3:6" ht="15.75" customHeight="1" x14ac:dyDescent="0.25">
      <c r="C152" s="2"/>
      <c r="D152" s="2"/>
      <c r="E152" s="2"/>
      <c r="F152" s="2"/>
    </row>
    <row r="153" spans="3:6" ht="15.75" customHeight="1" x14ac:dyDescent="0.25">
      <c r="C153" s="2"/>
      <c r="D153" s="2"/>
      <c r="E153" s="2"/>
      <c r="F153" s="2"/>
    </row>
    <row r="154" spans="3:6" ht="15.75" customHeight="1" x14ac:dyDescent="0.25">
      <c r="C154" s="2"/>
      <c r="D154" s="2"/>
      <c r="E154" s="2"/>
      <c r="F154" s="2"/>
    </row>
    <row r="155" spans="3:6" ht="15.75" customHeight="1" x14ac:dyDescent="0.25">
      <c r="C155" s="2"/>
      <c r="D155" s="2"/>
      <c r="E155" s="2"/>
      <c r="F155" s="2"/>
    </row>
    <row r="156" spans="3:6" ht="15.75" customHeight="1" x14ac:dyDescent="0.25">
      <c r="C156" s="2"/>
      <c r="D156" s="2"/>
      <c r="E156" s="2"/>
      <c r="F156" s="2"/>
    </row>
    <row r="157" spans="3:6" ht="15.75" customHeight="1" x14ac:dyDescent="0.25">
      <c r="C157" s="2"/>
      <c r="D157" s="2"/>
      <c r="E157" s="2"/>
      <c r="F157" s="2"/>
    </row>
    <row r="158" spans="3:6" ht="15.75" customHeight="1" x14ac:dyDescent="0.25">
      <c r="C158" s="2"/>
      <c r="D158" s="2"/>
      <c r="E158" s="2"/>
      <c r="F158" s="2"/>
    </row>
    <row r="159" spans="3:6" ht="15.75" customHeight="1" x14ac:dyDescent="0.25">
      <c r="C159" s="2"/>
      <c r="D159" s="2"/>
      <c r="E159" s="2"/>
      <c r="F159" s="2"/>
    </row>
    <row r="160" spans="3:6" ht="15.75" customHeight="1" x14ac:dyDescent="0.25">
      <c r="C160" s="2"/>
      <c r="D160" s="2"/>
      <c r="E160" s="2"/>
      <c r="F160" s="2"/>
    </row>
    <row r="161" spans="3:6" ht="15.75" customHeight="1" x14ac:dyDescent="0.25">
      <c r="C161" s="2"/>
      <c r="D161" s="2"/>
      <c r="E161" s="2"/>
      <c r="F161" s="2"/>
    </row>
    <row r="162" spans="3:6" ht="15.75" customHeight="1" x14ac:dyDescent="0.25">
      <c r="C162" s="2"/>
      <c r="D162" s="2"/>
      <c r="E162" s="2"/>
      <c r="F162" s="2"/>
    </row>
    <row r="163" spans="3:6" ht="15.75" customHeight="1" x14ac:dyDescent="0.25">
      <c r="C163" s="2"/>
      <c r="D163" s="2"/>
      <c r="E163" s="2"/>
      <c r="F163" s="2"/>
    </row>
    <row r="164" spans="3:6" ht="15.75" customHeight="1" x14ac:dyDescent="0.25">
      <c r="C164" s="2"/>
      <c r="D164" s="2"/>
      <c r="E164" s="2"/>
      <c r="F164" s="2"/>
    </row>
    <row r="165" spans="3:6" ht="15.75" customHeight="1" x14ac:dyDescent="0.25">
      <c r="C165" s="2"/>
      <c r="D165" s="2"/>
      <c r="E165" s="2"/>
      <c r="F165" s="2"/>
    </row>
    <row r="166" spans="3:6" ht="15.75" customHeight="1" x14ac:dyDescent="0.25">
      <c r="C166" s="2"/>
      <c r="D166" s="2"/>
      <c r="E166" s="2"/>
      <c r="F166" s="2"/>
    </row>
    <row r="167" spans="3:6" ht="15.75" customHeight="1" x14ac:dyDescent="0.25">
      <c r="C167" s="2"/>
      <c r="D167" s="2"/>
      <c r="E167" s="2"/>
      <c r="F167" s="2"/>
    </row>
    <row r="168" spans="3:6" ht="15.75" customHeight="1" x14ac:dyDescent="0.25">
      <c r="C168" s="2"/>
      <c r="D168" s="2"/>
      <c r="E168" s="2"/>
      <c r="F168" s="2"/>
    </row>
    <row r="169" spans="3:6" ht="15.75" customHeight="1" x14ac:dyDescent="0.25">
      <c r="C169" s="2"/>
      <c r="D169" s="2"/>
      <c r="E169" s="2"/>
      <c r="F169" s="2"/>
    </row>
    <row r="170" spans="3:6" ht="15.75" customHeight="1" x14ac:dyDescent="0.25">
      <c r="C170" s="2"/>
      <c r="D170" s="2"/>
      <c r="E170" s="2"/>
      <c r="F170" s="2"/>
    </row>
    <row r="171" spans="3:6" ht="15.75" customHeight="1" x14ac:dyDescent="0.25">
      <c r="C171" s="2"/>
      <c r="D171" s="2"/>
      <c r="E171" s="2"/>
      <c r="F171" s="2"/>
    </row>
    <row r="172" spans="3:6" ht="15.75" customHeight="1" x14ac:dyDescent="0.25">
      <c r="C172" s="2"/>
      <c r="D172" s="2"/>
      <c r="E172" s="2"/>
      <c r="F172" s="2"/>
    </row>
    <row r="173" spans="3:6" ht="15.75" customHeight="1" x14ac:dyDescent="0.25">
      <c r="C173" s="2"/>
      <c r="D173" s="2"/>
      <c r="E173" s="2"/>
      <c r="F173" s="2"/>
    </row>
    <row r="174" spans="3:6" ht="15.75" customHeight="1" x14ac:dyDescent="0.25">
      <c r="C174" s="2"/>
      <c r="D174" s="2"/>
      <c r="E174" s="2"/>
      <c r="F174" s="2"/>
    </row>
    <row r="175" spans="3:6" ht="15.75" customHeight="1" x14ac:dyDescent="0.25">
      <c r="C175" s="2"/>
      <c r="D175" s="2"/>
      <c r="E175" s="2"/>
      <c r="F175" s="2"/>
    </row>
    <row r="176" spans="3:6" ht="15.75" customHeight="1" x14ac:dyDescent="0.25">
      <c r="C176" s="2"/>
      <c r="D176" s="2"/>
      <c r="E176" s="2"/>
      <c r="F176" s="2"/>
    </row>
    <row r="177" spans="3:6" ht="15.75" customHeight="1" x14ac:dyDescent="0.25">
      <c r="C177" s="2"/>
      <c r="D177" s="2"/>
      <c r="E177" s="2"/>
      <c r="F177" s="2"/>
    </row>
    <row r="178" spans="3:6" ht="15.75" customHeight="1" x14ac:dyDescent="0.25">
      <c r="C178" s="2"/>
      <c r="D178" s="2"/>
      <c r="E178" s="2"/>
      <c r="F178" s="2"/>
    </row>
    <row r="179" spans="3:6" ht="15.75" customHeight="1" x14ac:dyDescent="0.25">
      <c r="C179" s="2"/>
      <c r="D179" s="2"/>
      <c r="E179" s="2"/>
      <c r="F179" s="2"/>
    </row>
    <row r="180" spans="3:6" ht="15.75" customHeight="1" x14ac:dyDescent="0.25">
      <c r="C180" s="2"/>
      <c r="D180" s="2"/>
      <c r="E180" s="2"/>
      <c r="F180" s="2"/>
    </row>
    <row r="181" spans="3:6" ht="15.75" customHeight="1" x14ac:dyDescent="0.25">
      <c r="C181" s="2"/>
      <c r="D181" s="2"/>
      <c r="E181" s="2"/>
      <c r="F181" s="2"/>
    </row>
    <row r="182" spans="3:6" ht="15.75" customHeight="1" x14ac:dyDescent="0.25">
      <c r="C182" s="2"/>
      <c r="D182" s="2"/>
      <c r="E182" s="2"/>
      <c r="F182" s="2"/>
    </row>
    <row r="183" spans="3:6" ht="15.75" customHeight="1" x14ac:dyDescent="0.25">
      <c r="C183" s="2"/>
      <c r="D183" s="2"/>
      <c r="E183" s="2"/>
      <c r="F183" s="2"/>
    </row>
    <row r="184" spans="3:6" ht="15.75" customHeight="1" x14ac:dyDescent="0.25">
      <c r="C184" s="2"/>
      <c r="D184" s="2"/>
      <c r="E184" s="2"/>
      <c r="F184" s="2"/>
    </row>
    <row r="185" spans="3:6" ht="15.75" customHeight="1" x14ac:dyDescent="0.25">
      <c r="C185" s="2"/>
      <c r="D185" s="2"/>
      <c r="E185" s="2"/>
      <c r="F185" s="2"/>
    </row>
    <row r="186" spans="3:6" ht="15.75" customHeight="1" x14ac:dyDescent="0.25">
      <c r="C186" s="2"/>
      <c r="D186" s="2"/>
      <c r="E186" s="2"/>
      <c r="F186" s="2"/>
    </row>
    <row r="187" spans="3:6" ht="15.75" customHeight="1" x14ac:dyDescent="0.25">
      <c r="C187" s="2"/>
      <c r="D187" s="2"/>
      <c r="E187" s="2"/>
      <c r="F187" s="2"/>
    </row>
    <row r="188" spans="3:6" ht="15.75" customHeight="1" x14ac:dyDescent="0.25">
      <c r="C188" s="2"/>
      <c r="D188" s="2"/>
      <c r="E188" s="2"/>
      <c r="F188" s="2"/>
    </row>
    <row r="189" spans="3:6" ht="15.75" customHeight="1" x14ac:dyDescent="0.25">
      <c r="C189" s="2"/>
      <c r="D189" s="2"/>
      <c r="E189" s="2"/>
      <c r="F189" s="2"/>
    </row>
    <row r="190" spans="3:6" ht="15.75" customHeight="1" x14ac:dyDescent="0.25">
      <c r="C190" s="2"/>
      <c r="D190" s="2"/>
      <c r="E190" s="2"/>
      <c r="F190" s="2"/>
    </row>
    <row r="191" spans="3:6" ht="15.75" customHeight="1" x14ac:dyDescent="0.25">
      <c r="C191" s="2"/>
      <c r="D191" s="2"/>
      <c r="E191" s="2"/>
      <c r="F191" s="2"/>
    </row>
    <row r="192" spans="3:6" ht="15.75" customHeight="1" x14ac:dyDescent="0.25">
      <c r="C192" s="2"/>
      <c r="D192" s="2"/>
      <c r="E192" s="2"/>
      <c r="F192" s="2"/>
    </row>
    <row r="193" spans="3:6" ht="15.75" customHeight="1" x14ac:dyDescent="0.25">
      <c r="C193" s="2"/>
      <c r="D193" s="2"/>
      <c r="E193" s="2"/>
      <c r="F193" s="2"/>
    </row>
    <row r="194" spans="3:6" ht="15.75" customHeight="1" x14ac:dyDescent="0.25">
      <c r="C194" s="2"/>
      <c r="D194" s="2"/>
      <c r="E194" s="2"/>
      <c r="F194" s="2"/>
    </row>
    <row r="195" spans="3:6" ht="15.75" customHeight="1" x14ac:dyDescent="0.25">
      <c r="C195" s="2"/>
      <c r="D195" s="2"/>
      <c r="E195" s="2"/>
      <c r="F195" s="2"/>
    </row>
    <row r="196" spans="3:6" ht="15.75" customHeight="1" x14ac:dyDescent="0.25">
      <c r="C196" s="2"/>
      <c r="D196" s="2"/>
      <c r="E196" s="2"/>
      <c r="F196" s="2"/>
    </row>
    <row r="197" spans="3:6" ht="15.75" customHeight="1" x14ac:dyDescent="0.25">
      <c r="C197" s="2"/>
      <c r="D197" s="2"/>
      <c r="E197" s="2"/>
      <c r="F197" s="2"/>
    </row>
    <row r="198" spans="3:6" ht="15.75" customHeight="1" x14ac:dyDescent="0.25">
      <c r="C198" s="2"/>
      <c r="D198" s="2"/>
      <c r="E198" s="2"/>
      <c r="F198" s="2"/>
    </row>
    <row r="199" spans="3:6" ht="15.75" customHeight="1" x14ac:dyDescent="0.25">
      <c r="C199" s="2"/>
      <c r="D199" s="2"/>
      <c r="E199" s="2"/>
      <c r="F199" s="2"/>
    </row>
    <row r="200" spans="3:6" ht="15.75" customHeight="1" x14ac:dyDescent="0.25">
      <c r="C200" s="2"/>
      <c r="D200" s="2"/>
      <c r="E200" s="2"/>
      <c r="F200" s="2"/>
    </row>
    <row r="201" spans="3:6" ht="15.75" customHeight="1" x14ac:dyDescent="0.25">
      <c r="C201" s="2"/>
      <c r="D201" s="2"/>
      <c r="E201" s="2"/>
      <c r="F201" s="2"/>
    </row>
    <row r="202" spans="3:6" ht="15.75" customHeight="1" x14ac:dyDescent="0.25">
      <c r="C202" s="2"/>
      <c r="D202" s="2"/>
      <c r="E202" s="2"/>
      <c r="F202" s="2"/>
    </row>
    <row r="203" spans="3:6" ht="15.75" customHeight="1" x14ac:dyDescent="0.25">
      <c r="C203" s="2"/>
      <c r="D203" s="2"/>
      <c r="E203" s="2"/>
      <c r="F203" s="2"/>
    </row>
    <row r="204" spans="3:6" ht="15.75" customHeight="1" x14ac:dyDescent="0.25">
      <c r="C204" s="2"/>
      <c r="D204" s="2"/>
      <c r="E204" s="2"/>
      <c r="F204" s="2"/>
    </row>
    <row r="205" spans="3:6" ht="15.75" customHeight="1" x14ac:dyDescent="0.25">
      <c r="C205" s="2"/>
      <c r="D205" s="2"/>
      <c r="E205" s="2"/>
      <c r="F205" s="2"/>
    </row>
    <row r="206" spans="3:6" ht="15.75" customHeight="1" x14ac:dyDescent="0.25">
      <c r="C206" s="2"/>
      <c r="D206" s="2"/>
      <c r="E206" s="2"/>
      <c r="F206" s="2"/>
    </row>
    <row r="207" spans="3:6" ht="15.75" customHeight="1" x14ac:dyDescent="0.25">
      <c r="C207" s="2"/>
      <c r="D207" s="2"/>
      <c r="E207" s="2"/>
      <c r="F207" s="2"/>
    </row>
    <row r="208" spans="3:6" ht="15.75" customHeight="1" x14ac:dyDescent="0.25">
      <c r="C208" s="2"/>
      <c r="D208" s="2"/>
      <c r="E208" s="2"/>
      <c r="F208" s="2"/>
    </row>
    <row r="209" spans="3:6" ht="15.75" customHeight="1" x14ac:dyDescent="0.25">
      <c r="C209" s="2"/>
      <c r="D209" s="2"/>
      <c r="E209" s="2"/>
      <c r="F209" s="2"/>
    </row>
    <row r="210" spans="3:6" ht="15.75" customHeight="1" x14ac:dyDescent="0.25">
      <c r="C210" s="2"/>
      <c r="D210" s="2"/>
      <c r="E210" s="2"/>
      <c r="F210" s="2"/>
    </row>
    <row r="211" spans="3:6" ht="15.75" customHeight="1" x14ac:dyDescent="0.25">
      <c r="C211" s="2"/>
      <c r="D211" s="2"/>
      <c r="E211" s="2"/>
      <c r="F211" s="2"/>
    </row>
    <row r="212" spans="3:6" ht="15.75" customHeight="1" x14ac:dyDescent="0.25">
      <c r="C212" s="2"/>
      <c r="D212" s="2"/>
      <c r="E212" s="2"/>
      <c r="F212" s="2"/>
    </row>
    <row r="213" spans="3:6" ht="15.75" customHeight="1" x14ac:dyDescent="0.25">
      <c r="C213" s="2"/>
      <c r="D213" s="2"/>
      <c r="E213" s="2"/>
      <c r="F213" s="2"/>
    </row>
    <row r="214" spans="3:6" ht="15.75" customHeight="1" x14ac:dyDescent="0.25">
      <c r="C214" s="2"/>
      <c r="D214" s="2"/>
      <c r="E214" s="2"/>
      <c r="F214" s="2"/>
    </row>
    <row r="215" spans="3:6" ht="15.75" customHeight="1" x14ac:dyDescent="0.25">
      <c r="C215" s="2"/>
      <c r="D215" s="2"/>
      <c r="E215" s="2"/>
      <c r="F215" s="2"/>
    </row>
    <row r="216" spans="3:6" ht="15.75" customHeight="1" x14ac:dyDescent="0.25">
      <c r="C216" s="2"/>
      <c r="D216" s="2"/>
      <c r="E216" s="2"/>
      <c r="F216" s="2"/>
    </row>
    <row r="217" spans="3:6" ht="15.75" customHeight="1" x14ac:dyDescent="0.25">
      <c r="C217" s="2"/>
      <c r="D217" s="2"/>
      <c r="E217" s="2"/>
      <c r="F217" s="2"/>
    </row>
    <row r="218" spans="3:6" ht="15.75" customHeight="1" x14ac:dyDescent="0.25">
      <c r="C218" s="2"/>
      <c r="D218" s="2"/>
      <c r="E218" s="2"/>
      <c r="F218" s="2"/>
    </row>
    <row r="219" spans="3:6" ht="15.75" customHeight="1" x14ac:dyDescent="0.25">
      <c r="C219" s="2"/>
      <c r="D219" s="2"/>
      <c r="E219" s="2"/>
      <c r="F219" s="2"/>
    </row>
    <row r="220" spans="3:6" ht="15.75" customHeight="1" x14ac:dyDescent="0.25">
      <c r="C220" s="2"/>
      <c r="D220" s="2"/>
      <c r="E220" s="2"/>
      <c r="F220" s="2"/>
    </row>
    <row r="221" spans="3:6" ht="15.75" customHeight="1" x14ac:dyDescent="0.25">
      <c r="C221" s="2"/>
      <c r="D221" s="2"/>
      <c r="E221" s="2"/>
      <c r="F221" s="2"/>
    </row>
    <row r="222" spans="3:6" ht="15.75" customHeight="1" x14ac:dyDescent="0.25">
      <c r="C222" s="2"/>
      <c r="D222" s="2"/>
      <c r="E222" s="2"/>
      <c r="F222" s="2"/>
    </row>
    <row r="223" spans="3:6" ht="15.75" customHeight="1" x14ac:dyDescent="0.25">
      <c r="C223" s="2"/>
      <c r="D223" s="2"/>
      <c r="E223" s="2"/>
      <c r="F223" s="2"/>
    </row>
    <row r="224" spans="3:6" ht="15.75" customHeight="1" x14ac:dyDescent="0.25">
      <c r="C224" s="2"/>
      <c r="D224" s="2"/>
      <c r="E224" s="2"/>
      <c r="F224" s="2"/>
    </row>
    <row r="225" spans="3:6" ht="15.75" customHeight="1" x14ac:dyDescent="0.25">
      <c r="C225" s="2"/>
      <c r="D225" s="2"/>
      <c r="E225" s="2"/>
      <c r="F225" s="2"/>
    </row>
    <row r="226" spans="3:6" ht="15.75" customHeight="1" x14ac:dyDescent="0.25">
      <c r="C226" s="2"/>
      <c r="D226" s="2"/>
      <c r="E226" s="2"/>
      <c r="F226" s="2"/>
    </row>
    <row r="227" spans="3:6" ht="15.75" customHeight="1" x14ac:dyDescent="0.25">
      <c r="C227" s="2"/>
      <c r="D227" s="2"/>
      <c r="E227" s="2"/>
      <c r="F227" s="2"/>
    </row>
    <row r="228" spans="3:6" ht="15.75" customHeight="1" x14ac:dyDescent="0.25">
      <c r="C228" s="2"/>
      <c r="D228" s="2"/>
      <c r="E228" s="2"/>
      <c r="F228" s="2"/>
    </row>
    <row r="229" spans="3:6" ht="15.75" customHeight="1" x14ac:dyDescent="0.25">
      <c r="C229" s="2"/>
      <c r="D229" s="2"/>
      <c r="E229" s="2"/>
      <c r="F229" s="2"/>
    </row>
    <row r="230" spans="3:6" ht="15.75" customHeight="1" x14ac:dyDescent="0.25">
      <c r="C230" s="2"/>
      <c r="D230" s="2"/>
      <c r="E230" s="2"/>
      <c r="F230" s="2"/>
    </row>
    <row r="231" spans="3:6" ht="15.75" customHeight="1" x14ac:dyDescent="0.25">
      <c r="C231" s="2"/>
      <c r="D231" s="2"/>
      <c r="E231" s="2"/>
      <c r="F231" s="2"/>
    </row>
    <row r="232" spans="3:6" ht="15.75" customHeight="1" x14ac:dyDescent="0.25">
      <c r="C232" s="2"/>
      <c r="D232" s="2"/>
      <c r="E232" s="2"/>
      <c r="F232" s="2"/>
    </row>
    <row r="233" spans="3:6" ht="15.75" customHeight="1" x14ac:dyDescent="0.25">
      <c r="C233" s="2"/>
      <c r="D233" s="2"/>
      <c r="E233" s="2"/>
      <c r="F233" s="2"/>
    </row>
    <row r="234" spans="3:6" ht="15.75" customHeight="1" x14ac:dyDescent="0.25">
      <c r="C234" s="2"/>
      <c r="D234" s="2"/>
      <c r="E234" s="2"/>
      <c r="F234" s="2"/>
    </row>
    <row r="235" spans="3:6" ht="15.75" customHeight="1" x14ac:dyDescent="0.25">
      <c r="C235" s="2"/>
      <c r="D235" s="2"/>
      <c r="E235" s="2"/>
      <c r="F235" s="2"/>
    </row>
    <row r="236" spans="3:6" ht="15.75" customHeight="1" x14ac:dyDescent="0.25">
      <c r="C236" s="2"/>
      <c r="D236" s="2"/>
      <c r="E236" s="2"/>
      <c r="F236" s="2"/>
    </row>
    <row r="237" spans="3:6" ht="15.75" customHeight="1" x14ac:dyDescent="0.25">
      <c r="C237" s="2"/>
      <c r="D237" s="2"/>
      <c r="E237" s="2"/>
      <c r="F237" s="2"/>
    </row>
    <row r="238" spans="3:6" ht="15.75" customHeight="1" x14ac:dyDescent="0.25">
      <c r="C238" s="2"/>
      <c r="D238" s="2"/>
      <c r="E238" s="2"/>
      <c r="F238" s="2"/>
    </row>
    <row r="239" spans="3:6" ht="15.75" customHeight="1" x14ac:dyDescent="0.25">
      <c r="C239" s="2"/>
      <c r="D239" s="2"/>
      <c r="E239" s="2"/>
      <c r="F239" s="2"/>
    </row>
    <row r="240" spans="3:6" ht="15.75" customHeight="1" x14ac:dyDescent="0.25">
      <c r="C240" s="2"/>
      <c r="D240" s="2"/>
      <c r="E240" s="2"/>
      <c r="F240" s="2"/>
    </row>
    <row r="241" spans="3:6" ht="15.75" customHeight="1" x14ac:dyDescent="0.25">
      <c r="C241" s="2"/>
      <c r="D241" s="2"/>
      <c r="E241" s="2"/>
      <c r="F241" s="2"/>
    </row>
    <row r="242" spans="3:6" ht="15.75" customHeight="1" x14ac:dyDescent="0.25">
      <c r="C242" s="2"/>
      <c r="D242" s="2"/>
      <c r="E242" s="2"/>
      <c r="F242" s="2"/>
    </row>
    <row r="243" spans="3:6" ht="15.75" customHeight="1" x14ac:dyDescent="0.25">
      <c r="C243" s="2"/>
      <c r="D243" s="2"/>
      <c r="E243" s="2"/>
      <c r="F243" s="2"/>
    </row>
    <row r="244" spans="3:6" ht="15.75" customHeight="1" x14ac:dyDescent="0.25">
      <c r="C244" s="2"/>
      <c r="D244" s="2"/>
      <c r="E244" s="2"/>
      <c r="F244" s="2"/>
    </row>
    <row r="245" spans="3:6" ht="15.75" customHeight="1" x14ac:dyDescent="0.25">
      <c r="C245" s="2"/>
      <c r="D245" s="2"/>
      <c r="E245" s="2"/>
      <c r="F245" s="2"/>
    </row>
    <row r="246" spans="3:6" ht="15.75" customHeight="1" x14ac:dyDescent="0.25">
      <c r="C246" s="2"/>
      <c r="D246" s="2"/>
      <c r="E246" s="2"/>
      <c r="F246" s="2"/>
    </row>
    <row r="247" spans="3:6" ht="15.75" customHeight="1" x14ac:dyDescent="0.25">
      <c r="C247" s="2"/>
      <c r="D247" s="2"/>
      <c r="E247" s="2"/>
      <c r="F247" s="2"/>
    </row>
    <row r="248" spans="3:6" ht="15.75" customHeight="1" x14ac:dyDescent="0.25">
      <c r="C248" s="2"/>
      <c r="D248" s="2"/>
      <c r="E248" s="2"/>
      <c r="F248" s="2"/>
    </row>
    <row r="249" spans="3:6" ht="15.75" customHeight="1" x14ac:dyDescent="0.25">
      <c r="C249" s="2"/>
      <c r="D249" s="2"/>
      <c r="E249" s="2"/>
      <c r="F249" s="2"/>
    </row>
    <row r="250" spans="3:6" ht="15.75" customHeight="1" x14ac:dyDescent="0.25">
      <c r="C250" s="2"/>
      <c r="D250" s="2"/>
      <c r="E250" s="2"/>
      <c r="F250" s="2"/>
    </row>
    <row r="251" spans="3:6" ht="15.75" customHeight="1" x14ac:dyDescent="0.25">
      <c r="C251" s="2"/>
      <c r="D251" s="2"/>
      <c r="E251" s="2"/>
      <c r="F251" s="2"/>
    </row>
    <row r="252" spans="3:6" ht="15.75" customHeight="1" x14ac:dyDescent="0.25">
      <c r="C252" s="2"/>
      <c r="D252" s="2"/>
      <c r="E252" s="2"/>
      <c r="F252" s="2"/>
    </row>
    <row r="253" spans="3:6" ht="15.75" customHeight="1" x14ac:dyDescent="0.25">
      <c r="C253" s="2"/>
      <c r="D253" s="2"/>
      <c r="E253" s="2"/>
      <c r="F253" s="2"/>
    </row>
    <row r="254" spans="3:6" ht="15.75" customHeight="1" x14ac:dyDescent="0.25">
      <c r="C254" s="2"/>
      <c r="D254" s="2"/>
      <c r="E254" s="2"/>
      <c r="F254" s="2"/>
    </row>
    <row r="255" spans="3:6" ht="15.75" customHeight="1" x14ac:dyDescent="0.25">
      <c r="C255" s="2"/>
      <c r="D255" s="2"/>
      <c r="E255" s="2"/>
      <c r="F255" s="2"/>
    </row>
    <row r="256" spans="3:6" ht="15.75" customHeight="1" x14ac:dyDescent="0.25">
      <c r="C256" s="2"/>
      <c r="D256" s="2"/>
      <c r="E256" s="2"/>
      <c r="F256" s="2"/>
    </row>
    <row r="257" spans="3:6" ht="15.75" customHeight="1" x14ac:dyDescent="0.25">
      <c r="C257" s="2"/>
      <c r="D257" s="2"/>
      <c r="E257" s="2"/>
      <c r="F257" s="2"/>
    </row>
    <row r="258" spans="3:6" ht="15.75" customHeight="1" x14ac:dyDescent="0.25">
      <c r="C258" s="2"/>
      <c r="D258" s="2"/>
      <c r="E258" s="2"/>
      <c r="F258" s="2"/>
    </row>
    <row r="259" spans="3:6" ht="15.75" customHeight="1" x14ac:dyDescent="0.25">
      <c r="C259" s="2"/>
      <c r="D259" s="2"/>
      <c r="E259" s="2"/>
      <c r="F259" s="2"/>
    </row>
    <row r="260" spans="3:6" ht="15.75" customHeight="1" x14ac:dyDescent="0.25">
      <c r="C260" s="2"/>
      <c r="D260" s="2"/>
      <c r="E260" s="2"/>
      <c r="F260" s="2"/>
    </row>
    <row r="261" spans="3:6" ht="15.75" customHeight="1" x14ac:dyDescent="0.25">
      <c r="C261" s="2"/>
      <c r="D261" s="2"/>
      <c r="E261" s="2"/>
      <c r="F261" s="2"/>
    </row>
    <row r="262" spans="3:6" ht="15.75" customHeight="1" x14ac:dyDescent="0.25">
      <c r="C262" s="2"/>
      <c r="D262" s="2"/>
      <c r="E262" s="2"/>
      <c r="F262" s="2"/>
    </row>
    <row r="263" spans="3:6" ht="15.75" customHeight="1" x14ac:dyDescent="0.25">
      <c r="C263" s="2"/>
      <c r="D263" s="2"/>
      <c r="E263" s="2"/>
      <c r="F263" s="2"/>
    </row>
    <row r="264" spans="3:6" ht="15.75" customHeight="1" x14ac:dyDescent="0.25">
      <c r="C264" s="2"/>
      <c r="D264" s="2"/>
      <c r="E264" s="2"/>
      <c r="F264" s="2"/>
    </row>
    <row r="265" spans="3:6" ht="15.75" customHeight="1" x14ac:dyDescent="0.25">
      <c r="C265" s="2"/>
      <c r="D265" s="2"/>
      <c r="E265" s="2"/>
      <c r="F265" s="2"/>
    </row>
    <row r="266" spans="3:6" ht="15.75" customHeight="1" x14ac:dyDescent="0.25">
      <c r="C266" s="2"/>
      <c r="D266" s="2"/>
      <c r="E266" s="2"/>
      <c r="F266" s="2"/>
    </row>
    <row r="267" spans="3:6" ht="15.75" customHeight="1" x14ac:dyDescent="0.25">
      <c r="C267" s="2"/>
      <c r="D267" s="2"/>
      <c r="E267" s="2"/>
      <c r="F267" s="2"/>
    </row>
    <row r="268" spans="3:6" ht="15.75" customHeight="1" x14ac:dyDescent="0.25">
      <c r="C268" s="2"/>
      <c r="D268" s="2"/>
      <c r="E268" s="2"/>
      <c r="F268" s="2"/>
    </row>
    <row r="269" spans="3:6" ht="15.75" customHeight="1" x14ac:dyDescent="0.25">
      <c r="C269" s="2"/>
      <c r="D269" s="2"/>
      <c r="E269" s="2"/>
      <c r="F269" s="2"/>
    </row>
    <row r="270" spans="3:6" ht="15.75" customHeight="1" x14ac:dyDescent="0.25">
      <c r="C270" s="2"/>
      <c r="D270" s="2"/>
      <c r="E270" s="2"/>
      <c r="F270" s="2"/>
    </row>
    <row r="271" spans="3:6" ht="15.75" customHeight="1" x14ac:dyDescent="0.25">
      <c r="C271" s="2"/>
      <c r="D271" s="2"/>
      <c r="E271" s="2"/>
      <c r="F271" s="2"/>
    </row>
    <row r="272" spans="3:6" ht="15.75" customHeight="1" x14ac:dyDescent="0.25">
      <c r="C272" s="2"/>
      <c r="D272" s="2"/>
      <c r="E272" s="2"/>
      <c r="F272" s="2"/>
    </row>
    <row r="273" spans="3:6" ht="15.75" customHeight="1" x14ac:dyDescent="0.25">
      <c r="C273" s="2"/>
      <c r="D273" s="2"/>
      <c r="E273" s="2"/>
      <c r="F273" s="2"/>
    </row>
    <row r="274" spans="3:6" ht="15.75" customHeight="1" x14ac:dyDescent="0.25">
      <c r="C274" s="2"/>
      <c r="D274" s="2"/>
      <c r="E274" s="2"/>
      <c r="F274" s="2"/>
    </row>
    <row r="275" spans="3:6" ht="15.75" customHeight="1" x14ac:dyDescent="0.25">
      <c r="C275" s="2"/>
      <c r="D275" s="2"/>
      <c r="E275" s="2"/>
      <c r="F275" s="2"/>
    </row>
    <row r="276" spans="3:6" ht="15.75" customHeight="1" x14ac:dyDescent="0.25">
      <c r="C276" s="2"/>
      <c r="D276" s="2"/>
      <c r="E276" s="2"/>
      <c r="F276" s="2"/>
    </row>
    <row r="277" spans="3:6" ht="15.75" customHeight="1" x14ac:dyDescent="0.25">
      <c r="C277" s="2"/>
      <c r="D277" s="2"/>
      <c r="E277" s="2"/>
      <c r="F277" s="2"/>
    </row>
    <row r="278" spans="3:6" ht="15.75" customHeight="1" x14ac:dyDescent="0.25">
      <c r="C278" s="2"/>
      <c r="D278" s="2"/>
      <c r="E278" s="2"/>
      <c r="F278" s="2"/>
    </row>
    <row r="279" spans="3:6" ht="15.75" customHeight="1" x14ac:dyDescent="0.25">
      <c r="C279" s="2"/>
      <c r="D279" s="2"/>
      <c r="E279" s="2"/>
      <c r="F279" s="2"/>
    </row>
    <row r="280" spans="3:6" ht="15.75" customHeight="1" x14ac:dyDescent="0.25">
      <c r="C280" s="2"/>
      <c r="D280" s="2"/>
      <c r="E280" s="2"/>
      <c r="F280" s="2"/>
    </row>
    <row r="281" spans="3:6" ht="15.75" customHeight="1" x14ac:dyDescent="0.25">
      <c r="C281" s="2"/>
      <c r="D281" s="2"/>
      <c r="E281" s="2"/>
      <c r="F281" s="2"/>
    </row>
    <row r="282" spans="3:6" ht="15.75" customHeight="1" x14ac:dyDescent="0.25">
      <c r="C282" s="2"/>
      <c r="D282" s="2"/>
      <c r="E282" s="2"/>
      <c r="F282" s="2"/>
    </row>
    <row r="283" spans="3:6" ht="15.75" customHeight="1" x14ac:dyDescent="0.25">
      <c r="C283" s="2"/>
      <c r="D283" s="2"/>
      <c r="E283" s="2"/>
      <c r="F283" s="2"/>
    </row>
    <row r="284" spans="3:6" ht="15.75" customHeight="1" x14ac:dyDescent="0.25">
      <c r="C284" s="2"/>
      <c r="D284" s="2"/>
      <c r="E284" s="2"/>
      <c r="F284" s="2"/>
    </row>
    <row r="285" spans="3:6" ht="15.75" customHeight="1" x14ac:dyDescent="0.25">
      <c r="C285" s="2"/>
      <c r="D285" s="2"/>
      <c r="E285" s="2"/>
      <c r="F285" s="2"/>
    </row>
    <row r="286" spans="3:6" ht="15.75" customHeight="1" x14ac:dyDescent="0.25">
      <c r="C286" s="2"/>
      <c r="D286" s="2"/>
      <c r="E286" s="2"/>
      <c r="F286" s="2"/>
    </row>
    <row r="287" spans="3:6" ht="15.75" customHeight="1" x14ac:dyDescent="0.25">
      <c r="C287" s="2"/>
      <c r="D287" s="2"/>
      <c r="E287" s="2"/>
      <c r="F287" s="2"/>
    </row>
    <row r="288" spans="3:6" ht="15.75" customHeight="1" x14ac:dyDescent="0.25">
      <c r="C288" s="2"/>
      <c r="D288" s="2"/>
      <c r="E288" s="2"/>
      <c r="F288" s="2"/>
    </row>
    <row r="289" spans="3:6" ht="15.75" customHeight="1" x14ac:dyDescent="0.25">
      <c r="C289" s="2"/>
      <c r="D289" s="2"/>
      <c r="E289" s="2"/>
      <c r="F289" s="2"/>
    </row>
    <row r="290" spans="3:6" ht="15.75" customHeight="1" x14ac:dyDescent="0.25">
      <c r="C290" s="2"/>
      <c r="D290" s="2"/>
      <c r="E290" s="2"/>
      <c r="F290" s="2"/>
    </row>
    <row r="291" spans="3:6" ht="15.75" customHeight="1" x14ac:dyDescent="0.25">
      <c r="C291" s="2"/>
      <c r="D291" s="2"/>
      <c r="E291" s="2"/>
      <c r="F291" s="2"/>
    </row>
    <row r="292" spans="3:6" ht="15.75" customHeight="1" x14ac:dyDescent="0.25">
      <c r="C292" s="2"/>
      <c r="D292" s="2"/>
      <c r="E292" s="2"/>
      <c r="F292" s="2"/>
    </row>
    <row r="293" spans="3:6" ht="15.75" customHeight="1" x14ac:dyDescent="0.25">
      <c r="C293" s="2"/>
      <c r="D293" s="2"/>
      <c r="E293" s="2"/>
      <c r="F293" s="2"/>
    </row>
    <row r="294" spans="3:6" ht="15.75" customHeight="1" x14ac:dyDescent="0.25">
      <c r="C294" s="2"/>
      <c r="D294" s="2"/>
      <c r="E294" s="2"/>
      <c r="F294" s="2"/>
    </row>
    <row r="295" spans="3:6" ht="15.75" customHeight="1" x14ac:dyDescent="0.25">
      <c r="C295" s="2"/>
      <c r="D295" s="2"/>
      <c r="E295" s="2"/>
      <c r="F295" s="2"/>
    </row>
    <row r="296" spans="3:6" ht="15.75" customHeight="1" x14ac:dyDescent="0.25">
      <c r="C296" s="2"/>
      <c r="D296" s="2"/>
      <c r="E296" s="2"/>
      <c r="F296" s="2"/>
    </row>
    <row r="297" spans="3:6" ht="15.75" customHeight="1" x14ac:dyDescent="0.25">
      <c r="C297" s="2"/>
      <c r="D297" s="2"/>
      <c r="E297" s="2"/>
      <c r="F297" s="2"/>
    </row>
    <row r="298" spans="3:6" ht="15.75" customHeight="1" x14ac:dyDescent="0.25">
      <c r="C298" s="2"/>
      <c r="D298" s="2"/>
      <c r="E298" s="2"/>
      <c r="F298" s="2"/>
    </row>
    <row r="299" spans="3:6" ht="15.75" customHeight="1" x14ac:dyDescent="0.25">
      <c r="C299" s="2"/>
      <c r="D299" s="2"/>
      <c r="E299" s="2"/>
      <c r="F299" s="2"/>
    </row>
    <row r="300" spans="3:6" ht="15.75" customHeight="1" x14ac:dyDescent="0.25">
      <c r="C300" s="2"/>
      <c r="D300" s="2"/>
      <c r="E300" s="2"/>
      <c r="F300" s="2"/>
    </row>
    <row r="301" spans="3:6" ht="15.75" customHeight="1" x14ac:dyDescent="0.25">
      <c r="C301" s="2"/>
      <c r="D301" s="2"/>
      <c r="E301" s="2"/>
      <c r="F301" s="2"/>
    </row>
    <row r="302" spans="3:6" ht="15.75" customHeight="1" x14ac:dyDescent="0.25">
      <c r="C302" s="2"/>
      <c r="D302" s="2"/>
      <c r="E302" s="2"/>
      <c r="F302" s="2"/>
    </row>
    <row r="303" spans="3:6" ht="15.75" customHeight="1" x14ac:dyDescent="0.25">
      <c r="C303" s="2"/>
      <c r="D303" s="2"/>
      <c r="E303" s="2"/>
      <c r="F303" s="2"/>
    </row>
    <row r="304" spans="3:6" ht="15.75" customHeight="1" x14ac:dyDescent="0.25">
      <c r="C304" s="2"/>
      <c r="D304" s="2"/>
      <c r="E304" s="2"/>
      <c r="F304" s="2"/>
    </row>
    <row r="305" spans="3:6" ht="15.75" customHeight="1" x14ac:dyDescent="0.25">
      <c r="C305" s="2"/>
      <c r="D305" s="2"/>
      <c r="E305" s="2"/>
      <c r="F305" s="2"/>
    </row>
    <row r="306" spans="3:6" ht="15.75" customHeight="1" x14ac:dyDescent="0.25">
      <c r="C306" s="2"/>
      <c r="D306" s="2"/>
      <c r="E306" s="2"/>
      <c r="F306" s="2"/>
    </row>
    <row r="307" spans="3:6" ht="15.75" customHeight="1" x14ac:dyDescent="0.25">
      <c r="C307" s="2"/>
      <c r="D307" s="2"/>
      <c r="E307" s="2"/>
      <c r="F307" s="2"/>
    </row>
    <row r="308" spans="3:6" ht="15.75" customHeight="1" x14ac:dyDescent="0.25">
      <c r="C308" s="2"/>
      <c r="D308" s="2"/>
      <c r="E308" s="2"/>
      <c r="F308" s="2"/>
    </row>
    <row r="309" spans="3:6" ht="15.75" customHeight="1" x14ac:dyDescent="0.25">
      <c r="C309" s="2"/>
      <c r="D309" s="2"/>
      <c r="E309" s="2"/>
      <c r="F309" s="2"/>
    </row>
    <row r="310" spans="3:6" ht="15.75" customHeight="1" x14ac:dyDescent="0.25">
      <c r="C310" s="2"/>
      <c r="D310" s="2"/>
      <c r="E310" s="2"/>
      <c r="F310" s="2"/>
    </row>
    <row r="311" spans="3:6" ht="15.75" customHeight="1" x14ac:dyDescent="0.25">
      <c r="C311" s="2"/>
      <c r="D311" s="2"/>
      <c r="E311" s="2"/>
      <c r="F311" s="2"/>
    </row>
    <row r="312" spans="3:6" ht="15.75" customHeight="1" x14ac:dyDescent="0.25">
      <c r="C312" s="2"/>
      <c r="D312" s="2"/>
      <c r="E312" s="2"/>
      <c r="F312" s="2"/>
    </row>
    <row r="313" spans="3:6" ht="15.75" customHeight="1" x14ac:dyDescent="0.25">
      <c r="C313" s="2"/>
      <c r="D313" s="2"/>
      <c r="E313" s="2"/>
      <c r="F313" s="2"/>
    </row>
    <row r="314" spans="3:6" ht="15.75" customHeight="1" x14ac:dyDescent="0.25">
      <c r="C314" s="2"/>
      <c r="D314" s="2"/>
      <c r="E314" s="2"/>
      <c r="F314" s="2"/>
    </row>
    <row r="315" spans="3:6" ht="15.75" customHeight="1" x14ac:dyDescent="0.25">
      <c r="C315" s="2"/>
      <c r="D315" s="2"/>
      <c r="E315" s="2"/>
      <c r="F315" s="2"/>
    </row>
    <row r="316" spans="3:6" ht="15.75" customHeight="1" x14ac:dyDescent="0.25">
      <c r="C316" s="2"/>
      <c r="D316" s="2"/>
      <c r="E316" s="2"/>
      <c r="F316" s="2"/>
    </row>
    <row r="317" spans="3:6" ht="15.75" customHeight="1" x14ac:dyDescent="0.25">
      <c r="C317" s="2"/>
      <c r="D317" s="2"/>
      <c r="E317" s="2"/>
      <c r="F317" s="2"/>
    </row>
    <row r="318" spans="3:6" ht="15.75" customHeight="1" x14ac:dyDescent="0.25">
      <c r="C318" s="2"/>
      <c r="D318" s="2"/>
      <c r="E318" s="2"/>
      <c r="F318" s="2"/>
    </row>
    <row r="319" spans="3:6" ht="15.75" customHeight="1" x14ac:dyDescent="0.25">
      <c r="C319" s="2"/>
      <c r="D319" s="2"/>
      <c r="E319" s="2"/>
      <c r="F319" s="2"/>
    </row>
    <row r="320" spans="3:6" ht="15.75" customHeight="1" x14ac:dyDescent="0.25">
      <c r="C320" s="2"/>
      <c r="D320" s="2"/>
      <c r="E320" s="2"/>
      <c r="F320" s="2"/>
    </row>
    <row r="321" spans="3:6" ht="15.75" customHeight="1" x14ac:dyDescent="0.25">
      <c r="C321" s="2"/>
      <c r="D321" s="2"/>
      <c r="E321" s="2"/>
      <c r="F321" s="2"/>
    </row>
    <row r="322" spans="3:6" ht="15.75" customHeight="1" x14ac:dyDescent="0.25">
      <c r="C322" s="2"/>
      <c r="D322" s="2"/>
      <c r="E322" s="2"/>
      <c r="F322" s="2"/>
    </row>
    <row r="323" spans="3:6" ht="15.75" customHeight="1" x14ac:dyDescent="0.25">
      <c r="C323" s="2"/>
      <c r="D323" s="2"/>
      <c r="E323" s="2"/>
      <c r="F323" s="2"/>
    </row>
    <row r="324" spans="3:6" ht="15.75" customHeight="1" x14ac:dyDescent="0.25">
      <c r="C324" s="2"/>
      <c r="D324" s="2"/>
      <c r="E324" s="2"/>
      <c r="F324" s="2"/>
    </row>
    <row r="325" spans="3:6" ht="15.75" customHeight="1" x14ac:dyDescent="0.25">
      <c r="C325" s="2"/>
      <c r="D325" s="2"/>
      <c r="E325" s="2"/>
      <c r="F325" s="2"/>
    </row>
    <row r="326" spans="3:6" ht="15.75" customHeight="1" x14ac:dyDescent="0.25">
      <c r="C326" s="2"/>
      <c r="D326" s="2"/>
      <c r="E326" s="2"/>
      <c r="F326" s="2"/>
    </row>
    <row r="327" spans="3:6" ht="15.75" customHeight="1" x14ac:dyDescent="0.25">
      <c r="C327" s="2"/>
      <c r="D327" s="2"/>
      <c r="E327" s="2"/>
      <c r="F327" s="2"/>
    </row>
    <row r="328" spans="3:6" ht="15.75" customHeight="1" x14ac:dyDescent="0.25">
      <c r="C328" s="2"/>
      <c r="D328" s="2"/>
      <c r="E328" s="2"/>
      <c r="F328" s="2"/>
    </row>
    <row r="329" spans="3:6" ht="15.75" customHeight="1" x14ac:dyDescent="0.25">
      <c r="C329" s="2"/>
      <c r="D329" s="2"/>
      <c r="E329" s="2"/>
      <c r="F329" s="2"/>
    </row>
    <row r="330" spans="3:6" ht="15.75" customHeight="1" x14ac:dyDescent="0.25">
      <c r="C330" s="2"/>
      <c r="D330" s="2"/>
      <c r="E330" s="2"/>
      <c r="F330" s="2"/>
    </row>
    <row r="331" spans="3:6" ht="15.75" customHeight="1" x14ac:dyDescent="0.25">
      <c r="C331" s="2"/>
      <c r="D331" s="2"/>
      <c r="E331" s="2"/>
      <c r="F331" s="2"/>
    </row>
    <row r="332" spans="3:6" ht="15.75" customHeight="1" x14ac:dyDescent="0.25">
      <c r="C332" s="2"/>
      <c r="D332" s="2"/>
      <c r="E332" s="2"/>
      <c r="F332" s="2"/>
    </row>
    <row r="333" spans="3:6" ht="15.75" customHeight="1" x14ac:dyDescent="0.25">
      <c r="C333" s="2"/>
      <c r="D333" s="2"/>
      <c r="E333" s="2"/>
      <c r="F333" s="2"/>
    </row>
    <row r="334" spans="3:6" ht="15.75" customHeight="1" x14ac:dyDescent="0.25">
      <c r="C334" s="2"/>
      <c r="D334" s="2"/>
      <c r="E334" s="2"/>
      <c r="F334" s="2"/>
    </row>
    <row r="335" spans="3:6" ht="15.75" customHeight="1" x14ac:dyDescent="0.25">
      <c r="C335" s="2"/>
      <c r="D335" s="2"/>
      <c r="E335" s="2"/>
      <c r="F335" s="2"/>
    </row>
    <row r="336" spans="3:6" ht="15.75" customHeight="1" x14ac:dyDescent="0.25">
      <c r="C336" s="2"/>
      <c r="D336" s="2"/>
      <c r="E336" s="2"/>
      <c r="F336" s="2"/>
    </row>
    <row r="337" spans="3:6" ht="15.75" customHeight="1" x14ac:dyDescent="0.25">
      <c r="C337" s="2"/>
      <c r="D337" s="2"/>
      <c r="E337" s="2"/>
      <c r="F337" s="2"/>
    </row>
    <row r="338" spans="3:6" ht="15.75" customHeight="1" x14ac:dyDescent="0.25">
      <c r="C338" s="2"/>
      <c r="D338" s="2"/>
      <c r="E338" s="2"/>
      <c r="F338" s="2"/>
    </row>
    <row r="339" spans="3:6" ht="15.75" customHeight="1" x14ac:dyDescent="0.25">
      <c r="C339" s="2"/>
      <c r="D339" s="2"/>
      <c r="E339" s="2"/>
      <c r="F339" s="2"/>
    </row>
    <row r="340" spans="3:6" ht="15.75" customHeight="1" x14ac:dyDescent="0.25">
      <c r="C340" s="2"/>
      <c r="D340" s="2"/>
      <c r="E340" s="2"/>
      <c r="F340" s="2"/>
    </row>
    <row r="341" spans="3:6" ht="15.75" customHeight="1" x14ac:dyDescent="0.25">
      <c r="C341" s="2"/>
      <c r="D341" s="2"/>
      <c r="E341" s="2"/>
      <c r="F341" s="2"/>
    </row>
    <row r="342" spans="3:6" ht="15.75" customHeight="1" x14ac:dyDescent="0.25">
      <c r="C342" s="2"/>
      <c r="D342" s="2"/>
      <c r="E342" s="2"/>
      <c r="F342" s="2"/>
    </row>
    <row r="343" spans="3:6" ht="15.75" customHeight="1" x14ac:dyDescent="0.25">
      <c r="C343" s="2"/>
      <c r="D343" s="2"/>
      <c r="E343" s="2"/>
      <c r="F343" s="2"/>
    </row>
    <row r="344" spans="3:6" ht="15.75" customHeight="1" x14ac:dyDescent="0.25">
      <c r="C344" s="2"/>
      <c r="D344" s="2"/>
      <c r="E344" s="2"/>
      <c r="F344" s="2"/>
    </row>
    <row r="345" spans="3:6" ht="15.75" customHeight="1" x14ac:dyDescent="0.25">
      <c r="C345" s="2"/>
      <c r="D345" s="2"/>
      <c r="E345" s="2"/>
      <c r="F345" s="2"/>
    </row>
    <row r="346" spans="3:6" ht="15.75" customHeight="1" x14ac:dyDescent="0.25">
      <c r="C346" s="2"/>
      <c r="D346" s="2"/>
      <c r="E346" s="2"/>
      <c r="F346" s="2"/>
    </row>
    <row r="347" spans="3:6" ht="15.75" customHeight="1" x14ac:dyDescent="0.25">
      <c r="C347" s="2"/>
      <c r="D347" s="2"/>
      <c r="E347" s="2"/>
      <c r="F347" s="2"/>
    </row>
    <row r="348" spans="3:6" ht="15.75" customHeight="1" x14ac:dyDescent="0.25">
      <c r="C348" s="2"/>
      <c r="D348" s="2"/>
      <c r="E348" s="2"/>
      <c r="F348" s="2"/>
    </row>
    <row r="349" spans="3:6" ht="15.75" customHeight="1" x14ac:dyDescent="0.25">
      <c r="C349" s="2"/>
      <c r="D349" s="2"/>
      <c r="E349" s="2"/>
      <c r="F349" s="2"/>
    </row>
    <row r="350" spans="3:6" ht="15.75" customHeight="1" x14ac:dyDescent="0.25">
      <c r="C350" s="2"/>
      <c r="D350" s="2"/>
      <c r="E350" s="2"/>
      <c r="F350" s="2"/>
    </row>
    <row r="351" spans="3:6" ht="15.75" customHeight="1" x14ac:dyDescent="0.25">
      <c r="C351" s="2"/>
      <c r="D351" s="2"/>
      <c r="E351" s="2"/>
      <c r="F351" s="2"/>
    </row>
    <row r="352" spans="3:6" ht="15.75" customHeight="1" x14ac:dyDescent="0.25">
      <c r="C352" s="2"/>
      <c r="D352" s="2"/>
      <c r="E352" s="2"/>
      <c r="F352" s="2"/>
    </row>
    <row r="353" spans="3:6" ht="15.75" customHeight="1" x14ac:dyDescent="0.25">
      <c r="C353" s="2"/>
      <c r="D353" s="2"/>
      <c r="E353" s="2"/>
      <c r="F353" s="2"/>
    </row>
    <row r="354" spans="3:6" ht="15.75" customHeight="1" x14ac:dyDescent="0.25">
      <c r="C354" s="2"/>
      <c r="D354" s="2"/>
      <c r="E354" s="2"/>
      <c r="F354" s="2"/>
    </row>
    <row r="355" spans="3:6" ht="15.75" customHeight="1" x14ac:dyDescent="0.25">
      <c r="C355" s="2"/>
      <c r="D355" s="2"/>
      <c r="E355" s="2"/>
      <c r="F355" s="2"/>
    </row>
    <row r="356" spans="3:6" ht="15.75" customHeight="1" x14ac:dyDescent="0.25">
      <c r="C356" s="2"/>
      <c r="D356" s="2"/>
      <c r="E356" s="2"/>
      <c r="F356" s="2"/>
    </row>
    <row r="357" spans="3:6" ht="15.75" customHeight="1" x14ac:dyDescent="0.25">
      <c r="C357" s="2"/>
      <c r="D357" s="2"/>
      <c r="E357" s="2"/>
      <c r="F357" s="2"/>
    </row>
    <row r="358" spans="3:6" ht="15.75" customHeight="1" x14ac:dyDescent="0.25">
      <c r="C358" s="2"/>
      <c r="D358" s="2"/>
      <c r="E358" s="2"/>
      <c r="F358" s="2"/>
    </row>
    <row r="359" spans="3:6" ht="15.75" customHeight="1" x14ac:dyDescent="0.25">
      <c r="C359" s="2"/>
      <c r="D359" s="2"/>
      <c r="E359" s="2"/>
      <c r="F359" s="2"/>
    </row>
    <row r="360" spans="3:6" ht="15.75" customHeight="1" x14ac:dyDescent="0.25">
      <c r="C360" s="2"/>
      <c r="D360" s="2"/>
      <c r="E360" s="2"/>
      <c r="F360" s="2"/>
    </row>
    <row r="361" spans="3:6" ht="15.75" customHeight="1" x14ac:dyDescent="0.25">
      <c r="C361" s="2"/>
      <c r="D361" s="2"/>
      <c r="E361" s="2"/>
      <c r="F361" s="2"/>
    </row>
    <row r="362" spans="3:6" ht="15.75" customHeight="1" x14ac:dyDescent="0.25">
      <c r="C362" s="2"/>
      <c r="D362" s="2"/>
      <c r="E362" s="2"/>
      <c r="F362" s="2"/>
    </row>
    <row r="363" spans="3:6" ht="15.75" customHeight="1" x14ac:dyDescent="0.25">
      <c r="C363" s="2"/>
      <c r="D363" s="2"/>
      <c r="E363" s="2"/>
      <c r="F363" s="2"/>
    </row>
    <row r="364" spans="3:6" ht="15.75" customHeight="1" x14ac:dyDescent="0.25">
      <c r="C364" s="2"/>
      <c r="D364" s="2"/>
      <c r="E364" s="2"/>
      <c r="F364" s="2"/>
    </row>
    <row r="365" spans="3:6" ht="15.75" customHeight="1" x14ac:dyDescent="0.25">
      <c r="C365" s="2"/>
      <c r="D365" s="2"/>
      <c r="E365" s="2"/>
      <c r="F365" s="2"/>
    </row>
    <row r="366" spans="3:6" ht="15.75" customHeight="1" x14ac:dyDescent="0.25">
      <c r="C366" s="2"/>
      <c r="D366" s="2"/>
      <c r="E366" s="2"/>
      <c r="F366" s="2"/>
    </row>
    <row r="367" spans="3:6" ht="15.75" customHeight="1" x14ac:dyDescent="0.25">
      <c r="C367" s="2"/>
      <c r="D367" s="2"/>
      <c r="E367" s="2"/>
      <c r="F367" s="2"/>
    </row>
    <row r="368" spans="3:6" ht="15.75" customHeight="1" x14ac:dyDescent="0.25">
      <c r="C368" s="2"/>
      <c r="D368" s="2"/>
      <c r="E368" s="2"/>
      <c r="F368" s="2"/>
    </row>
    <row r="369" spans="3:6" ht="15.75" customHeight="1" x14ac:dyDescent="0.25">
      <c r="C369" s="2"/>
      <c r="D369" s="2"/>
      <c r="E369" s="2"/>
      <c r="F369" s="2"/>
    </row>
    <row r="370" spans="3:6" ht="15.75" customHeight="1" x14ac:dyDescent="0.25">
      <c r="C370" s="2"/>
      <c r="D370" s="2"/>
      <c r="E370" s="2"/>
      <c r="F370" s="2"/>
    </row>
    <row r="371" spans="3:6" ht="15.75" customHeight="1" x14ac:dyDescent="0.25">
      <c r="C371" s="2"/>
      <c r="D371" s="2"/>
      <c r="E371" s="2"/>
      <c r="F371" s="2"/>
    </row>
    <row r="372" spans="3:6" ht="15.75" customHeight="1" x14ac:dyDescent="0.25">
      <c r="C372" s="2"/>
      <c r="D372" s="2"/>
      <c r="E372" s="2"/>
      <c r="F372" s="2"/>
    </row>
    <row r="373" spans="3:6" ht="15.75" customHeight="1" x14ac:dyDescent="0.25">
      <c r="C373" s="2"/>
      <c r="D373" s="2"/>
      <c r="E373" s="2"/>
      <c r="F373" s="2"/>
    </row>
    <row r="374" spans="3:6" ht="15.75" customHeight="1" x14ac:dyDescent="0.25">
      <c r="C374" s="2"/>
      <c r="D374" s="2"/>
      <c r="E374" s="2"/>
      <c r="F374" s="2"/>
    </row>
    <row r="375" spans="3:6" ht="15.75" customHeight="1" x14ac:dyDescent="0.25">
      <c r="C375" s="2"/>
      <c r="D375" s="2"/>
      <c r="E375" s="2"/>
      <c r="F375" s="2"/>
    </row>
    <row r="376" spans="3:6" ht="15.75" customHeight="1" x14ac:dyDescent="0.25">
      <c r="C376" s="2"/>
      <c r="D376" s="2"/>
      <c r="E376" s="2"/>
      <c r="F376" s="2"/>
    </row>
    <row r="377" spans="3:6" ht="15.75" customHeight="1" x14ac:dyDescent="0.25">
      <c r="C377" s="2"/>
      <c r="D377" s="2"/>
      <c r="E377" s="2"/>
      <c r="F377" s="2"/>
    </row>
    <row r="378" spans="3:6" ht="15.75" customHeight="1" x14ac:dyDescent="0.25">
      <c r="C378" s="2"/>
      <c r="D378" s="2"/>
      <c r="E378" s="2"/>
      <c r="F378" s="2"/>
    </row>
    <row r="379" spans="3:6" ht="15.75" customHeight="1" x14ac:dyDescent="0.25">
      <c r="C379" s="2"/>
      <c r="D379" s="2"/>
      <c r="E379" s="2"/>
      <c r="F379" s="2"/>
    </row>
    <row r="380" spans="3:6" ht="15.75" customHeight="1" x14ac:dyDescent="0.25">
      <c r="C380" s="2"/>
      <c r="D380" s="2"/>
      <c r="E380" s="2"/>
      <c r="F380" s="2"/>
    </row>
    <row r="381" spans="3:6" ht="15.75" customHeight="1" x14ac:dyDescent="0.25">
      <c r="C381" s="2"/>
      <c r="D381" s="2"/>
      <c r="E381" s="2"/>
      <c r="F381" s="2"/>
    </row>
    <row r="382" spans="3:6" ht="15.75" customHeight="1" x14ac:dyDescent="0.25">
      <c r="C382" s="2"/>
      <c r="D382" s="2"/>
      <c r="E382" s="2"/>
      <c r="F382" s="2"/>
    </row>
    <row r="383" spans="3:6" ht="15.75" customHeight="1" x14ac:dyDescent="0.25">
      <c r="C383" s="2"/>
      <c r="D383" s="2"/>
      <c r="E383" s="2"/>
      <c r="F383" s="2"/>
    </row>
    <row r="384" spans="3:6" ht="15.75" customHeight="1" x14ac:dyDescent="0.25">
      <c r="C384" s="2"/>
      <c r="D384" s="2"/>
      <c r="E384" s="2"/>
      <c r="F384" s="2"/>
    </row>
    <row r="385" spans="3:6" ht="15.75" customHeight="1" x14ac:dyDescent="0.25">
      <c r="C385" s="2"/>
      <c r="D385" s="2"/>
      <c r="E385" s="2"/>
      <c r="F385" s="2"/>
    </row>
    <row r="386" spans="3:6" ht="15.75" customHeight="1" x14ac:dyDescent="0.25">
      <c r="C386" s="2"/>
      <c r="D386" s="2"/>
      <c r="E386" s="2"/>
      <c r="F386" s="2"/>
    </row>
    <row r="387" spans="3:6" ht="15.75" customHeight="1" x14ac:dyDescent="0.25">
      <c r="C387" s="2"/>
      <c r="D387" s="2"/>
      <c r="E387" s="2"/>
      <c r="F387" s="2"/>
    </row>
    <row r="388" spans="3:6" ht="15.75" customHeight="1" x14ac:dyDescent="0.25">
      <c r="C388" s="2"/>
      <c r="D388" s="2"/>
      <c r="E388" s="2"/>
      <c r="F388" s="2"/>
    </row>
    <row r="389" spans="3:6" ht="15.75" customHeight="1" x14ac:dyDescent="0.25">
      <c r="C389" s="2"/>
      <c r="D389" s="2"/>
      <c r="E389" s="2"/>
      <c r="F389" s="2"/>
    </row>
    <row r="390" spans="3:6" ht="15.75" customHeight="1" x14ac:dyDescent="0.25">
      <c r="C390" s="2"/>
      <c r="D390" s="2"/>
      <c r="E390" s="2"/>
      <c r="F390" s="2"/>
    </row>
    <row r="391" spans="3:6" ht="15.75" customHeight="1" x14ac:dyDescent="0.25">
      <c r="C391" s="2"/>
      <c r="D391" s="2"/>
      <c r="E391" s="2"/>
      <c r="F391" s="2"/>
    </row>
    <row r="392" spans="3:6" ht="15.75" customHeight="1" x14ac:dyDescent="0.25">
      <c r="C392" s="2"/>
      <c r="D392" s="2"/>
      <c r="E392" s="2"/>
      <c r="F392" s="2"/>
    </row>
    <row r="393" spans="3:6" ht="15.75" customHeight="1" x14ac:dyDescent="0.25">
      <c r="C393" s="2"/>
      <c r="D393" s="2"/>
      <c r="E393" s="2"/>
      <c r="F393" s="2"/>
    </row>
    <row r="394" spans="3:6" ht="15.75" customHeight="1" x14ac:dyDescent="0.25">
      <c r="C394" s="2"/>
      <c r="D394" s="2"/>
      <c r="E394" s="2"/>
      <c r="F394" s="2"/>
    </row>
    <row r="395" spans="3:6" ht="15.75" customHeight="1" x14ac:dyDescent="0.25">
      <c r="C395" s="2"/>
      <c r="D395" s="2"/>
      <c r="E395" s="2"/>
      <c r="F395" s="2"/>
    </row>
    <row r="396" spans="3:6" ht="15.75" customHeight="1" x14ac:dyDescent="0.25">
      <c r="C396" s="2"/>
      <c r="D396" s="2"/>
      <c r="E396" s="2"/>
      <c r="F396" s="2"/>
    </row>
    <row r="397" spans="3:6" ht="15.75" customHeight="1" x14ac:dyDescent="0.25">
      <c r="C397" s="2"/>
      <c r="D397" s="2"/>
      <c r="E397" s="2"/>
      <c r="F397" s="2"/>
    </row>
    <row r="398" spans="3:6" ht="15.75" customHeight="1" x14ac:dyDescent="0.25">
      <c r="C398" s="2"/>
      <c r="D398" s="2"/>
      <c r="E398" s="2"/>
      <c r="F398" s="2"/>
    </row>
    <row r="399" spans="3:6" ht="15.75" customHeight="1" x14ac:dyDescent="0.25">
      <c r="C399" s="2"/>
      <c r="D399" s="2"/>
      <c r="E399" s="2"/>
      <c r="F399" s="2"/>
    </row>
    <row r="400" spans="3:6" ht="15.75" customHeight="1" x14ac:dyDescent="0.25">
      <c r="C400" s="2"/>
      <c r="D400" s="2"/>
      <c r="E400" s="2"/>
      <c r="F400" s="2"/>
    </row>
    <row r="401" spans="3:6" ht="15.75" customHeight="1" x14ac:dyDescent="0.25">
      <c r="C401" s="2"/>
      <c r="D401" s="2"/>
      <c r="E401" s="2"/>
      <c r="F401" s="2"/>
    </row>
    <row r="402" spans="3:6" ht="15.75" customHeight="1" x14ac:dyDescent="0.25">
      <c r="C402" s="2"/>
      <c r="D402" s="2"/>
      <c r="E402" s="2"/>
      <c r="F402" s="2"/>
    </row>
    <row r="403" spans="3:6" ht="15.75" customHeight="1" x14ac:dyDescent="0.25">
      <c r="C403" s="2"/>
      <c r="D403" s="2"/>
      <c r="E403" s="2"/>
      <c r="F403" s="2"/>
    </row>
    <row r="404" spans="3:6" ht="15.75" customHeight="1" x14ac:dyDescent="0.25">
      <c r="C404" s="2"/>
      <c r="D404" s="2"/>
      <c r="E404" s="2"/>
      <c r="F404" s="2"/>
    </row>
    <row r="405" spans="3:6" ht="15.75" customHeight="1" x14ac:dyDescent="0.25">
      <c r="C405" s="2"/>
      <c r="D405" s="2"/>
      <c r="E405" s="2"/>
      <c r="F405" s="2"/>
    </row>
    <row r="406" spans="3:6" ht="15.75" customHeight="1" x14ac:dyDescent="0.25">
      <c r="C406" s="2"/>
      <c r="D406" s="2"/>
      <c r="E406" s="2"/>
      <c r="F406" s="2"/>
    </row>
    <row r="407" spans="3:6" ht="15.75" customHeight="1" x14ac:dyDescent="0.25">
      <c r="C407" s="2"/>
      <c r="D407" s="2"/>
      <c r="E407" s="2"/>
      <c r="F407" s="2"/>
    </row>
    <row r="408" spans="3:6" ht="15.75" customHeight="1" x14ac:dyDescent="0.25">
      <c r="C408" s="2"/>
      <c r="D408" s="2"/>
      <c r="E408" s="2"/>
      <c r="F408" s="2"/>
    </row>
    <row r="409" spans="3:6" ht="15.75" customHeight="1" x14ac:dyDescent="0.25">
      <c r="C409" s="2"/>
      <c r="D409" s="2"/>
      <c r="E409" s="2"/>
      <c r="F409" s="2"/>
    </row>
    <row r="410" spans="3:6" ht="15.75" customHeight="1" x14ac:dyDescent="0.25">
      <c r="C410" s="2"/>
      <c r="D410" s="2"/>
      <c r="E410" s="2"/>
      <c r="F410" s="2"/>
    </row>
    <row r="411" spans="3:6" ht="15.75" customHeight="1" x14ac:dyDescent="0.25">
      <c r="C411" s="2"/>
      <c r="D411" s="2"/>
      <c r="E411" s="2"/>
      <c r="F411" s="2"/>
    </row>
    <row r="412" spans="3:6" ht="15.75" customHeight="1" x14ac:dyDescent="0.25">
      <c r="C412" s="2"/>
      <c r="D412" s="2"/>
      <c r="E412" s="2"/>
      <c r="F412" s="2"/>
    </row>
    <row r="413" spans="3:6" ht="15.75" customHeight="1" x14ac:dyDescent="0.25">
      <c r="C413" s="2"/>
      <c r="D413" s="2"/>
      <c r="E413" s="2"/>
      <c r="F413" s="2"/>
    </row>
    <row r="414" spans="3:6" ht="15.75" customHeight="1" x14ac:dyDescent="0.25">
      <c r="C414" s="2"/>
      <c r="D414" s="2"/>
      <c r="E414" s="2"/>
      <c r="F414" s="2"/>
    </row>
    <row r="415" spans="3:6" ht="15.75" customHeight="1" x14ac:dyDescent="0.25">
      <c r="C415" s="2"/>
      <c r="D415" s="2"/>
      <c r="E415" s="2"/>
      <c r="F415" s="2"/>
    </row>
    <row r="416" spans="3:6" ht="15.75" customHeight="1" x14ac:dyDescent="0.25">
      <c r="C416" s="2"/>
      <c r="D416" s="2"/>
      <c r="E416" s="2"/>
      <c r="F416" s="2"/>
    </row>
    <row r="417" spans="3:6" ht="15.75" customHeight="1" x14ac:dyDescent="0.25">
      <c r="C417" s="2"/>
      <c r="D417" s="2"/>
      <c r="E417" s="2"/>
      <c r="F417" s="2"/>
    </row>
    <row r="418" spans="3:6" ht="15.75" customHeight="1" x14ac:dyDescent="0.25">
      <c r="C418" s="2"/>
      <c r="D418" s="2"/>
      <c r="E418" s="2"/>
      <c r="F418" s="2"/>
    </row>
    <row r="419" spans="3:6" ht="15.75" customHeight="1" x14ac:dyDescent="0.25">
      <c r="C419" s="2"/>
      <c r="D419" s="2"/>
      <c r="E419" s="2"/>
      <c r="F419" s="2"/>
    </row>
    <row r="420" spans="3:6" ht="15.75" customHeight="1" x14ac:dyDescent="0.25">
      <c r="C420" s="2"/>
      <c r="D420" s="2"/>
      <c r="E420" s="2"/>
      <c r="F420" s="2"/>
    </row>
    <row r="421" spans="3:6" ht="15.75" customHeight="1" x14ac:dyDescent="0.25">
      <c r="C421" s="2"/>
      <c r="D421" s="2"/>
      <c r="E421" s="2"/>
      <c r="F421" s="2"/>
    </row>
    <row r="422" spans="3:6" ht="15.75" customHeight="1" x14ac:dyDescent="0.25">
      <c r="C422" s="2"/>
      <c r="D422" s="2"/>
      <c r="E422" s="2"/>
      <c r="F422" s="2"/>
    </row>
    <row r="423" spans="3:6" ht="15.75" customHeight="1" x14ac:dyDescent="0.25">
      <c r="C423" s="2"/>
      <c r="D423" s="2"/>
      <c r="E423" s="2"/>
      <c r="F423" s="2"/>
    </row>
    <row r="424" spans="3:6" ht="15.75" customHeight="1" x14ac:dyDescent="0.25">
      <c r="C424" s="2"/>
      <c r="D424" s="2"/>
      <c r="E424" s="2"/>
      <c r="F424" s="2"/>
    </row>
    <row r="425" spans="3:6" ht="15.75" customHeight="1" x14ac:dyDescent="0.25">
      <c r="C425" s="2"/>
      <c r="D425" s="2"/>
      <c r="E425" s="2"/>
      <c r="F425" s="2"/>
    </row>
    <row r="426" spans="3:6" ht="15.75" customHeight="1" x14ac:dyDescent="0.25">
      <c r="C426" s="2"/>
      <c r="D426" s="2"/>
      <c r="E426" s="2"/>
      <c r="F426" s="2"/>
    </row>
    <row r="427" spans="3:6" ht="15.75" customHeight="1" x14ac:dyDescent="0.25">
      <c r="C427" s="2"/>
      <c r="D427" s="2"/>
      <c r="E427" s="2"/>
      <c r="F427" s="2"/>
    </row>
    <row r="428" spans="3:6" ht="15.75" customHeight="1" x14ac:dyDescent="0.25">
      <c r="C428" s="2"/>
      <c r="D428" s="2"/>
      <c r="E428" s="2"/>
      <c r="F428" s="2"/>
    </row>
    <row r="429" spans="3:6" ht="15.75" customHeight="1" x14ac:dyDescent="0.25">
      <c r="C429" s="2"/>
      <c r="D429" s="2"/>
      <c r="E429" s="2"/>
      <c r="F429" s="2"/>
    </row>
    <row r="430" spans="3:6" ht="15.75" customHeight="1" x14ac:dyDescent="0.25">
      <c r="C430" s="2"/>
      <c r="D430" s="2"/>
      <c r="E430" s="2"/>
      <c r="F430" s="2"/>
    </row>
    <row r="431" spans="3:6" ht="15.75" customHeight="1" x14ac:dyDescent="0.25">
      <c r="C431" s="2"/>
      <c r="D431" s="2"/>
      <c r="E431" s="2"/>
      <c r="F431" s="2"/>
    </row>
    <row r="432" spans="3:6" ht="15.75" customHeight="1" x14ac:dyDescent="0.25">
      <c r="C432" s="2"/>
      <c r="D432" s="2"/>
      <c r="E432" s="2"/>
      <c r="F432" s="2"/>
    </row>
    <row r="433" spans="3:6" ht="15.75" customHeight="1" x14ac:dyDescent="0.25">
      <c r="C433" s="2"/>
      <c r="D433" s="2"/>
      <c r="E433" s="2"/>
      <c r="F433" s="2"/>
    </row>
    <row r="434" spans="3:6" ht="15.75" customHeight="1" x14ac:dyDescent="0.25">
      <c r="C434" s="2"/>
      <c r="D434" s="2"/>
      <c r="E434" s="2"/>
      <c r="F434" s="2"/>
    </row>
    <row r="435" spans="3:6" ht="15.75" customHeight="1" x14ac:dyDescent="0.25">
      <c r="C435" s="2"/>
      <c r="D435" s="2"/>
      <c r="E435" s="2"/>
      <c r="F435" s="2"/>
    </row>
    <row r="436" spans="3:6" ht="15.75" customHeight="1" x14ac:dyDescent="0.25">
      <c r="C436" s="2"/>
      <c r="D436" s="2"/>
      <c r="E436" s="2"/>
      <c r="F436" s="2"/>
    </row>
    <row r="437" spans="3:6" ht="15.75" customHeight="1" x14ac:dyDescent="0.25">
      <c r="C437" s="2"/>
      <c r="D437" s="2"/>
      <c r="E437" s="2"/>
      <c r="F437" s="2"/>
    </row>
    <row r="438" spans="3:6" ht="15.75" customHeight="1" x14ac:dyDescent="0.25">
      <c r="C438" s="2"/>
      <c r="D438" s="2"/>
      <c r="E438" s="2"/>
      <c r="F438" s="2"/>
    </row>
    <row r="439" spans="3:6" ht="15.75" customHeight="1" x14ac:dyDescent="0.25">
      <c r="C439" s="2"/>
      <c r="D439" s="2"/>
      <c r="E439" s="2"/>
      <c r="F439" s="2"/>
    </row>
    <row r="440" spans="3:6" ht="15.75" customHeight="1" x14ac:dyDescent="0.25">
      <c r="C440" s="2"/>
      <c r="D440" s="2"/>
      <c r="E440" s="2"/>
      <c r="F440" s="2"/>
    </row>
    <row r="441" spans="3:6" ht="15.75" customHeight="1" x14ac:dyDescent="0.25">
      <c r="C441" s="2"/>
      <c r="D441" s="2"/>
      <c r="E441" s="2"/>
      <c r="F441" s="2"/>
    </row>
    <row r="442" spans="3:6" ht="15.75" customHeight="1" x14ac:dyDescent="0.25">
      <c r="C442" s="2"/>
      <c r="D442" s="2"/>
      <c r="E442" s="2"/>
      <c r="F442" s="2"/>
    </row>
    <row r="443" spans="3:6" ht="15.75" customHeight="1" x14ac:dyDescent="0.25">
      <c r="C443" s="2"/>
      <c r="D443" s="2"/>
      <c r="E443" s="2"/>
      <c r="F443" s="2"/>
    </row>
    <row r="444" spans="3:6" ht="15.75" customHeight="1" x14ac:dyDescent="0.25">
      <c r="C444" s="2"/>
      <c r="D444" s="2"/>
      <c r="E444" s="2"/>
      <c r="F444" s="2"/>
    </row>
    <row r="445" spans="3:6" ht="15.75" customHeight="1" x14ac:dyDescent="0.25">
      <c r="C445" s="2"/>
      <c r="D445" s="2"/>
      <c r="E445" s="2"/>
      <c r="F445" s="2"/>
    </row>
    <row r="446" spans="3:6" ht="15.75" customHeight="1" x14ac:dyDescent="0.25">
      <c r="C446" s="2"/>
      <c r="D446" s="2"/>
      <c r="E446" s="2"/>
      <c r="F446" s="2"/>
    </row>
    <row r="447" spans="3:6" ht="15.75" customHeight="1" x14ac:dyDescent="0.25">
      <c r="C447" s="2"/>
      <c r="D447" s="2"/>
      <c r="E447" s="2"/>
      <c r="F447" s="2"/>
    </row>
    <row r="448" spans="3:6" ht="15.75" customHeight="1" x14ac:dyDescent="0.25">
      <c r="C448" s="2"/>
      <c r="D448" s="2"/>
      <c r="E448" s="2"/>
      <c r="F448" s="2"/>
    </row>
    <row r="449" spans="3:6" ht="15.75" customHeight="1" x14ac:dyDescent="0.25">
      <c r="C449" s="2"/>
      <c r="D449" s="2"/>
      <c r="E449" s="2"/>
      <c r="F449" s="2"/>
    </row>
    <row r="450" spans="3:6" ht="15.75" customHeight="1" x14ac:dyDescent="0.25">
      <c r="C450" s="2"/>
      <c r="D450" s="2"/>
      <c r="E450" s="2"/>
      <c r="F450" s="2"/>
    </row>
    <row r="451" spans="3:6" ht="15.75" customHeight="1" x14ac:dyDescent="0.25">
      <c r="C451" s="2"/>
      <c r="D451" s="2"/>
      <c r="E451" s="2"/>
      <c r="F451" s="2"/>
    </row>
    <row r="452" spans="3:6" ht="15.75" customHeight="1" x14ac:dyDescent="0.25">
      <c r="C452" s="2"/>
      <c r="D452" s="2"/>
      <c r="E452" s="2"/>
      <c r="F452" s="2"/>
    </row>
    <row r="453" spans="3:6" ht="15.75" customHeight="1" x14ac:dyDescent="0.25">
      <c r="C453" s="2"/>
      <c r="D453" s="2"/>
      <c r="E453" s="2"/>
      <c r="F453" s="2"/>
    </row>
    <row r="454" spans="3:6" ht="15.75" customHeight="1" x14ac:dyDescent="0.25">
      <c r="C454" s="2"/>
      <c r="D454" s="2"/>
      <c r="E454" s="2"/>
      <c r="F454" s="2"/>
    </row>
    <row r="455" spans="3:6" ht="15.75" customHeight="1" x14ac:dyDescent="0.25">
      <c r="C455" s="2"/>
      <c r="D455" s="2"/>
      <c r="E455" s="2"/>
      <c r="F455" s="2"/>
    </row>
    <row r="456" spans="3:6" ht="15.75" customHeight="1" x14ac:dyDescent="0.25">
      <c r="C456" s="2"/>
      <c r="D456" s="2"/>
      <c r="E456" s="2"/>
      <c r="F456" s="2"/>
    </row>
    <row r="457" spans="3:6" ht="15.75" customHeight="1" x14ac:dyDescent="0.25">
      <c r="C457" s="2"/>
      <c r="D457" s="2"/>
      <c r="E457" s="2"/>
      <c r="F457" s="2"/>
    </row>
    <row r="458" spans="3:6" ht="15.75" customHeight="1" x14ac:dyDescent="0.25">
      <c r="C458" s="2"/>
      <c r="D458" s="2"/>
      <c r="E458" s="2"/>
      <c r="F458" s="2"/>
    </row>
    <row r="459" spans="3:6" ht="15.75" customHeight="1" x14ac:dyDescent="0.25">
      <c r="C459" s="2"/>
      <c r="D459" s="2"/>
      <c r="E459" s="2"/>
      <c r="F459" s="2"/>
    </row>
    <row r="460" spans="3:6" ht="15.75" customHeight="1" x14ac:dyDescent="0.25">
      <c r="C460" s="2"/>
      <c r="D460" s="2"/>
      <c r="E460" s="2"/>
      <c r="F460" s="2"/>
    </row>
    <row r="461" spans="3:6" ht="15.75" customHeight="1" x14ac:dyDescent="0.25">
      <c r="C461" s="2"/>
      <c r="D461" s="2"/>
      <c r="E461" s="2"/>
      <c r="F461" s="2"/>
    </row>
    <row r="462" spans="3:6" ht="15.75" customHeight="1" x14ac:dyDescent="0.25">
      <c r="C462" s="2"/>
      <c r="D462" s="2"/>
      <c r="E462" s="2"/>
      <c r="F462" s="2"/>
    </row>
    <row r="463" spans="3:6" ht="15.75" customHeight="1" x14ac:dyDescent="0.25">
      <c r="C463" s="2"/>
      <c r="D463" s="2"/>
      <c r="E463" s="2"/>
      <c r="F463" s="2"/>
    </row>
    <row r="464" spans="3:6" ht="15.75" customHeight="1" x14ac:dyDescent="0.25">
      <c r="C464" s="2"/>
      <c r="D464" s="2"/>
      <c r="E464" s="2"/>
      <c r="F464" s="2"/>
    </row>
    <row r="465" spans="3:6" ht="15.75" customHeight="1" x14ac:dyDescent="0.25">
      <c r="C465" s="2"/>
      <c r="D465" s="2"/>
      <c r="E465" s="2"/>
      <c r="F465" s="2"/>
    </row>
    <row r="466" spans="3:6" ht="15.75" customHeight="1" x14ac:dyDescent="0.25">
      <c r="C466" s="2"/>
      <c r="D466" s="2"/>
      <c r="E466" s="2"/>
      <c r="F466" s="2"/>
    </row>
    <row r="467" spans="3:6" ht="15.75" customHeight="1" x14ac:dyDescent="0.25">
      <c r="C467" s="2"/>
      <c r="D467" s="2"/>
      <c r="E467" s="2"/>
      <c r="F467" s="2"/>
    </row>
    <row r="468" spans="3:6" ht="15.75" customHeight="1" x14ac:dyDescent="0.25">
      <c r="C468" s="2"/>
      <c r="D468" s="2"/>
      <c r="E468" s="2"/>
      <c r="F468" s="2"/>
    </row>
    <row r="469" spans="3:6" ht="15.75" customHeight="1" x14ac:dyDescent="0.25">
      <c r="C469" s="2"/>
      <c r="D469" s="2"/>
      <c r="E469" s="2"/>
      <c r="F469" s="2"/>
    </row>
    <row r="470" spans="3:6" ht="15.75" customHeight="1" x14ac:dyDescent="0.25">
      <c r="C470" s="2"/>
      <c r="D470" s="2"/>
      <c r="E470" s="2"/>
      <c r="F470" s="2"/>
    </row>
    <row r="471" spans="3:6" ht="15.75" customHeight="1" x14ac:dyDescent="0.25">
      <c r="C471" s="2"/>
      <c r="D471" s="2"/>
      <c r="E471" s="2"/>
      <c r="F471" s="2"/>
    </row>
    <row r="472" spans="3:6" ht="15.75" customHeight="1" x14ac:dyDescent="0.25">
      <c r="C472" s="2"/>
      <c r="D472" s="2"/>
      <c r="E472" s="2"/>
      <c r="F472" s="2"/>
    </row>
    <row r="473" spans="3:6" ht="15.75" customHeight="1" x14ac:dyDescent="0.25">
      <c r="C473" s="2"/>
      <c r="D473" s="2"/>
      <c r="E473" s="2"/>
      <c r="F473" s="2"/>
    </row>
    <row r="474" spans="3:6" ht="15.75" customHeight="1" x14ac:dyDescent="0.25">
      <c r="C474" s="2"/>
      <c r="D474" s="2"/>
      <c r="E474" s="2"/>
      <c r="F474" s="2"/>
    </row>
    <row r="475" spans="3:6" ht="15.75" customHeight="1" x14ac:dyDescent="0.25">
      <c r="C475" s="2"/>
      <c r="D475" s="2"/>
      <c r="E475" s="2"/>
      <c r="F475" s="2"/>
    </row>
    <row r="476" spans="3:6" ht="15.75" customHeight="1" x14ac:dyDescent="0.25">
      <c r="C476" s="2"/>
      <c r="D476" s="2"/>
      <c r="E476" s="2"/>
      <c r="F476" s="2"/>
    </row>
    <row r="477" spans="3:6" ht="15.75" customHeight="1" x14ac:dyDescent="0.25">
      <c r="C477" s="2"/>
      <c r="D477" s="2"/>
      <c r="E477" s="2"/>
      <c r="F477" s="2"/>
    </row>
    <row r="478" spans="3:6" ht="15.75" customHeight="1" x14ac:dyDescent="0.25">
      <c r="C478" s="2"/>
      <c r="D478" s="2"/>
      <c r="E478" s="2"/>
      <c r="F478" s="2"/>
    </row>
    <row r="479" spans="3:6" ht="15.75" customHeight="1" x14ac:dyDescent="0.25">
      <c r="C479" s="2"/>
      <c r="D479" s="2"/>
      <c r="E479" s="2"/>
      <c r="F479" s="2"/>
    </row>
    <row r="480" spans="3:6" ht="15.75" customHeight="1" x14ac:dyDescent="0.25">
      <c r="C480" s="2"/>
      <c r="D480" s="2"/>
      <c r="E480" s="2"/>
      <c r="F480" s="2"/>
    </row>
    <row r="481" spans="3:6" ht="15.75" customHeight="1" x14ac:dyDescent="0.25">
      <c r="C481" s="2"/>
      <c r="D481" s="2"/>
      <c r="E481" s="2"/>
      <c r="F481" s="2"/>
    </row>
    <row r="482" spans="3:6" ht="15.75" customHeight="1" x14ac:dyDescent="0.25">
      <c r="C482" s="2"/>
      <c r="D482" s="2"/>
      <c r="E482" s="2"/>
      <c r="F482" s="2"/>
    </row>
    <row r="483" spans="3:6" ht="15.75" customHeight="1" x14ac:dyDescent="0.25">
      <c r="C483" s="2"/>
      <c r="D483" s="2"/>
      <c r="E483" s="2"/>
      <c r="F483" s="2"/>
    </row>
    <row r="484" spans="3:6" ht="15.75" customHeight="1" x14ac:dyDescent="0.25">
      <c r="C484" s="2"/>
      <c r="D484" s="2"/>
      <c r="E484" s="2"/>
      <c r="F484" s="2"/>
    </row>
    <row r="485" spans="3:6" ht="15.75" customHeight="1" x14ac:dyDescent="0.25">
      <c r="C485" s="2"/>
      <c r="D485" s="2"/>
      <c r="E485" s="2"/>
      <c r="F485" s="2"/>
    </row>
    <row r="486" spans="3:6" ht="15.75" customHeight="1" x14ac:dyDescent="0.25">
      <c r="C486" s="2"/>
      <c r="D486" s="2"/>
      <c r="E486" s="2"/>
      <c r="F486" s="2"/>
    </row>
    <row r="487" spans="3:6" ht="15.75" customHeight="1" x14ac:dyDescent="0.25">
      <c r="C487" s="2"/>
      <c r="D487" s="2"/>
      <c r="E487" s="2"/>
      <c r="F487" s="2"/>
    </row>
    <row r="488" spans="3:6" ht="15.75" customHeight="1" x14ac:dyDescent="0.25">
      <c r="C488" s="2"/>
      <c r="D488" s="2"/>
      <c r="E488" s="2"/>
      <c r="F488" s="2"/>
    </row>
    <row r="489" spans="3:6" ht="15.75" customHeight="1" x14ac:dyDescent="0.25">
      <c r="C489" s="2"/>
      <c r="D489" s="2"/>
      <c r="E489" s="2"/>
      <c r="F489" s="2"/>
    </row>
    <row r="490" spans="3:6" ht="15.75" customHeight="1" x14ac:dyDescent="0.25">
      <c r="C490" s="2"/>
      <c r="D490" s="2"/>
      <c r="E490" s="2"/>
      <c r="F490" s="2"/>
    </row>
    <row r="491" spans="3:6" ht="15.75" customHeight="1" x14ac:dyDescent="0.25">
      <c r="C491" s="2"/>
      <c r="D491" s="2"/>
      <c r="E491" s="2"/>
      <c r="F491" s="2"/>
    </row>
    <row r="492" spans="3:6" ht="15.75" customHeight="1" x14ac:dyDescent="0.25">
      <c r="C492" s="2"/>
      <c r="D492" s="2"/>
      <c r="E492" s="2"/>
      <c r="F492" s="2"/>
    </row>
    <row r="493" spans="3:6" ht="15.75" customHeight="1" x14ac:dyDescent="0.25">
      <c r="C493" s="2"/>
      <c r="D493" s="2"/>
      <c r="E493" s="2"/>
      <c r="F493" s="2"/>
    </row>
    <row r="494" spans="3:6" ht="15.75" customHeight="1" x14ac:dyDescent="0.25">
      <c r="C494" s="2"/>
      <c r="D494" s="2"/>
      <c r="E494" s="2"/>
      <c r="F494" s="2"/>
    </row>
    <row r="495" spans="3:6" ht="15.75" customHeight="1" x14ac:dyDescent="0.25">
      <c r="C495" s="2"/>
      <c r="D495" s="2"/>
      <c r="E495" s="2"/>
      <c r="F495" s="2"/>
    </row>
    <row r="496" spans="3:6" ht="15.75" customHeight="1" x14ac:dyDescent="0.25">
      <c r="C496" s="2"/>
      <c r="D496" s="2"/>
      <c r="E496" s="2"/>
      <c r="F496" s="2"/>
    </row>
    <row r="497" spans="3:6" ht="15.75" customHeight="1" x14ac:dyDescent="0.25">
      <c r="C497" s="2"/>
      <c r="D497" s="2"/>
      <c r="E497" s="2"/>
      <c r="F497" s="2"/>
    </row>
    <row r="498" spans="3:6" ht="15.75" customHeight="1" x14ac:dyDescent="0.25">
      <c r="C498" s="2"/>
      <c r="D498" s="2"/>
      <c r="E498" s="2"/>
      <c r="F498" s="2"/>
    </row>
    <row r="499" spans="3:6" ht="15.75" customHeight="1" x14ac:dyDescent="0.25">
      <c r="C499" s="2"/>
      <c r="D499" s="2"/>
      <c r="E499" s="2"/>
      <c r="F499" s="2"/>
    </row>
    <row r="500" spans="3:6" ht="15.75" customHeight="1" x14ac:dyDescent="0.25">
      <c r="C500" s="2"/>
      <c r="D500" s="2"/>
      <c r="E500" s="2"/>
      <c r="F500" s="2"/>
    </row>
    <row r="501" spans="3:6" ht="15.75" customHeight="1" x14ac:dyDescent="0.25">
      <c r="C501" s="2"/>
      <c r="D501" s="2"/>
      <c r="E501" s="2"/>
      <c r="F501" s="2"/>
    </row>
    <row r="502" spans="3:6" ht="15.75" customHeight="1" x14ac:dyDescent="0.25">
      <c r="C502" s="2"/>
      <c r="D502" s="2"/>
      <c r="E502" s="2"/>
      <c r="F502" s="2"/>
    </row>
    <row r="503" spans="3:6" ht="15.75" customHeight="1" x14ac:dyDescent="0.25">
      <c r="C503" s="2"/>
      <c r="D503" s="2"/>
      <c r="E503" s="2"/>
      <c r="F503" s="2"/>
    </row>
    <row r="504" spans="3:6" ht="15.75" customHeight="1" x14ac:dyDescent="0.25">
      <c r="C504" s="2"/>
      <c r="D504" s="2"/>
      <c r="E504" s="2"/>
      <c r="F504" s="2"/>
    </row>
    <row r="505" spans="3:6" ht="15.75" customHeight="1" x14ac:dyDescent="0.25">
      <c r="C505" s="2"/>
      <c r="D505" s="2"/>
      <c r="E505" s="2"/>
      <c r="F505" s="2"/>
    </row>
    <row r="506" spans="3:6" ht="15.75" customHeight="1" x14ac:dyDescent="0.25">
      <c r="C506" s="2"/>
      <c r="D506" s="2"/>
      <c r="E506" s="2"/>
      <c r="F506" s="2"/>
    </row>
    <row r="507" spans="3:6" ht="15.75" customHeight="1" x14ac:dyDescent="0.25">
      <c r="C507" s="2"/>
      <c r="D507" s="2"/>
      <c r="E507" s="2"/>
      <c r="F507" s="2"/>
    </row>
    <row r="508" spans="3:6" ht="15.75" customHeight="1" x14ac:dyDescent="0.25">
      <c r="C508" s="2"/>
      <c r="D508" s="2"/>
      <c r="E508" s="2"/>
      <c r="F508" s="2"/>
    </row>
    <row r="509" spans="3:6" ht="15.75" customHeight="1" x14ac:dyDescent="0.25">
      <c r="C509" s="2"/>
      <c r="D509" s="2"/>
      <c r="E509" s="2"/>
      <c r="F509" s="2"/>
    </row>
    <row r="510" spans="3:6" ht="15.75" customHeight="1" x14ac:dyDescent="0.25">
      <c r="C510" s="2"/>
      <c r="D510" s="2"/>
      <c r="E510" s="2"/>
      <c r="F510" s="2"/>
    </row>
    <row r="511" spans="3:6" ht="15.75" customHeight="1" x14ac:dyDescent="0.25">
      <c r="C511" s="2"/>
      <c r="D511" s="2"/>
      <c r="E511" s="2"/>
      <c r="F511" s="2"/>
    </row>
    <row r="512" spans="3:6" ht="15.75" customHeight="1" x14ac:dyDescent="0.25">
      <c r="C512" s="2"/>
      <c r="D512" s="2"/>
      <c r="E512" s="2"/>
      <c r="F512" s="2"/>
    </row>
    <row r="513" spans="3:6" ht="15.75" customHeight="1" x14ac:dyDescent="0.25">
      <c r="C513" s="2"/>
      <c r="D513" s="2"/>
      <c r="E513" s="2"/>
      <c r="F513" s="2"/>
    </row>
    <row r="514" spans="3:6" ht="15.75" customHeight="1" x14ac:dyDescent="0.25">
      <c r="C514" s="2"/>
      <c r="D514" s="2"/>
      <c r="E514" s="2"/>
      <c r="F514" s="2"/>
    </row>
    <row r="515" spans="3:6" ht="15.75" customHeight="1" x14ac:dyDescent="0.25">
      <c r="C515" s="2"/>
      <c r="D515" s="2"/>
      <c r="E515" s="2"/>
      <c r="F515" s="2"/>
    </row>
    <row r="516" spans="3:6" ht="15.75" customHeight="1" x14ac:dyDescent="0.25">
      <c r="C516" s="2"/>
      <c r="D516" s="2"/>
      <c r="E516" s="2"/>
      <c r="F516" s="2"/>
    </row>
    <row r="517" spans="3:6" ht="15.75" customHeight="1" x14ac:dyDescent="0.25">
      <c r="C517" s="2"/>
      <c r="D517" s="2"/>
      <c r="E517" s="2"/>
      <c r="F517" s="2"/>
    </row>
    <row r="518" spans="3:6" ht="15.75" customHeight="1" x14ac:dyDescent="0.25">
      <c r="C518" s="2"/>
      <c r="D518" s="2"/>
      <c r="E518" s="2"/>
      <c r="F518" s="2"/>
    </row>
    <row r="519" spans="3:6" ht="15.75" customHeight="1" x14ac:dyDescent="0.25">
      <c r="C519" s="2"/>
      <c r="D519" s="2"/>
      <c r="E519" s="2"/>
      <c r="F519" s="2"/>
    </row>
    <row r="520" spans="3:6" ht="15.75" customHeight="1" x14ac:dyDescent="0.25">
      <c r="C520" s="2"/>
      <c r="D520" s="2"/>
      <c r="E520" s="2"/>
      <c r="F520" s="2"/>
    </row>
    <row r="521" spans="3:6" ht="15.75" customHeight="1" x14ac:dyDescent="0.25">
      <c r="C521" s="2"/>
      <c r="D521" s="2"/>
      <c r="E521" s="2"/>
      <c r="F521" s="2"/>
    </row>
    <row r="522" spans="3:6" ht="15.75" customHeight="1" x14ac:dyDescent="0.25">
      <c r="C522" s="2"/>
      <c r="D522" s="2"/>
      <c r="E522" s="2"/>
      <c r="F522" s="2"/>
    </row>
    <row r="523" spans="3:6" ht="15.75" customHeight="1" x14ac:dyDescent="0.25">
      <c r="C523" s="2"/>
      <c r="D523" s="2"/>
      <c r="E523" s="2"/>
      <c r="F523" s="2"/>
    </row>
    <row r="524" spans="3:6" ht="15.75" customHeight="1" x14ac:dyDescent="0.25">
      <c r="C524" s="2"/>
      <c r="D524" s="2"/>
      <c r="E524" s="2"/>
      <c r="F524" s="2"/>
    </row>
    <row r="525" spans="3:6" ht="15.75" customHeight="1" x14ac:dyDescent="0.25">
      <c r="C525" s="2"/>
      <c r="D525" s="2"/>
      <c r="E525" s="2"/>
      <c r="F525" s="2"/>
    </row>
    <row r="526" spans="3:6" ht="15.75" customHeight="1" x14ac:dyDescent="0.25">
      <c r="C526" s="2"/>
      <c r="D526" s="2"/>
      <c r="E526" s="2"/>
      <c r="F526" s="2"/>
    </row>
    <row r="527" spans="3:6" ht="15.75" customHeight="1" x14ac:dyDescent="0.25">
      <c r="C527" s="2"/>
      <c r="D527" s="2"/>
      <c r="E527" s="2"/>
      <c r="F527" s="2"/>
    </row>
    <row r="528" spans="3:6" ht="15.75" customHeight="1" x14ac:dyDescent="0.25">
      <c r="C528" s="2"/>
      <c r="D528" s="2"/>
      <c r="E528" s="2"/>
      <c r="F528" s="2"/>
    </row>
    <row r="529" spans="3:6" ht="15.75" customHeight="1" x14ac:dyDescent="0.25">
      <c r="C529" s="2"/>
      <c r="D529" s="2"/>
      <c r="E529" s="2"/>
      <c r="F529" s="2"/>
    </row>
    <row r="530" spans="3:6" ht="15.75" customHeight="1" x14ac:dyDescent="0.25">
      <c r="C530" s="2"/>
      <c r="D530" s="2"/>
      <c r="E530" s="2"/>
      <c r="F530" s="2"/>
    </row>
    <row r="531" spans="3:6" ht="15.75" customHeight="1" x14ac:dyDescent="0.25">
      <c r="C531" s="2"/>
      <c r="D531" s="2"/>
      <c r="E531" s="2"/>
      <c r="F531" s="2"/>
    </row>
    <row r="532" spans="3:6" ht="15.75" customHeight="1" x14ac:dyDescent="0.25">
      <c r="C532" s="2"/>
      <c r="D532" s="2"/>
      <c r="E532" s="2"/>
      <c r="F532" s="2"/>
    </row>
    <row r="533" spans="3:6" ht="15.75" customHeight="1" x14ac:dyDescent="0.25">
      <c r="C533" s="2"/>
      <c r="D533" s="2"/>
      <c r="E533" s="2"/>
      <c r="F533" s="2"/>
    </row>
    <row r="534" spans="3:6" ht="15.75" customHeight="1" x14ac:dyDescent="0.25">
      <c r="C534" s="2"/>
      <c r="D534" s="2"/>
      <c r="E534" s="2"/>
      <c r="F534" s="2"/>
    </row>
    <row r="535" spans="3:6" ht="15.75" customHeight="1" x14ac:dyDescent="0.25">
      <c r="C535" s="2"/>
      <c r="D535" s="2"/>
      <c r="E535" s="2"/>
      <c r="F535" s="2"/>
    </row>
    <row r="536" spans="3:6" ht="15.75" customHeight="1" x14ac:dyDescent="0.25">
      <c r="C536" s="2"/>
      <c r="D536" s="2"/>
      <c r="E536" s="2"/>
      <c r="F536" s="2"/>
    </row>
    <row r="537" spans="3:6" ht="15.75" customHeight="1" x14ac:dyDescent="0.25">
      <c r="C537" s="2"/>
      <c r="D537" s="2"/>
      <c r="E537" s="2"/>
      <c r="F537" s="2"/>
    </row>
    <row r="538" spans="3:6" ht="15.75" customHeight="1" x14ac:dyDescent="0.25">
      <c r="C538" s="2"/>
      <c r="D538" s="2"/>
      <c r="E538" s="2"/>
      <c r="F538" s="2"/>
    </row>
    <row r="539" spans="3:6" ht="15.75" customHeight="1" x14ac:dyDescent="0.25">
      <c r="C539" s="2"/>
      <c r="D539" s="2"/>
      <c r="E539" s="2"/>
      <c r="F539" s="2"/>
    </row>
    <row r="540" spans="3:6" ht="15.75" customHeight="1" x14ac:dyDescent="0.25">
      <c r="C540" s="2"/>
      <c r="D540" s="2"/>
      <c r="E540" s="2"/>
      <c r="F540" s="2"/>
    </row>
    <row r="541" spans="3:6" ht="15.75" customHeight="1" x14ac:dyDescent="0.25">
      <c r="C541" s="2"/>
      <c r="D541" s="2"/>
      <c r="E541" s="2"/>
      <c r="F541" s="2"/>
    </row>
    <row r="542" spans="3:6" ht="15.75" customHeight="1" x14ac:dyDescent="0.25">
      <c r="C542" s="2"/>
      <c r="D542" s="2"/>
      <c r="E542" s="2"/>
      <c r="F542" s="2"/>
    </row>
    <row r="543" spans="3:6" ht="15.75" customHeight="1" x14ac:dyDescent="0.25">
      <c r="C543" s="2"/>
      <c r="D543" s="2"/>
      <c r="E543" s="2"/>
      <c r="F543" s="2"/>
    </row>
    <row r="544" spans="3:6" ht="15.75" customHeight="1" x14ac:dyDescent="0.25">
      <c r="C544" s="2"/>
      <c r="D544" s="2"/>
      <c r="E544" s="2"/>
      <c r="F544" s="2"/>
    </row>
    <row r="545" spans="3:6" ht="15.75" customHeight="1" x14ac:dyDescent="0.25">
      <c r="C545" s="2"/>
      <c r="D545" s="2"/>
      <c r="E545" s="2"/>
      <c r="F545" s="2"/>
    </row>
    <row r="546" spans="3:6" ht="15.75" customHeight="1" x14ac:dyDescent="0.25">
      <c r="C546" s="2"/>
      <c r="D546" s="2"/>
      <c r="E546" s="2"/>
      <c r="F546" s="2"/>
    </row>
    <row r="547" spans="3:6" ht="15.75" customHeight="1" x14ac:dyDescent="0.25">
      <c r="C547" s="2"/>
      <c r="D547" s="2"/>
      <c r="E547" s="2"/>
      <c r="F547" s="2"/>
    </row>
    <row r="548" spans="3:6" ht="15.75" customHeight="1" x14ac:dyDescent="0.25">
      <c r="C548" s="2"/>
      <c r="D548" s="2"/>
      <c r="E548" s="2"/>
      <c r="F548" s="2"/>
    </row>
    <row r="549" spans="3:6" ht="15.75" customHeight="1" x14ac:dyDescent="0.25">
      <c r="C549" s="2"/>
      <c r="D549" s="2"/>
      <c r="E549" s="2"/>
      <c r="F549" s="2"/>
    </row>
    <row r="550" spans="3:6" ht="15.75" customHeight="1" x14ac:dyDescent="0.25">
      <c r="C550" s="2"/>
      <c r="D550" s="2"/>
      <c r="E550" s="2"/>
      <c r="F550" s="2"/>
    </row>
    <row r="551" spans="3:6" ht="15.75" customHeight="1" x14ac:dyDescent="0.25">
      <c r="C551" s="2"/>
      <c r="D551" s="2"/>
      <c r="E551" s="2"/>
      <c r="F551" s="2"/>
    </row>
    <row r="552" spans="3:6" ht="15.75" customHeight="1" x14ac:dyDescent="0.25">
      <c r="C552" s="2"/>
      <c r="D552" s="2"/>
      <c r="E552" s="2"/>
      <c r="F552" s="2"/>
    </row>
    <row r="553" spans="3:6" ht="15.75" customHeight="1" x14ac:dyDescent="0.25">
      <c r="C553" s="2"/>
      <c r="D553" s="2"/>
      <c r="E553" s="2"/>
      <c r="F553" s="2"/>
    </row>
    <row r="554" spans="3:6" ht="15.75" customHeight="1" x14ac:dyDescent="0.25">
      <c r="C554" s="2"/>
      <c r="D554" s="2"/>
      <c r="E554" s="2"/>
      <c r="F554" s="2"/>
    </row>
    <row r="555" spans="3:6" ht="15.75" customHeight="1" x14ac:dyDescent="0.25">
      <c r="C555" s="2"/>
      <c r="D555" s="2"/>
      <c r="E555" s="2"/>
      <c r="F555" s="2"/>
    </row>
    <row r="556" spans="3:6" ht="15.75" customHeight="1" x14ac:dyDescent="0.25">
      <c r="C556" s="2"/>
      <c r="D556" s="2"/>
      <c r="E556" s="2"/>
      <c r="F556" s="2"/>
    </row>
    <row r="557" spans="3:6" ht="15.75" customHeight="1" x14ac:dyDescent="0.25">
      <c r="C557" s="2"/>
      <c r="D557" s="2"/>
      <c r="E557" s="2"/>
      <c r="F557" s="2"/>
    </row>
    <row r="558" spans="3:6" ht="15.75" customHeight="1" x14ac:dyDescent="0.25">
      <c r="C558" s="2"/>
      <c r="D558" s="2"/>
      <c r="E558" s="2"/>
      <c r="F558" s="2"/>
    </row>
    <row r="559" spans="3:6" ht="15.75" customHeight="1" x14ac:dyDescent="0.25">
      <c r="C559" s="2"/>
      <c r="D559" s="2"/>
      <c r="E559" s="2"/>
      <c r="F559" s="2"/>
    </row>
    <row r="560" spans="3:6" ht="15.75" customHeight="1" x14ac:dyDescent="0.25">
      <c r="C560" s="2"/>
      <c r="D560" s="2"/>
      <c r="E560" s="2"/>
      <c r="F560" s="2"/>
    </row>
    <row r="561" spans="3:6" ht="15.75" customHeight="1" x14ac:dyDescent="0.25">
      <c r="C561" s="2"/>
      <c r="D561" s="2"/>
      <c r="E561" s="2"/>
      <c r="F561" s="2"/>
    </row>
    <row r="562" spans="3:6" ht="15.75" customHeight="1" x14ac:dyDescent="0.25">
      <c r="C562" s="2"/>
      <c r="D562" s="2"/>
      <c r="E562" s="2"/>
      <c r="F562" s="2"/>
    </row>
    <row r="563" spans="3:6" ht="15.75" customHeight="1" x14ac:dyDescent="0.25">
      <c r="C563" s="2"/>
      <c r="D563" s="2"/>
      <c r="E563" s="2"/>
      <c r="F563" s="2"/>
    </row>
    <row r="564" spans="3:6" ht="15.75" customHeight="1" x14ac:dyDescent="0.25">
      <c r="C564" s="2"/>
      <c r="D564" s="2"/>
      <c r="E564" s="2"/>
      <c r="F564" s="2"/>
    </row>
    <row r="565" spans="3:6" ht="15.75" customHeight="1" x14ac:dyDescent="0.25">
      <c r="C565" s="2"/>
      <c r="D565" s="2"/>
      <c r="E565" s="2"/>
      <c r="F565" s="2"/>
    </row>
    <row r="566" spans="3:6" ht="15.75" customHeight="1" x14ac:dyDescent="0.25">
      <c r="C566" s="2"/>
      <c r="D566" s="2"/>
      <c r="E566" s="2"/>
      <c r="F566" s="2"/>
    </row>
    <row r="567" spans="3:6" ht="15.75" customHeight="1" x14ac:dyDescent="0.25">
      <c r="C567" s="2"/>
      <c r="D567" s="2"/>
      <c r="E567" s="2"/>
      <c r="F567" s="2"/>
    </row>
    <row r="568" spans="3:6" ht="15.75" customHeight="1" x14ac:dyDescent="0.25">
      <c r="C568" s="2"/>
      <c r="D568" s="2"/>
      <c r="E568" s="2"/>
      <c r="F568" s="2"/>
    </row>
    <row r="569" spans="3:6" ht="15.75" customHeight="1" x14ac:dyDescent="0.25">
      <c r="C569" s="2"/>
      <c r="D569" s="2"/>
      <c r="E569" s="2"/>
      <c r="F569" s="2"/>
    </row>
    <row r="570" spans="3:6" ht="15.75" customHeight="1" x14ac:dyDescent="0.25">
      <c r="C570" s="2"/>
      <c r="D570" s="2"/>
      <c r="E570" s="2"/>
      <c r="F570" s="2"/>
    </row>
    <row r="571" spans="3:6" ht="15.75" customHeight="1" x14ac:dyDescent="0.25">
      <c r="C571" s="2"/>
      <c r="D571" s="2"/>
      <c r="E571" s="2"/>
      <c r="F571" s="2"/>
    </row>
    <row r="572" spans="3:6" ht="15.75" customHeight="1" x14ac:dyDescent="0.25">
      <c r="C572" s="2"/>
      <c r="D572" s="2"/>
      <c r="E572" s="2"/>
      <c r="F572" s="2"/>
    </row>
    <row r="573" spans="3:6" ht="15.75" customHeight="1" x14ac:dyDescent="0.25">
      <c r="C573" s="2"/>
      <c r="D573" s="2"/>
      <c r="E573" s="2"/>
      <c r="F573" s="2"/>
    </row>
    <row r="574" spans="3:6" ht="15.75" customHeight="1" x14ac:dyDescent="0.25">
      <c r="C574" s="2"/>
      <c r="D574" s="2"/>
      <c r="E574" s="2"/>
      <c r="F574" s="2"/>
    </row>
    <row r="575" spans="3:6" ht="15.75" customHeight="1" x14ac:dyDescent="0.25">
      <c r="C575" s="2"/>
      <c r="D575" s="2"/>
      <c r="E575" s="2"/>
      <c r="F575" s="2"/>
    </row>
    <row r="576" spans="3:6" ht="15.75" customHeight="1" x14ac:dyDescent="0.25">
      <c r="C576" s="2"/>
      <c r="D576" s="2"/>
      <c r="E576" s="2"/>
      <c r="F576" s="2"/>
    </row>
    <row r="577" spans="3:6" ht="15.75" customHeight="1" x14ac:dyDescent="0.25">
      <c r="C577" s="2"/>
      <c r="D577" s="2"/>
      <c r="E577" s="2"/>
      <c r="F577" s="2"/>
    </row>
    <row r="578" spans="3:6" ht="15.75" customHeight="1" x14ac:dyDescent="0.25">
      <c r="C578" s="2"/>
      <c r="D578" s="2"/>
      <c r="E578" s="2"/>
      <c r="F578" s="2"/>
    </row>
    <row r="579" spans="3:6" ht="15.75" customHeight="1" x14ac:dyDescent="0.25">
      <c r="C579" s="2"/>
      <c r="D579" s="2"/>
      <c r="E579" s="2"/>
      <c r="F579" s="2"/>
    </row>
    <row r="580" spans="3:6" ht="15.75" customHeight="1" x14ac:dyDescent="0.25">
      <c r="C580" s="2"/>
      <c r="D580" s="2"/>
      <c r="E580" s="2"/>
      <c r="F580" s="2"/>
    </row>
    <row r="581" spans="3:6" ht="15.75" customHeight="1" x14ac:dyDescent="0.25">
      <c r="C581" s="2"/>
      <c r="D581" s="2"/>
      <c r="E581" s="2"/>
      <c r="F581" s="2"/>
    </row>
    <row r="582" spans="3:6" ht="15.75" customHeight="1" x14ac:dyDescent="0.25">
      <c r="C582" s="2"/>
      <c r="D582" s="2"/>
      <c r="E582" s="2"/>
      <c r="F582" s="2"/>
    </row>
    <row r="583" spans="3:6" ht="15.75" customHeight="1" x14ac:dyDescent="0.25">
      <c r="C583" s="2"/>
      <c r="D583" s="2"/>
      <c r="E583" s="2"/>
      <c r="F583" s="2"/>
    </row>
    <row r="584" spans="3:6" ht="15.75" customHeight="1" x14ac:dyDescent="0.25">
      <c r="C584" s="2"/>
      <c r="D584" s="2"/>
      <c r="E584" s="2"/>
      <c r="F584" s="2"/>
    </row>
    <row r="585" spans="3:6" ht="15.75" customHeight="1" x14ac:dyDescent="0.25">
      <c r="C585" s="2"/>
      <c r="D585" s="2"/>
      <c r="E585" s="2"/>
      <c r="F585" s="2"/>
    </row>
    <row r="586" spans="3:6" ht="15.75" customHeight="1" x14ac:dyDescent="0.25">
      <c r="C586" s="2"/>
      <c r="D586" s="2"/>
      <c r="E586" s="2"/>
      <c r="F586" s="2"/>
    </row>
    <row r="587" spans="3:6" ht="15.75" customHeight="1" x14ac:dyDescent="0.25">
      <c r="C587" s="2"/>
      <c r="D587" s="2"/>
      <c r="E587" s="2"/>
      <c r="F587" s="2"/>
    </row>
    <row r="588" spans="3:6" ht="15.75" customHeight="1" x14ac:dyDescent="0.25">
      <c r="C588" s="2"/>
      <c r="D588" s="2"/>
      <c r="E588" s="2"/>
      <c r="F588" s="2"/>
    </row>
    <row r="589" spans="3:6" ht="15.75" customHeight="1" x14ac:dyDescent="0.25">
      <c r="C589" s="2"/>
      <c r="D589" s="2"/>
      <c r="E589" s="2"/>
      <c r="F589" s="2"/>
    </row>
    <row r="590" spans="3:6" ht="15.75" customHeight="1" x14ac:dyDescent="0.25">
      <c r="C590" s="2"/>
      <c r="D590" s="2"/>
      <c r="E590" s="2"/>
      <c r="F590" s="2"/>
    </row>
    <row r="591" spans="3:6" ht="15.75" customHeight="1" x14ac:dyDescent="0.25">
      <c r="C591" s="2"/>
      <c r="D591" s="2"/>
      <c r="E591" s="2"/>
      <c r="F591" s="2"/>
    </row>
    <row r="592" spans="3:6" ht="15.75" customHeight="1" x14ac:dyDescent="0.25">
      <c r="C592" s="2"/>
      <c r="D592" s="2"/>
      <c r="E592" s="2"/>
      <c r="F592" s="2"/>
    </row>
    <row r="593" spans="3:6" ht="15.75" customHeight="1" x14ac:dyDescent="0.25">
      <c r="C593" s="2"/>
      <c r="D593" s="2"/>
      <c r="E593" s="2"/>
      <c r="F593" s="2"/>
    </row>
    <row r="594" spans="3:6" ht="15.75" customHeight="1" x14ac:dyDescent="0.25">
      <c r="C594" s="2"/>
      <c r="D594" s="2"/>
      <c r="E594" s="2"/>
      <c r="F594" s="2"/>
    </row>
    <row r="595" spans="3:6" ht="15.75" customHeight="1" x14ac:dyDescent="0.25">
      <c r="C595" s="2"/>
      <c r="D595" s="2"/>
      <c r="E595" s="2"/>
      <c r="F595" s="2"/>
    </row>
    <row r="596" spans="3:6" ht="15.75" customHeight="1" x14ac:dyDescent="0.25">
      <c r="C596" s="2"/>
      <c r="D596" s="2"/>
      <c r="E596" s="2"/>
      <c r="F596" s="2"/>
    </row>
    <row r="597" spans="3:6" ht="15.75" customHeight="1" x14ac:dyDescent="0.25">
      <c r="C597" s="2"/>
      <c r="D597" s="2"/>
      <c r="E597" s="2"/>
      <c r="F597" s="2"/>
    </row>
    <row r="598" spans="3:6" ht="15.75" customHeight="1" x14ac:dyDescent="0.25">
      <c r="C598" s="2"/>
      <c r="D598" s="2"/>
      <c r="E598" s="2"/>
      <c r="F598" s="2"/>
    </row>
    <row r="599" spans="3:6" ht="15.75" customHeight="1" x14ac:dyDescent="0.25">
      <c r="C599" s="2"/>
      <c r="D599" s="2"/>
      <c r="E599" s="2"/>
      <c r="F599" s="2"/>
    </row>
    <row r="600" spans="3:6" ht="15.75" customHeight="1" x14ac:dyDescent="0.25">
      <c r="C600" s="2"/>
      <c r="D600" s="2"/>
      <c r="E600" s="2"/>
      <c r="F600" s="2"/>
    </row>
    <row r="601" spans="3:6" ht="15.75" customHeight="1" x14ac:dyDescent="0.25">
      <c r="C601" s="2"/>
      <c r="D601" s="2"/>
      <c r="E601" s="2"/>
      <c r="F601" s="2"/>
    </row>
    <row r="602" spans="3:6" ht="15.75" customHeight="1" x14ac:dyDescent="0.25">
      <c r="C602" s="2"/>
      <c r="D602" s="2"/>
      <c r="E602" s="2"/>
      <c r="F602" s="2"/>
    </row>
    <row r="603" spans="3:6" ht="15.75" customHeight="1" x14ac:dyDescent="0.25">
      <c r="C603" s="2"/>
      <c r="D603" s="2"/>
      <c r="E603" s="2"/>
      <c r="F603" s="2"/>
    </row>
    <row r="604" spans="3:6" ht="15.75" customHeight="1" x14ac:dyDescent="0.25">
      <c r="C604" s="2"/>
      <c r="D604" s="2"/>
      <c r="E604" s="2"/>
      <c r="F604" s="2"/>
    </row>
    <row r="605" spans="3:6" ht="15.75" customHeight="1" x14ac:dyDescent="0.25">
      <c r="C605" s="2"/>
      <c r="D605" s="2"/>
      <c r="E605" s="2"/>
      <c r="F605" s="2"/>
    </row>
    <row r="606" spans="3:6" ht="15.75" customHeight="1" x14ac:dyDescent="0.25">
      <c r="C606" s="2"/>
      <c r="D606" s="2"/>
      <c r="E606" s="2"/>
      <c r="F606" s="2"/>
    </row>
    <row r="607" spans="3:6" ht="15.75" customHeight="1" x14ac:dyDescent="0.25">
      <c r="C607" s="2"/>
      <c r="D607" s="2"/>
      <c r="E607" s="2"/>
      <c r="F607" s="2"/>
    </row>
    <row r="608" spans="3:6" ht="15.75" customHeight="1" x14ac:dyDescent="0.25">
      <c r="C608" s="2"/>
      <c r="D608" s="2"/>
      <c r="E608" s="2"/>
      <c r="F608" s="2"/>
    </row>
    <row r="609" spans="3:6" ht="15.75" customHeight="1" x14ac:dyDescent="0.25">
      <c r="C609" s="2"/>
      <c r="D609" s="2"/>
      <c r="E609" s="2"/>
      <c r="F609" s="2"/>
    </row>
    <row r="610" spans="3:6" ht="15.75" customHeight="1" x14ac:dyDescent="0.25">
      <c r="C610" s="2"/>
      <c r="D610" s="2"/>
      <c r="E610" s="2"/>
      <c r="F610" s="2"/>
    </row>
    <row r="611" spans="3:6" ht="15.75" customHeight="1" x14ac:dyDescent="0.25">
      <c r="C611" s="2"/>
      <c r="D611" s="2"/>
      <c r="E611" s="2"/>
      <c r="F611" s="2"/>
    </row>
    <row r="612" spans="3:6" ht="15.75" customHeight="1" x14ac:dyDescent="0.25">
      <c r="C612" s="2"/>
      <c r="D612" s="2"/>
      <c r="E612" s="2"/>
      <c r="F612" s="2"/>
    </row>
    <row r="613" spans="3:6" ht="15.75" customHeight="1" x14ac:dyDescent="0.25">
      <c r="C613" s="2"/>
      <c r="D613" s="2"/>
      <c r="E613" s="2"/>
      <c r="F613" s="2"/>
    </row>
    <row r="614" spans="3:6" ht="15.75" customHeight="1" x14ac:dyDescent="0.25">
      <c r="C614" s="2"/>
      <c r="D614" s="2"/>
      <c r="E614" s="2"/>
      <c r="F614" s="2"/>
    </row>
    <row r="615" spans="3:6" ht="15.75" customHeight="1" x14ac:dyDescent="0.25">
      <c r="C615" s="2"/>
      <c r="D615" s="2"/>
      <c r="E615" s="2"/>
      <c r="F615" s="2"/>
    </row>
    <row r="616" spans="3:6" ht="15.75" customHeight="1" x14ac:dyDescent="0.25">
      <c r="C616" s="2"/>
      <c r="D616" s="2"/>
      <c r="E616" s="2"/>
      <c r="F616" s="2"/>
    </row>
    <row r="617" spans="3:6" ht="15.75" customHeight="1" x14ac:dyDescent="0.25">
      <c r="C617" s="2"/>
      <c r="D617" s="2"/>
      <c r="E617" s="2"/>
      <c r="F617" s="2"/>
    </row>
    <row r="618" spans="3:6" ht="15.75" customHeight="1" x14ac:dyDescent="0.25">
      <c r="C618" s="2"/>
      <c r="D618" s="2"/>
      <c r="E618" s="2"/>
      <c r="F618" s="2"/>
    </row>
    <row r="619" spans="3:6" ht="15.75" customHeight="1" x14ac:dyDescent="0.25">
      <c r="C619" s="2"/>
      <c r="D619" s="2"/>
      <c r="E619" s="2"/>
      <c r="F619" s="2"/>
    </row>
    <row r="620" spans="3:6" ht="15.75" customHeight="1" x14ac:dyDescent="0.25">
      <c r="C620" s="2"/>
      <c r="D620" s="2"/>
      <c r="E620" s="2"/>
      <c r="F620" s="2"/>
    </row>
    <row r="621" spans="3:6" ht="15.75" customHeight="1" x14ac:dyDescent="0.25">
      <c r="C621" s="2"/>
      <c r="D621" s="2"/>
      <c r="E621" s="2"/>
      <c r="F621" s="2"/>
    </row>
    <row r="622" spans="3:6" ht="15.75" customHeight="1" x14ac:dyDescent="0.25">
      <c r="C622" s="2"/>
      <c r="D622" s="2"/>
      <c r="E622" s="2"/>
      <c r="F622" s="2"/>
    </row>
    <row r="623" spans="3:6" ht="15.75" customHeight="1" x14ac:dyDescent="0.25">
      <c r="C623" s="2"/>
      <c r="D623" s="2"/>
      <c r="E623" s="2"/>
      <c r="F623" s="2"/>
    </row>
    <row r="624" spans="3:6" ht="15.75" customHeight="1" x14ac:dyDescent="0.25">
      <c r="C624" s="2"/>
      <c r="D624" s="2"/>
      <c r="E624" s="2"/>
      <c r="F624" s="2"/>
    </row>
    <row r="625" spans="3:6" ht="15.75" customHeight="1" x14ac:dyDescent="0.25">
      <c r="C625" s="2"/>
      <c r="D625" s="2"/>
      <c r="E625" s="2"/>
      <c r="F625" s="2"/>
    </row>
    <row r="626" spans="3:6" ht="15.75" customHeight="1" x14ac:dyDescent="0.25">
      <c r="C626" s="2"/>
      <c r="D626" s="2"/>
      <c r="E626" s="2"/>
      <c r="F626" s="2"/>
    </row>
    <row r="627" spans="3:6" ht="15.75" customHeight="1" x14ac:dyDescent="0.25">
      <c r="C627" s="2"/>
      <c r="D627" s="2"/>
      <c r="E627" s="2"/>
      <c r="F627" s="2"/>
    </row>
    <row r="628" spans="3:6" ht="15.75" customHeight="1" x14ac:dyDescent="0.25">
      <c r="C628" s="2"/>
      <c r="D628" s="2"/>
      <c r="E628" s="2"/>
      <c r="F628" s="2"/>
    </row>
    <row r="629" spans="3:6" ht="15.75" customHeight="1" x14ac:dyDescent="0.25">
      <c r="C629" s="2"/>
      <c r="D629" s="2"/>
      <c r="E629" s="2"/>
      <c r="F629" s="2"/>
    </row>
    <row r="630" spans="3:6" ht="15.75" customHeight="1" x14ac:dyDescent="0.25">
      <c r="C630" s="2"/>
      <c r="D630" s="2"/>
      <c r="E630" s="2"/>
      <c r="F630" s="2"/>
    </row>
    <row r="631" spans="3:6" ht="15.75" customHeight="1" x14ac:dyDescent="0.25">
      <c r="C631" s="2"/>
      <c r="D631" s="2"/>
      <c r="E631" s="2"/>
      <c r="F631" s="2"/>
    </row>
    <row r="632" spans="3:6" ht="15.75" customHeight="1" x14ac:dyDescent="0.25">
      <c r="C632" s="2"/>
      <c r="D632" s="2"/>
      <c r="E632" s="2"/>
      <c r="F632" s="2"/>
    </row>
    <row r="633" spans="3:6" ht="15.75" customHeight="1" x14ac:dyDescent="0.25">
      <c r="C633" s="2"/>
      <c r="D633" s="2"/>
      <c r="E633" s="2"/>
      <c r="F633" s="2"/>
    </row>
    <row r="634" spans="3:6" ht="15.75" customHeight="1" x14ac:dyDescent="0.25">
      <c r="C634" s="2"/>
      <c r="D634" s="2"/>
      <c r="E634" s="2"/>
      <c r="F634" s="2"/>
    </row>
    <row r="635" spans="3:6" ht="15.75" customHeight="1" x14ac:dyDescent="0.25">
      <c r="C635" s="2"/>
      <c r="D635" s="2"/>
      <c r="E635" s="2"/>
      <c r="F635" s="2"/>
    </row>
    <row r="636" spans="3:6" ht="15.75" customHeight="1" x14ac:dyDescent="0.25">
      <c r="C636" s="2"/>
      <c r="D636" s="2"/>
      <c r="E636" s="2"/>
      <c r="F636" s="2"/>
    </row>
    <row r="637" spans="3:6" ht="15.75" customHeight="1" x14ac:dyDescent="0.25">
      <c r="C637" s="2"/>
      <c r="D637" s="2"/>
      <c r="E637" s="2"/>
      <c r="F637" s="2"/>
    </row>
    <row r="638" spans="3:6" ht="15.75" customHeight="1" x14ac:dyDescent="0.25">
      <c r="C638" s="2"/>
      <c r="D638" s="2"/>
      <c r="E638" s="2"/>
      <c r="F638" s="2"/>
    </row>
    <row r="639" spans="3:6" ht="15.75" customHeight="1" x14ac:dyDescent="0.25">
      <c r="C639" s="2"/>
      <c r="D639" s="2"/>
      <c r="E639" s="2"/>
      <c r="F639" s="2"/>
    </row>
    <row r="640" spans="3:6" ht="15.75" customHeight="1" x14ac:dyDescent="0.25">
      <c r="C640" s="2"/>
      <c r="D640" s="2"/>
      <c r="E640" s="2"/>
      <c r="F640" s="2"/>
    </row>
    <row r="641" spans="3:6" ht="15.75" customHeight="1" x14ac:dyDescent="0.25">
      <c r="C641" s="2"/>
      <c r="D641" s="2"/>
      <c r="E641" s="2"/>
      <c r="F641" s="2"/>
    </row>
    <row r="642" spans="3:6" ht="15.75" customHeight="1" x14ac:dyDescent="0.25">
      <c r="C642" s="2"/>
      <c r="D642" s="2"/>
      <c r="E642" s="2"/>
      <c r="F642" s="2"/>
    </row>
    <row r="643" spans="3:6" ht="15.75" customHeight="1" x14ac:dyDescent="0.25">
      <c r="C643" s="2"/>
      <c r="D643" s="2"/>
      <c r="E643" s="2"/>
      <c r="F643" s="2"/>
    </row>
    <row r="644" spans="3:6" ht="15.75" customHeight="1" x14ac:dyDescent="0.25">
      <c r="C644" s="2"/>
      <c r="D644" s="2"/>
      <c r="E644" s="2"/>
      <c r="F644" s="2"/>
    </row>
    <row r="645" spans="3:6" ht="15.75" customHeight="1" x14ac:dyDescent="0.25">
      <c r="C645" s="2"/>
      <c r="D645" s="2"/>
      <c r="E645" s="2"/>
      <c r="F645" s="2"/>
    </row>
    <row r="646" spans="3:6" ht="15.75" customHeight="1" x14ac:dyDescent="0.25">
      <c r="C646" s="2"/>
      <c r="D646" s="2"/>
      <c r="E646" s="2"/>
      <c r="F646" s="2"/>
    </row>
    <row r="647" spans="3:6" ht="15.75" customHeight="1" x14ac:dyDescent="0.25">
      <c r="C647" s="2"/>
      <c r="D647" s="2"/>
      <c r="E647" s="2"/>
      <c r="F647" s="2"/>
    </row>
    <row r="648" spans="3:6" ht="15.75" customHeight="1" x14ac:dyDescent="0.25">
      <c r="C648" s="2"/>
      <c r="D648" s="2"/>
      <c r="E648" s="2"/>
      <c r="F648" s="2"/>
    </row>
    <row r="649" spans="3:6" ht="15.75" customHeight="1" x14ac:dyDescent="0.25">
      <c r="C649" s="2"/>
      <c r="D649" s="2"/>
      <c r="E649" s="2"/>
      <c r="F649" s="2"/>
    </row>
    <row r="650" spans="3:6" ht="15.75" customHeight="1" x14ac:dyDescent="0.25">
      <c r="C650" s="2"/>
      <c r="D650" s="2"/>
      <c r="E650" s="2"/>
      <c r="F650" s="2"/>
    </row>
    <row r="651" spans="3:6" ht="15.75" customHeight="1" x14ac:dyDescent="0.25">
      <c r="C651" s="2"/>
      <c r="D651" s="2"/>
      <c r="E651" s="2"/>
      <c r="F651" s="2"/>
    </row>
    <row r="652" spans="3:6" ht="15.75" customHeight="1" x14ac:dyDescent="0.25">
      <c r="C652" s="2"/>
      <c r="D652" s="2"/>
      <c r="E652" s="2"/>
      <c r="F652" s="2"/>
    </row>
    <row r="653" spans="3:6" ht="15.75" customHeight="1" x14ac:dyDescent="0.25">
      <c r="C653" s="2"/>
      <c r="D653" s="2"/>
      <c r="E653" s="2"/>
      <c r="F653" s="2"/>
    </row>
    <row r="654" spans="3:6" ht="15.75" customHeight="1" x14ac:dyDescent="0.25">
      <c r="C654" s="2"/>
      <c r="D654" s="2"/>
      <c r="E654" s="2"/>
      <c r="F654" s="2"/>
    </row>
    <row r="655" spans="3:6" ht="15.75" customHeight="1" x14ac:dyDescent="0.25">
      <c r="C655" s="2"/>
      <c r="D655" s="2"/>
      <c r="E655" s="2"/>
      <c r="F655" s="2"/>
    </row>
    <row r="656" spans="3:6" ht="15.75" customHeight="1" x14ac:dyDescent="0.25">
      <c r="C656" s="2"/>
      <c r="D656" s="2"/>
      <c r="E656" s="2"/>
      <c r="F656" s="2"/>
    </row>
    <row r="657" spans="3:6" ht="15.75" customHeight="1" x14ac:dyDescent="0.25">
      <c r="C657" s="2"/>
      <c r="D657" s="2"/>
      <c r="E657" s="2"/>
      <c r="F657" s="2"/>
    </row>
    <row r="658" spans="3:6" ht="15.75" customHeight="1" x14ac:dyDescent="0.25">
      <c r="C658" s="2"/>
      <c r="D658" s="2"/>
      <c r="E658" s="2"/>
      <c r="F658" s="2"/>
    </row>
    <row r="659" spans="3:6" ht="15.75" customHeight="1" x14ac:dyDescent="0.25">
      <c r="C659" s="2"/>
      <c r="D659" s="2"/>
      <c r="E659" s="2"/>
      <c r="F659" s="2"/>
    </row>
    <row r="660" spans="3:6" ht="15.75" customHeight="1" x14ac:dyDescent="0.25">
      <c r="C660" s="2"/>
      <c r="D660" s="2"/>
      <c r="E660" s="2"/>
      <c r="F660" s="2"/>
    </row>
    <row r="661" spans="3:6" ht="15.75" customHeight="1" x14ac:dyDescent="0.25">
      <c r="C661" s="2"/>
      <c r="D661" s="2"/>
      <c r="E661" s="2"/>
      <c r="F661" s="2"/>
    </row>
    <row r="662" spans="3:6" ht="15.75" customHeight="1" x14ac:dyDescent="0.25">
      <c r="C662" s="2"/>
      <c r="D662" s="2"/>
      <c r="E662" s="2"/>
      <c r="F662" s="2"/>
    </row>
    <row r="663" spans="3:6" ht="15.75" customHeight="1" x14ac:dyDescent="0.25">
      <c r="C663" s="2"/>
      <c r="D663" s="2"/>
      <c r="E663" s="2"/>
      <c r="F663" s="2"/>
    </row>
    <row r="664" spans="3:6" ht="15.75" customHeight="1" x14ac:dyDescent="0.25">
      <c r="C664" s="2"/>
      <c r="D664" s="2"/>
      <c r="E664" s="2"/>
      <c r="F664" s="2"/>
    </row>
    <row r="665" spans="3:6" ht="15.75" customHeight="1" x14ac:dyDescent="0.25">
      <c r="C665" s="2"/>
      <c r="D665" s="2"/>
      <c r="E665" s="2"/>
      <c r="F665" s="2"/>
    </row>
    <row r="666" spans="3:6" ht="15.75" customHeight="1" x14ac:dyDescent="0.25">
      <c r="C666" s="2"/>
      <c r="D666" s="2"/>
      <c r="E666" s="2"/>
      <c r="F666" s="2"/>
    </row>
    <row r="667" spans="3:6" ht="15.75" customHeight="1" x14ac:dyDescent="0.25">
      <c r="C667" s="2"/>
      <c r="D667" s="2"/>
      <c r="E667" s="2"/>
      <c r="F667" s="2"/>
    </row>
    <row r="668" spans="3:6" ht="15.75" customHeight="1" x14ac:dyDescent="0.25">
      <c r="C668" s="2"/>
      <c r="D668" s="2"/>
      <c r="E668" s="2"/>
      <c r="F668" s="2"/>
    </row>
    <row r="669" spans="3:6" ht="15.75" customHeight="1" x14ac:dyDescent="0.25">
      <c r="C669" s="2"/>
      <c r="D669" s="2"/>
      <c r="E669" s="2"/>
      <c r="F669" s="2"/>
    </row>
    <row r="670" spans="3:6" ht="15.75" customHeight="1" x14ac:dyDescent="0.25">
      <c r="C670" s="2"/>
      <c r="D670" s="2"/>
      <c r="E670" s="2"/>
      <c r="F670" s="2"/>
    </row>
    <row r="671" spans="3:6" ht="15.75" customHeight="1" x14ac:dyDescent="0.25">
      <c r="C671" s="2"/>
      <c r="D671" s="2"/>
      <c r="E671" s="2"/>
      <c r="F671" s="2"/>
    </row>
    <row r="672" spans="3:6" ht="15.75" customHeight="1" x14ac:dyDescent="0.25">
      <c r="C672" s="2"/>
      <c r="D672" s="2"/>
      <c r="E672" s="2"/>
      <c r="F672" s="2"/>
    </row>
    <row r="673" spans="3:6" ht="15.75" customHeight="1" x14ac:dyDescent="0.25">
      <c r="C673" s="2"/>
      <c r="D673" s="2"/>
      <c r="E673" s="2"/>
      <c r="F673" s="2"/>
    </row>
    <row r="674" spans="3:6" ht="15.75" customHeight="1" x14ac:dyDescent="0.25">
      <c r="C674" s="2"/>
      <c r="D674" s="2"/>
      <c r="E674" s="2"/>
      <c r="F674" s="2"/>
    </row>
    <row r="675" spans="3:6" ht="15.75" customHeight="1" x14ac:dyDescent="0.25">
      <c r="C675" s="2"/>
      <c r="D675" s="2"/>
      <c r="E675" s="2"/>
      <c r="F675" s="2"/>
    </row>
    <row r="676" spans="3:6" ht="15.75" customHeight="1" x14ac:dyDescent="0.25">
      <c r="C676" s="2"/>
      <c r="D676" s="2"/>
      <c r="E676" s="2"/>
      <c r="F676" s="2"/>
    </row>
    <row r="677" spans="3:6" ht="15.75" customHeight="1" x14ac:dyDescent="0.25">
      <c r="C677" s="2"/>
      <c r="D677" s="2"/>
      <c r="E677" s="2"/>
      <c r="F677" s="2"/>
    </row>
    <row r="678" spans="3:6" ht="15.75" customHeight="1" x14ac:dyDescent="0.25">
      <c r="C678" s="2"/>
      <c r="D678" s="2"/>
      <c r="E678" s="2"/>
      <c r="F678" s="2"/>
    </row>
    <row r="679" spans="3:6" ht="15.75" customHeight="1" x14ac:dyDescent="0.25">
      <c r="C679" s="2"/>
      <c r="D679" s="2"/>
      <c r="E679" s="2"/>
      <c r="F679" s="2"/>
    </row>
    <row r="680" spans="3:6" ht="15.75" customHeight="1" x14ac:dyDescent="0.25">
      <c r="C680" s="2"/>
      <c r="D680" s="2"/>
      <c r="E680" s="2"/>
      <c r="F680" s="2"/>
    </row>
    <row r="681" spans="3:6" ht="15.75" customHeight="1" x14ac:dyDescent="0.25">
      <c r="C681" s="2"/>
      <c r="D681" s="2"/>
      <c r="E681" s="2"/>
      <c r="F681" s="2"/>
    </row>
    <row r="682" spans="3:6" ht="15.75" customHeight="1" x14ac:dyDescent="0.25">
      <c r="C682" s="2"/>
      <c r="D682" s="2"/>
      <c r="E682" s="2"/>
      <c r="F682" s="2"/>
    </row>
    <row r="683" spans="3:6" ht="15.75" customHeight="1" x14ac:dyDescent="0.25">
      <c r="C683" s="2"/>
      <c r="D683" s="2"/>
      <c r="E683" s="2"/>
      <c r="F683" s="2"/>
    </row>
    <row r="684" spans="3:6" ht="15.75" customHeight="1" x14ac:dyDescent="0.25">
      <c r="C684" s="2"/>
      <c r="D684" s="2"/>
      <c r="E684" s="2"/>
      <c r="F684" s="2"/>
    </row>
    <row r="685" spans="3:6" ht="15.75" customHeight="1" x14ac:dyDescent="0.25">
      <c r="C685" s="2"/>
      <c r="D685" s="2"/>
      <c r="E685" s="2"/>
      <c r="F685" s="2"/>
    </row>
    <row r="686" spans="3:6" ht="15.75" customHeight="1" x14ac:dyDescent="0.25">
      <c r="C686" s="2"/>
      <c r="D686" s="2"/>
      <c r="E686" s="2"/>
      <c r="F686" s="2"/>
    </row>
    <row r="687" spans="3:6" ht="15.75" customHeight="1" x14ac:dyDescent="0.25">
      <c r="C687" s="2"/>
      <c r="D687" s="2"/>
      <c r="E687" s="2"/>
      <c r="F687" s="2"/>
    </row>
    <row r="688" spans="3:6" ht="15.75" customHeight="1" x14ac:dyDescent="0.25">
      <c r="C688" s="2"/>
      <c r="D688" s="2"/>
      <c r="E688" s="2"/>
      <c r="F688" s="2"/>
    </row>
    <row r="689" spans="3:6" ht="15.75" customHeight="1" x14ac:dyDescent="0.25">
      <c r="C689" s="2"/>
      <c r="D689" s="2"/>
      <c r="E689" s="2"/>
      <c r="F689" s="2"/>
    </row>
    <row r="690" spans="3:6" ht="15.75" customHeight="1" x14ac:dyDescent="0.25">
      <c r="C690" s="2"/>
      <c r="D690" s="2"/>
      <c r="E690" s="2"/>
      <c r="F690" s="2"/>
    </row>
    <row r="691" spans="3:6" ht="15.75" customHeight="1" x14ac:dyDescent="0.25">
      <c r="C691" s="2"/>
      <c r="D691" s="2"/>
      <c r="E691" s="2"/>
      <c r="F691" s="2"/>
    </row>
    <row r="692" spans="3:6" ht="15.75" customHeight="1" x14ac:dyDescent="0.25">
      <c r="C692" s="2"/>
      <c r="D692" s="2"/>
      <c r="E692" s="2"/>
      <c r="F692" s="2"/>
    </row>
    <row r="693" spans="3:6" ht="15.75" customHeight="1" x14ac:dyDescent="0.25">
      <c r="C693" s="2"/>
      <c r="D693" s="2"/>
      <c r="E693" s="2"/>
      <c r="F693" s="2"/>
    </row>
    <row r="694" spans="3:6" ht="15.75" customHeight="1" x14ac:dyDescent="0.25">
      <c r="C694" s="2"/>
      <c r="D694" s="2"/>
      <c r="E694" s="2"/>
      <c r="F694" s="2"/>
    </row>
    <row r="695" spans="3:6" ht="15.75" customHeight="1" x14ac:dyDescent="0.25">
      <c r="C695" s="2"/>
      <c r="D695" s="2"/>
      <c r="E695" s="2"/>
      <c r="F695" s="2"/>
    </row>
    <row r="696" spans="3:6" ht="15.75" customHeight="1" x14ac:dyDescent="0.25">
      <c r="C696" s="2"/>
      <c r="D696" s="2"/>
      <c r="E696" s="2"/>
      <c r="F696" s="2"/>
    </row>
    <row r="697" spans="3:6" ht="15.75" customHeight="1" x14ac:dyDescent="0.25">
      <c r="C697" s="2"/>
      <c r="D697" s="2"/>
      <c r="E697" s="2"/>
      <c r="F697" s="2"/>
    </row>
    <row r="698" spans="3:6" ht="15.75" customHeight="1" x14ac:dyDescent="0.25">
      <c r="C698" s="2"/>
      <c r="D698" s="2"/>
      <c r="E698" s="2"/>
      <c r="F698" s="2"/>
    </row>
    <row r="699" spans="3:6" ht="15.75" customHeight="1" x14ac:dyDescent="0.25">
      <c r="C699" s="2"/>
      <c r="D699" s="2"/>
      <c r="E699" s="2"/>
      <c r="F699" s="2"/>
    </row>
    <row r="700" spans="3:6" ht="15.75" customHeight="1" x14ac:dyDescent="0.25">
      <c r="C700" s="2"/>
      <c r="D700" s="2"/>
      <c r="E700" s="2"/>
      <c r="F700" s="2"/>
    </row>
    <row r="701" spans="3:6" ht="15.75" customHeight="1" x14ac:dyDescent="0.25">
      <c r="C701" s="2"/>
      <c r="D701" s="2"/>
      <c r="E701" s="2"/>
      <c r="F701" s="2"/>
    </row>
    <row r="702" spans="3:6" ht="15.75" customHeight="1" x14ac:dyDescent="0.25">
      <c r="C702" s="2"/>
      <c r="D702" s="2"/>
      <c r="E702" s="2"/>
      <c r="F702" s="2"/>
    </row>
    <row r="703" spans="3:6" ht="15.75" customHeight="1" x14ac:dyDescent="0.25">
      <c r="C703" s="2"/>
      <c r="D703" s="2"/>
      <c r="E703" s="2"/>
      <c r="F703" s="2"/>
    </row>
    <row r="704" spans="3:6" ht="15.75" customHeight="1" x14ac:dyDescent="0.25">
      <c r="C704" s="2"/>
      <c r="D704" s="2"/>
      <c r="E704" s="2"/>
      <c r="F704" s="2"/>
    </row>
    <row r="705" spans="3:6" ht="15.75" customHeight="1" x14ac:dyDescent="0.25">
      <c r="C705" s="2"/>
      <c r="D705" s="2"/>
      <c r="E705" s="2"/>
      <c r="F705" s="2"/>
    </row>
    <row r="706" spans="3:6" ht="15.75" customHeight="1" x14ac:dyDescent="0.25">
      <c r="C706" s="2"/>
      <c r="D706" s="2"/>
      <c r="E706" s="2"/>
      <c r="F706" s="2"/>
    </row>
    <row r="707" spans="3:6" ht="15.75" customHeight="1" x14ac:dyDescent="0.25">
      <c r="C707" s="2"/>
      <c r="D707" s="2"/>
      <c r="E707" s="2"/>
      <c r="F707" s="2"/>
    </row>
    <row r="708" spans="3:6" ht="15.75" customHeight="1" x14ac:dyDescent="0.25">
      <c r="C708" s="2"/>
      <c r="D708" s="2"/>
      <c r="E708" s="2"/>
      <c r="F708" s="2"/>
    </row>
    <row r="709" spans="3:6" ht="15.75" customHeight="1" x14ac:dyDescent="0.25">
      <c r="C709" s="2"/>
      <c r="D709" s="2"/>
      <c r="E709" s="2"/>
      <c r="F709" s="2"/>
    </row>
    <row r="710" spans="3:6" ht="15.75" customHeight="1" x14ac:dyDescent="0.25">
      <c r="C710" s="2"/>
      <c r="D710" s="2"/>
      <c r="E710" s="2"/>
      <c r="F710" s="2"/>
    </row>
    <row r="711" spans="3:6" ht="15.75" customHeight="1" x14ac:dyDescent="0.25">
      <c r="C711" s="2"/>
      <c r="D711" s="2"/>
      <c r="E711" s="2"/>
      <c r="F711" s="2"/>
    </row>
    <row r="712" spans="3:6" ht="15.75" customHeight="1" x14ac:dyDescent="0.25">
      <c r="C712" s="2"/>
      <c r="D712" s="2"/>
      <c r="E712" s="2"/>
      <c r="F712" s="2"/>
    </row>
    <row r="713" spans="3:6" ht="15.75" customHeight="1" x14ac:dyDescent="0.25">
      <c r="C713" s="2"/>
      <c r="D713" s="2"/>
      <c r="E713" s="2"/>
      <c r="F713" s="2"/>
    </row>
    <row r="714" spans="3:6" ht="15.75" customHeight="1" x14ac:dyDescent="0.25">
      <c r="C714" s="2"/>
      <c r="D714" s="2"/>
      <c r="E714" s="2"/>
      <c r="F714" s="2"/>
    </row>
    <row r="715" spans="3:6" ht="15.75" customHeight="1" x14ac:dyDescent="0.25">
      <c r="C715" s="2"/>
      <c r="D715" s="2"/>
      <c r="E715" s="2"/>
      <c r="F715" s="2"/>
    </row>
    <row r="716" spans="3:6" ht="15.75" customHeight="1" x14ac:dyDescent="0.25">
      <c r="C716" s="2"/>
      <c r="D716" s="2"/>
      <c r="E716" s="2"/>
      <c r="F716" s="2"/>
    </row>
    <row r="717" spans="3:6" ht="15.75" customHeight="1" x14ac:dyDescent="0.25">
      <c r="C717" s="2"/>
      <c r="D717" s="2"/>
      <c r="E717" s="2"/>
      <c r="F717" s="2"/>
    </row>
    <row r="718" spans="3:6" ht="15.75" customHeight="1" x14ac:dyDescent="0.25">
      <c r="C718" s="2"/>
      <c r="D718" s="2"/>
      <c r="E718" s="2"/>
      <c r="F718" s="2"/>
    </row>
    <row r="719" spans="3:6" ht="15.75" customHeight="1" x14ac:dyDescent="0.25">
      <c r="C719" s="2"/>
      <c r="D719" s="2"/>
      <c r="E719" s="2"/>
      <c r="F719" s="2"/>
    </row>
    <row r="720" spans="3:6" ht="15.75" customHeight="1" x14ac:dyDescent="0.25">
      <c r="C720" s="2"/>
      <c r="D720" s="2"/>
      <c r="E720" s="2"/>
      <c r="F720" s="2"/>
    </row>
    <row r="721" spans="3:6" ht="15.75" customHeight="1" x14ac:dyDescent="0.25">
      <c r="C721" s="2"/>
      <c r="D721" s="2"/>
      <c r="E721" s="2"/>
      <c r="F721" s="2"/>
    </row>
    <row r="722" spans="3:6" ht="15.75" customHeight="1" x14ac:dyDescent="0.25">
      <c r="C722" s="2"/>
      <c r="D722" s="2"/>
      <c r="E722" s="2"/>
      <c r="F722" s="2"/>
    </row>
    <row r="723" spans="3:6" ht="15.75" customHeight="1" x14ac:dyDescent="0.25">
      <c r="C723" s="2"/>
      <c r="D723" s="2"/>
      <c r="E723" s="2"/>
      <c r="F723" s="2"/>
    </row>
    <row r="724" spans="3:6" ht="15.75" customHeight="1" x14ac:dyDescent="0.25">
      <c r="C724" s="2"/>
      <c r="D724" s="2"/>
      <c r="E724" s="2"/>
      <c r="F724" s="2"/>
    </row>
    <row r="725" spans="3:6" ht="15.75" customHeight="1" x14ac:dyDescent="0.25">
      <c r="C725" s="2"/>
      <c r="D725" s="2"/>
      <c r="E725" s="2"/>
      <c r="F725" s="2"/>
    </row>
    <row r="726" spans="3:6" ht="15.75" customHeight="1" x14ac:dyDescent="0.25">
      <c r="C726" s="2"/>
      <c r="D726" s="2"/>
      <c r="E726" s="2"/>
      <c r="F726" s="2"/>
    </row>
    <row r="727" spans="3:6" ht="15.75" customHeight="1" x14ac:dyDescent="0.25">
      <c r="C727" s="2"/>
      <c r="D727" s="2"/>
      <c r="E727" s="2"/>
      <c r="F727" s="2"/>
    </row>
    <row r="728" spans="3:6" ht="15.75" customHeight="1" x14ac:dyDescent="0.25">
      <c r="C728" s="2"/>
      <c r="D728" s="2"/>
      <c r="E728" s="2"/>
      <c r="F728" s="2"/>
    </row>
    <row r="729" spans="3:6" ht="15.75" customHeight="1" x14ac:dyDescent="0.25">
      <c r="C729" s="2"/>
      <c r="D729" s="2"/>
      <c r="E729" s="2"/>
      <c r="F729" s="2"/>
    </row>
    <row r="730" spans="3:6" ht="15.75" customHeight="1" x14ac:dyDescent="0.25">
      <c r="C730" s="2"/>
      <c r="D730" s="2"/>
      <c r="E730" s="2"/>
      <c r="F730" s="2"/>
    </row>
    <row r="731" spans="3:6" ht="15.75" customHeight="1" x14ac:dyDescent="0.25">
      <c r="C731" s="2"/>
      <c r="D731" s="2"/>
      <c r="E731" s="2"/>
      <c r="F731" s="2"/>
    </row>
    <row r="732" spans="3:6" ht="15.75" customHeight="1" x14ac:dyDescent="0.25">
      <c r="C732" s="2"/>
      <c r="D732" s="2"/>
      <c r="E732" s="2"/>
      <c r="F732" s="2"/>
    </row>
    <row r="733" spans="3:6" ht="15.75" customHeight="1" x14ac:dyDescent="0.25">
      <c r="C733" s="2"/>
      <c r="D733" s="2"/>
      <c r="E733" s="2"/>
      <c r="F733" s="2"/>
    </row>
    <row r="734" spans="3:6" ht="15.75" customHeight="1" x14ac:dyDescent="0.25">
      <c r="C734" s="2"/>
      <c r="D734" s="2"/>
      <c r="E734" s="2"/>
      <c r="F734" s="2"/>
    </row>
    <row r="735" spans="3:6" ht="15.75" customHeight="1" x14ac:dyDescent="0.25">
      <c r="C735" s="2"/>
      <c r="D735" s="2"/>
      <c r="E735" s="2"/>
      <c r="F735" s="2"/>
    </row>
    <row r="736" spans="3:6" ht="15.75" customHeight="1" x14ac:dyDescent="0.25">
      <c r="C736" s="2"/>
      <c r="D736" s="2"/>
      <c r="E736" s="2"/>
      <c r="F736" s="2"/>
    </row>
    <row r="737" spans="3:6" ht="15.75" customHeight="1" x14ac:dyDescent="0.25">
      <c r="C737" s="2"/>
      <c r="D737" s="2"/>
      <c r="E737" s="2"/>
      <c r="F737" s="2"/>
    </row>
    <row r="738" spans="3:6" ht="15.75" customHeight="1" x14ac:dyDescent="0.25">
      <c r="C738" s="2"/>
      <c r="D738" s="2"/>
      <c r="E738" s="2"/>
      <c r="F738" s="2"/>
    </row>
    <row r="739" spans="3:6" ht="15.75" customHeight="1" x14ac:dyDescent="0.25">
      <c r="C739" s="2"/>
      <c r="D739" s="2"/>
      <c r="E739" s="2"/>
      <c r="F739" s="2"/>
    </row>
    <row r="740" spans="3:6" ht="15.75" customHeight="1" x14ac:dyDescent="0.25">
      <c r="C740" s="2"/>
      <c r="D740" s="2"/>
      <c r="E740" s="2"/>
      <c r="F740" s="2"/>
    </row>
    <row r="741" spans="3:6" ht="15.75" customHeight="1" x14ac:dyDescent="0.25">
      <c r="C741" s="2"/>
      <c r="D741" s="2"/>
      <c r="E741" s="2"/>
      <c r="F741" s="2"/>
    </row>
    <row r="742" spans="3:6" ht="15.75" customHeight="1" x14ac:dyDescent="0.25">
      <c r="C742" s="2"/>
      <c r="D742" s="2"/>
      <c r="E742" s="2"/>
      <c r="F742" s="2"/>
    </row>
    <row r="743" spans="3:6" ht="15.75" customHeight="1" x14ac:dyDescent="0.25">
      <c r="C743" s="2"/>
      <c r="D743" s="2"/>
      <c r="E743" s="2"/>
      <c r="F743" s="2"/>
    </row>
    <row r="744" spans="3:6" ht="15.75" customHeight="1" x14ac:dyDescent="0.25">
      <c r="C744" s="2"/>
      <c r="D744" s="2"/>
      <c r="E744" s="2"/>
      <c r="F744" s="2"/>
    </row>
    <row r="745" spans="3:6" ht="15.75" customHeight="1" x14ac:dyDescent="0.25">
      <c r="C745" s="2"/>
      <c r="D745" s="2"/>
      <c r="E745" s="2"/>
      <c r="F745" s="2"/>
    </row>
    <row r="746" spans="3:6" ht="15.75" customHeight="1" x14ac:dyDescent="0.25">
      <c r="C746" s="2"/>
      <c r="D746" s="2"/>
      <c r="E746" s="2"/>
      <c r="F746" s="2"/>
    </row>
    <row r="747" spans="3:6" ht="15.75" customHeight="1" x14ac:dyDescent="0.25">
      <c r="C747" s="2"/>
      <c r="D747" s="2"/>
      <c r="E747" s="2"/>
      <c r="F747" s="2"/>
    </row>
    <row r="748" spans="3:6" ht="15.75" customHeight="1" x14ac:dyDescent="0.25">
      <c r="C748" s="2"/>
      <c r="D748" s="2"/>
      <c r="E748" s="2"/>
      <c r="F748" s="2"/>
    </row>
    <row r="749" spans="3:6" ht="15.75" customHeight="1" x14ac:dyDescent="0.25">
      <c r="C749" s="2"/>
      <c r="D749" s="2"/>
      <c r="E749" s="2"/>
      <c r="F749" s="2"/>
    </row>
    <row r="750" spans="3:6" ht="15.75" customHeight="1" x14ac:dyDescent="0.25">
      <c r="C750" s="2"/>
      <c r="D750" s="2"/>
      <c r="E750" s="2"/>
      <c r="F750" s="2"/>
    </row>
    <row r="751" spans="3:6" ht="15.75" customHeight="1" x14ac:dyDescent="0.25">
      <c r="C751" s="2"/>
      <c r="D751" s="2"/>
      <c r="E751" s="2"/>
      <c r="F751" s="2"/>
    </row>
    <row r="752" spans="3:6" ht="15.75" customHeight="1" x14ac:dyDescent="0.25">
      <c r="C752" s="2"/>
      <c r="D752" s="2"/>
      <c r="E752" s="2"/>
      <c r="F752" s="2"/>
    </row>
    <row r="753" spans="3:6" ht="15.75" customHeight="1" x14ac:dyDescent="0.25">
      <c r="C753" s="2"/>
      <c r="D753" s="2"/>
      <c r="E753" s="2"/>
      <c r="F753" s="2"/>
    </row>
    <row r="754" spans="3:6" ht="15.75" customHeight="1" x14ac:dyDescent="0.25">
      <c r="C754" s="2"/>
      <c r="D754" s="2"/>
      <c r="E754" s="2"/>
      <c r="F754" s="2"/>
    </row>
    <row r="755" spans="3:6" ht="15.75" customHeight="1" x14ac:dyDescent="0.25">
      <c r="C755" s="2"/>
      <c r="D755" s="2"/>
      <c r="E755" s="2"/>
      <c r="F755" s="2"/>
    </row>
    <row r="756" spans="3:6" ht="15.75" customHeight="1" x14ac:dyDescent="0.25">
      <c r="C756" s="2"/>
      <c r="D756" s="2"/>
      <c r="E756" s="2"/>
      <c r="F756" s="2"/>
    </row>
    <row r="757" spans="3:6" ht="15.75" customHeight="1" x14ac:dyDescent="0.25">
      <c r="C757" s="2"/>
      <c r="D757" s="2"/>
      <c r="E757" s="2"/>
      <c r="F757" s="2"/>
    </row>
    <row r="758" spans="3:6" ht="15.75" customHeight="1" x14ac:dyDescent="0.25">
      <c r="C758" s="2"/>
      <c r="D758" s="2"/>
      <c r="E758" s="2"/>
      <c r="F758" s="2"/>
    </row>
    <row r="759" spans="3:6" ht="15.75" customHeight="1" x14ac:dyDescent="0.25">
      <c r="C759" s="2"/>
      <c r="D759" s="2"/>
      <c r="E759" s="2"/>
      <c r="F759" s="2"/>
    </row>
    <row r="760" spans="3:6" ht="15.75" customHeight="1" x14ac:dyDescent="0.25">
      <c r="C760" s="2"/>
      <c r="D760" s="2"/>
      <c r="E760" s="2"/>
      <c r="F760" s="2"/>
    </row>
    <row r="761" spans="3:6" ht="15.75" customHeight="1" x14ac:dyDescent="0.25">
      <c r="C761" s="2"/>
      <c r="D761" s="2"/>
      <c r="E761" s="2"/>
      <c r="F761" s="2"/>
    </row>
    <row r="762" spans="3:6" ht="15.75" customHeight="1" x14ac:dyDescent="0.25">
      <c r="C762" s="2"/>
      <c r="D762" s="2"/>
      <c r="E762" s="2"/>
      <c r="F762" s="2"/>
    </row>
    <row r="763" spans="3:6" ht="15.75" customHeight="1" x14ac:dyDescent="0.25">
      <c r="C763" s="2"/>
      <c r="D763" s="2"/>
      <c r="E763" s="2"/>
      <c r="F763" s="2"/>
    </row>
    <row r="764" spans="3:6" ht="15.75" customHeight="1" x14ac:dyDescent="0.25">
      <c r="C764" s="2"/>
      <c r="D764" s="2"/>
      <c r="E764" s="2"/>
      <c r="F764" s="2"/>
    </row>
    <row r="765" spans="3:6" ht="15.75" customHeight="1" x14ac:dyDescent="0.25">
      <c r="C765" s="2"/>
      <c r="D765" s="2"/>
      <c r="E765" s="2"/>
      <c r="F765" s="2"/>
    </row>
    <row r="766" spans="3:6" ht="15.75" customHeight="1" x14ac:dyDescent="0.25">
      <c r="C766" s="2"/>
      <c r="D766" s="2"/>
      <c r="E766" s="2"/>
      <c r="F766" s="2"/>
    </row>
    <row r="767" spans="3:6" ht="15.75" customHeight="1" x14ac:dyDescent="0.25">
      <c r="C767" s="2"/>
      <c r="D767" s="2"/>
      <c r="E767" s="2"/>
      <c r="F767" s="2"/>
    </row>
    <row r="768" spans="3:6" ht="15.75" customHeight="1" x14ac:dyDescent="0.25">
      <c r="C768" s="2"/>
      <c r="D768" s="2"/>
      <c r="E768" s="2"/>
      <c r="F768" s="2"/>
    </row>
    <row r="769" spans="3:6" ht="15.75" customHeight="1" x14ac:dyDescent="0.25">
      <c r="C769" s="2"/>
      <c r="D769" s="2"/>
      <c r="E769" s="2"/>
      <c r="F769" s="2"/>
    </row>
    <row r="770" spans="3:6" ht="15.75" customHeight="1" x14ac:dyDescent="0.25">
      <c r="C770" s="2"/>
      <c r="D770" s="2"/>
      <c r="E770" s="2"/>
      <c r="F770" s="2"/>
    </row>
    <row r="771" spans="3:6" ht="15.75" customHeight="1" x14ac:dyDescent="0.25">
      <c r="C771" s="2"/>
      <c r="D771" s="2"/>
      <c r="E771" s="2"/>
      <c r="F771" s="2"/>
    </row>
    <row r="772" spans="3:6" ht="15.75" customHeight="1" x14ac:dyDescent="0.25">
      <c r="C772" s="2"/>
      <c r="D772" s="2"/>
      <c r="E772" s="2"/>
      <c r="F772" s="2"/>
    </row>
    <row r="773" spans="3:6" ht="15.75" customHeight="1" x14ac:dyDescent="0.25">
      <c r="C773" s="2"/>
      <c r="D773" s="2"/>
      <c r="E773" s="2"/>
      <c r="F773" s="2"/>
    </row>
    <row r="774" spans="3:6" ht="15.75" customHeight="1" x14ac:dyDescent="0.25">
      <c r="C774" s="2"/>
      <c r="D774" s="2"/>
      <c r="E774" s="2"/>
      <c r="F774" s="2"/>
    </row>
    <row r="775" spans="3:6" ht="15.75" customHeight="1" x14ac:dyDescent="0.25">
      <c r="C775" s="2"/>
      <c r="D775" s="2"/>
      <c r="E775" s="2"/>
      <c r="F775" s="2"/>
    </row>
    <row r="776" spans="3:6" ht="15.75" customHeight="1" x14ac:dyDescent="0.25">
      <c r="C776" s="2"/>
      <c r="D776" s="2"/>
      <c r="E776" s="2"/>
      <c r="F776" s="2"/>
    </row>
    <row r="777" spans="3:6" ht="15.75" customHeight="1" x14ac:dyDescent="0.25">
      <c r="C777" s="2"/>
      <c r="D777" s="2"/>
      <c r="E777" s="2"/>
      <c r="F777" s="2"/>
    </row>
    <row r="778" spans="3:6" ht="15.75" customHeight="1" x14ac:dyDescent="0.25">
      <c r="C778" s="2"/>
      <c r="D778" s="2"/>
      <c r="E778" s="2"/>
      <c r="F778" s="2"/>
    </row>
    <row r="779" spans="3:6" ht="15.75" customHeight="1" x14ac:dyDescent="0.25">
      <c r="C779" s="2"/>
      <c r="D779" s="2"/>
      <c r="E779" s="2"/>
      <c r="F779" s="2"/>
    </row>
    <row r="780" spans="3:6" ht="15.75" customHeight="1" x14ac:dyDescent="0.25">
      <c r="C780" s="2"/>
      <c r="D780" s="2"/>
      <c r="E780" s="2"/>
      <c r="F780" s="2"/>
    </row>
    <row r="781" spans="3:6" ht="15.75" customHeight="1" x14ac:dyDescent="0.25">
      <c r="C781" s="2"/>
      <c r="D781" s="2"/>
      <c r="E781" s="2"/>
      <c r="F781" s="2"/>
    </row>
    <row r="782" spans="3:6" ht="15.75" customHeight="1" x14ac:dyDescent="0.25">
      <c r="C782" s="2"/>
      <c r="D782" s="2"/>
      <c r="E782" s="2"/>
      <c r="F782" s="2"/>
    </row>
    <row r="783" spans="3:6" ht="15.75" customHeight="1" x14ac:dyDescent="0.25">
      <c r="C783" s="2"/>
      <c r="D783" s="2"/>
      <c r="E783" s="2"/>
      <c r="F783" s="2"/>
    </row>
    <row r="784" spans="3:6" ht="15.75" customHeight="1" x14ac:dyDescent="0.25">
      <c r="C784" s="2"/>
      <c r="D784" s="2"/>
      <c r="E784" s="2"/>
      <c r="F784" s="2"/>
    </row>
    <row r="785" spans="3:6" ht="15.75" customHeight="1" x14ac:dyDescent="0.25">
      <c r="C785" s="2"/>
      <c r="D785" s="2"/>
      <c r="E785" s="2"/>
      <c r="F785" s="2"/>
    </row>
    <row r="786" spans="3:6" ht="15.75" customHeight="1" x14ac:dyDescent="0.25">
      <c r="C786" s="2"/>
      <c r="D786" s="2"/>
      <c r="E786" s="2"/>
      <c r="F786" s="2"/>
    </row>
    <row r="787" spans="3:6" ht="15.75" customHeight="1" x14ac:dyDescent="0.25">
      <c r="C787" s="2"/>
      <c r="D787" s="2"/>
      <c r="E787" s="2"/>
      <c r="F787" s="2"/>
    </row>
    <row r="788" spans="3:6" ht="15.75" customHeight="1" x14ac:dyDescent="0.25">
      <c r="C788" s="2"/>
      <c r="D788" s="2"/>
      <c r="E788" s="2"/>
      <c r="F788" s="2"/>
    </row>
    <row r="789" spans="3:6" ht="15.75" customHeight="1" x14ac:dyDescent="0.25">
      <c r="C789" s="2"/>
      <c r="D789" s="2"/>
      <c r="E789" s="2"/>
      <c r="F789" s="2"/>
    </row>
    <row r="790" spans="3:6" ht="15.75" customHeight="1" x14ac:dyDescent="0.25">
      <c r="C790" s="2"/>
      <c r="D790" s="2"/>
      <c r="E790" s="2"/>
      <c r="F790" s="2"/>
    </row>
    <row r="791" spans="3:6" ht="15.75" customHeight="1" x14ac:dyDescent="0.25">
      <c r="C791" s="2"/>
      <c r="D791" s="2"/>
      <c r="E791" s="2"/>
      <c r="F791" s="2"/>
    </row>
    <row r="792" spans="3:6" ht="15.75" customHeight="1" x14ac:dyDescent="0.25">
      <c r="C792" s="2"/>
      <c r="D792" s="2"/>
      <c r="E792" s="2"/>
      <c r="F792" s="2"/>
    </row>
    <row r="793" spans="3:6" ht="15.75" customHeight="1" x14ac:dyDescent="0.25">
      <c r="C793" s="2"/>
      <c r="D793" s="2"/>
      <c r="E793" s="2"/>
      <c r="F793" s="2"/>
    </row>
    <row r="794" spans="3:6" ht="15.75" customHeight="1" x14ac:dyDescent="0.25">
      <c r="C794" s="2"/>
      <c r="D794" s="2"/>
      <c r="E794" s="2"/>
      <c r="F794" s="2"/>
    </row>
    <row r="795" spans="3:6" ht="15.75" customHeight="1" x14ac:dyDescent="0.25">
      <c r="C795" s="2"/>
      <c r="D795" s="2"/>
      <c r="E795" s="2"/>
      <c r="F795" s="2"/>
    </row>
    <row r="796" spans="3:6" ht="15.75" customHeight="1" x14ac:dyDescent="0.25">
      <c r="C796" s="2"/>
      <c r="D796" s="2"/>
      <c r="E796" s="2"/>
      <c r="F796" s="2"/>
    </row>
    <row r="797" spans="3:6" ht="15.75" customHeight="1" x14ac:dyDescent="0.25">
      <c r="C797" s="2"/>
      <c r="D797" s="2"/>
      <c r="E797" s="2"/>
      <c r="F797" s="2"/>
    </row>
    <row r="798" spans="3:6" ht="15.75" customHeight="1" x14ac:dyDescent="0.25">
      <c r="C798" s="2"/>
      <c r="D798" s="2"/>
      <c r="E798" s="2"/>
      <c r="F798" s="2"/>
    </row>
    <row r="799" spans="3:6" ht="15.75" customHeight="1" x14ac:dyDescent="0.25">
      <c r="C799" s="2"/>
      <c r="D799" s="2"/>
      <c r="E799" s="2"/>
      <c r="F799" s="2"/>
    </row>
    <row r="800" spans="3:6" ht="15.75" customHeight="1" x14ac:dyDescent="0.25">
      <c r="C800" s="2"/>
      <c r="D800" s="2"/>
      <c r="E800" s="2"/>
      <c r="F800" s="2"/>
    </row>
    <row r="801" spans="3:6" ht="15.75" customHeight="1" x14ac:dyDescent="0.25">
      <c r="C801" s="2"/>
      <c r="D801" s="2"/>
      <c r="E801" s="2"/>
      <c r="F801" s="2"/>
    </row>
    <row r="802" spans="3:6" ht="15.75" customHeight="1" x14ac:dyDescent="0.25">
      <c r="C802" s="2"/>
      <c r="D802" s="2"/>
      <c r="E802" s="2"/>
      <c r="F802" s="2"/>
    </row>
    <row r="803" spans="3:6" ht="15.75" customHeight="1" x14ac:dyDescent="0.25">
      <c r="C803" s="2"/>
      <c r="D803" s="2"/>
      <c r="E803" s="2"/>
      <c r="F803" s="2"/>
    </row>
    <row r="804" spans="3:6" ht="15.75" customHeight="1" x14ac:dyDescent="0.25">
      <c r="C804" s="2"/>
      <c r="D804" s="2"/>
      <c r="E804" s="2"/>
      <c r="F804" s="2"/>
    </row>
    <row r="805" spans="3:6" ht="15.75" customHeight="1" x14ac:dyDescent="0.25">
      <c r="C805" s="2"/>
      <c r="D805" s="2"/>
      <c r="E805" s="2"/>
      <c r="F805" s="2"/>
    </row>
    <row r="806" spans="3:6" ht="15.75" customHeight="1" x14ac:dyDescent="0.25">
      <c r="C806" s="2"/>
      <c r="D806" s="2"/>
      <c r="E806" s="2"/>
      <c r="F806" s="2"/>
    </row>
    <row r="807" spans="3:6" ht="15.75" customHeight="1" x14ac:dyDescent="0.25">
      <c r="C807" s="2"/>
      <c r="D807" s="2"/>
      <c r="E807" s="2"/>
      <c r="F807" s="2"/>
    </row>
    <row r="808" spans="3:6" ht="15.75" customHeight="1" x14ac:dyDescent="0.25">
      <c r="C808" s="2"/>
      <c r="D808" s="2"/>
      <c r="E808" s="2"/>
      <c r="F808" s="2"/>
    </row>
    <row r="809" spans="3:6" ht="15.75" customHeight="1" x14ac:dyDescent="0.25">
      <c r="C809" s="2"/>
      <c r="D809" s="2"/>
      <c r="E809" s="2"/>
      <c r="F809" s="2"/>
    </row>
    <row r="810" spans="3:6" ht="15.75" customHeight="1" x14ac:dyDescent="0.25">
      <c r="C810" s="2"/>
      <c r="D810" s="2"/>
      <c r="E810" s="2"/>
      <c r="F810" s="2"/>
    </row>
    <row r="811" spans="3:6" ht="15.75" customHeight="1" x14ac:dyDescent="0.25">
      <c r="C811" s="2"/>
      <c r="D811" s="2"/>
      <c r="E811" s="2"/>
      <c r="F811" s="2"/>
    </row>
    <row r="812" spans="3:6" ht="15.75" customHeight="1" x14ac:dyDescent="0.25">
      <c r="C812" s="2"/>
      <c r="D812" s="2"/>
      <c r="E812" s="2"/>
      <c r="F812" s="2"/>
    </row>
    <row r="813" spans="3:6" ht="15.75" customHeight="1" x14ac:dyDescent="0.25">
      <c r="C813" s="2"/>
      <c r="D813" s="2"/>
      <c r="E813" s="2"/>
      <c r="F813" s="2"/>
    </row>
    <row r="814" spans="3:6" ht="15.75" customHeight="1" x14ac:dyDescent="0.25">
      <c r="C814" s="2"/>
      <c r="D814" s="2"/>
      <c r="E814" s="2"/>
      <c r="F814" s="2"/>
    </row>
    <row r="815" spans="3:6" ht="15.75" customHeight="1" x14ac:dyDescent="0.25">
      <c r="C815" s="2"/>
      <c r="D815" s="2"/>
      <c r="E815" s="2"/>
      <c r="F815" s="2"/>
    </row>
    <row r="816" spans="3:6" ht="15.75" customHeight="1" x14ac:dyDescent="0.25">
      <c r="C816" s="2"/>
      <c r="D816" s="2"/>
      <c r="E816" s="2"/>
      <c r="F816" s="2"/>
    </row>
    <row r="817" spans="3:6" ht="15.75" customHeight="1" x14ac:dyDescent="0.25">
      <c r="C817" s="2"/>
      <c r="D817" s="2"/>
      <c r="E817" s="2"/>
      <c r="F817" s="2"/>
    </row>
    <row r="818" spans="3:6" ht="15.75" customHeight="1" x14ac:dyDescent="0.25">
      <c r="C818" s="2"/>
      <c r="D818" s="2"/>
      <c r="E818" s="2"/>
      <c r="F818" s="2"/>
    </row>
    <row r="819" spans="3:6" ht="15.75" customHeight="1" x14ac:dyDescent="0.25">
      <c r="C819" s="2"/>
      <c r="D819" s="2"/>
      <c r="E819" s="2"/>
      <c r="F819" s="2"/>
    </row>
    <row r="820" spans="3:6" ht="15.75" customHeight="1" x14ac:dyDescent="0.25">
      <c r="C820" s="2"/>
      <c r="D820" s="2"/>
      <c r="E820" s="2"/>
      <c r="F820" s="2"/>
    </row>
    <row r="821" spans="3:6" ht="15.75" customHeight="1" x14ac:dyDescent="0.25">
      <c r="C821" s="2"/>
      <c r="D821" s="2"/>
      <c r="E821" s="2"/>
      <c r="F821" s="2"/>
    </row>
    <row r="822" spans="3:6" ht="15.75" customHeight="1" x14ac:dyDescent="0.25">
      <c r="C822" s="2"/>
      <c r="D822" s="2"/>
      <c r="E822" s="2"/>
      <c r="F822" s="2"/>
    </row>
    <row r="823" spans="3:6" ht="15.75" customHeight="1" x14ac:dyDescent="0.25">
      <c r="C823" s="2"/>
      <c r="D823" s="2"/>
      <c r="E823" s="2"/>
      <c r="F823" s="2"/>
    </row>
    <row r="824" spans="3:6" ht="15.75" customHeight="1" x14ac:dyDescent="0.25">
      <c r="C824" s="2"/>
      <c r="D824" s="2"/>
      <c r="E824" s="2"/>
      <c r="F824" s="2"/>
    </row>
    <row r="825" spans="3:6" ht="15.75" customHeight="1" x14ac:dyDescent="0.25">
      <c r="C825" s="2"/>
      <c r="D825" s="2"/>
      <c r="E825" s="2"/>
      <c r="F825" s="2"/>
    </row>
    <row r="826" spans="3:6" ht="15.75" customHeight="1" x14ac:dyDescent="0.25">
      <c r="C826" s="2"/>
      <c r="D826" s="2"/>
      <c r="E826" s="2"/>
      <c r="F826" s="2"/>
    </row>
    <row r="827" spans="3:6" ht="15.75" customHeight="1" x14ac:dyDescent="0.25">
      <c r="C827" s="2"/>
      <c r="D827" s="2"/>
      <c r="E827" s="2"/>
      <c r="F827" s="2"/>
    </row>
    <row r="828" spans="3:6" ht="15.75" customHeight="1" x14ac:dyDescent="0.25">
      <c r="C828" s="2"/>
      <c r="D828" s="2"/>
      <c r="E828" s="2"/>
      <c r="F828" s="2"/>
    </row>
    <row r="829" spans="3:6" ht="15.75" customHeight="1" x14ac:dyDescent="0.25">
      <c r="C829" s="2"/>
      <c r="D829" s="2"/>
      <c r="E829" s="2"/>
      <c r="F829" s="2"/>
    </row>
    <row r="830" spans="3:6" ht="15.75" customHeight="1" x14ac:dyDescent="0.25">
      <c r="C830" s="2"/>
      <c r="D830" s="2"/>
      <c r="E830" s="2"/>
      <c r="F830" s="2"/>
    </row>
    <row r="831" spans="3:6" ht="15.75" customHeight="1" x14ac:dyDescent="0.25">
      <c r="C831" s="2"/>
      <c r="D831" s="2"/>
      <c r="E831" s="2"/>
      <c r="F831" s="2"/>
    </row>
    <row r="832" spans="3:6" ht="15.75" customHeight="1" x14ac:dyDescent="0.25">
      <c r="C832" s="2"/>
      <c r="D832" s="2"/>
      <c r="E832" s="2"/>
      <c r="F832" s="2"/>
    </row>
    <row r="833" spans="3:6" ht="15.75" customHeight="1" x14ac:dyDescent="0.25">
      <c r="C833" s="2"/>
      <c r="D833" s="2"/>
      <c r="E833" s="2"/>
      <c r="F833" s="2"/>
    </row>
    <row r="834" spans="3:6" ht="15.75" customHeight="1" x14ac:dyDescent="0.25">
      <c r="C834" s="2"/>
      <c r="D834" s="2"/>
      <c r="E834" s="2"/>
      <c r="F834" s="2"/>
    </row>
    <row r="835" spans="3:6" ht="15.75" customHeight="1" x14ac:dyDescent="0.25">
      <c r="C835" s="2"/>
      <c r="D835" s="2"/>
      <c r="E835" s="2"/>
      <c r="F835" s="2"/>
    </row>
    <row r="836" spans="3:6" ht="15.75" customHeight="1" x14ac:dyDescent="0.25">
      <c r="C836" s="2"/>
      <c r="D836" s="2"/>
      <c r="E836" s="2"/>
      <c r="F836" s="2"/>
    </row>
    <row r="837" spans="3:6" ht="15.75" customHeight="1" x14ac:dyDescent="0.25">
      <c r="C837" s="2"/>
      <c r="D837" s="2"/>
      <c r="E837" s="2"/>
      <c r="F837" s="2"/>
    </row>
    <row r="838" spans="3:6" ht="15.75" customHeight="1" x14ac:dyDescent="0.25">
      <c r="C838" s="2"/>
      <c r="D838" s="2"/>
      <c r="E838" s="2"/>
      <c r="F838" s="2"/>
    </row>
    <row r="839" spans="3:6" ht="15.75" customHeight="1" x14ac:dyDescent="0.25">
      <c r="C839" s="2"/>
      <c r="D839" s="2"/>
      <c r="E839" s="2"/>
      <c r="F839" s="2"/>
    </row>
    <row r="840" spans="3:6" ht="15.75" customHeight="1" x14ac:dyDescent="0.25">
      <c r="C840" s="2"/>
      <c r="D840" s="2"/>
      <c r="E840" s="2"/>
      <c r="F840" s="2"/>
    </row>
    <row r="841" spans="3:6" ht="15.75" customHeight="1" x14ac:dyDescent="0.25">
      <c r="C841" s="2"/>
      <c r="D841" s="2"/>
      <c r="E841" s="2"/>
      <c r="F841" s="2"/>
    </row>
    <row r="842" spans="3:6" ht="15.75" customHeight="1" x14ac:dyDescent="0.25">
      <c r="C842" s="2"/>
      <c r="D842" s="2"/>
      <c r="E842" s="2"/>
      <c r="F842" s="2"/>
    </row>
    <row r="843" spans="3:6" ht="15.75" customHeight="1" x14ac:dyDescent="0.25">
      <c r="C843" s="2"/>
      <c r="D843" s="2"/>
      <c r="E843" s="2"/>
      <c r="F843" s="2"/>
    </row>
    <row r="844" spans="3:6" ht="15.75" customHeight="1" x14ac:dyDescent="0.25">
      <c r="C844" s="2"/>
      <c r="D844" s="2"/>
      <c r="E844" s="2"/>
      <c r="F844" s="2"/>
    </row>
    <row r="845" spans="3:6" ht="15.75" customHeight="1" x14ac:dyDescent="0.25">
      <c r="C845" s="2"/>
      <c r="D845" s="2"/>
      <c r="E845" s="2"/>
      <c r="F845" s="2"/>
    </row>
    <row r="846" spans="3:6" ht="15.75" customHeight="1" x14ac:dyDescent="0.25">
      <c r="C846" s="2"/>
      <c r="D846" s="2"/>
      <c r="E846" s="2"/>
      <c r="F846" s="2"/>
    </row>
    <row r="847" spans="3:6" ht="15.75" customHeight="1" x14ac:dyDescent="0.25">
      <c r="C847" s="2"/>
      <c r="D847" s="2"/>
      <c r="E847" s="2"/>
      <c r="F847" s="2"/>
    </row>
    <row r="848" spans="3:6" ht="15.75" customHeight="1" x14ac:dyDescent="0.25">
      <c r="C848" s="2"/>
      <c r="D848" s="2"/>
      <c r="E848" s="2"/>
      <c r="F848" s="2"/>
    </row>
    <row r="849" spans="3:6" ht="15.75" customHeight="1" x14ac:dyDescent="0.25">
      <c r="C849" s="2"/>
      <c r="D849" s="2"/>
      <c r="E849" s="2"/>
      <c r="F849" s="2"/>
    </row>
    <row r="850" spans="3:6" ht="15.75" customHeight="1" x14ac:dyDescent="0.25">
      <c r="C850" s="2"/>
      <c r="D850" s="2"/>
      <c r="E850" s="2"/>
      <c r="F850" s="2"/>
    </row>
    <row r="851" spans="3:6" ht="15.75" customHeight="1" x14ac:dyDescent="0.25">
      <c r="C851" s="2"/>
      <c r="D851" s="2"/>
      <c r="E851" s="2"/>
      <c r="F851" s="2"/>
    </row>
    <row r="852" spans="3:6" ht="15.75" customHeight="1" x14ac:dyDescent="0.25">
      <c r="C852" s="2"/>
      <c r="D852" s="2"/>
      <c r="E852" s="2"/>
      <c r="F852" s="2"/>
    </row>
    <row r="853" spans="3:6" ht="15.75" customHeight="1" x14ac:dyDescent="0.25">
      <c r="C853" s="2"/>
      <c r="D853" s="2"/>
      <c r="E853" s="2"/>
      <c r="F853" s="2"/>
    </row>
    <row r="854" spans="3:6" ht="15.75" customHeight="1" x14ac:dyDescent="0.25">
      <c r="C854" s="2"/>
      <c r="D854" s="2"/>
      <c r="E854" s="2"/>
      <c r="F854" s="2"/>
    </row>
    <row r="855" spans="3:6" ht="15.75" customHeight="1" x14ac:dyDescent="0.25">
      <c r="C855" s="2"/>
      <c r="D855" s="2"/>
      <c r="E855" s="2"/>
      <c r="F855" s="2"/>
    </row>
    <row r="856" spans="3:6" ht="15.75" customHeight="1" x14ac:dyDescent="0.25">
      <c r="C856" s="2"/>
      <c r="D856" s="2"/>
      <c r="E856" s="2"/>
      <c r="F856" s="2"/>
    </row>
    <row r="857" spans="3:6" ht="15.75" customHeight="1" x14ac:dyDescent="0.25">
      <c r="C857" s="2"/>
      <c r="D857" s="2"/>
      <c r="E857" s="2"/>
      <c r="F857" s="2"/>
    </row>
    <row r="858" spans="3:6" ht="15.75" customHeight="1" x14ac:dyDescent="0.25">
      <c r="C858" s="2"/>
      <c r="D858" s="2"/>
      <c r="E858" s="2"/>
      <c r="F858" s="2"/>
    </row>
    <row r="859" spans="3:6" ht="15.75" customHeight="1" x14ac:dyDescent="0.25">
      <c r="C859" s="2"/>
      <c r="D859" s="2"/>
      <c r="E859" s="2"/>
      <c r="F859" s="2"/>
    </row>
    <row r="860" spans="3:6" ht="15.75" customHeight="1" x14ac:dyDescent="0.25">
      <c r="C860" s="2"/>
      <c r="D860" s="2"/>
      <c r="E860" s="2"/>
      <c r="F860" s="2"/>
    </row>
    <row r="861" spans="3:6" ht="15.75" customHeight="1" x14ac:dyDescent="0.25">
      <c r="C861" s="2"/>
      <c r="D861" s="2"/>
      <c r="E861" s="2"/>
      <c r="F861" s="2"/>
    </row>
    <row r="862" spans="3:6" ht="15.75" customHeight="1" x14ac:dyDescent="0.25">
      <c r="C862" s="2"/>
      <c r="D862" s="2"/>
      <c r="E862" s="2"/>
      <c r="F862" s="2"/>
    </row>
    <row r="863" spans="3:6" ht="15.75" customHeight="1" x14ac:dyDescent="0.25">
      <c r="C863" s="2"/>
      <c r="D863" s="2"/>
      <c r="E863" s="2"/>
      <c r="F863" s="2"/>
    </row>
    <row r="864" spans="3:6" ht="15.75" customHeight="1" x14ac:dyDescent="0.25">
      <c r="C864" s="2"/>
      <c r="D864" s="2"/>
      <c r="E864" s="2"/>
      <c r="F864" s="2"/>
    </row>
    <row r="865" spans="3:6" ht="15.75" customHeight="1" x14ac:dyDescent="0.25">
      <c r="C865" s="2"/>
      <c r="D865" s="2"/>
      <c r="E865" s="2"/>
      <c r="F865" s="2"/>
    </row>
    <row r="866" spans="3:6" ht="15.75" customHeight="1" x14ac:dyDescent="0.25">
      <c r="C866" s="2"/>
      <c r="D866" s="2"/>
      <c r="E866" s="2"/>
      <c r="F866" s="2"/>
    </row>
    <row r="867" spans="3:6" ht="15.75" customHeight="1" x14ac:dyDescent="0.25">
      <c r="C867" s="2"/>
      <c r="D867" s="2"/>
      <c r="E867" s="2"/>
      <c r="F867" s="2"/>
    </row>
    <row r="868" spans="3:6" ht="15.75" customHeight="1" x14ac:dyDescent="0.25">
      <c r="C868" s="2"/>
      <c r="D868" s="2"/>
      <c r="E868" s="2"/>
      <c r="F868" s="2"/>
    </row>
    <row r="869" spans="3:6" ht="15.75" customHeight="1" x14ac:dyDescent="0.25">
      <c r="C869" s="2"/>
      <c r="D869" s="2"/>
      <c r="E869" s="2"/>
      <c r="F869" s="2"/>
    </row>
    <row r="870" spans="3:6" ht="15.75" customHeight="1" x14ac:dyDescent="0.25">
      <c r="C870" s="2"/>
      <c r="D870" s="2"/>
      <c r="E870" s="2"/>
      <c r="F870" s="2"/>
    </row>
    <row r="871" spans="3:6" ht="15.75" customHeight="1" x14ac:dyDescent="0.25">
      <c r="C871" s="2"/>
      <c r="D871" s="2"/>
      <c r="E871" s="2"/>
      <c r="F871" s="2"/>
    </row>
    <row r="872" spans="3:6" ht="15.75" customHeight="1" x14ac:dyDescent="0.25">
      <c r="C872" s="2"/>
      <c r="D872" s="2"/>
      <c r="E872" s="2"/>
      <c r="F872" s="2"/>
    </row>
    <row r="873" spans="3:6" ht="15.75" customHeight="1" x14ac:dyDescent="0.25">
      <c r="C873" s="2"/>
      <c r="D873" s="2"/>
      <c r="E873" s="2"/>
      <c r="F873" s="2"/>
    </row>
    <row r="874" spans="3:6" ht="15.75" customHeight="1" x14ac:dyDescent="0.25">
      <c r="C874" s="2"/>
      <c r="D874" s="2"/>
      <c r="E874" s="2"/>
      <c r="F874" s="2"/>
    </row>
    <row r="875" spans="3:6" ht="15.75" customHeight="1" x14ac:dyDescent="0.25">
      <c r="C875" s="2"/>
      <c r="D875" s="2"/>
      <c r="E875" s="2"/>
      <c r="F875" s="2"/>
    </row>
    <row r="876" spans="3:6" ht="15.75" customHeight="1" x14ac:dyDescent="0.25">
      <c r="C876" s="2"/>
      <c r="D876" s="2"/>
      <c r="E876" s="2"/>
      <c r="F876" s="2"/>
    </row>
    <row r="877" spans="3:6" ht="15.75" customHeight="1" x14ac:dyDescent="0.25">
      <c r="C877" s="2"/>
      <c r="D877" s="2"/>
      <c r="E877" s="2"/>
      <c r="F877" s="2"/>
    </row>
    <row r="878" spans="3:6" ht="15.75" customHeight="1" x14ac:dyDescent="0.25">
      <c r="C878" s="2"/>
      <c r="D878" s="2"/>
      <c r="E878" s="2"/>
      <c r="F878" s="2"/>
    </row>
    <row r="879" spans="3:6" ht="15.75" customHeight="1" x14ac:dyDescent="0.25">
      <c r="C879" s="2"/>
      <c r="D879" s="2"/>
      <c r="E879" s="2"/>
      <c r="F879" s="2"/>
    </row>
    <row r="880" spans="3:6" ht="15.75" customHeight="1" x14ac:dyDescent="0.25">
      <c r="C880" s="2"/>
      <c r="D880" s="2"/>
      <c r="E880" s="2"/>
      <c r="F880" s="2"/>
    </row>
    <row r="881" spans="3:6" ht="15.75" customHeight="1" x14ac:dyDescent="0.25">
      <c r="C881" s="2"/>
      <c r="D881" s="2"/>
      <c r="E881" s="2"/>
      <c r="F881" s="2"/>
    </row>
    <row r="882" spans="3:6" ht="15.75" customHeight="1" x14ac:dyDescent="0.25">
      <c r="C882" s="2"/>
      <c r="D882" s="2"/>
      <c r="E882" s="2"/>
      <c r="F882" s="2"/>
    </row>
    <row r="883" spans="3:6" ht="15.75" customHeight="1" x14ac:dyDescent="0.25">
      <c r="C883" s="2"/>
      <c r="D883" s="2"/>
      <c r="E883" s="2"/>
      <c r="F883" s="2"/>
    </row>
    <row r="884" spans="3:6" ht="15.75" customHeight="1" x14ac:dyDescent="0.25">
      <c r="C884" s="2"/>
      <c r="D884" s="2"/>
      <c r="E884" s="2"/>
      <c r="F884" s="2"/>
    </row>
    <row r="885" spans="3:6" ht="15.75" customHeight="1" x14ac:dyDescent="0.25">
      <c r="C885" s="2"/>
      <c r="D885" s="2"/>
      <c r="E885" s="2"/>
      <c r="F885" s="2"/>
    </row>
    <row r="886" spans="3:6" ht="15.75" customHeight="1" x14ac:dyDescent="0.25">
      <c r="C886" s="2"/>
      <c r="D886" s="2"/>
      <c r="E886" s="2"/>
      <c r="F886" s="2"/>
    </row>
    <row r="887" spans="3:6" ht="15.75" customHeight="1" x14ac:dyDescent="0.25">
      <c r="C887" s="2"/>
      <c r="D887" s="2"/>
      <c r="E887" s="2"/>
      <c r="F887" s="2"/>
    </row>
    <row r="888" spans="3:6" ht="15.75" customHeight="1" x14ac:dyDescent="0.25">
      <c r="C888" s="2"/>
      <c r="D888" s="2"/>
      <c r="E888" s="2"/>
      <c r="F888" s="2"/>
    </row>
    <row r="889" spans="3:6" ht="15.75" customHeight="1" x14ac:dyDescent="0.25">
      <c r="C889" s="2"/>
      <c r="D889" s="2"/>
      <c r="E889" s="2"/>
      <c r="F889" s="2"/>
    </row>
    <row r="890" spans="3:6" ht="15.75" customHeight="1" x14ac:dyDescent="0.25">
      <c r="C890" s="2"/>
      <c r="D890" s="2"/>
      <c r="E890" s="2"/>
      <c r="F890" s="2"/>
    </row>
    <row r="891" spans="3:6" ht="15.75" customHeight="1" x14ac:dyDescent="0.25">
      <c r="C891" s="2"/>
      <c r="D891" s="2"/>
      <c r="E891" s="2"/>
      <c r="F891" s="2"/>
    </row>
    <row r="892" spans="3:6" ht="15.75" customHeight="1" x14ac:dyDescent="0.25">
      <c r="C892" s="2"/>
      <c r="D892" s="2"/>
      <c r="E892" s="2"/>
      <c r="F892" s="2"/>
    </row>
    <row r="893" spans="3:6" ht="15.75" customHeight="1" x14ac:dyDescent="0.25">
      <c r="C893" s="2"/>
      <c r="D893" s="2"/>
      <c r="E893" s="2"/>
      <c r="F893" s="2"/>
    </row>
    <row r="894" spans="3:6" ht="15.75" customHeight="1" x14ac:dyDescent="0.25">
      <c r="C894" s="2"/>
      <c r="D894" s="2"/>
      <c r="E894" s="2"/>
      <c r="F894" s="2"/>
    </row>
    <row r="895" spans="3:6" ht="15.75" customHeight="1" x14ac:dyDescent="0.25">
      <c r="C895" s="2"/>
      <c r="D895" s="2"/>
      <c r="E895" s="2"/>
      <c r="F895" s="2"/>
    </row>
    <row r="896" spans="3:6" ht="15.75" customHeight="1" x14ac:dyDescent="0.25">
      <c r="C896" s="2"/>
      <c r="D896" s="2"/>
      <c r="E896" s="2"/>
      <c r="F896" s="2"/>
    </row>
    <row r="897" spans="3:6" ht="15.75" customHeight="1" x14ac:dyDescent="0.25">
      <c r="C897" s="2"/>
      <c r="D897" s="2"/>
      <c r="E897" s="2"/>
      <c r="F897" s="2"/>
    </row>
    <row r="898" spans="3:6" ht="15.75" customHeight="1" x14ac:dyDescent="0.25">
      <c r="C898" s="2"/>
      <c r="D898" s="2"/>
      <c r="E898" s="2"/>
      <c r="F898" s="2"/>
    </row>
    <row r="899" spans="3:6" ht="15.75" customHeight="1" x14ac:dyDescent="0.25">
      <c r="C899" s="2"/>
      <c r="D899" s="2"/>
      <c r="E899" s="2"/>
      <c r="F899" s="2"/>
    </row>
    <row r="900" spans="3:6" ht="15.75" customHeight="1" x14ac:dyDescent="0.25">
      <c r="C900" s="2"/>
      <c r="D900" s="2"/>
      <c r="E900" s="2"/>
      <c r="F900" s="2"/>
    </row>
    <row r="901" spans="3:6" ht="15.75" customHeight="1" x14ac:dyDescent="0.25">
      <c r="C901" s="2"/>
      <c r="D901" s="2"/>
      <c r="E901" s="2"/>
      <c r="F901" s="2"/>
    </row>
    <row r="902" spans="3:6" ht="15.75" customHeight="1" x14ac:dyDescent="0.25">
      <c r="C902" s="2"/>
      <c r="D902" s="2"/>
      <c r="E902" s="2"/>
      <c r="F902" s="2"/>
    </row>
    <row r="903" spans="3:6" ht="15.75" customHeight="1" x14ac:dyDescent="0.25">
      <c r="C903" s="2"/>
      <c r="D903" s="2"/>
      <c r="E903" s="2"/>
      <c r="F903" s="2"/>
    </row>
    <row r="904" spans="3:6" ht="15.75" customHeight="1" x14ac:dyDescent="0.25">
      <c r="C904" s="2"/>
      <c r="D904" s="2"/>
      <c r="E904" s="2"/>
      <c r="F904" s="2"/>
    </row>
    <row r="905" spans="3:6" ht="15.75" customHeight="1" x14ac:dyDescent="0.25">
      <c r="C905" s="2"/>
      <c r="D905" s="2"/>
      <c r="E905" s="2"/>
      <c r="F905" s="2"/>
    </row>
    <row r="906" spans="3:6" ht="15.75" customHeight="1" x14ac:dyDescent="0.25">
      <c r="C906" s="2"/>
      <c r="D906" s="2"/>
      <c r="E906" s="2"/>
      <c r="F906" s="2"/>
    </row>
    <row r="907" spans="3:6" ht="15.75" customHeight="1" x14ac:dyDescent="0.25">
      <c r="C907" s="2"/>
      <c r="D907" s="2"/>
      <c r="E907" s="2"/>
      <c r="F907" s="2"/>
    </row>
    <row r="908" spans="3:6" ht="15.75" customHeight="1" x14ac:dyDescent="0.25">
      <c r="C908" s="2"/>
      <c r="D908" s="2"/>
      <c r="E908" s="2"/>
      <c r="F908" s="2"/>
    </row>
    <row r="909" spans="3:6" ht="15.75" customHeight="1" x14ac:dyDescent="0.25">
      <c r="C909" s="2"/>
      <c r="D909" s="2"/>
      <c r="E909" s="2"/>
      <c r="F909" s="2"/>
    </row>
    <row r="910" spans="3:6" ht="15.75" customHeight="1" x14ac:dyDescent="0.25">
      <c r="C910" s="2"/>
      <c r="D910" s="2"/>
      <c r="E910" s="2"/>
      <c r="F910" s="2"/>
    </row>
    <row r="911" spans="3:6" ht="15.75" customHeight="1" x14ac:dyDescent="0.25">
      <c r="C911" s="2"/>
      <c r="D911" s="2"/>
      <c r="E911" s="2"/>
      <c r="F911" s="2"/>
    </row>
    <row r="912" spans="3:6" ht="15.75" customHeight="1" x14ac:dyDescent="0.25">
      <c r="C912" s="2"/>
      <c r="D912" s="2"/>
      <c r="E912" s="2"/>
      <c r="F912" s="2"/>
    </row>
    <row r="913" spans="3:6" ht="15.75" customHeight="1" x14ac:dyDescent="0.25">
      <c r="C913" s="2"/>
      <c r="D913" s="2"/>
      <c r="E913" s="2"/>
      <c r="F913" s="2"/>
    </row>
    <row r="914" spans="3:6" ht="15.75" customHeight="1" x14ac:dyDescent="0.25">
      <c r="C914" s="2"/>
      <c r="D914" s="2"/>
      <c r="E914" s="2"/>
      <c r="F914" s="2"/>
    </row>
    <row r="915" spans="3:6" ht="15.75" customHeight="1" x14ac:dyDescent="0.25">
      <c r="C915" s="2"/>
      <c r="D915" s="2"/>
      <c r="E915" s="2"/>
      <c r="F915" s="2"/>
    </row>
    <row r="916" spans="3:6" ht="15.75" customHeight="1" x14ac:dyDescent="0.25">
      <c r="C916" s="2"/>
      <c r="D916" s="2"/>
      <c r="E916" s="2"/>
      <c r="F916" s="2"/>
    </row>
    <row r="917" spans="3:6" ht="15.75" customHeight="1" x14ac:dyDescent="0.25">
      <c r="C917" s="2"/>
      <c r="D917" s="2"/>
      <c r="E917" s="2"/>
      <c r="F917" s="2"/>
    </row>
    <row r="918" spans="3:6" ht="15.75" customHeight="1" x14ac:dyDescent="0.25">
      <c r="C918" s="2"/>
      <c r="D918" s="2"/>
      <c r="E918" s="2"/>
      <c r="F918" s="2"/>
    </row>
    <row r="919" spans="3:6" ht="15.75" customHeight="1" x14ac:dyDescent="0.25">
      <c r="C919" s="2"/>
      <c r="D919" s="2"/>
      <c r="E919" s="2"/>
      <c r="F919" s="2"/>
    </row>
    <row r="920" spans="3:6" ht="15.75" customHeight="1" x14ac:dyDescent="0.25">
      <c r="C920" s="2"/>
      <c r="D920" s="2"/>
      <c r="E920" s="2"/>
      <c r="F920" s="2"/>
    </row>
    <row r="921" spans="3:6" ht="15.75" customHeight="1" x14ac:dyDescent="0.25">
      <c r="C921" s="2"/>
      <c r="D921" s="2"/>
      <c r="E921" s="2"/>
      <c r="F921" s="2"/>
    </row>
    <row r="922" spans="3:6" ht="15.75" customHeight="1" x14ac:dyDescent="0.25">
      <c r="C922" s="2"/>
      <c r="D922" s="2"/>
      <c r="E922" s="2"/>
      <c r="F922" s="2"/>
    </row>
    <row r="923" spans="3:6" ht="15.75" customHeight="1" x14ac:dyDescent="0.25">
      <c r="C923" s="2"/>
      <c r="D923" s="2"/>
      <c r="E923" s="2"/>
      <c r="F923" s="2"/>
    </row>
    <row r="924" spans="3:6" ht="15.75" customHeight="1" x14ac:dyDescent="0.25">
      <c r="C924" s="2"/>
      <c r="D924" s="2"/>
      <c r="E924" s="2"/>
      <c r="F924" s="2"/>
    </row>
    <row r="925" spans="3:6" ht="15.75" customHeight="1" x14ac:dyDescent="0.25">
      <c r="C925" s="2"/>
      <c r="D925" s="2"/>
      <c r="E925" s="2"/>
      <c r="F925" s="2"/>
    </row>
    <row r="926" spans="3:6" ht="15.75" customHeight="1" x14ac:dyDescent="0.25">
      <c r="C926" s="2"/>
      <c r="D926" s="2"/>
      <c r="E926" s="2"/>
      <c r="F926" s="2"/>
    </row>
    <row r="927" spans="3:6" ht="15.75" customHeight="1" x14ac:dyDescent="0.25">
      <c r="C927" s="2"/>
      <c r="D927" s="2"/>
      <c r="E927" s="2"/>
      <c r="F927" s="2"/>
    </row>
    <row r="928" spans="3:6" ht="15.75" customHeight="1" x14ac:dyDescent="0.25">
      <c r="C928" s="2"/>
      <c r="D928" s="2"/>
      <c r="E928" s="2"/>
      <c r="F928" s="2"/>
    </row>
    <row r="929" spans="3:6" ht="15.75" customHeight="1" x14ac:dyDescent="0.25">
      <c r="C929" s="2"/>
      <c r="D929" s="2"/>
      <c r="E929" s="2"/>
      <c r="F929" s="2"/>
    </row>
    <row r="930" spans="3:6" ht="15.75" customHeight="1" x14ac:dyDescent="0.25">
      <c r="C930" s="2"/>
      <c r="D930" s="2"/>
      <c r="E930" s="2"/>
      <c r="F930" s="2"/>
    </row>
    <row r="931" spans="3:6" ht="15.75" customHeight="1" x14ac:dyDescent="0.25">
      <c r="C931" s="2"/>
      <c r="D931" s="2"/>
      <c r="E931" s="2"/>
      <c r="F931" s="2"/>
    </row>
    <row r="932" spans="3:6" ht="15.75" customHeight="1" x14ac:dyDescent="0.25">
      <c r="C932" s="2"/>
      <c r="D932" s="2"/>
      <c r="E932" s="2"/>
      <c r="F932" s="2"/>
    </row>
    <row r="933" spans="3:6" ht="15.75" customHeight="1" x14ac:dyDescent="0.25">
      <c r="C933" s="2"/>
      <c r="D933" s="2"/>
      <c r="E933" s="2"/>
      <c r="F933" s="2"/>
    </row>
    <row r="934" spans="3:6" ht="15.75" customHeight="1" x14ac:dyDescent="0.25">
      <c r="C934" s="2"/>
      <c r="D934" s="2"/>
      <c r="E934" s="2"/>
      <c r="F934" s="2"/>
    </row>
    <row r="935" spans="3:6" ht="15.75" customHeight="1" x14ac:dyDescent="0.25">
      <c r="C935" s="2"/>
      <c r="D935" s="2"/>
      <c r="E935" s="2"/>
      <c r="F935" s="2"/>
    </row>
    <row r="936" spans="3:6" ht="15.75" customHeight="1" x14ac:dyDescent="0.25">
      <c r="C936" s="2"/>
      <c r="D936" s="2"/>
      <c r="E936" s="2"/>
      <c r="F936" s="2"/>
    </row>
    <row r="937" spans="3:6" ht="15.75" customHeight="1" x14ac:dyDescent="0.25">
      <c r="C937" s="2"/>
      <c r="D937" s="2"/>
      <c r="E937" s="2"/>
      <c r="F937" s="2"/>
    </row>
    <row r="938" spans="3:6" ht="15.75" customHeight="1" x14ac:dyDescent="0.25">
      <c r="C938" s="2"/>
      <c r="D938" s="2"/>
      <c r="E938" s="2"/>
      <c r="F938" s="2"/>
    </row>
    <row r="939" spans="3:6" ht="15.75" customHeight="1" x14ac:dyDescent="0.25">
      <c r="C939" s="2"/>
      <c r="D939" s="2"/>
      <c r="E939" s="2"/>
      <c r="F939" s="2"/>
    </row>
    <row r="940" spans="3:6" ht="15.75" customHeight="1" x14ac:dyDescent="0.25">
      <c r="C940" s="2"/>
      <c r="D940" s="2"/>
      <c r="E940" s="2"/>
      <c r="F940" s="2"/>
    </row>
    <row r="941" spans="3:6" ht="15.75" customHeight="1" x14ac:dyDescent="0.25">
      <c r="C941" s="2"/>
      <c r="D941" s="2"/>
      <c r="E941" s="2"/>
      <c r="F941" s="2"/>
    </row>
    <row r="942" spans="3:6" ht="15.75" customHeight="1" x14ac:dyDescent="0.25">
      <c r="C942" s="2"/>
      <c r="D942" s="2"/>
      <c r="E942" s="2"/>
      <c r="F942" s="2"/>
    </row>
    <row r="943" spans="3:6" ht="15.75" customHeight="1" x14ac:dyDescent="0.25">
      <c r="C943" s="2"/>
      <c r="D943" s="2"/>
      <c r="E943" s="2"/>
      <c r="F943" s="2"/>
    </row>
    <row r="944" spans="3:6" ht="15.75" customHeight="1" x14ac:dyDescent="0.25">
      <c r="C944" s="2"/>
      <c r="D944" s="2"/>
      <c r="E944" s="2"/>
      <c r="F944" s="2"/>
    </row>
    <row r="945" spans="3:6" ht="15.75" customHeight="1" x14ac:dyDescent="0.25">
      <c r="C945" s="2"/>
      <c r="D945" s="2"/>
      <c r="E945" s="2"/>
      <c r="F945" s="2"/>
    </row>
    <row r="946" spans="3:6" ht="15.75" customHeight="1" x14ac:dyDescent="0.25">
      <c r="C946" s="2"/>
      <c r="D946" s="2"/>
      <c r="E946" s="2"/>
      <c r="F946" s="2"/>
    </row>
    <row r="947" spans="3:6" ht="15.75" customHeight="1" x14ac:dyDescent="0.25">
      <c r="C947" s="2"/>
      <c r="D947" s="2"/>
      <c r="E947" s="2"/>
      <c r="F947" s="2"/>
    </row>
    <row r="948" spans="3:6" ht="15.75" customHeight="1" x14ac:dyDescent="0.25">
      <c r="C948" s="2"/>
      <c r="D948" s="2"/>
      <c r="E948" s="2"/>
      <c r="F948" s="2"/>
    </row>
    <row r="949" spans="3:6" ht="15.75" customHeight="1" x14ac:dyDescent="0.25">
      <c r="C949" s="2"/>
      <c r="D949" s="2"/>
      <c r="E949" s="2"/>
      <c r="F949" s="2"/>
    </row>
    <row r="950" spans="3:6" ht="15.75" customHeight="1" x14ac:dyDescent="0.25">
      <c r="C950" s="2"/>
      <c r="D950" s="2"/>
      <c r="E950" s="2"/>
      <c r="F950" s="2"/>
    </row>
    <row r="951" spans="3:6" ht="15.75" customHeight="1" x14ac:dyDescent="0.25">
      <c r="C951" s="2"/>
      <c r="D951" s="2"/>
      <c r="E951" s="2"/>
      <c r="F951" s="2"/>
    </row>
    <row r="952" spans="3:6" ht="15.75" customHeight="1" x14ac:dyDescent="0.25">
      <c r="C952" s="2"/>
      <c r="D952" s="2"/>
      <c r="E952" s="2"/>
      <c r="F952" s="2"/>
    </row>
    <row r="953" spans="3:6" ht="15.75" customHeight="1" x14ac:dyDescent="0.25">
      <c r="C953" s="2"/>
      <c r="D953" s="2"/>
      <c r="E953" s="2"/>
      <c r="F953" s="2"/>
    </row>
    <row r="954" spans="3:6" ht="15.75" customHeight="1" x14ac:dyDescent="0.25">
      <c r="C954" s="2"/>
      <c r="D954" s="2"/>
      <c r="E954" s="2"/>
      <c r="F954" s="2"/>
    </row>
    <row r="955" spans="3:6" ht="15.75" customHeight="1" x14ac:dyDescent="0.25">
      <c r="C955" s="2"/>
      <c r="D955" s="2"/>
      <c r="E955" s="2"/>
      <c r="F955" s="2"/>
    </row>
    <row r="956" spans="3:6" ht="15.75" customHeight="1" x14ac:dyDescent="0.25">
      <c r="C956" s="2"/>
      <c r="D956" s="2"/>
      <c r="E956" s="2"/>
      <c r="F956" s="2"/>
    </row>
    <row r="957" spans="3:6" ht="15.75" customHeight="1" x14ac:dyDescent="0.25">
      <c r="C957" s="2"/>
      <c r="D957" s="2"/>
      <c r="E957" s="2"/>
      <c r="F957" s="2"/>
    </row>
    <row r="958" spans="3:6" ht="15.75" customHeight="1" x14ac:dyDescent="0.25">
      <c r="C958" s="2"/>
      <c r="D958" s="2"/>
      <c r="E958" s="2"/>
      <c r="F958" s="2"/>
    </row>
    <row r="959" spans="3:6" ht="15.75" customHeight="1" x14ac:dyDescent="0.25">
      <c r="C959" s="2"/>
      <c r="D959" s="2"/>
      <c r="E959" s="2"/>
      <c r="F959" s="2"/>
    </row>
    <row r="960" spans="3:6" ht="15.75" customHeight="1" x14ac:dyDescent="0.25">
      <c r="C960" s="2"/>
      <c r="D960" s="2"/>
      <c r="E960" s="2"/>
      <c r="F960" s="2"/>
    </row>
    <row r="961" spans="3:6" ht="15.75" customHeight="1" x14ac:dyDescent="0.25">
      <c r="C961" s="2"/>
      <c r="D961" s="2"/>
      <c r="E961" s="2"/>
      <c r="F961" s="2"/>
    </row>
    <row r="962" spans="3:6" ht="15.75" customHeight="1" x14ac:dyDescent="0.25">
      <c r="C962" s="2"/>
      <c r="D962" s="2"/>
      <c r="E962" s="2"/>
      <c r="F962" s="2"/>
    </row>
    <row r="963" spans="3:6" ht="15.75" customHeight="1" x14ac:dyDescent="0.25">
      <c r="C963" s="2"/>
      <c r="D963" s="2"/>
      <c r="E963" s="2"/>
      <c r="F963" s="2"/>
    </row>
    <row r="964" spans="3:6" ht="15.75" customHeight="1" x14ac:dyDescent="0.25">
      <c r="C964" s="2"/>
      <c r="D964" s="2"/>
      <c r="E964" s="2"/>
      <c r="F964" s="2"/>
    </row>
    <row r="965" spans="3:6" ht="15.75" customHeight="1" x14ac:dyDescent="0.25">
      <c r="C965" s="2"/>
      <c r="D965" s="2"/>
      <c r="E965" s="2"/>
      <c r="F965" s="2"/>
    </row>
    <row r="966" spans="3:6" ht="15.75" customHeight="1" x14ac:dyDescent="0.25">
      <c r="C966" s="2"/>
      <c r="D966" s="2"/>
      <c r="E966" s="2"/>
      <c r="F966" s="2"/>
    </row>
    <row r="967" spans="3:6" ht="15.75" customHeight="1" x14ac:dyDescent="0.25">
      <c r="C967" s="2"/>
      <c r="D967" s="2"/>
      <c r="E967" s="2"/>
      <c r="F967" s="2"/>
    </row>
    <row r="968" spans="3:6" ht="15.75" customHeight="1" x14ac:dyDescent="0.25">
      <c r="C968" s="2"/>
      <c r="D968" s="2"/>
      <c r="E968" s="2"/>
      <c r="F968" s="2"/>
    </row>
    <row r="969" spans="3:6" ht="15.75" customHeight="1" x14ac:dyDescent="0.25">
      <c r="C969" s="2"/>
      <c r="D969" s="2"/>
      <c r="E969" s="2"/>
      <c r="F969" s="2"/>
    </row>
    <row r="970" spans="3:6" ht="15.75" customHeight="1" x14ac:dyDescent="0.25">
      <c r="C970" s="2"/>
      <c r="D970" s="2"/>
      <c r="E970" s="2"/>
      <c r="F970" s="2"/>
    </row>
    <row r="971" spans="3:6" ht="15.75" customHeight="1" x14ac:dyDescent="0.25">
      <c r="C971" s="2"/>
      <c r="D971" s="2"/>
      <c r="E971" s="2"/>
      <c r="F971" s="2"/>
    </row>
    <row r="972" spans="3:6" ht="15.75" customHeight="1" x14ac:dyDescent="0.25">
      <c r="C972" s="2"/>
      <c r="D972" s="2"/>
      <c r="E972" s="2"/>
      <c r="F972" s="2"/>
    </row>
    <row r="973" spans="3:6" ht="15.75" customHeight="1" x14ac:dyDescent="0.25">
      <c r="C973" s="2"/>
      <c r="D973" s="2"/>
      <c r="E973" s="2"/>
      <c r="F973" s="2"/>
    </row>
    <row r="974" spans="3:6" ht="15.75" customHeight="1" x14ac:dyDescent="0.25">
      <c r="C974" s="2"/>
      <c r="D974" s="2"/>
      <c r="E974" s="2"/>
      <c r="F974" s="2"/>
    </row>
    <row r="975" spans="3:6" ht="15.75" customHeight="1" x14ac:dyDescent="0.25">
      <c r="C975" s="2"/>
      <c r="D975" s="2"/>
      <c r="E975" s="2"/>
      <c r="F975" s="2"/>
    </row>
    <row r="976" spans="3:6" ht="15.75" customHeight="1" x14ac:dyDescent="0.25">
      <c r="C976" s="2"/>
      <c r="D976" s="2"/>
      <c r="E976" s="2"/>
      <c r="F976" s="2"/>
    </row>
    <row r="977" spans="3:6" ht="15.75" customHeight="1" x14ac:dyDescent="0.25">
      <c r="C977" s="2"/>
      <c r="D977" s="2"/>
      <c r="E977" s="2"/>
      <c r="F977" s="2"/>
    </row>
    <row r="978" spans="3:6" ht="15.75" customHeight="1" x14ac:dyDescent="0.25">
      <c r="C978" s="2"/>
      <c r="D978" s="2"/>
      <c r="E978" s="2"/>
      <c r="F978" s="2"/>
    </row>
    <row r="979" spans="3:6" ht="15.75" customHeight="1" x14ac:dyDescent="0.25">
      <c r="C979" s="2"/>
      <c r="D979" s="2"/>
      <c r="E979" s="2"/>
      <c r="F979" s="2"/>
    </row>
    <row r="980" spans="3:6" ht="15.75" customHeight="1" x14ac:dyDescent="0.25">
      <c r="C980" s="2"/>
      <c r="D980" s="2"/>
      <c r="E980" s="2"/>
      <c r="F980" s="2"/>
    </row>
    <row r="981" spans="3:6" ht="15.75" customHeight="1" x14ac:dyDescent="0.25">
      <c r="C981" s="2"/>
      <c r="D981" s="2"/>
      <c r="E981" s="2"/>
      <c r="F981" s="2"/>
    </row>
    <row r="982" spans="3:6" ht="15.75" customHeight="1" x14ac:dyDescent="0.25">
      <c r="C982" s="2"/>
      <c r="D982" s="2"/>
      <c r="E982" s="2"/>
      <c r="F982" s="2"/>
    </row>
    <row r="983" spans="3:6" ht="15.75" customHeight="1" x14ac:dyDescent="0.25">
      <c r="C983" s="2"/>
      <c r="D983" s="2"/>
      <c r="E983" s="2"/>
      <c r="F983" s="2"/>
    </row>
    <row r="984" spans="3:6" ht="15.75" customHeight="1" x14ac:dyDescent="0.25">
      <c r="C984" s="2"/>
      <c r="D984" s="2"/>
      <c r="E984" s="2"/>
      <c r="F984" s="2"/>
    </row>
    <row r="985" spans="3:6" ht="15.75" customHeight="1" x14ac:dyDescent="0.25">
      <c r="C985" s="2"/>
      <c r="D985" s="2"/>
      <c r="E985" s="2"/>
      <c r="F985" s="2"/>
    </row>
    <row r="986" spans="3:6" ht="15.75" customHeight="1" x14ac:dyDescent="0.25">
      <c r="C986" s="2"/>
      <c r="D986" s="2"/>
      <c r="E986" s="2"/>
      <c r="F986" s="2"/>
    </row>
    <row r="987" spans="3:6" ht="15.75" customHeight="1" x14ac:dyDescent="0.25">
      <c r="C987" s="2"/>
      <c r="D987" s="2"/>
      <c r="E987" s="2"/>
      <c r="F987" s="2"/>
    </row>
    <row r="988" spans="3:6" ht="15.75" customHeight="1" x14ac:dyDescent="0.25">
      <c r="C988" s="2"/>
      <c r="D988" s="2"/>
      <c r="E988" s="2"/>
      <c r="F988" s="2"/>
    </row>
    <row r="989" spans="3:6" ht="15.75" customHeight="1" x14ac:dyDescent="0.25">
      <c r="C989" s="2"/>
      <c r="D989" s="2"/>
      <c r="E989" s="2"/>
      <c r="F989" s="2"/>
    </row>
    <row r="990" spans="3:6" ht="15.75" customHeight="1" x14ac:dyDescent="0.25">
      <c r="C990" s="2"/>
      <c r="D990" s="2"/>
      <c r="E990" s="2"/>
      <c r="F990" s="2"/>
    </row>
    <row r="991" spans="3:6" ht="15.75" customHeight="1" x14ac:dyDescent="0.25">
      <c r="C991" s="2"/>
      <c r="D991" s="2"/>
      <c r="E991" s="2"/>
      <c r="F991" s="2"/>
    </row>
    <row r="992" spans="3:6" ht="15.75" customHeight="1" x14ac:dyDescent="0.25">
      <c r="C992" s="2"/>
      <c r="D992" s="2"/>
      <c r="E992" s="2"/>
      <c r="F992" s="2"/>
    </row>
    <row r="993" spans="3:6" ht="15.75" customHeight="1" x14ac:dyDescent="0.25">
      <c r="C993" s="2"/>
      <c r="D993" s="2"/>
      <c r="E993" s="2"/>
      <c r="F993" s="2"/>
    </row>
    <row r="994" spans="3:6" ht="15.75" customHeight="1" x14ac:dyDescent="0.25">
      <c r="C994" s="2"/>
      <c r="D994" s="2"/>
      <c r="E994" s="2"/>
      <c r="F994" s="2"/>
    </row>
    <row r="995" spans="3:6" ht="15.75" customHeight="1" x14ac:dyDescent="0.25">
      <c r="C995" s="2"/>
      <c r="D995" s="2"/>
      <c r="E995" s="2"/>
      <c r="F995" s="2"/>
    </row>
    <row r="996" spans="3:6" ht="15.75" customHeight="1" x14ac:dyDescent="0.25">
      <c r="C996" s="2"/>
      <c r="D996" s="2"/>
      <c r="E996" s="2"/>
      <c r="F996" s="2"/>
    </row>
    <row r="997" spans="3:6" ht="15.75" customHeight="1" x14ac:dyDescent="0.25">
      <c r="C997" s="2"/>
      <c r="D997" s="2"/>
      <c r="E997" s="2"/>
      <c r="F997" s="2"/>
    </row>
    <row r="998" spans="3:6" ht="15.75" customHeight="1" x14ac:dyDescent="0.25">
      <c r="C998" s="2"/>
      <c r="D998" s="2"/>
      <c r="E998" s="2"/>
      <c r="F998" s="2"/>
    </row>
    <row r="999" spans="3:6" ht="15.75" customHeight="1" x14ac:dyDescent="0.25">
      <c r="C999" s="2"/>
      <c r="D999" s="2"/>
      <c r="E999" s="2"/>
      <c r="F999" s="2"/>
    </row>
    <row r="1000" spans="3:6" ht="15.75" customHeight="1" x14ac:dyDescent="0.25"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Screenshot</vt:lpstr>
      <vt:lpstr>Market Segmentation &gt;&gt;</vt:lpstr>
      <vt:lpstr>Combined Data</vt:lpstr>
      <vt:lpstr>Market1</vt:lpstr>
      <vt:lpstr>Market2B</vt:lpstr>
      <vt:lpstr>Market3B</vt:lpstr>
      <vt:lpstr>Market4B</vt:lpstr>
      <vt:lpstr>Market5B</vt:lpstr>
      <vt:lpstr>Back Up Data &gt;&gt;</vt:lpstr>
      <vt:lpstr>Market Cohort Data</vt:lpstr>
      <vt:lpstr>Customer Acquisition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Ebosele Ayewoh</dc:creator>
  <cp:lastModifiedBy>Ebosele Ayewoh</cp:lastModifiedBy>
  <dcterms:created xsi:type="dcterms:W3CDTF">2022-10-21T06:07:11Z</dcterms:created>
  <dcterms:modified xsi:type="dcterms:W3CDTF">2023-07-18T04:13:34Z</dcterms:modified>
</cp:coreProperties>
</file>