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87DD9F1-F170-48CF-96EB-55C66783C55A}" xr6:coauthVersionLast="47" xr6:coauthVersionMax="47" xr10:uidLastSave="{00000000-0000-0000-0000-000000000000}"/>
  <bookViews>
    <workbookView xWindow="-108" yWindow="-108" windowWidth="23256" windowHeight="12456" firstSheet="6" activeTab="12" xr2:uid="{442FDB75-D636-4757-8EEF-882168FE5C56}"/>
  </bookViews>
  <sheets>
    <sheet name="RENATA" sheetId="1" r:id="rId1"/>
    <sheet name="ACI" sheetId="2" r:id="rId2"/>
    <sheet name="SQUAREPHARMA" sheetId="3" r:id="rId3"/>
    <sheet name="DSEX" sheetId="9" r:id="rId4"/>
    <sheet name="RRR" sheetId="6" r:id="rId5"/>
    <sheet name="Lanka-SQUAREPHARMA" sheetId="4" r:id="rId6"/>
    <sheet name="Lanka RENATA" sheetId="13" r:id="rId7"/>
    <sheet name="Lanka ACI" sheetId="14" r:id="rId8"/>
    <sheet name="DDM" sheetId="5" r:id="rId9"/>
    <sheet name="FCFE SQUAREPHARMA" sheetId="7" r:id="rId10"/>
    <sheet name="FCFE RENATA" sheetId="15" r:id="rId11"/>
    <sheet name="FCFE ACI" sheetId="16" r:id="rId12"/>
    <sheet name="Beta ACI" sheetId="8" r:id="rId13"/>
    <sheet name="Portfolio" sheetId="10" r:id="rId14"/>
  </sheets>
  <definedNames>
    <definedName name="solver_adj" localSheetId="13" hidden="1">Portfolio!$J$5:$L$5</definedName>
    <definedName name="solver_cvg" localSheetId="13" hidden="1">0.0001</definedName>
    <definedName name="solver_drv" localSheetId="13" hidden="1">1</definedName>
    <definedName name="solver_eng" localSheetId="13" hidden="1">2</definedName>
    <definedName name="solver_est" localSheetId="13" hidden="1">1</definedName>
    <definedName name="solver_itr" localSheetId="13" hidden="1">2147483647</definedName>
    <definedName name="solver_lhs1" localSheetId="13" hidden="1">Portfolio!$M$5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1</definedName>
    <definedName name="solver_nwt" localSheetId="13" hidden="1">1</definedName>
    <definedName name="solver_opt" localSheetId="13" hidden="1">Portfolio!$J$12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hs1" localSheetId="13" hidden="1">1</definedName>
    <definedName name="solver_rlx" localSheetId="13" hidden="1">2</definedName>
    <definedName name="solver_rsd" localSheetId="13" hidden="1">0</definedName>
    <definedName name="solver_scl" localSheetId="13" hidden="1">1</definedName>
    <definedName name="solver_sho" localSheetId="13" hidden="1">2</definedName>
    <definedName name="solver_ssz" localSheetId="13" hidden="1">100</definedName>
    <definedName name="solver_tim" localSheetId="13" hidden="1">2147483647</definedName>
    <definedName name="solver_tol" localSheetId="13" hidden="1">0.01</definedName>
    <definedName name="solver_typ" localSheetId="13" hidden="1">1</definedName>
    <definedName name="solver_val" localSheetId="13" hidden="1">0</definedName>
    <definedName name="solver_ver" localSheetId="1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6" l="1"/>
  <c r="H5" i="16"/>
  <c r="I5" i="16" s="1"/>
  <c r="G4" i="16"/>
  <c r="G5" i="16"/>
  <c r="D45" i="16"/>
  <c r="D44" i="16"/>
  <c r="D43" i="16"/>
  <c r="G38" i="16"/>
  <c r="G26" i="16"/>
  <c r="D32" i="16" s="1"/>
  <c r="G25" i="16"/>
  <c r="G24" i="16"/>
  <c r="G23" i="16"/>
  <c r="H23" i="16" s="1"/>
  <c r="I23" i="16" s="1"/>
  <c r="G22" i="16"/>
  <c r="G21" i="16"/>
  <c r="H18" i="16"/>
  <c r="E18" i="16"/>
  <c r="H17" i="16"/>
  <c r="E17" i="16"/>
  <c r="H16" i="16"/>
  <c r="E16" i="16"/>
  <c r="H15" i="16"/>
  <c r="E15" i="16"/>
  <c r="H14" i="16"/>
  <c r="E14" i="16"/>
  <c r="H13" i="16"/>
  <c r="E13" i="16"/>
  <c r="G9" i="16"/>
  <c r="G8" i="16"/>
  <c r="G7" i="16"/>
  <c r="G6" i="16"/>
  <c r="C42" i="15"/>
  <c r="F21" i="15"/>
  <c r="F22" i="15"/>
  <c r="G22" i="15" s="1"/>
  <c r="H22" i="15" s="1"/>
  <c r="F23" i="15"/>
  <c r="G23" i="15" s="1"/>
  <c r="H23" i="15" s="1"/>
  <c r="F24" i="15"/>
  <c r="G24" i="15" s="1"/>
  <c r="H24" i="15" s="1"/>
  <c r="F25" i="15"/>
  <c r="F26" i="15"/>
  <c r="G26" i="15"/>
  <c r="H26" i="15" s="1"/>
  <c r="G14" i="15"/>
  <c r="G15" i="15"/>
  <c r="G16" i="15"/>
  <c r="G17" i="15"/>
  <c r="G18" i="15"/>
  <c r="G13" i="15"/>
  <c r="D18" i="15"/>
  <c r="D17" i="15"/>
  <c r="D16" i="15"/>
  <c r="D15" i="15"/>
  <c r="D14" i="15"/>
  <c r="D13" i="15"/>
  <c r="F9" i="15"/>
  <c r="F8" i="15"/>
  <c r="F7" i="15"/>
  <c r="F6" i="15"/>
  <c r="F5" i="15"/>
  <c r="C43" i="15"/>
  <c r="F37" i="15"/>
  <c r="F4" i="15"/>
  <c r="C43" i="7"/>
  <c r="F3" i="7"/>
  <c r="H8" i="16" l="1"/>
  <c r="I8" i="16" s="1"/>
  <c r="H9" i="16"/>
  <c r="I9" i="16" s="1"/>
  <c r="H25" i="16"/>
  <c r="I25" i="16" s="1"/>
  <c r="H6" i="16"/>
  <c r="I6" i="16" s="1"/>
  <c r="H22" i="16"/>
  <c r="I22" i="16" s="1"/>
  <c r="H26" i="16"/>
  <c r="I26" i="16" s="1"/>
  <c r="H7" i="16"/>
  <c r="I7" i="16" s="1"/>
  <c r="H24" i="16"/>
  <c r="I24" i="16" s="1"/>
  <c r="E32" i="16"/>
  <c r="G25" i="15"/>
  <c r="H25" i="15" s="1"/>
  <c r="C44" i="15"/>
  <c r="G7" i="15"/>
  <c r="H7" i="15" s="1"/>
  <c r="G6" i="15"/>
  <c r="H6" i="15" s="1"/>
  <c r="G8" i="15"/>
  <c r="H8" i="15" s="1"/>
  <c r="G5" i="15"/>
  <c r="H5" i="15" s="1"/>
  <c r="G9" i="15"/>
  <c r="H9" i="15" s="1"/>
  <c r="I10" i="16" l="1"/>
  <c r="D33" i="16"/>
  <c r="E33" i="16"/>
  <c r="D34" i="16"/>
  <c r="C31" i="15"/>
  <c r="C32" i="15" s="1"/>
  <c r="H10" i="15"/>
  <c r="D35" i="16" l="1"/>
  <c r="E34" i="16"/>
  <c r="D31" i="15"/>
  <c r="D32" i="15"/>
  <c r="C33" i="15"/>
  <c r="D36" i="16" l="1"/>
  <c r="E35" i="16"/>
  <c r="D33" i="15"/>
  <c r="C34" i="15"/>
  <c r="D37" i="16" l="1"/>
  <c r="E37" i="16" s="1"/>
  <c r="E39" i="16" s="1"/>
  <c r="F40" i="16" s="1"/>
  <c r="E36" i="16"/>
  <c r="C35" i="15"/>
  <c r="D34" i="15"/>
  <c r="C36" i="15" l="1"/>
  <c r="D36" i="15" s="1"/>
  <c r="D38" i="15" s="1"/>
  <c r="E39" i="15" s="1"/>
  <c r="D35" i="15"/>
  <c r="E13" i="14" l="1"/>
  <c r="D15" i="14"/>
  <c r="C15" i="14"/>
  <c r="M5" i="10"/>
  <c r="H4" i="5"/>
  <c r="C24" i="6"/>
  <c r="L18" i="10" l="1"/>
  <c r="K17" i="10"/>
  <c r="J16" i="10"/>
  <c r="K6" i="10" l="1"/>
  <c r="L6" i="10"/>
  <c r="J6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4" i="10"/>
  <c r="J3" i="10" l="1"/>
  <c r="K4" i="10"/>
  <c r="L4" i="10"/>
  <c r="L3" i="10"/>
  <c r="J4" i="10"/>
  <c r="K3" i="10"/>
  <c r="M6" i="10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3" i="8"/>
  <c r="D4" i="8"/>
  <c r="D5" i="8"/>
  <c r="D6" i="8"/>
  <c r="D7" i="8"/>
  <c r="H3" i="8" s="1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3" i="8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3" i="9"/>
  <c r="C42" i="7"/>
  <c r="C41" i="7"/>
  <c r="J43" i="5"/>
  <c r="D12" i="7"/>
  <c r="F36" i="7"/>
  <c r="G4" i="7"/>
  <c r="G22" i="7"/>
  <c r="H22" i="7" s="1"/>
  <c r="F21" i="7"/>
  <c r="F22" i="7"/>
  <c r="F23" i="7"/>
  <c r="G23" i="7" s="1"/>
  <c r="H23" i="7" s="1"/>
  <c r="F24" i="7"/>
  <c r="G24" i="7" s="1"/>
  <c r="H24" i="7" s="1"/>
  <c r="F25" i="7"/>
  <c r="F20" i="7"/>
  <c r="H7" i="7"/>
  <c r="H8" i="7"/>
  <c r="G7" i="7"/>
  <c r="G8" i="7"/>
  <c r="F4" i="7"/>
  <c r="F5" i="7"/>
  <c r="G5" i="7" s="1"/>
  <c r="H5" i="7" s="1"/>
  <c r="F6" i="7"/>
  <c r="F7" i="7"/>
  <c r="F8" i="7"/>
  <c r="G13" i="7"/>
  <c r="G14" i="7"/>
  <c r="G15" i="7"/>
  <c r="G16" i="7"/>
  <c r="G17" i="7"/>
  <c r="G12" i="7"/>
  <c r="D13" i="7"/>
  <c r="D14" i="7"/>
  <c r="D15" i="7"/>
  <c r="D16" i="7"/>
  <c r="D17" i="7"/>
  <c r="I6" i="6"/>
  <c r="I12" i="6"/>
  <c r="I18" i="6"/>
  <c r="H4" i="6"/>
  <c r="I4" i="6" s="1"/>
  <c r="H5" i="6"/>
  <c r="I5" i="6" s="1"/>
  <c r="H6" i="6"/>
  <c r="H7" i="6"/>
  <c r="I7" i="6" s="1"/>
  <c r="H8" i="6"/>
  <c r="I8" i="6" s="1"/>
  <c r="H9" i="6"/>
  <c r="I9" i="6" s="1"/>
  <c r="H10" i="6"/>
  <c r="I10" i="6" s="1"/>
  <c r="H11" i="6"/>
  <c r="I11" i="6" s="1"/>
  <c r="H12" i="6"/>
  <c r="H13" i="6"/>
  <c r="I13" i="6" s="1"/>
  <c r="H14" i="6"/>
  <c r="I14" i="6" s="1"/>
  <c r="H15" i="6"/>
  <c r="I15" i="6" s="1"/>
  <c r="H16" i="6"/>
  <c r="I16" i="6" s="1"/>
  <c r="H17" i="6"/>
  <c r="I17" i="6" s="1"/>
  <c r="D27" i="6" s="1"/>
  <c r="H18" i="6"/>
  <c r="H19" i="6"/>
  <c r="I19" i="6" s="1"/>
  <c r="H20" i="6"/>
  <c r="I20" i="6" s="1"/>
  <c r="H21" i="6"/>
  <c r="I21" i="6" s="1"/>
  <c r="H3" i="6"/>
  <c r="I3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28" i="6" s="1"/>
  <c r="D18" i="6"/>
  <c r="E18" i="6" s="1"/>
  <c r="D19" i="6"/>
  <c r="E19" i="6" s="1"/>
  <c r="D20" i="6"/>
  <c r="E20" i="6" s="1"/>
  <c r="D21" i="6"/>
  <c r="E21" i="6" s="1"/>
  <c r="D4" i="6"/>
  <c r="E4" i="6" s="1"/>
  <c r="C17" i="5"/>
  <c r="D17" i="5"/>
  <c r="E17" i="5"/>
  <c r="F17" i="5"/>
  <c r="G17" i="5"/>
  <c r="B17" i="5"/>
  <c r="C16" i="5"/>
  <c r="D16" i="5"/>
  <c r="E16" i="5"/>
  <c r="F16" i="5"/>
  <c r="G16" i="5"/>
  <c r="B16" i="5"/>
  <c r="C15" i="5"/>
  <c r="D15" i="5"/>
  <c r="E15" i="5"/>
  <c r="F15" i="5"/>
  <c r="G15" i="5"/>
  <c r="B15" i="5"/>
  <c r="D14" i="5"/>
  <c r="E14" i="5"/>
  <c r="F14" i="5"/>
  <c r="G14" i="5"/>
  <c r="C14" i="5"/>
  <c r="D12" i="5"/>
  <c r="E12" i="5"/>
  <c r="F12" i="5"/>
  <c r="G12" i="5"/>
  <c r="C12" i="5"/>
  <c r="C10" i="5"/>
  <c r="D10" i="5"/>
  <c r="E10" i="5"/>
  <c r="F10" i="5"/>
  <c r="G10" i="5"/>
  <c r="B10" i="5"/>
  <c r="D9" i="5"/>
  <c r="E9" i="5"/>
  <c r="F9" i="5"/>
  <c r="G9" i="5"/>
  <c r="C9" i="5"/>
  <c r="C7" i="5"/>
  <c r="D7" i="5"/>
  <c r="E7" i="5"/>
  <c r="F7" i="5"/>
  <c r="G7" i="5"/>
  <c r="B7" i="5"/>
  <c r="D6" i="5"/>
  <c r="E6" i="5"/>
  <c r="F6" i="5"/>
  <c r="G6" i="5"/>
  <c r="C6" i="5"/>
  <c r="D3" i="5"/>
  <c r="E3" i="5"/>
  <c r="F3" i="5"/>
  <c r="G3" i="5"/>
  <c r="C3" i="5"/>
  <c r="G3" i="8" l="1"/>
  <c r="C25" i="6"/>
  <c r="D26" i="6"/>
  <c r="D29" i="6" s="1"/>
  <c r="I22" i="5" s="1"/>
  <c r="G6" i="7"/>
  <c r="H6" i="7" s="1"/>
  <c r="G21" i="7"/>
  <c r="H21" i="7" s="1"/>
  <c r="H26" i="7" s="1"/>
  <c r="C30" i="7" s="1"/>
  <c r="G25" i="7"/>
  <c r="H25" i="7" s="1"/>
  <c r="H4" i="7"/>
  <c r="E18" i="5"/>
  <c r="G18" i="5"/>
  <c r="F18" i="5"/>
  <c r="H3" i="5"/>
  <c r="I2" i="5" s="1"/>
  <c r="J2" i="5" s="1"/>
  <c r="K2" i="5" s="1"/>
  <c r="L2" i="5" s="1"/>
  <c r="M2" i="5" s="1"/>
  <c r="N2" i="5" s="1"/>
  <c r="C18" i="5"/>
  <c r="H7" i="5"/>
  <c r="I5" i="5" s="1"/>
  <c r="J5" i="5" s="1"/>
  <c r="K5" i="5" s="1"/>
  <c r="L5" i="5" s="1"/>
  <c r="M5" i="5" s="1"/>
  <c r="N5" i="5" s="1"/>
  <c r="H12" i="5"/>
  <c r="H16" i="5"/>
  <c r="H10" i="5"/>
  <c r="D18" i="5"/>
  <c r="J10" i="10" l="1" a="1"/>
  <c r="J10" i="10" s="1"/>
  <c r="J21" i="10" s="1"/>
  <c r="J9" i="10"/>
  <c r="K21" i="10" s="1"/>
  <c r="C31" i="7"/>
  <c r="D30" i="7"/>
  <c r="H9" i="7"/>
  <c r="M8" i="5"/>
  <c r="G19" i="5"/>
  <c r="N8" i="5"/>
  <c r="N13" i="5" s="1"/>
  <c r="N11" i="5" s="1"/>
  <c r="N17" i="5" s="1"/>
  <c r="N18" i="5" s="1"/>
  <c r="M18" i="5" s="1"/>
  <c r="I8" i="5"/>
  <c r="I13" i="5" s="1"/>
  <c r="I11" i="5" s="1"/>
  <c r="K8" i="5"/>
  <c r="K13" i="5" s="1"/>
  <c r="K11" i="5" s="1"/>
  <c r="L8" i="5"/>
  <c r="L13" i="5" s="1"/>
  <c r="L11" i="5" s="1"/>
  <c r="J8" i="5"/>
  <c r="J13" i="5" s="1"/>
  <c r="J11" i="5" s="1"/>
  <c r="M13" i="5"/>
  <c r="M11" i="5" s="1"/>
  <c r="J12" i="10" l="1"/>
  <c r="C32" i="7"/>
  <c r="D31" i="7"/>
  <c r="L17" i="5"/>
  <c r="M17" i="5"/>
  <c r="J17" i="5"/>
  <c r="I17" i="5"/>
  <c r="K17" i="5"/>
  <c r="C33" i="7" l="1"/>
  <c r="D32" i="7"/>
  <c r="L19" i="5"/>
  <c r="L20" i="5" s="1"/>
  <c r="L27" i="5"/>
  <c r="L28" i="5" s="1"/>
  <c r="M19" i="5"/>
  <c r="M20" i="5" s="1"/>
  <c r="M27" i="5"/>
  <c r="M28" i="5" s="1"/>
  <c r="K19" i="5"/>
  <c r="K20" i="5" s="1"/>
  <c r="K27" i="5"/>
  <c r="K28" i="5" s="1"/>
  <c r="I19" i="5"/>
  <c r="I20" i="5" s="1"/>
  <c r="I27" i="5"/>
  <c r="I28" i="5" s="1"/>
  <c r="J19" i="5"/>
  <c r="J20" i="5" s="1"/>
  <c r="J27" i="5"/>
  <c r="J28" i="5" s="1"/>
  <c r="D33" i="7" l="1"/>
  <c r="C34" i="7"/>
  <c r="N20" i="5"/>
  <c r="L23" i="5" s="1"/>
  <c r="L29" i="5"/>
  <c r="C35" i="7" l="1"/>
  <c r="D35" i="7" s="1"/>
  <c r="D37" i="7" s="1"/>
  <c r="E38" i="7" s="1"/>
  <c r="D34" i="7"/>
</calcChain>
</file>

<file path=xl/sharedStrings.xml><?xml version="1.0" encoding="utf-8"?>
<sst xmlns="http://schemas.openxmlformats.org/spreadsheetml/2006/main" count="481" uniqueCount="150">
  <si>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</si>
  <si>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</si>
  <si>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</si>
  <si>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</si>
  <si>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</si>
  <si>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</si>
  <si>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</si>
  <si>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</si>
  <si>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</si>
  <si>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</si>
  <si>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</si>
  <si>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Revenue</t>
  </si>
  <si>
    <t>Operating income</t>
  </si>
  <si>
    <t>Net Profit</t>
  </si>
  <si>
    <t>EPS</t>
  </si>
  <si>
    <t>Dividends paid</t>
  </si>
  <si>
    <t>Dividend payout ratio</t>
  </si>
  <si>
    <t>No of share</t>
  </si>
  <si>
    <t xml:space="preserve">Information Data File </t>
  </si>
  <si>
    <t xml:space="preserve">Revenue </t>
  </si>
  <si>
    <t xml:space="preserve">Growth </t>
  </si>
  <si>
    <t xml:space="preserve">Operating Income </t>
  </si>
  <si>
    <t>% of Revenue</t>
  </si>
  <si>
    <t xml:space="preserve">% of Revenue </t>
  </si>
  <si>
    <t>Dividends Paid</t>
  </si>
  <si>
    <t xml:space="preserve">Dividend Payout Ratio </t>
  </si>
  <si>
    <t xml:space="preserve">No of Shares </t>
  </si>
  <si>
    <t xml:space="preserve">Average Growth </t>
  </si>
  <si>
    <t xml:space="preserve">Required Rate of return </t>
  </si>
  <si>
    <t xml:space="preserve">Beta </t>
  </si>
  <si>
    <t xml:space="preserve">Risk Free Rate </t>
  </si>
  <si>
    <t xml:space="preserve">Long Term Growth Rate </t>
  </si>
  <si>
    <t>Year</t>
  </si>
  <si>
    <t>Mkt cap</t>
  </si>
  <si>
    <t xml:space="preserve">Return </t>
  </si>
  <si>
    <t xml:space="preserve">Market Capitalization </t>
  </si>
  <si>
    <t>Index</t>
  </si>
  <si>
    <t>Returns</t>
  </si>
  <si>
    <t>Market Cap</t>
  </si>
  <si>
    <t xml:space="preserve">Index </t>
  </si>
  <si>
    <t xml:space="preserve">Index without Outliers </t>
  </si>
  <si>
    <t xml:space="preserve">Index Last 5 Years </t>
  </si>
  <si>
    <t xml:space="preserve">Mkt Cap last 5 Years </t>
  </si>
  <si>
    <t>Average (Risk Premium)</t>
  </si>
  <si>
    <t>Risk Free rate(LTR)</t>
  </si>
  <si>
    <t xml:space="preserve">Terminal Value Using Gordon Model </t>
  </si>
  <si>
    <t xml:space="preserve">Years </t>
  </si>
  <si>
    <t xml:space="preserve">Present Value Gordon </t>
  </si>
  <si>
    <t xml:space="preserve">Total CF Gordon </t>
  </si>
  <si>
    <t xml:space="preserve">Gordon Model Price </t>
  </si>
  <si>
    <t xml:space="preserve">Price Highly overvalued </t>
  </si>
  <si>
    <t xml:space="preserve">Market price </t>
  </si>
  <si>
    <t>Company P/E ratio (Advent)</t>
  </si>
  <si>
    <t>Beaconpharma</t>
  </si>
  <si>
    <t>Acmelab</t>
  </si>
  <si>
    <t>orionpharm</t>
  </si>
  <si>
    <t>squrpharma</t>
  </si>
  <si>
    <t>renata plc</t>
  </si>
  <si>
    <t>silcophl</t>
  </si>
  <si>
    <t>bxpharma</t>
  </si>
  <si>
    <t>asiaticlab</t>
  </si>
  <si>
    <t>navanapharma</t>
  </si>
  <si>
    <t>reckittben</t>
  </si>
  <si>
    <t>silvaphl</t>
  </si>
  <si>
    <t>Terminal Value Using Industry PE</t>
  </si>
  <si>
    <t>Total CF PE</t>
  </si>
  <si>
    <t>Present Value PE</t>
  </si>
  <si>
    <t xml:space="preserve">Intrinsic Value/Share (PE) </t>
  </si>
  <si>
    <t>FCFE</t>
  </si>
  <si>
    <t xml:space="preserve">Year </t>
  </si>
  <si>
    <t xml:space="preserve">Net CF from Operations </t>
  </si>
  <si>
    <t>CAPEX</t>
  </si>
  <si>
    <t xml:space="preserve">Net Borrowing </t>
  </si>
  <si>
    <t xml:space="preserve">FCFE </t>
  </si>
  <si>
    <t xml:space="preserve">Expense </t>
  </si>
  <si>
    <t>Disposal Receipts</t>
  </si>
  <si>
    <t>Net CAPEX</t>
  </si>
  <si>
    <t>Borrowing</t>
  </si>
  <si>
    <t xml:space="preserve">Long Term </t>
  </si>
  <si>
    <t xml:space="preserve">Short Term </t>
  </si>
  <si>
    <t xml:space="preserve">Net Debt </t>
  </si>
  <si>
    <t xml:space="preserve">Forecast </t>
  </si>
  <si>
    <t xml:space="preserve">PV </t>
  </si>
  <si>
    <t xml:space="preserve">Required Rate of Retn </t>
  </si>
  <si>
    <t xml:space="preserve">P/E ratio </t>
  </si>
  <si>
    <t xml:space="preserve">Terminal Value of Company </t>
  </si>
  <si>
    <t xml:space="preserve">Number of Company Shares </t>
  </si>
  <si>
    <t>Proxy</t>
  </si>
  <si>
    <t xml:space="preserve">Market Multiplier </t>
  </si>
  <si>
    <t>Average Industry P/E</t>
  </si>
  <si>
    <t xml:space="preserve">EPS </t>
  </si>
  <si>
    <t xml:space="preserve">Price per share </t>
  </si>
  <si>
    <t>Date</t>
  </si>
  <si>
    <t>Price</t>
  </si>
  <si>
    <t>ADV</t>
  </si>
  <si>
    <t>DSEX</t>
  </si>
  <si>
    <t xml:space="preserve">Slope ADV </t>
  </si>
  <si>
    <t>Slope DSEX</t>
  </si>
  <si>
    <t>Using Formula</t>
  </si>
  <si>
    <t>Using Slope</t>
  </si>
  <si>
    <t xml:space="preserve">Regression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</si>
  <si>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</si>
  <si>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</si>
  <si>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</si>
  <si>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</si>
  <si>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</si>
  <si>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</si>
  <si>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</si>
  <si>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</si>
  <si>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</si>
  <si>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</si>
  <si>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</si>
  <si>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</si>
  <si>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</si>
  <si>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</si>
  <si>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</si>
  <si>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</si>
  <si>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</si>
  <si>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</si>
  <si>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</si>
  <si>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</si>
  <si>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</si>
  <si>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</si>
  <si>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</si>
  <si>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</si>
  <si>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</si>
  <si>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 xml:space="preserve">Market Price </t>
  </si>
  <si>
    <t xml:space="preserve">3 Asset Portfolio </t>
  </si>
  <si>
    <t xml:space="preserve">IBP </t>
  </si>
  <si>
    <t>Saifpower</t>
  </si>
  <si>
    <t>Advent</t>
  </si>
  <si>
    <t xml:space="preserve">Annual Return </t>
  </si>
  <si>
    <t xml:space="preserve">Standard Deviation </t>
  </si>
  <si>
    <t xml:space="preserve">Weights Array </t>
  </si>
  <si>
    <t xml:space="preserve">Weights </t>
  </si>
  <si>
    <t xml:space="preserve">Portfolio Summary </t>
  </si>
  <si>
    <t xml:space="preserve">Expected Return </t>
  </si>
  <si>
    <t xml:space="preserve">Risk free Rate </t>
  </si>
  <si>
    <t xml:space="preserve">Sharpe ratio </t>
  </si>
  <si>
    <t xml:space="preserve">Simulation </t>
  </si>
  <si>
    <t>Std Dev</t>
  </si>
  <si>
    <t>Covariance Matrix</t>
  </si>
  <si>
    <t>RENATA</t>
  </si>
  <si>
    <t>ACI</t>
  </si>
  <si>
    <t>SQURPHARMA</t>
  </si>
  <si>
    <t>C</t>
  </si>
  <si>
    <t xml:space="preserve">10,251,965
</t>
  </si>
  <si>
    <t>10,901,743,65</t>
  </si>
  <si>
    <t>SQUAREPHARMA</t>
  </si>
  <si>
    <t xml:space="preserve">   10,251,965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</si>
</sst>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  <xf numFmtId="4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4576-5EEC-4FEB-B37D-B07B5C135F32}">
  <dimension ref="A2:M101"/>
  <sheetViews>
    <sheetView zoomScale="120" zoomScaleNormal="120" workbookViewId="0">
      <selection activeCell="A6" sqref="A6"/>
    </sheetView>
  </sheetViews>
  <sheetFormatPr defaultRowHeight="14.4" x14ac:dyDescent="0.3"/>
  <cols>
    <col min="1" max="1" width="11.5546875" customWidth="1"/>
    <col min="2" max="2" width="13.6640625" customWidth="1"/>
    <col min="3" max="3" width="10" bestFit="1" customWidth="1"/>
    <col min="4" max="4" width="14.33203125" customWidth="1"/>
    <col min="10" max="10" width="10.6640625" customWidth="1"/>
    <col min="12" max="12" width="11.44140625" customWidth="1"/>
  </cols>
  <sheetData>
    <row r="2" spans="1:13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">
      <c r="B3" s="1"/>
      <c r="C3" t="s">
        <v>142</v>
      </c>
      <c r="D3">
        <v>618</v>
      </c>
      <c r="E3">
        <v>629</v>
      </c>
      <c r="F3">
        <v>612</v>
      </c>
      <c r="G3">
        <v>615</v>
      </c>
      <c r="H3">
        <v>618</v>
      </c>
      <c r="I3">
        <v>622.9</v>
      </c>
      <c r="J3">
        <v>192</v>
      </c>
      <c r="K3">
        <v>2.641</v>
      </c>
      <c r="L3" s="2">
        <v>4261</v>
      </c>
    </row>
    <row r="4" spans="1:13" x14ac:dyDescent="0.3">
      <c r="A4" s="1"/>
      <c r="B4">
        <v>2</v>
      </c>
      <c r="C4" s="1">
        <v>45455</v>
      </c>
      <c r="D4" t="s">
        <v>142</v>
      </c>
      <c r="E4">
        <v>622.9</v>
      </c>
      <c r="F4">
        <v>638</v>
      </c>
      <c r="G4">
        <v>609</v>
      </c>
      <c r="H4">
        <v>609</v>
      </c>
      <c r="I4">
        <v>622.9</v>
      </c>
      <c r="J4">
        <v>610.5</v>
      </c>
      <c r="K4">
        <v>208</v>
      </c>
      <c r="L4">
        <v>1.96</v>
      </c>
      <c r="M4" s="2">
        <v>3155</v>
      </c>
    </row>
    <row r="5" spans="1:13" x14ac:dyDescent="0.3">
      <c r="A5" s="1"/>
      <c r="B5">
        <v>3</v>
      </c>
      <c r="C5" s="1">
        <v>45454</v>
      </c>
      <c r="D5" t="s">
        <v>142</v>
      </c>
      <c r="E5">
        <v>610.5</v>
      </c>
      <c r="F5">
        <v>625</v>
      </c>
      <c r="G5">
        <v>608.29999999999995</v>
      </c>
      <c r="H5">
        <v>614.20000000000005</v>
      </c>
      <c r="I5">
        <v>610.5</v>
      </c>
      <c r="J5">
        <v>613.79999999999995</v>
      </c>
      <c r="K5">
        <v>327</v>
      </c>
      <c r="L5">
        <v>3.6469999999999998</v>
      </c>
      <c r="M5" s="2">
        <v>5974</v>
      </c>
    </row>
    <row r="6" spans="1:13" x14ac:dyDescent="0.3">
      <c r="A6" s="1"/>
      <c r="B6">
        <v>4</v>
      </c>
      <c r="C6" s="1">
        <v>45453</v>
      </c>
      <c r="D6" t="s">
        <v>142</v>
      </c>
      <c r="E6">
        <v>612.4</v>
      </c>
      <c r="F6">
        <v>625.6</v>
      </c>
      <c r="G6">
        <v>611.9</v>
      </c>
      <c r="H6">
        <v>625.6</v>
      </c>
      <c r="I6">
        <v>613.79999999999995</v>
      </c>
      <c r="J6">
        <v>629.79999999999995</v>
      </c>
      <c r="K6">
        <v>369</v>
      </c>
      <c r="L6">
        <v>5.6790000000000003</v>
      </c>
      <c r="M6" s="2">
        <v>9224</v>
      </c>
    </row>
    <row r="7" spans="1:13" x14ac:dyDescent="0.3">
      <c r="A7" s="1"/>
      <c r="B7">
        <v>5</v>
      </c>
      <c r="C7" s="1">
        <v>45452</v>
      </c>
      <c r="D7" t="s">
        <v>142</v>
      </c>
      <c r="E7">
        <v>629.79999999999995</v>
      </c>
      <c r="F7">
        <v>638</v>
      </c>
      <c r="G7">
        <v>629.29999999999995</v>
      </c>
      <c r="H7">
        <v>635.1</v>
      </c>
      <c r="I7">
        <v>629.79999999999995</v>
      </c>
      <c r="J7">
        <v>635</v>
      </c>
      <c r="K7">
        <v>217</v>
      </c>
      <c r="L7">
        <v>2.016</v>
      </c>
      <c r="M7" s="2">
        <v>3198</v>
      </c>
    </row>
    <row r="8" spans="1:13" x14ac:dyDescent="0.3">
      <c r="A8" s="1"/>
      <c r="B8">
        <v>6</v>
      </c>
      <c r="C8" s="1">
        <v>45449</v>
      </c>
      <c r="D8" t="s">
        <v>142</v>
      </c>
      <c r="E8">
        <v>635</v>
      </c>
      <c r="F8">
        <v>644.79999999999995</v>
      </c>
      <c r="G8">
        <v>632.5</v>
      </c>
      <c r="H8">
        <v>639.79999999999995</v>
      </c>
      <c r="I8">
        <v>635</v>
      </c>
      <c r="J8">
        <v>639.79999999999995</v>
      </c>
      <c r="K8">
        <v>249</v>
      </c>
      <c r="L8">
        <v>6.7489999999999997</v>
      </c>
      <c r="M8" s="2">
        <v>10628</v>
      </c>
    </row>
    <row r="9" spans="1:13" x14ac:dyDescent="0.3">
      <c r="A9" s="1"/>
      <c r="B9">
        <v>7</v>
      </c>
      <c r="C9" s="1">
        <v>45448</v>
      </c>
      <c r="D9" t="s">
        <v>142</v>
      </c>
      <c r="E9">
        <v>639.79999999999995</v>
      </c>
      <c r="F9">
        <v>643.70000000000005</v>
      </c>
      <c r="G9">
        <v>637.29999999999995</v>
      </c>
      <c r="H9">
        <v>638</v>
      </c>
      <c r="I9">
        <v>639.79999999999995</v>
      </c>
      <c r="J9">
        <v>643.79999999999995</v>
      </c>
      <c r="K9">
        <v>198</v>
      </c>
      <c r="L9">
        <v>2.1760000000000002</v>
      </c>
      <c r="M9" s="2">
        <v>3408</v>
      </c>
    </row>
    <row r="10" spans="1:13" x14ac:dyDescent="0.3">
      <c r="A10" s="1"/>
      <c r="B10">
        <v>8</v>
      </c>
      <c r="C10" s="1">
        <v>45447</v>
      </c>
      <c r="D10" t="s">
        <v>142</v>
      </c>
      <c r="E10">
        <v>643.79999999999995</v>
      </c>
      <c r="F10">
        <v>645.79999999999995</v>
      </c>
      <c r="G10">
        <v>637.29999999999995</v>
      </c>
      <c r="H10">
        <v>640</v>
      </c>
      <c r="I10">
        <v>643.79999999999995</v>
      </c>
      <c r="J10">
        <v>639.79999999999995</v>
      </c>
      <c r="K10">
        <v>261</v>
      </c>
      <c r="L10">
        <v>4.2729999999999997</v>
      </c>
      <c r="M10" s="2">
        <v>6661</v>
      </c>
    </row>
    <row r="11" spans="1:13" x14ac:dyDescent="0.3">
      <c r="A11" s="1"/>
      <c r="B11">
        <v>9</v>
      </c>
      <c r="C11" s="1">
        <v>45446</v>
      </c>
      <c r="D11" t="s">
        <v>142</v>
      </c>
      <c r="E11">
        <v>645</v>
      </c>
      <c r="F11">
        <v>646.70000000000005</v>
      </c>
      <c r="G11">
        <v>634.29999999999995</v>
      </c>
      <c r="H11">
        <v>646.70000000000005</v>
      </c>
      <c r="I11">
        <v>639.79999999999995</v>
      </c>
      <c r="J11">
        <v>638.5</v>
      </c>
      <c r="K11">
        <v>207</v>
      </c>
      <c r="L11">
        <v>2.3860000000000001</v>
      </c>
      <c r="M11" s="2">
        <v>3730</v>
      </c>
    </row>
    <row r="12" spans="1:13" x14ac:dyDescent="0.3">
      <c r="A12" s="1"/>
      <c r="B12">
        <v>10</v>
      </c>
      <c r="C12" s="1">
        <v>45445</v>
      </c>
      <c r="D12" t="s">
        <v>142</v>
      </c>
      <c r="E12">
        <v>638.5</v>
      </c>
      <c r="F12">
        <v>649.5</v>
      </c>
      <c r="G12">
        <v>638</v>
      </c>
      <c r="H12">
        <v>649.5</v>
      </c>
      <c r="I12">
        <v>638.5</v>
      </c>
      <c r="J12">
        <v>634.20000000000005</v>
      </c>
      <c r="K12">
        <v>188</v>
      </c>
      <c r="L12">
        <v>2.9630000000000001</v>
      </c>
      <c r="M12" s="2">
        <v>4628</v>
      </c>
    </row>
    <row r="13" spans="1:13" x14ac:dyDescent="0.3">
      <c r="A13" s="1"/>
      <c r="B13">
        <v>11</v>
      </c>
      <c r="C13" s="1">
        <v>45442</v>
      </c>
      <c r="D13" t="s">
        <v>142</v>
      </c>
      <c r="E13">
        <v>634.20000000000005</v>
      </c>
      <c r="F13">
        <v>645</v>
      </c>
      <c r="G13">
        <v>632.29999999999995</v>
      </c>
      <c r="H13">
        <v>632.29999999999995</v>
      </c>
      <c r="I13">
        <v>634.20000000000005</v>
      </c>
      <c r="J13">
        <v>635.6</v>
      </c>
      <c r="K13">
        <v>372</v>
      </c>
      <c r="L13">
        <v>5.74</v>
      </c>
      <c r="M13" s="2">
        <v>9027</v>
      </c>
    </row>
    <row r="14" spans="1:13" x14ac:dyDescent="0.3">
      <c r="A14" s="1"/>
      <c r="B14">
        <v>12</v>
      </c>
      <c r="C14" s="1">
        <v>45441</v>
      </c>
      <c r="D14" t="s">
        <v>142</v>
      </c>
      <c r="E14">
        <v>635.6</v>
      </c>
      <c r="F14">
        <v>640</v>
      </c>
      <c r="G14">
        <v>625.4</v>
      </c>
      <c r="H14">
        <v>640</v>
      </c>
      <c r="I14">
        <v>635.6</v>
      </c>
      <c r="J14">
        <v>636.5</v>
      </c>
      <c r="K14">
        <v>166</v>
      </c>
      <c r="L14">
        <v>3.5990000000000002</v>
      </c>
      <c r="M14" s="2">
        <v>5670</v>
      </c>
    </row>
    <row r="15" spans="1:13" x14ac:dyDescent="0.3">
      <c r="A15" s="1"/>
      <c r="B15">
        <v>13</v>
      </c>
      <c r="C15" s="1">
        <v>45440</v>
      </c>
      <c r="D15" t="s">
        <v>142</v>
      </c>
      <c r="E15">
        <v>636.5</v>
      </c>
      <c r="F15">
        <v>649.29999999999995</v>
      </c>
      <c r="G15">
        <v>635</v>
      </c>
      <c r="H15">
        <v>648.9</v>
      </c>
      <c r="I15">
        <v>636.5</v>
      </c>
      <c r="J15">
        <v>634.9</v>
      </c>
      <c r="K15">
        <v>326</v>
      </c>
      <c r="L15">
        <v>4.5670000000000002</v>
      </c>
      <c r="M15" s="2">
        <v>7104</v>
      </c>
    </row>
    <row r="16" spans="1:13" x14ac:dyDescent="0.3">
      <c r="A16" s="1"/>
      <c r="B16">
        <v>14</v>
      </c>
      <c r="C16" s="1">
        <v>45439</v>
      </c>
      <c r="D16" t="s">
        <v>142</v>
      </c>
      <c r="E16">
        <v>634.9</v>
      </c>
      <c r="F16">
        <v>643</v>
      </c>
      <c r="G16">
        <v>616.1</v>
      </c>
      <c r="H16">
        <v>616.1</v>
      </c>
      <c r="I16">
        <v>634.9</v>
      </c>
      <c r="J16">
        <v>631.5</v>
      </c>
      <c r="K16">
        <v>491</v>
      </c>
      <c r="L16">
        <v>19.271999999999998</v>
      </c>
      <c r="M16" s="2">
        <v>30479</v>
      </c>
    </row>
    <row r="17" spans="1:13" x14ac:dyDescent="0.3">
      <c r="A17" s="1"/>
      <c r="B17">
        <v>15</v>
      </c>
      <c r="C17" s="1">
        <v>45438</v>
      </c>
      <c r="D17" t="s">
        <v>142</v>
      </c>
      <c r="E17">
        <v>631.5</v>
      </c>
      <c r="F17">
        <v>660</v>
      </c>
      <c r="G17">
        <v>631.20000000000005</v>
      </c>
      <c r="H17">
        <v>660</v>
      </c>
      <c r="I17">
        <v>631.5</v>
      </c>
      <c r="J17">
        <v>650.70000000000005</v>
      </c>
      <c r="K17">
        <v>475</v>
      </c>
      <c r="L17">
        <v>8.3209999999999997</v>
      </c>
      <c r="M17" s="2">
        <v>13167</v>
      </c>
    </row>
    <row r="18" spans="1:13" x14ac:dyDescent="0.3">
      <c r="A18" s="1"/>
      <c r="B18">
        <v>16</v>
      </c>
      <c r="C18" s="1">
        <v>45435</v>
      </c>
      <c r="D18" t="s">
        <v>142</v>
      </c>
      <c r="E18">
        <v>650.70000000000005</v>
      </c>
      <c r="F18">
        <v>663.6</v>
      </c>
      <c r="G18">
        <v>650.29999999999995</v>
      </c>
      <c r="H18">
        <v>659</v>
      </c>
      <c r="I18">
        <v>650.70000000000005</v>
      </c>
      <c r="J18">
        <v>670.4</v>
      </c>
      <c r="K18">
        <v>366</v>
      </c>
      <c r="L18">
        <v>7.0640000000000001</v>
      </c>
      <c r="M18" s="2">
        <v>10785</v>
      </c>
    </row>
    <row r="19" spans="1:13" x14ac:dyDescent="0.3">
      <c r="A19" s="1"/>
      <c r="B19">
        <v>17</v>
      </c>
      <c r="C19" s="1">
        <v>45433</v>
      </c>
      <c r="D19" t="s">
        <v>142</v>
      </c>
      <c r="E19">
        <v>670.4</v>
      </c>
      <c r="F19">
        <v>693.1</v>
      </c>
      <c r="G19">
        <v>660</v>
      </c>
      <c r="H19">
        <v>693</v>
      </c>
      <c r="I19">
        <v>670.4</v>
      </c>
      <c r="J19">
        <v>677</v>
      </c>
      <c r="K19">
        <v>330</v>
      </c>
      <c r="L19">
        <v>2.9260000000000002</v>
      </c>
      <c r="M19" s="2">
        <v>4333</v>
      </c>
    </row>
    <row r="20" spans="1:13" x14ac:dyDescent="0.3">
      <c r="A20" s="1"/>
      <c r="B20">
        <v>18</v>
      </c>
      <c r="C20" s="1">
        <v>45432</v>
      </c>
      <c r="D20" t="s">
        <v>142</v>
      </c>
      <c r="E20">
        <v>677</v>
      </c>
      <c r="F20">
        <v>691</v>
      </c>
      <c r="G20">
        <v>673.3</v>
      </c>
      <c r="H20">
        <v>675</v>
      </c>
      <c r="I20">
        <v>677</v>
      </c>
      <c r="J20">
        <v>680.5</v>
      </c>
      <c r="K20">
        <v>263</v>
      </c>
      <c r="L20">
        <v>4.0119999999999996</v>
      </c>
      <c r="M20" s="2">
        <v>5928</v>
      </c>
    </row>
    <row r="21" spans="1:13" x14ac:dyDescent="0.3">
      <c r="A21" s="1"/>
      <c r="B21">
        <v>19</v>
      </c>
      <c r="C21" s="1">
        <v>45431</v>
      </c>
      <c r="D21" t="s">
        <v>142</v>
      </c>
      <c r="E21">
        <v>680.5</v>
      </c>
      <c r="F21">
        <v>699</v>
      </c>
      <c r="G21">
        <v>679</v>
      </c>
      <c r="H21">
        <v>695.1</v>
      </c>
      <c r="I21">
        <v>680.5</v>
      </c>
      <c r="J21">
        <v>699.5</v>
      </c>
      <c r="K21">
        <v>502</v>
      </c>
      <c r="L21">
        <v>6.3929999999999998</v>
      </c>
      <c r="M21" s="2">
        <v>9291</v>
      </c>
    </row>
    <row r="22" spans="1:13" x14ac:dyDescent="0.3">
      <c r="A22" s="1"/>
      <c r="B22">
        <v>20</v>
      </c>
      <c r="C22" s="1">
        <v>45428</v>
      </c>
      <c r="D22" t="s">
        <v>142</v>
      </c>
      <c r="E22">
        <v>700</v>
      </c>
      <c r="F22">
        <v>719.7</v>
      </c>
      <c r="G22">
        <v>695.5</v>
      </c>
      <c r="H22">
        <v>719.7</v>
      </c>
      <c r="I22">
        <v>699.5</v>
      </c>
      <c r="J22">
        <v>709.2</v>
      </c>
      <c r="K22">
        <v>475</v>
      </c>
      <c r="L22">
        <v>7.3129999999999997</v>
      </c>
      <c r="M22" s="2">
        <v>10461</v>
      </c>
    </row>
    <row r="23" spans="1:13" x14ac:dyDescent="0.3">
      <c r="A23" s="1"/>
      <c r="B23">
        <v>21</v>
      </c>
      <c r="C23" s="1">
        <v>45427</v>
      </c>
      <c r="D23" t="s">
        <v>142</v>
      </c>
      <c r="E23">
        <v>711</v>
      </c>
      <c r="F23">
        <v>746.9</v>
      </c>
      <c r="G23">
        <v>707</v>
      </c>
      <c r="H23">
        <v>746.9</v>
      </c>
      <c r="I23">
        <v>709.2</v>
      </c>
      <c r="J23">
        <v>728.1</v>
      </c>
      <c r="K23">
        <v>659</v>
      </c>
      <c r="L23">
        <v>8.7360000000000007</v>
      </c>
      <c r="M23" s="2">
        <v>12262</v>
      </c>
    </row>
    <row r="24" spans="1:13" x14ac:dyDescent="0.3">
      <c r="A24" s="1"/>
      <c r="B24">
        <v>22</v>
      </c>
      <c r="C24" s="1">
        <v>45426</v>
      </c>
      <c r="D24" t="s">
        <v>142</v>
      </c>
      <c r="E24">
        <v>728.1</v>
      </c>
      <c r="F24">
        <v>758</v>
      </c>
      <c r="G24">
        <v>726.5</v>
      </c>
      <c r="H24">
        <v>758</v>
      </c>
      <c r="I24">
        <v>728.1</v>
      </c>
      <c r="J24">
        <v>744</v>
      </c>
      <c r="K24">
        <v>567</v>
      </c>
      <c r="L24">
        <v>8.1639999999999997</v>
      </c>
      <c r="M24" s="2">
        <v>11134</v>
      </c>
    </row>
    <row r="25" spans="1:13" x14ac:dyDescent="0.3">
      <c r="A25" s="1"/>
      <c r="B25">
        <v>23</v>
      </c>
      <c r="C25" s="1">
        <v>45425</v>
      </c>
      <c r="D25" t="s">
        <v>142</v>
      </c>
      <c r="E25">
        <v>744</v>
      </c>
      <c r="F25">
        <v>759.1</v>
      </c>
      <c r="G25">
        <v>742.5</v>
      </c>
      <c r="H25">
        <v>759.1</v>
      </c>
      <c r="I25">
        <v>744</v>
      </c>
      <c r="J25">
        <v>751.2</v>
      </c>
      <c r="K25">
        <v>596</v>
      </c>
      <c r="L25">
        <v>9.3810000000000002</v>
      </c>
      <c r="M25" s="2">
        <v>12569</v>
      </c>
    </row>
    <row r="26" spans="1:13" x14ac:dyDescent="0.3">
      <c r="A26" s="1"/>
      <c r="B26">
        <v>24</v>
      </c>
      <c r="C26" s="1">
        <v>45424</v>
      </c>
      <c r="D26" t="s">
        <v>142</v>
      </c>
      <c r="E26">
        <v>751.2</v>
      </c>
      <c r="F26">
        <v>775</v>
      </c>
      <c r="G26">
        <v>748.8</v>
      </c>
      <c r="H26">
        <v>766</v>
      </c>
      <c r="I26">
        <v>751.2</v>
      </c>
      <c r="J26">
        <v>753.9</v>
      </c>
      <c r="K26">
        <v>460</v>
      </c>
      <c r="L26">
        <v>21.460999999999999</v>
      </c>
      <c r="M26" s="2">
        <v>28144</v>
      </c>
    </row>
    <row r="27" spans="1:13" x14ac:dyDescent="0.3">
      <c r="A27" s="1"/>
      <c r="B27">
        <v>25</v>
      </c>
      <c r="C27" s="1">
        <v>45421</v>
      </c>
      <c r="D27" t="s">
        <v>142</v>
      </c>
      <c r="E27">
        <v>753.9</v>
      </c>
      <c r="F27">
        <v>775</v>
      </c>
      <c r="G27">
        <v>752</v>
      </c>
      <c r="H27">
        <v>775</v>
      </c>
      <c r="I27">
        <v>753.9</v>
      </c>
      <c r="J27">
        <v>755</v>
      </c>
      <c r="K27">
        <v>395</v>
      </c>
      <c r="L27">
        <v>10.102</v>
      </c>
      <c r="M27" s="2">
        <v>13378</v>
      </c>
    </row>
    <row r="28" spans="1:13" x14ac:dyDescent="0.3">
      <c r="A28" s="1"/>
      <c r="B28">
        <v>26</v>
      </c>
      <c r="C28" s="1">
        <v>45420</v>
      </c>
      <c r="D28" t="s">
        <v>142</v>
      </c>
      <c r="E28">
        <v>755</v>
      </c>
      <c r="F28">
        <v>778</v>
      </c>
      <c r="G28">
        <v>752.2</v>
      </c>
      <c r="H28">
        <v>778</v>
      </c>
      <c r="I28">
        <v>755</v>
      </c>
      <c r="J28">
        <v>759.4</v>
      </c>
      <c r="K28">
        <v>668</v>
      </c>
      <c r="L28">
        <v>37.1</v>
      </c>
      <c r="M28" s="2">
        <v>48959</v>
      </c>
    </row>
    <row r="29" spans="1:13" x14ac:dyDescent="0.3">
      <c r="A29" s="1"/>
      <c r="B29">
        <v>27</v>
      </c>
      <c r="C29" s="1">
        <v>45419</v>
      </c>
      <c r="D29" t="s">
        <v>142</v>
      </c>
      <c r="E29">
        <v>758.6</v>
      </c>
      <c r="F29">
        <v>780.9</v>
      </c>
      <c r="G29">
        <v>755.2</v>
      </c>
      <c r="H29">
        <v>775.1</v>
      </c>
      <c r="I29">
        <v>759.4</v>
      </c>
      <c r="J29">
        <v>778.5</v>
      </c>
      <c r="K29">
        <v>582</v>
      </c>
      <c r="L29">
        <v>13.894</v>
      </c>
      <c r="M29" s="2">
        <v>18093</v>
      </c>
    </row>
    <row r="30" spans="1:13" x14ac:dyDescent="0.3">
      <c r="A30" s="1"/>
      <c r="B30">
        <v>28</v>
      </c>
      <c r="C30" s="1">
        <v>45418</v>
      </c>
      <c r="D30" t="s">
        <v>142</v>
      </c>
      <c r="E30">
        <v>778.5</v>
      </c>
      <c r="F30">
        <v>779.6</v>
      </c>
      <c r="G30">
        <v>770</v>
      </c>
      <c r="H30">
        <v>774.9</v>
      </c>
      <c r="I30">
        <v>778.5</v>
      </c>
      <c r="J30">
        <v>769.6</v>
      </c>
      <c r="K30">
        <v>335</v>
      </c>
      <c r="L30">
        <v>6.2530000000000001</v>
      </c>
      <c r="M30" s="2">
        <v>8048</v>
      </c>
    </row>
    <row r="31" spans="1:13" x14ac:dyDescent="0.3">
      <c r="A31" s="1"/>
      <c r="B31">
        <v>29</v>
      </c>
      <c r="C31" s="1">
        <v>45417</v>
      </c>
      <c r="D31" t="s">
        <v>142</v>
      </c>
      <c r="E31">
        <v>769.6</v>
      </c>
      <c r="F31">
        <v>774.9</v>
      </c>
      <c r="G31">
        <v>760.3</v>
      </c>
      <c r="H31">
        <v>761</v>
      </c>
      <c r="I31">
        <v>769.6</v>
      </c>
      <c r="J31">
        <v>760.7</v>
      </c>
      <c r="K31">
        <v>258</v>
      </c>
      <c r="L31">
        <v>4.2380000000000004</v>
      </c>
      <c r="M31" s="2">
        <v>5528</v>
      </c>
    </row>
    <row r="32" spans="1:13" x14ac:dyDescent="0.3">
      <c r="A32" s="1"/>
      <c r="B32">
        <v>30</v>
      </c>
      <c r="C32" s="1">
        <v>45414</v>
      </c>
      <c r="D32" t="s">
        <v>142</v>
      </c>
      <c r="E32">
        <v>766.8</v>
      </c>
      <c r="F32">
        <v>774</v>
      </c>
      <c r="G32">
        <v>755</v>
      </c>
      <c r="H32">
        <v>755.7</v>
      </c>
      <c r="I32">
        <v>760.7</v>
      </c>
      <c r="J32">
        <v>768.7</v>
      </c>
      <c r="K32">
        <v>245</v>
      </c>
      <c r="L32">
        <v>3.081</v>
      </c>
      <c r="M32" s="2">
        <v>4054</v>
      </c>
    </row>
    <row r="33" spans="1:13" x14ac:dyDescent="0.3">
      <c r="A33" s="1"/>
      <c r="B33">
        <v>31</v>
      </c>
      <c r="C33" s="1">
        <v>45412</v>
      </c>
      <c r="D33" t="s">
        <v>142</v>
      </c>
      <c r="E33">
        <v>769</v>
      </c>
      <c r="F33">
        <v>771</v>
      </c>
      <c r="G33">
        <v>760</v>
      </c>
      <c r="H33">
        <v>760</v>
      </c>
      <c r="I33">
        <v>768.7</v>
      </c>
      <c r="J33">
        <v>767.2</v>
      </c>
      <c r="K33">
        <v>186</v>
      </c>
      <c r="L33">
        <v>2.6989999999999998</v>
      </c>
      <c r="M33" s="2">
        <v>3513</v>
      </c>
    </row>
    <row r="34" spans="1:13" x14ac:dyDescent="0.3">
      <c r="A34" s="1"/>
      <c r="B34">
        <v>32</v>
      </c>
      <c r="C34" s="1">
        <v>45411</v>
      </c>
      <c r="D34" t="s">
        <v>142</v>
      </c>
      <c r="E34">
        <v>767.2</v>
      </c>
      <c r="F34">
        <v>772.1</v>
      </c>
      <c r="G34">
        <v>750.2</v>
      </c>
      <c r="H34">
        <v>772.1</v>
      </c>
      <c r="I34">
        <v>767.2</v>
      </c>
      <c r="J34">
        <v>771.7</v>
      </c>
      <c r="K34">
        <v>369</v>
      </c>
      <c r="L34">
        <v>5.5060000000000002</v>
      </c>
      <c r="M34" s="2">
        <v>7208</v>
      </c>
    </row>
    <row r="35" spans="1:13" x14ac:dyDescent="0.3">
      <c r="A35" s="1"/>
      <c r="B35">
        <v>33</v>
      </c>
      <c r="C35" s="1">
        <v>45410</v>
      </c>
      <c r="D35" t="s">
        <v>142</v>
      </c>
      <c r="E35">
        <v>771.7</v>
      </c>
      <c r="F35">
        <v>777.8</v>
      </c>
      <c r="G35">
        <v>749.1</v>
      </c>
      <c r="H35">
        <v>751</v>
      </c>
      <c r="I35">
        <v>771.7</v>
      </c>
      <c r="J35">
        <v>759.9</v>
      </c>
      <c r="K35">
        <v>165</v>
      </c>
      <c r="L35">
        <v>3.4289999999999998</v>
      </c>
      <c r="M35" s="2">
        <v>4507</v>
      </c>
    </row>
    <row r="36" spans="1:13" x14ac:dyDescent="0.3">
      <c r="A36" s="1"/>
      <c r="B36">
        <v>34</v>
      </c>
      <c r="C36" s="1">
        <v>45407</v>
      </c>
      <c r="D36" t="s">
        <v>142</v>
      </c>
      <c r="E36">
        <v>759.9</v>
      </c>
      <c r="F36">
        <v>783.4</v>
      </c>
      <c r="G36">
        <v>759.9</v>
      </c>
      <c r="H36">
        <v>783</v>
      </c>
      <c r="I36">
        <v>759.9</v>
      </c>
      <c r="J36">
        <v>783.4</v>
      </c>
      <c r="K36">
        <v>619</v>
      </c>
      <c r="L36">
        <v>12.365</v>
      </c>
      <c r="M36" s="2">
        <v>16127</v>
      </c>
    </row>
    <row r="37" spans="1:13" x14ac:dyDescent="0.3">
      <c r="A37" s="1"/>
      <c r="B37">
        <v>35</v>
      </c>
      <c r="C37" s="1">
        <v>45406</v>
      </c>
      <c r="D37" t="s">
        <v>142</v>
      </c>
      <c r="E37">
        <v>783.4</v>
      </c>
      <c r="F37">
        <v>786.9</v>
      </c>
      <c r="G37">
        <v>783.2</v>
      </c>
      <c r="H37">
        <v>784.9</v>
      </c>
      <c r="I37">
        <v>783.4</v>
      </c>
      <c r="J37">
        <v>786.9</v>
      </c>
      <c r="K37">
        <v>207</v>
      </c>
      <c r="L37">
        <v>2.536</v>
      </c>
      <c r="M37" s="2">
        <v>3235</v>
      </c>
    </row>
    <row r="38" spans="1:13" x14ac:dyDescent="0.3">
      <c r="A38" s="1"/>
      <c r="B38">
        <v>36</v>
      </c>
      <c r="C38" s="1">
        <v>45405</v>
      </c>
      <c r="D38" t="s">
        <v>142</v>
      </c>
      <c r="E38">
        <v>786.9</v>
      </c>
      <c r="F38">
        <v>790.4</v>
      </c>
      <c r="G38">
        <v>775.1</v>
      </c>
      <c r="H38">
        <v>775.1</v>
      </c>
      <c r="I38">
        <v>786.9</v>
      </c>
      <c r="J38">
        <v>783.1</v>
      </c>
      <c r="K38">
        <v>369</v>
      </c>
      <c r="L38">
        <v>5.016</v>
      </c>
      <c r="M38" s="2">
        <v>6379</v>
      </c>
    </row>
    <row r="39" spans="1:13" x14ac:dyDescent="0.3">
      <c r="A39" s="1"/>
      <c r="B39">
        <v>37</v>
      </c>
      <c r="C39" s="1">
        <v>45404</v>
      </c>
      <c r="D39" t="s">
        <v>142</v>
      </c>
      <c r="E39">
        <v>783.1</v>
      </c>
      <c r="F39">
        <v>793.8</v>
      </c>
      <c r="G39">
        <v>775.1</v>
      </c>
      <c r="H39">
        <v>775.1</v>
      </c>
      <c r="I39">
        <v>783.1</v>
      </c>
      <c r="J39">
        <v>782.4</v>
      </c>
      <c r="K39">
        <v>279</v>
      </c>
      <c r="L39">
        <v>3.6859999999999999</v>
      </c>
      <c r="M39" s="2">
        <v>4707</v>
      </c>
    </row>
    <row r="40" spans="1:13" x14ac:dyDescent="0.3">
      <c r="A40" s="1"/>
      <c r="B40">
        <v>38</v>
      </c>
      <c r="C40" s="1">
        <v>45403</v>
      </c>
      <c r="D40" t="s">
        <v>142</v>
      </c>
      <c r="E40">
        <v>782.4</v>
      </c>
      <c r="F40">
        <v>800.4</v>
      </c>
      <c r="G40">
        <v>772.1</v>
      </c>
      <c r="H40">
        <v>800.4</v>
      </c>
      <c r="I40">
        <v>782.4</v>
      </c>
      <c r="J40">
        <v>800.4</v>
      </c>
      <c r="K40">
        <v>272</v>
      </c>
      <c r="L40">
        <v>3.903</v>
      </c>
      <c r="M40" s="2">
        <v>4985</v>
      </c>
    </row>
    <row r="41" spans="1:13" x14ac:dyDescent="0.3">
      <c r="A41" s="1"/>
      <c r="B41">
        <v>39</v>
      </c>
      <c r="C41" s="1">
        <v>45400</v>
      </c>
      <c r="D41" t="s">
        <v>142</v>
      </c>
      <c r="E41">
        <v>800.4</v>
      </c>
      <c r="F41">
        <v>813.5</v>
      </c>
      <c r="G41">
        <v>799</v>
      </c>
      <c r="H41">
        <v>813.5</v>
      </c>
      <c r="I41">
        <v>800.4</v>
      </c>
      <c r="J41">
        <v>812.9</v>
      </c>
      <c r="K41">
        <v>381</v>
      </c>
      <c r="L41">
        <v>5.9530000000000003</v>
      </c>
      <c r="M41" s="2">
        <v>7393</v>
      </c>
    </row>
    <row r="42" spans="1:13" x14ac:dyDescent="0.3">
      <c r="A42" s="1"/>
      <c r="B42">
        <v>40</v>
      </c>
      <c r="C42" s="1">
        <v>45399</v>
      </c>
      <c r="D42" t="s">
        <v>142</v>
      </c>
      <c r="E42">
        <v>812.9</v>
      </c>
      <c r="F42">
        <v>816</v>
      </c>
      <c r="G42">
        <v>805.6</v>
      </c>
      <c r="H42">
        <v>805.7</v>
      </c>
      <c r="I42">
        <v>812.9</v>
      </c>
      <c r="J42">
        <v>807.8</v>
      </c>
      <c r="K42">
        <v>640</v>
      </c>
      <c r="L42">
        <v>6.4329999999999998</v>
      </c>
      <c r="M42" s="2">
        <v>7919</v>
      </c>
    </row>
    <row r="43" spans="1:13" x14ac:dyDescent="0.3">
      <c r="A43" s="1"/>
      <c r="B43">
        <v>41</v>
      </c>
      <c r="C43" s="1">
        <v>45398</v>
      </c>
      <c r="D43" t="s">
        <v>142</v>
      </c>
      <c r="E43">
        <v>807.8</v>
      </c>
      <c r="F43">
        <v>817</v>
      </c>
      <c r="G43">
        <v>801.2</v>
      </c>
      <c r="H43">
        <v>817</v>
      </c>
      <c r="I43">
        <v>807.8</v>
      </c>
      <c r="J43">
        <v>807.2</v>
      </c>
      <c r="K43">
        <v>633</v>
      </c>
      <c r="L43">
        <v>7.5490000000000004</v>
      </c>
      <c r="M43" s="2">
        <v>9342</v>
      </c>
    </row>
    <row r="44" spans="1:13" x14ac:dyDescent="0.3">
      <c r="A44" s="1"/>
      <c r="B44">
        <v>42</v>
      </c>
      <c r="C44" s="1">
        <v>45397</v>
      </c>
      <c r="D44" t="s">
        <v>142</v>
      </c>
      <c r="E44">
        <v>807.2</v>
      </c>
      <c r="F44">
        <v>809.5</v>
      </c>
      <c r="G44">
        <v>796.2</v>
      </c>
      <c r="H44">
        <v>800</v>
      </c>
      <c r="I44">
        <v>807.2</v>
      </c>
      <c r="J44">
        <v>806.9</v>
      </c>
      <c r="K44">
        <v>550</v>
      </c>
      <c r="L44">
        <v>5.1890000000000001</v>
      </c>
      <c r="M44" s="2">
        <v>6463</v>
      </c>
    </row>
    <row r="45" spans="1:13" x14ac:dyDescent="0.3">
      <c r="A45" s="1"/>
      <c r="B45">
        <v>43</v>
      </c>
      <c r="C45" s="1">
        <v>45391</v>
      </c>
      <c r="D45" t="s">
        <v>142</v>
      </c>
      <c r="E45">
        <v>806.9</v>
      </c>
      <c r="F45">
        <v>809.8</v>
      </c>
      <c r="G45">
        <v>774</v>
      </c>
      <c r="H45">
        <v>778</v>
      </c>
      <c r="I45">
        <v>806.9</v>
      </c>
      <c r="J45">
        <v>779.8</v>
      </c>
      <c r="K45" s="2">
        <v>1113</v>
      </c>
      <c r="L45">
        <v>8.5549999999999997</v>
      </c>
      <c r="M45" s="2">
        <v>10699</v>
      </c>
    </row>
    <row r="46" spans="1:13" x14ac:dyDescent="0.3">
      <c r="A46" s="1"/>
      <c r="B46">
        <v>44</v>
      </c>
      <c r="C46" s="1">
        <v>45390</v>
      </c>
      <c r="D46" t="s">
        <v>142</v>
      </c>
      <c r="E46">
        <v>779.8</v>
      </c>
      <c r="F46">
        <v>780</v>
      </c>
      <c r="G46">
        <v>768.9</v>
      </c>
      <c r="H46">
        <v>768.9</v>
      </c>
      <c r="I46">
        <v>779.8</v>
      </c>
      <c r="J46">
        <v>769</v>
      </c>
      <c r="K46">
        <v>674</v>
      </c>
      <c r="L46">
        <v>4.7460000000000004</v>
      </c>
      <c r="M46" s="2">
        <v>6099</v>
      </c>
    </row>
    <row r="47" spans="1:13" x14ac:dyDescent="0.3">
      <c r="A47" s="1"/>
      <c r="B47">
        <v>45</v>
      </c>
      <c r="C47" s="1">
        <v>45386</v>
      </c>
      <c r="D47" t="s">
        <v>142</v>
      </c>
      <c r="E47">
        <v>769</v>
      </c>
      <c r="F47">
        <v>770.7</v>
      </c>
      <c r="G47">
        <v>761.3</v>
      </c>
      <c r="H47">
        <v>761.3</v>
      </c>
      <c r="I47">
        <v>769</v>
      </c>
      <c r="J47">
        <v>766.4</v>
      </c>
      <c r="K47">
        <v>475</v>
      </c>
      <c r="L47">
        <v>3.8140000000000001</v>
      </c>
      <c r="M47" s="2">
        <v>4969</v>
      </c>
    </row>
    <row r="48" spans="1:13" x14ac:dyDescent="0.3">
      <c r="A48" s="1"/>
      <c r="B48">
        <v>46</v>
      </c>
      <c r="C48" s="1">
        <v>45385</v>
      </c>
      <c r="D48" t="s">
        <v>142</v>
      </c>
      <c r="E48">
        <v>766.4</v>
      </c>
      <c r="F48">
        <v>774</v>
      </c>
      <c r="G48">
        <v>756.5</v>
      </c>
      <c r="H48">
        <v>769.9</v>
      </c>
      <c r="I48">
        <v>766.4</v>
      </c>
      <c r="J48">
        <v>764.3</v>
      </c>
      <c r="K48">
        <v>308</v>
      </c>
      <c r="L48">
        <v>5.7679999999999998</v>
      </c>
      <c r="M48" s="2">
        <v>7517</v>
      </c>
    </row>
    <row r="49" spans="1:13" x14ac:dyDescent="0.3">
      <c r="A49" s="1"/>
      <c r="B49">
        <v>47</v>
      </c>
      <c r="C49" s="1">
        <v>45384</v>
      </c>
      <c r="D49" t="s">
        <v>142</v>
      </c>
      <c r="E49">
        <v>764.3</v>
      </c>
      <c r="F49">
        <v>775</v>
      </c>
      <c r="G49">
        <v>730</v>
      </c>
      <c r="H49">
        <v>741.2</v>
      </c>
      <c r="I49">
        <v>764.3</v>
      </c>
      <c r="J49">
        <v>748.7</v>
      </c>
      <c r="K49">
        <v>750</v>
      </c>
      <c r="L49">
        <v>10.577</v>
      </c>
      <c r="M49" s="2">
        <v>14197</v>
      </c>
    </row>
    <row r="50" spans="1:13" x14ac:dyDescent="0.3">
      <c r="A50" s="1"/>
      <c r="B50">
        <v>48</v>
      </c>
      <c r="C50" s="1">
        <v>45383</v>
      </c>
      <c r="D50" t="s">
        <v>142</v>
      </c>
      <c r="E50">
        <v>748.7</v>
      </c>
      <c r="F50">
        <v>778</v>
      </c>
      <c r="G50">
        <v>745.4</v>
      </c>
      <c r="H50">
        <v>778</v>
      </c>
      <c r="I50">
        <v>748.7</v>
      </c>
      <c r="J50">
        <v>776</v>
      </c>
      <c r="K50">
        <v>428</v>
      </c>
      <c r="L50">
        <v>4.9039999999999999</v>
      </c>
      <c r="M50" s="2">
        <v>6479</v>
      </c>
    </row>
    <row r="51" spans="1:13" x14ac:dyDescent="0.3">
      <c r="A51" s="1"/>
      <c r="B51">
        <v>49</v>
      </c>
      <c r="C51" s="1">
        <v>45382</v>
      </c>
      <c r="D51" t="s">
        <v>142</v>
      </c>
      <c r="E51">
        <v>776</v>
      </c>
      <c r="F51">
        <v>788.9</v>
      </c>
      <c r="G51">
        <v>767</v>
      </c>
      <c r="H51">
        <v>767</v>
      </c>
      <c r="I51">
        <v>776</v>
      </c>
      <c r="J51">
        <v>766.8</v>
      </c>
      <c r="K51">
        <v>381</v>
      </c>
      <c r="L51">
        <v>5.5019999999999998</v>
      </c>
      <c r="M51" s="2">
        <v>7091</v>
      </c>
    </row>
    <row r="52" spans="1:13" x14ac:dyDescent="0.3">
      <c r="A52" s="1"/>
      <c r="B52">
        <v>50</v>
      </c>
      <c r="C52" s="1">
        <v>45379</v>
      </c>
      <c r="D52" t="s">
        <v>142</v>
      </c>
      <c r="E52">
        <v>766.8</v>
      </c>
      <c r="F52">
        <v>798.1</v>
      </c>
      <c r="G52">
        <v>747.6</v>
      </c>
      <c r="H52">
        <v>797</v>
      </c>
      <c r="I52">
        <v>766.8</v>
      </c>
      <c r="J52">
        <v>795.2</v>
      </c>
      <c r="K52">
        <v>791</v>
      </c>
      <c r="L52">
        <v>9.9260000000000002</v>
      </c>
      <c r="M52" s="2">
        <v>12927</v>
      </c>
    </row>
    <row r="53" spans="1:13" x14ac:dyDescent="0.3">
      <c r="A53" s="1"/>
      <c r="B53">
        <v>51</v>
      </c>
      <c r="C53" s="1">
        <v>45378</v>
      </c>
      <c r="D53" t="s">
        <v>142</v>
      </c>
      <c r="E53">
        <v>797</v>
      </c>
      <c r="F53">
        <v>816.9</v>
      </c>
      <c r="G53">
        <v>792.3</v>
      </c>
      <c r="H53">
        <v>816.9</v>
      </c>
      <c r="I53">
        <v>795.2</v>
      </c>
      <c r="J53">
        <v>816.9</v>
      </c>
      <c r="K53">
        <v>643</v>
      </c>
      <c r="L53">
        <v>11.462999999999999</v>
      </c>
      <c r="M53" s="2">
        <v>14337</v>
      </c>
    </row>
    <row r="54" spans="1:13" x14ac:dyDescent="0.3">
      <c r="A54" s="1"/>
      <c r="B54">
        <v>52</v>
      </c>
      <c r="C54" s="1">
        <v>45376</v>
      </c>
      <c r="D54" t="s">
        <v>142</v>
      </c>
      <c r="E54">
        <v>816.9</v>
      </c>
      <c r="F54">
        <v>842.2</v>
      </c>
      <c r="G54">
        <v>815.2</v>
      </c>
      <c r="H54">
        <v>842.2</v>
      </c>
      <c r="I54">
        <v>816.9</v>
      </c>
      <c r="J54">
        <v>842.2</v>
      </c>
      <c r="K54">
        <v>640</v>
      </c>
      <c r="L54">
        <v>9.4550000000000001</v>
      </c>
      <c r="M54" s="2">
        <v>11494</v>
      </c>
    </row>
    <row r="55" spans="1:13" x14ac:dyDescent="0.3">
      <c r="A55" s="1"/>
      <c r="B55">
        <v>53</v>
      </c>
      <c r="C55" s="1">
        <v>45375</v>
      </c>
      <c r="D55" t="s">
        <v>142</v>
      </c>
      <c r="E55">
        <v>842.2</v>
      </c>
      <c r="F55">
        <v>850</v>
      </c>
      <c r="G55">
        <v>841.2</v>
      </c>
      <c r="H55">
        <v>848.7</v>
      </c>
      <c r="I55">
        <v>842.2</v>
      </c>
      <c r="J55">
        <v>843.9</v>
      </c>
      <c r="K55">
        <v>275</v>
      </c>
      <c r="L55">
        <v>3.8809999999999998</v>
      </c>
      <c r="M55" s="2">
        <v>4597</v>
      </c>
    </row>
    <row r="56" spans="1:13" x14ac:dyDescent="0.3">
      <c r="A56" s="1"/>
      <c r="B56">
        <v>54</v>
      </c>
      <c r="C56" s="1">
        <v>45372</v>
      </c>
      <c r="D56" t="s">
        <v>142</v>
      </c>
      <c r="E56">
        <v>842</v>
      </c>
      <c r="F56">
        <v>852</v>
      </c>
      <c r="G56">
        <v>841</v>
      </c>
      <c r="H56">
        <v>842</v>
      </c>
      <c r="I56">
        <v>843.9</v>
      </c>
      <c r="J56">
        <v>840.8</v>
      </c>
      <c r="K56">
        <v>554</v>
      </c>
      <c r="L56">
        <v>9.2639999999999993</v>
      </c>
      <c r="M56" s="2">
        <v>10957</v>
      </c>
    </row>
    <row r="57" spans="1:13" x14ac:dyDescent="0.3">
      <c r="A57" s="1"/>
      <c r="B57">
        <v>55</v>
      </c>
      <c r="C57" s="1">
        <v>45371</v>
      </c>
      <c r="D57" t="s">
        <v>142</v>
      </c>
      <c r="E57">
        <v>840.8</v>
      </c>
      <c r="F57">
        <v>859</v>
      </c>
      <c r="G57">
        <v>840</v>
      </c>
      <c r="H57">
        <v>859</v>
      </c>
      <c r="I57">
        <v>840.8</v>
      </c>
      <c r="J57">
        <v>851.2</v>
      </c>
      <c r="K57">
        <v>619</v>
      </c>
      <c r="L57">
        <v>10.939</v>
      </c>
      <c r="M57" s="2">
        <v>12980</v>
      </c>
    </row>
    <row r="58" spans="1:13" x14ac:dyDescent="0.3">
      <c r="A58" s="1"/>
      <c r="B58">
        <v>56</v>
      </c>
      <c r="C58" s="1">
        <v>45370</v>
      </c>
      <c r="D58" t="s">
        <v>142</v>
      </c>
      <c r="E58">
        <v>851.2</v>
      </c>
      <c r="F58">
        <v>875</v>
      </c>
      <c r="G58">
        <v>849</v>
      </c>
      <c r="H58">
        <v>870</v>
      </c>
      <c r="I58">
        <v>851.2</v>
      </c>
      <c r="J58">
        <v>863.5</v>
      </c>
      <c r="K58">
        <v>731</v>
      </c>
      <c r="L58">
        <v>148.988</v>
      </c>
      <c r="M58" s="2">
        <v>171524</v>
      </c>
    </row>
    <row r="59" spans="1:13" x14ac:dyDescent="0.3">
      <c r="A59" s="1"/>
      <c r="B59">
        <v>57</v>
      </c>
      <c r="C59" s="1">
        <v>45369</v>
      </c>
      <c r="D59" t="s">
        <v>142</v>
      </c>
      <c r="E59">
        <v>863.5</v>
      </c>
      <c r="F59">
        <v>888</v>
      </c>
      <c r="G59">
        <v>851.1</v>
      </c>
      <c r="H59">
        <v>877</v>
      </c>
      <c r="I59">
        <v>863.5</v>
      </c>
      <c r="J59">
        <v>877.2</v>
      </c>
      <c r="K59">
        <v>827</v>
      </c>
      <c r="L59">
        <v>22.856999999999999</v>
      </c>
      <c r="M59" s="2">
        <v>26448</v>
      </c>
    </row>
    <row r="60" spans="1:13" x14ac:dyDescent="0.3">
      <c r="A60" s="1"/>
      <c r="B60">
        <v>58</v>
      </c>
      <c r="C60" s="1">
        <v>45365</v>
      </c>
      <c r="D60" t="s">
        <v>142</v>
      </c>
      <c r="E60">
        <v>877.2</v>
      </c>
      <c r="F60">
        <v>899</v>
      </c>
      <c r="G60">
        <v>874</v>
      </c>
      <c r="H60">
        <v>886.2</v>
      </c>
      <c r="I60">
        <v>877.2</v>
      </c>
      <c r="J60">
        <v>887.6</v>
      </c>
      <c r="K60">
        <v>667</v>
      </c>
      <c r="L60">
        <v>10.923999999999999</v>
      </c>
      <c r="M60" s="2">
        <v>12425</v>
      </c>
    </row>
    <row r="61" spans="1:13" x14ac:dyDescent="0.3">
      <c r="A61" s="1"/>
      <c r="B61">
        <v>59</v>
      </c>
      <c r="C61" s="1">
        <v>45364</v>
      </c>
      <c r="D61" t="s">
        <v>142</v>
      </c>
      <c r="E61">
        <v>887.6</v>
      </c>
      <c r="F61">
        <v>897</v>
      </c>
      <c r="G61">
        <v>880.2</v>
      </c>
      <c r="H61">
        <v>896.2</v>
      </c>
      <c r="I61">
        <v>887.6</v>
      </c>
      <c r="J61">
        <v>896.5</v>
      </c>
      <c r="K61">
        <v>555</v>
      </c>
      <c r="L61">
        <v>8.5020000000000007</v>
      </c>
      <c r="M61" s="2">
        <v>9546</v>
      </c>
    </row>
    <row r="62" spans="1:13" x14ac:dyDescent="0.3">
      <c r="A62" s="1"/>
      <c r="B62">
        <v>60</v>
      </c>
      <c r="C62" s="1">
        <v>45363</v>
      </c>
      <c r="D62" t="s">
        <v>142</v>
      </c>
      <c r="E62">
        <v>896.5</v>
      </c>
      <c r="F62">
        <v>917</v>
      </c>
      <c r="G62">
        <v>896</v>
      </c>
      <c r="H62">
        <v>907.5</v>
      </c>
      <c r="I62">
        <v>896.5</v>
      </c>
      <c r="J62">
        <v>907.7</v>
      </c>
      <c r="K62">
        <v>436</v>
      </c>
      <c r="L62">
        <v>5.319</v>
      </c>
      <c r="M62" s="2">
        <v>5887</v>
      </c>
    </row>
    <row r="63" spans="1:13" x14ac:dyDescent="0.3">
      <c r="A63" s="1"/>
      <c r="K63" s="2"/>
    </row>
    <row r="64" spans="1:13" x14ac:dyDescent="0.3">
      <c r="A64" s="1"/>
      <c r="K64" s="2"/>
    </row>
    <row r="65" spans="1:11" x14ac:dyDescent="0.3">
      <c r="A65" s="1"/>
      <c r="K65" s="2"/>
    </row>
    <row r="66" spans="1:11" x14ac:dyDescent="0.3">
      <c r="A66" s="1"/>
      <c r="K66" s="2"/>
    </row>
    <row r="67" spans="1:11" x14ac:dyDescent="0.3">
      <c r="A67" s="1"/>
      <c r="K67" s="2"/>
    </row>
    <row r="68" spans="1:11" x14ac:dyDescent="0.3">
      <c r="A68" s="1"/>
      <c r="K68" s="2"/>
    </row>
    <row r="69" spans="1:11" x14ac:dyDescent="0.3">
      <c r="A69" s="1"/>
      <c r="K69" s="2"/>
    </row>
    <row r="70" spans="1:11" x14ac:dyDescent="0.3">
      <c r="A70" s="1"/>
      <c r="K70" s="2"/>
    </row>
    <row r="71" spans="1:11" x14ac:dyDescent="0.3">
      <c r="A71" s="1"/>
      <c r="K71" s="2"/>
    </row>
    <row r="72" spans="1:11" x14ac:dyDescent="0.3">
      <c r="A72" s="1"/>
      <c r="K72" s="2"/>
    </row>
    <row r="73" spans="1:11" x14ac:dyDescent="0.3">
      <c r="A73" s="1"/>
      <c r="K73" s="2"/>
    </row>
    <row r="74" spans="1:11" x14ac:dyDescent="0.3">
      <c r="A74" s="1"/>
      <c r="K74" s="2"/>
    </row>
    <row r="75" spans="1:11" x14ac:dyDescent="0.3">
      <c r="A75" s="1"/>
      <c r="K75" s="2"/>
    </row>
    <row r="76" spans="1:11" x14ac:dyDescent="0.3">
      <c r="A76" s="1"/>
      <c r="K76" s="2"/>
    </row>
    <row r="77" spans="1:11" x14ac:dyDescent="0.3">
      <c r="A77" s="1"/>
      <c r="K77" s="2"/>
    </row>
    <row r="78" spans="1:11" x14ac:dyDescent="0.3">
      <c r="A78" s="1"/>
      <c r="K78" s="2"/>
    </row>
    <row r="79" spans="1:11" x14ac:dyDescent="0.3">
      <c r="A79" s="1"/>
      <c r="K79" s="2"/>
    </row>
    <row r="80" spans="1:11" x14ac:dyDescent="0.3">
      <c r="A80" s="1"/>
      <c r="K80" s="2"/>
    </row>
    <row r="81" spans="1:11" x14ac:dyDescent="0.3">
      <c r="A81" s="1"/>
      <c r="K81" s="2"/>
    </row>
    <row r="82" spans="1:11" x14ac:dyDescent="0.3">
      <c r="A82" s="1"/>
      <c r="K82" s="2"/>
    </row>
    <row r="83" spans="1:11" x14ac:dyDescent="0.3">
      <c r="A83" s="1"/>
      <c r="K83" s="2"/>
    </row>
    <row r="84" spans="1:11" x14ac:dyDescent="0.3">
      <c r="A84" s="1"/>
      <c r="K84" s="2"/>
    </row>
    <row r="85" spans="1:11" x14ac:dyDescent="0.3">
      <c r="A85" s="1"/>
      <c r="K85" s="2"/>
    </row>
    <row r="86" spans="1:11" x14ac:dyDescent="0.3">
      <c r="A86" s="1"/>
      <c r="K86" s="2"/>
    </row>
    <row r="87" spans="1:11" x14ac:dyDescent="0.3">
      <c r="A87" s="1"/>
      <c r="K87" s="2"/>
    </row>
    <row r="88" spans="1:11" x14ac:dyDescent="0.3">
      <c r="A88" s="1"/>
      <c r="K88" s="2"/>
    </row>
    <row r="89" spans="1:11" x14ac:dyDescent="0.3">
      <c r="A89" s="1"/>
      <c r="K89" s="2"/>
    </row>
    <row r="90" spans="1:11" x14ac:dyDescent="0.3">
      <c r="A90" s="1"/>
      <c r="K90" s="2"/>
    </row>
    <row r="91" spans="1:11" x14ac:dyDescent="0.3">
      <c r="A91" s="1"/>
      <c r="K91" s="2"/>
    </row>
    <row r="92" spans="1:11" x14ac:dyDescent="0.3">
      <c r="A92" s="1"/>
      <c r="K92" s="2"/>
    </row>
    <row r="93" spans="1:11" x14ac:dyDescent="0.3">
      <c r="A93" s="1"/>
      <c r="K93" s="2"/>
    </row>
    <row r="94" spans="1:11" x14ac:dyDescent="0.3">
      <c r="A94" s="1"/>
      <c r="K94" s="2"/>
    </row>
    <row r="95" spans="1:11" x14ac:dyDescent="0.3">
      <c r="A95" s="1"/>
      <c r="K95" s="2"/>
    </row>
    <row r="96" spans="1:11" x14ac:dyDescent="0.3">
      <c r="A96" s="1"/>
      <c r="K96" s="2"/>
    </row>
    <row r="97" spans="1:11" x14ac:dyDescent="0.3">
      <c r="A97" s="1"/>
      <c r="K97" s="2"/>
    </row>
    <row r="98" spans="1:11" x14ac:dyDescent="0.3">
      <c r="A98" s="1"/>
      <c r="K98" s="2"/>
    </row>
    <row r="99" spans="1:11" x14ac:dyDescent="0.3">
      <c r="A99" s="1"/>
      <c r="K99" s="2"/>
    </row>
    <row r="100" spans="1:11" x14ac:dyDescent="0.3">
      <c r="A100" s="1"/>
      <c r="K100" s="2"/>
    </row>
    <row r="101" spans="1:11" x14ac:dyDescent="0.3">
      <c r="A101" s="1"/>
      <c r="K101" s="2"/>
    </row>
  </sheetData>
  <sortState xmlns:xlrd2="http://schemas.microsoft.com/office/spreadsheetml/2017/richdata2" ref="A4:K101">
    <sortCondition ref="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1F10-CE9E-4791-A0DC-B23F483855DD}">
  <dimension ref="B3:M73"/>
  <sheetViews>
    <sheetView workbookViewId="0">
      <selection activeCell="C3" sqref="C3:M3"/>
    </sheetView>
  </sheetViews>
  <sheetFormatPr defaultRowHeight="14.4" x14ac:dyDescent="0.3"/>
  <cols>
    <col min="2" max="2" width="10.109375" customWidth="1"/>
    <col min="3" max="3" width="14" customWidth="1"/>
    <col min="4" max="4" width="14.44140625" customWidth="1"/>
    <col min="5" max="5" width="13.44140625" customWidth="1"/>
    <col min="10" max="10" width="10.77734375" customWidth="1"/>
    <col min="12" max="12" width="14.109375" customWidth="1"/>
    <col min="13" max="13" width="10.5546875" customWidth="1"/>
  </cols>
  <sheetData>
    <row r="3" spans="2:1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5" spans="2:13" x14ac:dyDescent="0.3">
      <c r="B5">
        <v>1</v>
      </c>
      <c r="C5" s="1">
        <v>45456</v>
      </c>
      <c r="D5" t="s">
        <v>143</v>
      </c>
      <c r="E5">
        <v>112.1</v>
      </c>
      <c r="F5">
        <v>114.4</v>
      </c>
      <c r="G5">
        <v>111.5</v>
      </c>
      <c r="H5">
        <v>114</v>
      </c>
      <c r="I5">
        <v>112.1</v>
      </c>
      <c r="J5">
        <v>114</v>
      </c>
      <c r="K5">
        <v>540</v>
      </c>
      <c r="L5">
        <v>8.48</v>
      </c>
      <c r="M5" s="2">
        <v>75597</v>
      </c>
    </row>
    <row r="6" spans="2:13" x14ac:dyDescent="0.3">
      <c r="B6">
        <v>2</v>
      </c>
      <c r="C6" s="1">
        <v>45455</v>
      </c>
      <c r="D6" t="s">
        <v>143</v>
      </c>
      <c r="E6">
        <v>114</v>
      </c>
      <c r="F6">
        <v>117.7</v>
      </c>
      <c r="G6">
        <v>112</v>
      </c>
      <c r="H6">
        <v>117.7</v>
      </c>
      <c r="I6">
        <v>114</v>
      </c>
      <c r="J6">
        <v>115.1</v>
      </c>
      <c r="K6">
        <v>276</v>
      </c>
      <c r="L6">
        <v>4.0570000000000004</v>
      </c>
      <c r="M6" s="2">
        <v>35741</v>
      </c>
    </row>
    <row r="7" spans="2:13" x14ac:dyDescent="0.3">
      <c r="B7">
        <v>3</v>
      </c>
      <c r="C7" s="1">
        <v>45454</v>
      </c>
      <c r="D7" t="s">
        <v>143</v>
      </c>
      <c r="E7">
        <v>115.1</v>
      </c>
      <c r="F7">
        <v>118.1</v>
      </c>
      <c r="G7">
        <v>115.1</v>
      </c>
      <c r="H7">
        <v>115.5</v>
      </c>
      <c r="I7">
        <v>115.1</v>
      </c>
      <c r="J7">
        <v>118.6</v>
      </c>
      <c r="K7">
        <v>151</v>
      </c>
      <c r="L7">
        <v>1.6679999999999999</v>
      </c>
      <c r="M7" s="2">
        <v>14477</v>
      </c>
    </row>
    <row r="8" spans="2:13" x14ac:dyDescent="0.3">
      <c r="B8">
        <v>4</v>
      </c>
      <c r="C8" s="1">
        <v>45453</v>
      </c>
      <c r="D8" t="s">
        <v>143</v>
      </c>
      <c r="E8">
        <v>117.1</v>
      </c>
      <c r="F8">
        <v>121.5</v>
      </c>
      <c r="G8">
        <v>116.6</v>
      </c>
      <c r="H8">
        <v>117.2</v>
      </c>
      <c r="I8">
        <v>118.6</v>
      </c>
      <c r="J8">
        <v>120.2</v>
      </c>
      <c r="K8">
        <v>248</v>
      </c>
      <c r="L8">
        <v>3.3210000000000002</v>
      </c>
      <c r="M8" s="2">
        <v>28178</v>
      </c>
    </row>
    <row r="9" spans="2:13" x14ac:dyDescent="0.3">
      <c r="B9">
        <v>5</v>
      </c>
      <c r="C9" s="1">
        <v>45452</v>
      </c>
      <c r="D9" t="s">
        <v>143</v>
      </c>
      <c r="E9">
        <v>120</v>
      </c>
      <c r="F9">
        <v>122.5</v>
      </c>
      <c r="G9">
        <v>119.9</v>
      </c>
      <c r="H9">
        <v>122.5</v>
      </c>
      <c r="I9">
        <v>120.2</v>
      </c>
      <c r="J9">
        <v>123.6</v>
      </c>
      <c r="K9">
        <v>296</v>
      </c>
      <c r="L9">
        <v>4.0030000000000001</v>
      </c>
      <c r="M9" s="2">
        <v>33308</v>
      </c>
    </row>
    <row r="10" spans="2:13" x14ac:dyDescent="0.3">
      <c r="B10">
        <v>6</v>
      </c>
      <c r="C10" s="1">
        <v>45449</v>
      </c>
      <c r="D10" t="s">
        <v>143</v>
      </c>
      <c r="E10">
        <v>123.9</v>
      </c>
      <c r="F10">
        <v>126</v>
      </c>
      <c r="G10">
        <v>121.5</v>
      </c>
      <c r="H10">
        <v>121.6</v>
      </c>
      <c r="I10">
        <v>123.6</v>
      </c>
      <c r="J10">
        <v>125.2</v>
      </c>
      <c r="K10">
        <v>236</v>
      </c>
      <c r="L10">
        <v>4.1420000000000003</v>
      </c>
      <c r="M10" s="2">
        <v>33573</v>
      </c>
    </row>
    <row r="11" spans="2:13" x14ac:dyDescent="0.3">
      <c r="B11">
        <v>7</v>
      </c>
      <c r="C11" s="1">
        <v>45448</v>
      </c>
      <c r="D11" t="s">
        <v>143</v>
      </c>
      <c r="E11">
        <v>126</v>
      </c>
      <c r="F11">
        <v>128.80000000000001</v>
      </c>
      <c r="G11">
        <v>125</v>
      </c>
      <c r="H11">
        <v>128.80000000000001</v>
      </c>
      <c r="I11">
        <v>125.2</v>
      </c>
      <c r="J11">
        <v>127.1</v>
      </c>
      <c r="K11">
        <v>144</v>
      </c>
      <c r="L11">
        <v>1.494</v>
      </c>
      <c r="M11" s="2">
        <v>11873</v>
      </c>
    </row>
    <row r="12" spans="2:13" x14ac:dyDescent="0.3">
      <c r="B12">
        <v>8</v>
      </c>
      <c r="C12" s="1">
        <v>45447</v>
      </c>
      <c r="D12" t="s">
        <v>143</v>
      </c>
      <c r="E12">
        <v>127.7</v>
      </c>
      <c r="F12">
        <v>128.69999999999999</v>
      </c>
      <c r="G12">
        <v>126</v>
      </c>
      <c r="H12">
        <v>128.69999999999999</v>
      </c>
      <c r="I12">
        <v>127.1</v>
      </c>
      <c r="J12">
        <v>126.6</v>
      </c>
      <c r="K12">
        <v>93</v>
      </c>
      <c r="L12">
        <v>0.84199999999999997</v>
      </c>
      <c r="M12" s="2">
        <v>6605</v>
      </c>
    </row>
    <row r="13" spans="2:13" x14ac:dyDescent="0.3">
      <c r="B13">
        <v>9</v>
      </c>
      <c r="C13" s="1">
        <v>45446</v>
      </c>
      <c r="D13" t="s">
        <v>143</v>
      </c>
      <c r="E13">
        <v>126.6</v>
      </c>
      <c r="F13">
        <v>129.9</v>
      </c>
      <c r="G13">
        <v>125.8</v>
      </c>
      <c r="H13">
        <v>129.9</v>
      </c>
      <c r="I13">
        <v>126.6</v>
      </c>
      <c r="J13">
        <v>126.9</v>
      </c>
      <c r="K13">
        <v>144</v>
      </c>
      <c r="L13">
        <v>1.3680000000000001</v>
      </c>
      <c r="M13" s="2">
        <v>10837</v>
      </c>
    </row>
    <row r="14" spans="2:13" x14ac:dyDescent="0.3">
      <c r="B14">
        <v>10</v>
      </c>
      <c r="C14" s="1">
        <v>45445</v>
      </c>
      <c r="D14" t="s">
        <v>143</v>
      </c>
      <c r="E14">
        <v>126.9</v>
      </c>
      <c r="F14">
        <v>130.5</v>
      </c>
      <c r="G14">
        <v>126.3</v>
      </c>
      <c r="H14">
        <v>127.1</v>
      </c>
      <c r="I14">
        <v>126.9</v>
      </c>
      <c r="J14">
        <v>128.19999999999999</v>
      </c>
      <c r="K14">
        <v>167</v>
      </c>
      <c r="L14">
        <v>1.5469999999999999</v>
      </c>
      <c r="M14" s="2">
        <v>12189</v>
      </c>
    </row>
    <row r="15" spans="2:13" x14ac:dyDescent="0.3">
      <c r="B15">
        <v>11</v>
      </c>
      <c r="C15" s="1">
        <v>45442</v>
      </c>
      <c r="D15" t="s">
        <v>143</v>
      </c>
      <c r="E15">
        <v>128.19999999999999</v>
      </c>
      <c r="F15">
        <v>130</v>
      </c>
      <c r="G15">
        <v>125.3</v>
      </c>
      <c r="H15">
        <v>126</v>
      </c>
      <c r="I15">
        <v>128.19999999999999</v>
      </c>
      <c r="J15">
        <v>128.1</v>
      </c>
      <c r="K15">
        <v>145</v>
      </c>
      <c r="L15">
        <v>1.38</v>
      </c>
      <c r="M15" s="2">
        <v>10825</v>
      </c>
    </row>
    <row r="16" spans="2:13" x14ac:dyDescent="0.3">
      <c r="B16">
        <v>12</v>
      </c>
      <c r="C16" s="1">
        <v>45441</v>
      </c>
      <c r="D16" t="s">
        <v>143</v>
      </c>
      <c r="E16">
        <v>129.69999999999999</v>
      </c>
      <c r="F16">
        <v>133.30000000000001</v>
      </c>
      <c r="G16">
        <v>128.1</v>
      </c>
      <c r="H16">
        <v>133.30000000000001</v>
      </c>
      <c r="I16">
        <v>128.1</v>
      </c>
      <c r="J16">
        <v>132</v>
      </c>
      <c r="K16">
        <v>237</v>
      </c>
      <c r="L16">
        <v>2.4380000000000002</v>
      </c>
      <c r="M16" s="2">
        <v>18829</v>
      </c>
    </row>
    <row r="17" spans="2:13" x14ac:dyDescent="0.3">
      <c r="B17">
        <v>13</v>
      </c>
      <c r="C17" s="1">
        <v>45440</v>
      </c>
      <c r="D17" t="s">
        <v>143</v>
      </c>
      <c r="E17">
        <v>133.30000000000001</v>
      </c>
      <c r="F17">
        <v>135</v>
      </c>
      <c r="G17">
        <v>131</v>
      </c>
      <c r="H17">
        <v>132.19999999999999</v>
      </c>
      <c r="I17">
        <v>132</v>
      </c>
      <c r="J17">
        <v>131.9</v>
      </c>
      <c r="K17">
        <v>282</v>
      </c>
      <c r="L17">
        <v>2.5790000000000002</v>
      </c>
      <c r="M17" s="2">
        <v>19418</v>
      </c>
    </row>
    <row r="18" spans="2:13" x14ac:dyDescent="0.3">
      <c r="B18">
        <v>14</v>
      </c>
      <c r="C18" s="1">
        <v>45439</v>
      </c>
      <c r="D18" t="s">
        <v>143</v>
      </c>
      <c r="E18">
        <v>131.9</v>
      </c>
      <c r="F18">
        <v>133.9</v>
      </c>
      <c r="G18">
        <v>128</v>
      </c>
      <c r="H18">
        <v>133.9</v>
      </c>
      <c r="I18">
        <v>131.9</v>
      </c>
      <c r="J18">
        <v>131.6</v>
      </c>
      <c r="K18">
        <v>237</v>
      </c>
      <c r="L18">
        <v>1.907</v>
      </c>
      <c r="M18" s="2">
        <v>14641</v>
      </c>
    </row>
    <row r="19" spans="2:13" x14ac:dyDescent="0.3">
      <c r="B19">
        <v>15</v>
      </c>
      <c r="C19" s="1">
        <v>45438</v>
      </c>
      <c r="D19" t="s">
        <v>143</v>
      </c>
      <c r="E19">
        <v>132.6</v>
      </c>
      <c r="F19">
        <v>140.69999999999999</v>
      </c>
      <c r="G19">
        <v>131.6</v>
      </c>
      <c r="H19">
        <v>140.69999999999999</v>
      </c>
      <c r="I19">
        <v>131.6</v>
      </c>
      <c r="J19">
        <v>135.6</v>
      </c>
      <c r="K19">
        <v>182</v>
      </c>
      <c r="L19">
        <v>2.4860000000000002</v>
      </c>
      <c r="M19" s="2">
        <v>18844</v>
      </c>
    </row>
    <row r="20" spans="2:13" x14ac:dyDescent="0.3">
      <c r="B20">
        <v>16</v>
      </c>
      <c r="C20" s="1">
        <v>45435</v>
      </c>
      <c r="D20" t="s">
        <v>143</v>
      </c>
      <c r="E20">
        <v>135</v>
      </c>
      <c r="F20">
        <v>140</v>
      </c>
      <c r="G20">
        <v>134</v>
      </c>
      <c r="H20">
        <v>136</v>
      </c>
      <c r="I20">
        <v>135.6</v>
      </c>
      <c r="J20">
        <v>138.1</v>
      </c>
      <c r="K20">
        <v>209</v>
      </c>
      <c r="L20">
        <v>2.8570000000000002</v>
      </c>
      <c r="M20" s="2">
        <v>21118</v>
      </c>
    </row>
    <row r="21" spans="2:13" x14ac:dyDescent="0.3">
      <c r="B21">
        <v>17</v>
      </c>
      <c r="C21" s="1">
        <v>45433</v>
      </c>
      <c r="D21" t="s">
        <v>143</v>
      </c>
      <c r="E21">
        <v>139</v>
      </c>
      <c r="F21">
        <v>141</v>
      </c>
      <c r="G21">
        <v>137.69999999999999</v>
      </c>
      <c r="H21">
        <v>140</v>
      </c>
      <c r="I21">
        <v>138.1</v>
      </c>
      <c r="J21">
        <v>138.69999999999999</v>
      </c>
      <c r="K21">
        <v>126</v>
      </c>
      <c r="L21">
        <v>2.081</v>
      </c>
      <c r="M21" s="2">
        <v>14967</v>
      </c>
    </row>
    <row r="22" spans="2:13" x14ac:dyDescent="0.3">
      <c r="B22">
        <v>18</v>
      </c>
      <c r="C22" s="1">
        <v>45432</v>
      </c>
      <c r="D22" t="s">
        <v>143</v>
      </c>
      <c r="E22">
        <v>138.69999999999999</v>
      </c>
      <c r="F22">
        <v>144.5</v>
      </c>
      <c r="G22">
        <v>136</v>
      </c>
      <c r="H22">
        <v>138.5</v>
      </c>
      <c r="I22">
        <v>138.69999999999999</v>
      </c>
      <c r="J22">
        <v>138.5</v>
      </c>
      <c r="K22">
        <v>692</v>
      </c>
      <c r="L22">
        <v>89.971000000000004</v>
      </c>
      <c r="M22" s="2">
        <v>629230</v>
      </c>
    </row>
    <row r="23" spans="2:13" x14ac:dyDescent="0.3">
      <c r="B23">
        <v>19</v>
      </c>
      <c r="C23" s="1">
        <v>45431</v>
      </c>
      <c r="D23" t="s">
        <v>143</v>
      </c>
      <c r="E23">
        <v>138.5</v>
      </c>
      <c r="F23">
        <v>143.9</v>
      </c>
      <c r="G23">
        <v>138</v>
      </c>
      <c r="H23">
        <v>142</v>
      </c>
      <c r="I23">
        <v>138.5</v>
      </c>
      <c r="J23">
        <v>142</v>
      </c>
      <c r="K23">
        <v>296</v>
      </c>
      <c r="L23">
        <v>38.526000000000003</v>
      </c>
      <c r="M23" s="2">
        <v>268880</v>
      </c>
    </row>
    <row r="24" spans="2:13" x14ac:dyDescent="0.3">
      <c r="B24">
        <v>20</v>
      </c>
      <c r="C24" s="1">
        <v>45428</v>
      </c>
      <c r="D24" t="s">
        <v>143</v>
      </c>
      <c r="E24">
        <v>142</v>
      </c>
      <c r="F24">
        <v>144</v>
      </c>
      <c r="G24">
        <v>139</v>
      </c>
      <c r="H24">
        <v>144</v>
      </c>
      <c r="I24">
        <v>142</v>
      </c>
      <c r="J24">
        <v>139.80000000000001</v>
      </c>
      <c r="K24">
        <v>123</v>
      </c>
      <c r="L24">
        <v>21.553000000000001</v>
      </c>
      <c r="M24" s="2">
        <v>151810</v>
      </c>
    </row>
    <row r="25" spans="2:13" x14ac:dyDescent="0.3">
      <c r="B25">
        <v>21</v>
      </c>
      <c r="C25" s="1">
        <v>45427</v>
      </c>
      <c r="D25" t="s">
        <v>143</v>
      </c>
      <c r="E25">
        <v>139.80000000000001</v>
      </c>
      <c r="F25">
        <v>144.9</v>
      </c>
      <c r="G25">
        <v>139</v>
      </c>
      <c r="H25">
        <v>144.9</v>
      </c>
      <c r="I25">
        <v>139.80000000000001</v>
      </c>
      <c r="J25">
        <v>141.80000000000001</v>
      </c>
      <c r="K25">
        <v>177</v>
      </c>
      <c r="L25">
        <v>1.526</v>
      </c>
      <c r="M25" s="2">
        <v>10840</v>
      </c>
    </row>
    <row r="26" spans="2:13" x14ac:dyDescent="0.3">
      <c r="B26">
        <v>22</v>
      </c>
      <c r="C26" s="1">
        <v>45426</v>
      </c>
      <c r="D26" t="s">
        <v>143</v>
      </c>
      <c r="E26">
        <v>143.69999999999999</v>
      </c>
      <c r="F26">
        <v>145.19999999999999</v>
      </c>
      <c r="G26">
        <v>141.4</v>
      </c>
      <c r="H26">
        <v>145.1</v>
      </c>
      <c r="I26">
        <v>141.80000000000001</v>
      </c>
      <c r="J26">
        <v>145.69999999999999</v>
      </c>
      <c r="K26">
        <v>218</v>
      </c>
      <c r="L26">
        <v>2.6080000000000001</v>
      </c>
      <c r="M26" s="2">
        <v>18263</v>
      </c>
    </row>
    <row r="27" spans="2:13" x14ac:dyDescent="0.3">
      <c r="B27">
        <v>23</v>
      </c>
      <c r="C27" s="1">
        <v>45425</v>
      </c>
      <c r="D27" t="s">
        <v>143</v>
      </c>
      <c r="E27">
        <v>147.5</v>
      </c>
      <c r="F27">
        <v>149.80000000000001</v>
      </c>
      <c r="G27">
        <v>145.1</v>
      </c>
      <c r="H27">
        <v>149.80000000000001</v>
      </c>
      <c r="I27">
        <v>145.69999999999999</v>
      </c>
      <c r="J27">
        <v>148.1</v>
      </c>
      <c r="K27">
        <v>162</v>
      </c>
      <c r="L27">
        <v>1.774</v>
      </c>
      <c r="M27" s="2">
        <v>12137</v>
      </c>
    </row>
    <row r="28" spans="2:13" x14ac:dyDescent="0.3">
      <c r="B28">
        <v>24</v>
      </c>
      <c r="C28" s="1">
        <v>45424</v>
      </c>
      <c r="D28" t="s">
        <v>143</v>
      </c>
      <c r="E28">
        <v>148.1</v>
      </c>
      <c r="F28">
        <v>150</v>
      </c>
      <c r="G28">
        <v>143.80000000000001</v>
      </c>
      <c r="H28">
        <v>149</v>
      </c>
      <c r="I28">
        <v>148.1</v>
      </c>
      <c r="J28">
        <v>144.69999999999999</v>
      </c>
      <c r="K28">
        <v>201</v>
      </c>
      <c r="L28">
        <v>1.548</v>
      </c>
      <c r="M28" s="2">
        <v>10480</v>
      </c>
    </row>
    <row r="29" spans="2:13" x14ac:dyDescent="0.3">
      <c r="B29">
        <v>25</v>
      </c>
      <c r="C29" s="1">
        <v>45421</v>
      </c>
      <c r="D29" t="s">
        <v>143</v>
      </c>
      <c r="E29">
        <v>144.69999999999999</v>
      </c>
      <c r="F29">
        <v>149.80000000000001</v>
      </c>
      <c r="G29">
        <v>144</v>
      </c>
      <c r="H29">
        <v>149.80000000000001</v>
      </c>
      <c r="I29">
        <v>144.69999999999999</v>
      </c>
      <c r="J29">
        <v>146.30000000000001</v>
      </c>
      <c r="K29">
        <v>103</v>
      </c>
      <c r="L29">
        <v>1.704</v>
      </c>
      <c r="M29" s="2">
        <v>11763</v>
      </c>
    </row>
    <row r="30" spans="2:13" x14ac:dyDescent="0.3">
      <c r="B30">
        <v>26</v>
      </c>
      <c r="C30" s="1">
        <v>45420</v>
      </c>
      <c r="D30" t="s">
        <v>143</v>
      </c>
      <c r="E30">
        <v>146.30000000000001</v>
      </c>
      <c r="F30">
        <v>149.69999999999999</v>
      </c>
      <c r="G30">
        <v>142.6</v>
      </c>
      <c r="H30">
        <v>142.6</v>
      </c>
      <c r="I30">
        <v>146.30000000000001</v>
      </c>
      <c r="J30">
        <v>145.5</v>
      </c>
      <c r="K30">
        <v>160</v>
      </c>
      <c r="L30">
        <v>1.3580000000000001</v>
      </c>
      <c r="M30" s="2">
        <v>9350</v>
      </c>
    </row>
    <row r="31" spans="2:13" x14ac:dyDescent="0.3">
      <c r="B31">
        <v>27</v>
      </c>
      <c r="C31" s="1">
        <v>45419</v>
      </c>
      <c r="D31" t="s">
        <v>143</v>
      </c>
      <c r="E31">
        <v>145.5</v>
      </c>
      <c r="F31">
        <v>154.80000000000001</v>
      </c>
      <c r="G31">
        <v>143</v>
      </c>
      <c r="H31">
        <v>144.80000000000001</v>
      </c>
      <c r="I31">
        <v>145.5</v>
      </c>
      <c r="J31">
        <v>142</v>
      </c>
      <c r="K31">
        <v>458</v>
      </c>
      <c r="L31">
        <v>7.2370000000000001</v>
      </c>
      <c r="M31" s="2">
        <v>49147</v>
      </c>
    </row>
    <row r="32" spans="2:13" x14ac:dyDescent="0.3">
      <c r="B32">
        <v>28</v>
      </c>
      <c r="C32" s="1">
        <v>45418</v>
      </c>
      <c r="D32" t="s">
        <v>143</v>
      </c>
      <c r="E32">
        <v>142</v>
      </c>
      <c r="F32">
        <v>143.69999999999999</v>
      </c>
      <c r="G32">
        <v>138.5</v>
      </c>
      <c r="H32">
        <v>142</v>
      </c>
      <c r="I32">
        <v>142</v>
      </c>
      <c r="J32">
        <v>139</v>
      </c>
      <c r="K32">
        <v>242</v>
      </c>
      <c r="L32">
        <v>3.952</v>
      </c>
      <c r="M32" s="2">
        <v>28046</v>
      </c>
    </row>
    <row r="33" spans="2:13" x14ac:dyDescent="0.3">
      <c r="B33">
        <v>29</v>
      </c>
      <c r="C33" s="1">
        <v>45417</v>
      </c>
      <c r="D33" t="s">
        <v>143</v>
      </c>
      <c r="E33">
        <v>139</v>
      </c>
      <c r="F33">
        <v>143.80000000000001</v>
      </c>
      <c r="G33">
        <v>136.1</v>
      </c>
      <c r="H33">
        <v>137.30000000000001</v>
      </c>
      <c r="I33">
        <v>139</v>
      </c>
      <c r="J33">
        <v>137.69999999999999</v>
      </c>
      <c r="K33">
        <v>251</v>
      </c>
      <c r="L33">
        <v>3.6850000000000001</v>
      </c>
      <c r="M33" s="2">
        <v>26606</v>
      </c>
    </row>
    <row r="34" spans="2:13" x14ac:dyDescent="0.3">
      <c r="B34">
        <v>30</v>
      </c>
      <c r="C34" s="1">
        <v>45414</v>
      </c>
      <c r="D34" t="s">
        <v>143</v>
      </c>
      <c r="E34">
        <v>137.80000000000001</v>
      </c>
      <c r="F34">
        <v>145</v>
      </c>
      <c r="G34">
        <v>136.1</v>
      </c>
      <c r="H34">
        <v>145</v>
      </c>
      <c r="I34">
        <v>137.69999999999999</v>
      </c>
      <c r="J34">
        <v>139.4</v>
      </c>
      <c r="K34">
        <v>247</v>
      </c>
      <c r="L34">
        <v>4.6079999999999997</v>
      </c>
      <c r="M34" s="2">
        <v>33274</v>
      </c>
    </row>
    <row r="35" spans="2:13" x14ac:dyDescent="0.3">
      <c r="B35">
        <v>31</v>
      </c>
      <c r="C35" s="1">
        <v>45412</v>
      </c>
      <c r="D35" t="s">
        <v>143</v>
      </c>
      <c r="E35">
        <v>138.5</v>
      </c>
      <c r="F35">
        <v>144</v>
      </c>
      <c r="G35">
        <v>136.80000000000001</v>
      </c>
      <c r="H35">
        <v>144</v>
      </c>
      <c r="I35">
        <v>139.4</v>
      </c>
      <c r="J35">
        <v>140.69999999999999</v>
      </c>
      <c r="K35">
        <v>235</v>
      </c>
      <c r="L35">
        <v>3.1779999999999999</v>
      </c>
      <c r="M35" s="2">
        <v>22943</v>
      </c>
    </row>
    <row r="36" spans="2:13" x14ac:dyDescent="0.3">
      <c r="B36">
        <v>32</v>
      </c>
      <c r="C36" s="1">
        <v>45411</v>
      </c>
      <c r="D36" t="s">
        <v>143</v>
      </c>
      <c r="E36">
        <v>140.69999999999999</v>
      </c>
      <c r="F36">
        <v>144.30000000000001</v>
      </c>
      <c r="G36">
        <v>139.6</v>
      </c>
      <c r="H36">
        <v>141.69999999999999</v>
      </c>
      <c r="I36">
        <v>140.69999999999999</v>
      </c>
      <c r="J36">
        <v>143.9</v>
      </c>
      <c r="K36">
        <v>117</v>
      </c>
      <c r="L36">
        <v>1.3160000000000001</v>
      </c>
      <c r="M36" s="2">
        <v>9343</v>
      </c>
    </row>
    <row r="37" spans="2:13" x14ac:dyDescent="0.3">
      <c r="B37">
        <v>33</v>
      </c>
      <c r="C37" s="1">
        <v>45410</v>
      </c>
      <c r="D37" t="s">
        <v>143</v>
      </c>
      <c r="E37">
        <v>143.9</v>
      </c>
      <c r="F37">
        <v>144.1</v>
      </c>
      <c r="G37">
        <v>139.4</v>
      </c>
      <c r="H37">
        <v>139.9</v>
      </c>
      <c r="I37">
        <v>143.9</v>
      </c>
      <c r="J37">
        <v>138.19999999999999</v>
      </c>
      <c r="K37">
        <v>126</v>
      </c>
      <c r="L37">
        <v>1.89</v>
      </c>
      <c r="M37" s="2">
        <v>13365</v>
      </c>
    </row>
    <row r="38" spans="2:13" x14ac:dyDescent="0.3">
      <c r="B38">
        <v>34</v>
      </c>
      <c r="C38" s="1">
        <v>45407</v>
      </c>
      <c r="D38" t="s">
        <v>143</v>
      </c>
      <c r="E38">
        <v>138.19999999999999</v>
      </c>
      <c r="F38">
        <v>144.80000000000001</v>
      </c>
      <c r="G38">
        <v>137.30000000000001</v>
      </c>
      <c r="H38">
        <v>144.80000000000001</v>
      </c>
      <c r="I38">
        <v>138.19999999999999</v>
      </c>
      <c r="J38">
        <v>141.5</v>
      </c>
      <c r="K38">
        <v>346</v>
      </c>
      <c r="L38">
        <v>4.8120000000000003</v>
      </c>
      <c r="M38" s="2">
        <v>34843</v>
      </c>
    </row>
    <row r="39" spans="2:13" x14ac:dyDescent="0.3">
      <c r="B39">
        <v>35</v>
      </c>
      <c r="C39" s="1">
        <v>45406</v>
      </c>
      <c r="D39" t="s">
        <v>143</v>
      </c>
      <c r="E39">
        <v>141.5</v>
      </c>
      <c r="F39">
        <v>145</v>
      </c>
      <c r="G39">
        <v>140.4</v>
      </c>
      <c r="H39">
        <v>145</v>
      </c>
      <c r="I39">
        <v>141.5</v>
      </c>
      <c r="J39">
        <v>143.9</v>
      </c>
      <c r="K39">
        <v>104</v>
      </c>
      <c r="L39">
        <v>1.3029999999999999</v>
      </c>
      <c r="M39" s="2">
        <v>9173</v>
      </c>
    </row>
    <row r="40" spans="2:13" x14ac:dyDescent="0.3">
      <c r="B40">
        <v>36</v>
      </c>
      <c r="C40" s="1">
        <v>45405</v>
      </c>
      <c r="D40" t="s">
        <v>143</v>
      </c>
      <c r="E40">
        <v>143.9</v>
      </c>
      <c r="F40">
        <v>157.80000000000001</v>
      </c>
      <c r="G40">
        <v>141.4</v>
      </c>
      <c r="H40">
        <v>157.80000000000001</v>
      </c>
      <c r="I40">
        <v>143.9</v>
      </c>
      <c r="J40">
        <v>145.19999999999999</v>
      </c>
      <c r="K40">
        <v>121</v>
      </c>
      <c r="L40">
        <v>1.1419999999999999</v>
      </c>
      <c r="M40" s="2">
        <v>7909</v>
      </c>
    </row>
    <row r="41" spans="2:13" x14ac:dyDescent="0.3">
      <c r="B41">
        <v>37</v>
      </c>
      <c r="C41" s="1">
        <v>45404</v>
      </c>
      <c r="D41" t="s">
        <v>143</v>
      </c>
      <c r="E41">
        <v>145.19999999999999</v>
      </c>
      <c r="F41">
        <v>149</v>
      </c>
      <c r="G41">
        <v>144</v>
      </c>
      <c r="H41">
        <v>146</v>
      </c>
      <c r="I41">
        <v>145.19999999999999</v>
      </c>
      <c r="J41">
        <v>145.30000000000001</v>
      </c>
      <c r="K41">
        <v>123</v>
      </c>
      <c r="L41">
        <v>1.0780000000000001</v>
      </c>
      <c r="M41" s="2">
        <v>7415</v>
      </c>
    </row>
    <row r="42" spans="2:13" x14ac:dyDescent="0.3">
      <c r="B42">
        <v>38</v>
      </c>
      <c r="C42" s="1">
        <v>45403</v>
      </c>
      <c r="D42" t="s">
        <v>143</v>
      </c>
      <c r="E42">
        <v>145</v>
      </c>
      <c r="F42">
        <v>152</v>
      </c>
      <c r="G42">
        <v>144</v>
      </c>
      <c r="H42">
        <v>152</v>
      </c>
      <c r="I42">
        <v>145.30000000000001</v>
      </c>
      <c r="J42">
        <v>148.80000000000001</v>
      </c>
      <c r="K42">
        <v>206</v>
      </c>
      <c r="L42">
        <v>2.552</v>
      </c>
      <c r="M42" s="2">
        <v>17603</v>
      </c>
    </row>
    <row r="43" spans="2:13" x14ac:dyDescent="0.3">
      <c r="B43">
        <v>39</v>
      </c>
      <c r="C43" s="1">
        <v>45400</v>
      </c>
      <c r="D43" t="s">
        <v>143</v>
      </c>
      <c r="E43">
        <v>149</v>
      </c>
      <c r="F43">
        <v>153.9</v>
      </c>
      <c r="G43">
        <v>146.1</v>
      </c>
      <c r="H43">
        <v>153.9</v>
      </c>
      <c r="I43">
        <v>148.80000000000001</v>
      </c>
      <c r="J43">
        <v>152.6</v>
      </c>
      <c r="K43">
        <v>212</v>
      </c>
      <c r="L43">
        <v>1.8180000000000001</v>
      </c>
      <c r="M43" s="2">
        <v>12223</v>
      </c>
    </row>
    <row r="44" spans="2:13" x14ac:dyDescent="0.3">
      <c r="B44">
        <v>40</v>
      </c>
      <c r="C44" s="1">
        <v>45399</v>
      </c>
      <c r="D44" t="s">
        <v>143</v>
      </c>
      <c r="E44">
        <v>152.5</v>
      </c>
      <c r="F44">
        <v>156.9</v>
      </c>
      <c r="G44">
        <v>151.80000000000001</v>
      </c>
      <c r="H44">
        <v>151.80000000000001</v>
      </c>
      <c r="I44">
        <v>152.6</v>
      </c>
      <c r="J44">
        <v>153.19999999999999</v>
      </c>
      <c r="K44">
        <v>109</v>
      </c>
      <c r="L44">
        <v>1.2270000000000001</v>
      </c>
      <c r="M44" s="2">
        <v>8063</v>
      </c>
    </row>
    <row r="45" spans="2:13" x14ac:dyDescent="0.3">
      <c r="B45">
        <v>41</v>
      </c>
      <c r="C45" s="1">
        <v>45398</v>
      </c>
      <c r="D45" t="s">
        <v>143</v>
      </c>
      <c r="E45">
        <v>153</v>
      </c>
      <c r="F45">
        <v>159.9</v>
      </c>
      <c r="G45">
        <v>151.19999999999999</v>
      </c>
      <c r="H45">
        <v>159.9</v>
      </c>
      <c r="I45">
        <v>153.19999999999999</v>
      </c>
      <c r="J45">
        <v>153.1</v>
      </c>
      <c r="K45">
        <v>48</v>
      </c>
      <c r="L45">
        <v>0.68500000000000005</v>
      </c>
      <c r="M45" s="2">
        <v>4478</v>
      </c>
    </row>
    <row r="46" spans="2:13" x14ac:dyDescent="0.3">
      <c r="B46">
        <v>42</v>
      </c>
      <c r="C46" s="1">
        <v>45397</v>
      </c>
      <c r="D46" t="s">
        <v>143</v>
      </c>
      <c r="E46">
        <v>153.1</v>
      </c>
      <c r="F46">
        <v>157</v>
      </c>
      <c r="G46">
        <v>152.5</v>
      </c>
      <c r="H46">
        <v>155</v>
      </c>
      <c r="I46">
        <v>153.1</v>
      </c>
      <c r="J46">
        <v>157</v>
      </c>
      <c r="K46">
        <v>134</v>
      </c>
      <c r="L46">
        <v>1.98</v>
      </c>
      <c r="M46" s="2">
        <v>12911</v>
      </c>
    </row>
    <row r="47" spans="2:13" x14ac:dyDescent="0.3">
      <c r="B47">
        <v>43</v>
      </c>
      <c r="C47" s="1">
        <v>45391</v>
      </c>
      <c r="D47" t="s">
        <v>143</v>
      </c>
      <c r="E47">
        <v>157</v>
      </c>
      <c r="F47">
        <v>158.19999999999999</v>
      </c>
      <c r="G47">
        <v>150</v>
      </c>
      <c r="H47">
        <v>150</v>
      </c>
      <c r="I47">
        <v>157</v>
      </c>
      <c r="J47">
        <v>155.19999999999999</v>
      </c>
      <c r="K47">
        <v>91</v>
      </c>
      <c r="L47">
        <v>1.3560000000000001</v>
      </c>
      <c r="M47" s="2">
        <v>8653</v>
      </c>
    </row>
    <row r="48" spans="2:13" x14ac:dyDescent="0.3">
      <c r="B48">
        <v>44</v>
      </c>
      <c r="C48" s="1">
        <v>45390</v>
      </c>
      <c r="D48" t="s">
        <v>143</v>
      </c>
      <c r="E48">
        <v>154.69999999999999</v>
      </c>
      <c r="F48">
        <v>159</v>
      </c>
      <c r="G48">
        <v>153.5</v>
      </c>
      <c r="H48">
        <v>159</v>
      </c>
      <c r="I48">
        <v>155.19999999999999</v>
      </c>
      <c r="J48">
        <v>154.6</v>
      </c>
      <c r="K48">
        <v>89</v>
      </c>
      <c r="L48">
        <v>0.71499999999999997</v>
      </c>
      <c r="M48" s="2">
        <v>4610</v>
      </c>
    </row>
    <row r="49" spans="2:13" x14ac:dyDescent="0.3">
      <c r="B49">
        <v>45</v>
      </c>
      <c r="C49" s="1">
        <v>45386</v>
      </c>
      <c r="D49" t="s">
        <v>143</v>
      </c>
      <c r="E49">
        <v>153.9</v>
      </c>
      <c r="F49">
        <v>157</v>
      </c>
      <c r="G49">
        <v>153.1</v>
      </c>
      <c r="H49">
        <v>157</v>
      </c>
      <c r="I49">
        <v>154.6</v>
      </c>
      <c r="J49">
        <v>153.69999999999999</v>
      </c>
      <c r="K49">
        <v>144</v>
      </c>
      <c r="L49">
        <v>1.532</v>
      </c>
      <c r="M49" s="2">
        <v>9938</v>
      </c>
    </row>
    <row r="50" spans="2:13" x14ac:dyDescent="0.3">
      <c r="B50">
        <v>46</v>
      </c>
      <c r="C50" s="1">
        <v>45385</v>
      </c>
      <c r="D50" t="s">
        <v>143</v>
      </c>
      <c r="E50">
        <v>153.69999999999999</v>
      </c>
      <c r="F50">
        <v>157.80000000000001</v>
      </c>
      <c r="G50">
        <v>150.1</v>
      </c>
      <c r="H50">
        <v>157.69999999999999</v>
      </c>
      <c r="I50">
        <v>153.69999999999999</v>
      </c>
      <c r="J50">
        <v>151.80000000000001</v>
      </c>
      <c r="K50">
        <v>80</v>
      </c>
      <c r="L50">
        <v>1.256</v>
      </c>
      <c r="M50" s="2">
        <v>8212</v>
      </c>
    </row>
    <row r="51" spans="2:13" x14ac:dyDescent="0.3">
      <c r="B51">
        <v>47</v>
      </c>
      <c r="C51" s="1">
        <v>45384</v>
      </c>
      <c r="D51" t="s">
        <v>143</v>
      </c>
      <c r="E51">
        <v>152</v>
      </c>
      <c r="F51">
        <v>153.80000000000001</v>
      </c>
      <c r="G51">
        <v>151.19999999999999</v>
      </c>
      <c r="H51">
        <v>151.69999999999999</v>
      </c>
      <c r="I51">
        <v>151.80000000000001</v>
      </c>
      <c r="J51">
        <v>152.6</v>
      </c>
      <c r="K51">
        <v>97</v>
      </c>
      <c r="L51">
        <v>1.181</v>
      </c>
      <c r="M51" s="2">
        <v>7794</v>
      </c>
    </row>
    <row r="52" spans="2:13" x14ac:dyDescent="0.3">
      <c r="B52">
        <v>48</v>
      </c>
      <c r="C52" s="1">
        <v>45383</v>
      </c>
      <c r="D52" t="s">
        <v>143</v>
      </c>
      <c r="E52">
        <v>151.69999999999999</v>
      </c>
      <c r="F52">
        <v>157</v>
      </c>
      <c r="G52">
        <v>150.1</v>
      </c>
      <c r="H52">
        <v>150.19999999999999</v>
      </c>
      <c r="I52">
        <v>152.6</v>
      </c>
      <c r="J52">
        <v>155.4</v>
      </c>
      <c r="K52">
        <v>127</v>
      </c>
      <c r="L52">
        <v>1.647</v>
      </c>
      <c r="M52" s="2">
        <v>10782</v>
      </c>
    </row>
    <row r="53" spans="2:13" x14ac:dyDescent="0.3">
      <c r="B53">
        <v>49</v>
      </c>
      <c r="C53" s="1">
        <v>45382</v>
      </c>
      <c r="D53" t="s">
        <v>143</v>
      </c>
      <c r="E53">
        <v>156.30000000000001</v>
      </c>
      <c r="F53">
        <v>156.9</v>
      </c>
      <c r="G53">
        <v>151.4</v>
      </c>
      <c r="H53">
        <v>151.4</v>
      </c>
      <c r="I53">
        <v>155.4</v>
      </c>
      <c r="J53">
        <v>151.4</v>
      </c>
      <c r="K53">
        <v>109</v>
      </c>
      <c r="L53">
        <v>0.48</v>
      </c>
      <c r="M53" s="2">
        <v>3108</v>
      </c>
    </row>
    <row r="54" spans="2:13" x14ac:dyDescent="0.3">
      <c r="B54">
        <v>50</v>
      </c>
      <c r="C54" s="1">
        <v>45379</v>
      </c>
      <c r="D54" t="s">
        <v>143</v>
      </c>
      <c r="E54">
        <v>152</v>
      </c>
      <c r="F54">
        <v>152.30000000000001</v>
      </c>
      <c r="G54">
        <v>145.1</v>
      </c>
      <c r="H54">
        <v>151.4</v>
      </c>
      <c r="I54">
        <v>151.4</v>
      </c>
      <c r="J54">
        <v>151.5</v>
      </c>
      <c r="K54">
        <v>154</v>
      </c>
      <c r="L54">
        <v>1.31</v>
      </c>
      <c r="M54" s="2">
        <v>8745</v>
      </c>
    </row>
    <row r="55" spans="2:13" x14ac:dyDescent="0.3">
      <c r="B55">
        <v>51</v>
      </c>
      <c r="C55" s="1">
        <v>45378</v>
      </c>
      <c r="D55" t="s">
        <v>143</v>
      </c>
      <c r="E55">
        <v>154</v>
      </c>
      <c r="F55">
        <v>154</v>
      </c>
      <c r="G55">
        <v>149.5</v>
      </c>
      <c r="H55">
        <v>154</v>
      </c>
      <c r="I55">
        <v>151.5</v>
      </c>
      <c r="J55">
        <v>154</v>
      </c>
      <c r="K55">
        <v>225</v>
      </c>
      <c r="L55">
        <v>3.6909999999999998</v>
      </c>
      <c r="M55" s="2">
        <v>24445</v>
      </c>
    </row>
    <row r="56" spans="2:13" x14ac:dyDescent="0.3">
      <c r="B56">
        <v>52</v>
      </c>
      <c r="C56" s="1">
        <v>45376</v>
      </c>
      <c r="D56" t="s">
        <v>143</v>
      </c>
      <c r="E56">
        <v>154</v>
      </c>
      <c r="F56">
        <v>156.4</v>
      </c>
      <c r="G56">
        <v>152.19999999999999</v>
      </c>
      <c r="H56">
        <v>156.4</v>
      </c>
      <c r="I56">
        <v>154</v>
      </c>
      <c r="J56">
        <v>156.5</v>
      </c>
      <c r="K56">
        <v>84</v>
      </c>
      <c r="L56">
        <v>1.6519999999999999</v>
      </c>
      <c r="M56" s="2">
        <v>10756</v>
      </c>
    </row>
    <row r="57" spans="2:13" x14ac:dyDescent="0.3">
      <c r="B57">
        <v>53</v>
      </c>
      <c r="C57" s="1">
        <v>45375</v>
      </c>
      <c r="D57" t="s">
        <v>143</v>
      </c>
      <c r="E57">
        <v>156.5</v>
      </c>
      <c r="F57">
        <v>162.5</v>
      </c>
      <c r="G57">
        <v>156</v>
      </c>
      <c r="H57">
        <v>156.80000000000001</v>
      </c>
      <c r="I57">
        <v>156.5</v>
      </c>
      <c r="J57">
        <v>156.6</v>
      </c>
      <c r="K57">
        <v>155</v>
      </c>
      <c r="L57">
        <v>1.286</v>
      </c>
      <c r="M57" s="2">
        <v>8096</v>
      </c>
    </row>
    <row r="58" spans="2:13" x14ac:dyDescent="0.3">
      <c r="B58">
        <v>54</v>
      </c>
      <c r="C58" s="1">
        <v>45372</v>
      </c>
      <c r="D58" t="s">
        <v>143</v>
      </c>
      <c r="E58">
        <v>156.6</v>
      </c>
      <c r="F58">
        <v>158.80000000000001</v>
      </c>
      <c r="G58">
        <v>154.30000000000001</v>
      </c>
      <c r="H58">
        <v>158.80000000000001</v>
      </c>
      <c r="I58">
        <v>156.6</v>
      </c>
      <c r="J58">
        <v>153.6</v>
      </c>
      <c r="K58">
        <v>177</v>
      </c>
      <c r="L58">
        <v>1.782</v>
      </c>
      <c r="M58" s="2">
        <v>11362</v>
      </c>
    </row>
    <row r="59" spans="2:13" x14ac:dyDescent="0.3">
      <c r="B59">
        <v>55</v>
      </c>
      <c r="C59" s="1">
        <v>45371</v>
      </c>
      <c r="D59" t="s">
        <v>143</v>
      </c>
      <c r="E59">
        <v>153.6</v>
      </c>
      <c r="F59">
        <v>153.69999999999999</v>
      </c>
      <c r="G59">
        <v>148.1</v>
      </c>
      <c r="H59">
        <v>148.1</v>
      </c>
      <c r="I59">
        <v>153.6</v>
      </c>
      <c r="J59">
        <v>150.5</v>
      </c>
      <c r="K59">
        <v>118</v>
      </c>
      <c r="L59">
        <v>1.4470000000000001</v>
      </c>
      <c r="M59" s="2">
        <v>9491</v>
      </c>
    </row>
    <row r="60" spans="2:13" x14ac:dyDescent="0.3">
      <c r="B60">
        <v>56</v>
      </c>
      <c r="C60" s="1">
        <v>45370</v>
      </c>
      <c r="D60" t="s">
        <v>143</v>
      </c>
      <c r="E60">
        <v>150.5</v>
      </c>
      <c r="F60">
        <v>156</v>
      </c>
      <c r="G60">
        <v>150.1</v>
      </c>
      <c r="H60">
        <v>156</v>
      </c>
      <c r="I60">
        <v>150.5</v>
      </c>
      <c r="J60">
        <v>155.19999999999999</v>
      </c>
      <c r="K60">
        <v>233</v>
      </c>
      <c r="L60">
        <v>2.411</v>
      </c>
      <c r="M60" s="2">
        <v>15917</v>
      </c>
    </row>
    <row r="61" spans="2:13" x14ac:dyDescent="0.3">
      <c r="B61">
        <v>57</v>
      </c>
      <c r="C61" s="1">
        <v>45369</v>
      </c>
      <c r="D61" t="s">
        <v>143</v>
      </c>
      <c r="E61">
        <v>155.9</v>
      </c>
      <c r="F61">
        <v>156.19999999999999</v>
      </c>
      <c r="G61">
        <v>154</v>
      </c>
      <c r="H61">
        <v>156.19999999999999</v>
      </c>
      <c r="I61">
        <v>155.19999999999999</v>
      </c>
      <c r="J61">
        <v>156.1</v>
      </c>
      <c r="K61">
        <v>201</v>
      </c>
      <c r="L61">
        <v>2.9249999999999998</v>
      </c>
      <c r="M61" s="2">
        <v>18834</v>
      </c>
    </row>
    <row r="62" spans="2:13" x14ac:dyDescent="0.3">
      <c r="B62">
        <v>58</v>
      </c>
      <c r="C62" s="1">
        <v>45365</v>
      </c>
      <c r="D62" t="s">
        <v>143</v>
      </c>
      <c r="E62">
        <v>156.1</v>
      </c>
      <c r="F62">
        <v>159.19999999999999</v>
      </c>
      <c r="G62">
        <v>155</v>
      </c>
      <c r="H62">
        <v>159.19999999999999</v>
      </c>
      <c r="I62">
        <v>156.1</v>
      </c>
      <c r="J62">
        <v>157.69999999999999</v>
      </c>
      <c r="K62">
        <v>122</v>
      </c>
      <c r="L62">
        <v>2.024</v>
      </c>
      <c r="M62" s="2">
        <v>12987</v>
      </c>
    </row>
    <row r="63" spans="2:13" x14ac:dyDescent="0.3">
      <c r="B63">
        <v>59</v>
      </c>
      <c r="C63" s="1">
        <v>45364</v>
      </c>
      <c r="D63" t="s">
        <v>143</v>
      </c>
      <c r="E63">
        <v>157.69999999999999</v>
      </c>
      <c r="F63">
        <v>159</v>
      </c>
      <c r="G63">
        <v>154.1</v>
      </c>
      <c r="H63">
        <v>154.6</v>
      </c>
      <c r="I63">
        <v>157.69999999999999</v>
      </c>
      <c r="J63">
        <v>154.5</v>
      </c>
      <c r="K63">
        <v>263</v>
      </c>
      <c r="L63">
        <v>3.8540000000000001</v>
      </c>
      <c r="M63" s="2">
        <v>24712</v>
      </c>
    </row>
    <row r="64" spans="2:13" x14ac:dyDescent="0.3">
      <c r="B64">
        <v>60</v>
      </c>
      <c r="C64" s="1">
        <v>45363</v>
      </c>
      <c r="D64" t="s">
        <v>143</v>
      </c>
      <c r="E64">
        <v>154.5</v>
      </c>
      <c r="F64">
        <v>163.80000000000001</v>
      </c>
      <c r="G64">
        <v>150</v>
      </c>
      <c r="H64">
        <v>160.5</v>
      </c>
      <c r="I64">
        <v>154.5</v>
      </c>
      <c r="J64">
        <v>160.4</v>
      </c>
      <c r="K64">
        <v>468</v>
      </c>
      <c r="L64">
        <v>5.4029999999999996</v>
      </c>
      <c r="M64" s="2">
        <v>34236</v>
      </c>
    </row>
    <row r="65" spans="2:12" x14ac:dyDescent="0.3">
      <c r="B65" s="1"/>
      <c r="L65" s="2"/>
    </row>
    <row r="66" spans="2:12" x14ac:dyDescent="0.3">
      <c r="B66" s="1"/>
      <c r="L66" s="2"/>
    </row>
    <row r="67" spans="2:12" x14ac:dyDescent="0.3">
      <c r="B67" s="1"/>
      <c r="L67" s="2"/>
    </row>
    <row r="68" spans="2:12" x14ac:dyDescent="0.3">
      <c r="B68" s="1"/>
      <c r="L68" s="2"/>
    </row>
    <row r="69" spans="2:12" x14ac:dyDescent="0.3">
      <c r="B69" s="1"/>
      <c r="L69" s="2"/>
    </row>
    <row r="70" spans="2:12" x14ac:dyDescent="0.3">
      <c r="B70" s="1"/>
      <c r="L70" s="2"/>
    </row>
    <row r="71" spans="2:12" x14ac:dyDescent="0.3">
      <c r="B71" s="1"/>
      <c r="J71" s="2"/>
      <c r="L71" s="2"/>
    </row>
    <row r="72" spans="2:12" x14ac:dyDescent="0.3">
      <c r="B72" s="1"/>
      <c r="J72" s="2"/>
      <c r="L72" s="2"/>
    </row>
    <row r="73" spans="2:12" x14ac:dyDescent="0.3">
      <c r="B73" s="1"/>
      <c r="J73" s="2"/>
      <c r="L73" s="2"/>
    </row>
  </sheetData>
  <sortState xmlns:xlrd2="http://schemas.microsoft.com/office/spreadsheetml/2017/richdata2" ref="A3:L73">
    <sortCondition ref="B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2968-F1F2-49E7-8616-01CA3676D9A0}">
  <dimension ref="B1:M490"/>
  <sheetViews>
    <sheetView zoomScale="110" zoomScaleNormal="110" workbookViewId="0">
      <selection activeCell="B7" sqref="B7"/>
    </sheetView>
  </sheetViews>
  <sheetFormatPr defaultRowHeight="14.4" x14ac:dyDescent="0.3"/>
  <cols>
    <col min="2" max="2" width="14.109375" customWidth="1"/>
    <col min="3" max="3" width="14.21875" customWidth="1"/>
    <col min="4" max="4" width="14" customWidth="1"/>
    <col min="5" max="5" width="10.33203125" customWidth="1"/>
    <col min="12" max="12" width="12.21875" customWidth="1"/>
    <col min="13" max="13" width="11.33203125" customWidth="1"/>
  </cols>
  <sheetData>
    <row r="1" spans="2:13" x14ac:dyDescent="0.3">
      <c r="B1" t="s">
        <v>144</v>
      </c>
    </row>
    <row r="2" spans="2:13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2:13" x14ac:dyDescent="0.3">
      <c r="B3" s="1"/>
      <c r="D3">
        <v>201</v>
      </c>
      <c r="E3">
        <v>203</v>
      </c>
      <c r="F3">
        <v>199</v>
      </c>
      <c r="G3">
        <v>199</v>
      </c>
      <c r="H3">
        <v>200</v>
      </c>
      <c r="I3">
        <v>198.9</v>
      </c>
      <c r="J3">
        <v>981</v>
      </c>
      <c r="K3">
        <v>30.228000000000002</v>
      </c>
      <c r="L3" s="2">
        <v>151174</v>
      </c>
    </row>
    <row r="4" spans="2:13" x14ac:dyDescent="0.3">
      <c r="B4">
        <v>2</v>
      </c>
      <c r="C4" s="1">
        <v>45455</v>
      </c>
      <c r="D4" t="s">
        <v>144</v>
      </c>
      <c r="E4">
        <v>198.9</v>
      </c>
      <c r="F4">
        <v>200</v>
      </c>
      <c r="G4">
        <v>198</v>
      </c>
      <c r="H4">
        <v>198</v>
      </c>
      <c r="I4">
        <v>198.9</v>
      </c>
      <c r="J4">
        <v>197.7</v>
      </c>
      <c r="K4" s="2">
        <v>1007</v>
      </c>
      <c r="L4">
        <v>32.984000000000002</v>
      </c>
      <c r="M4" s="2">
        <v>165927</v>
      </c>
    </row>
    <row r="5" spans="2:13" x14ac:dyDescent="0.3">
      <c r="B5">
        <v>3</v>
      </c>
      <c r="C5" s="1">
        <v>45454</v>
      </c>
      <c r="D5" t="s">
        <v>144</v>
      </c>
      <c r="E5">
        <v>197.7</v>
      </c>
      <c r="F5">
        <v>200</v>
      </c>
      <c r="G5">
        <v>197.2</v>
      </c>
      <c r="H5">
        <v>199.2</v>
      </c>
      <c r="I5">
        <v>197.7</v>
      </c>
      <c r="J5">
        <v>199.2</v>
      </c>
      <c r="K5" s="2">
        <v>1357</v>
      </c>
      <c r="L5">
        <v>114.508</v>
      </c>
      <c r="M5" s="2">
        <v>577724</v>
      </c>
    </row>
    <row r="6" spans="2:13" x14ac:dyDescent="0.3">
      <c r="B6">
        <v>4</v>
      </c>
      <c r="C6" s="1">
        <v>45453</v>
      </c>
      <c r="D6" t="s">
        <v>144</v>
      </c>
      <c r="E6">
        <v>199.2</v>
      </c>
      <c r="F6">
        <v>202.9</v>
      </c>
      <c r="G6">
        <v>199</v>
      </c>
      <c r="H6">
        <v>202.8</v>
      </c>
      <c r="I6">
        <v>199.2</v>
      </c>
      <c r="J6">
        <v>201.1</v>
      </c>
      <c r="K6" s="2">
        <v>1474</v>
      </c>
      <c r="L6">
        <v>66.126999999999995</v>
      </c>
      <c r="M6" s="2">
        <v>331609</v>
      </c>
    </row>
    <row r="7" spans="2:13" x14ac:dyDescent="0.3">
      <c r="B7">
        <v>5</v>
      </c>
      <c r="C7" s="1">
        <v>45452</v>
      </c>
      <c r="D7" t="s">
        <v>144</v>
      </c>
      <c r="E7">
        <v>201.1</v>
      </c>
      <c r="F7">
        <v>205</v>
      </c>
      <c r="G7">
        <v>201</v>
      </c>
      <c r="H7">
        <v>204.9</v>
      </c>
      <c r="I7">
        <v>201.1</v>
      </c>
      <c r="J7">
        <v>203.4</v>
      </c>
      <c r="K7" s="2">
        <v>1713</v>
      </c>
      <c r="L7">
        <v>87.406999999999996</v>
      </c>
      <c r="M7" s="2">
        <v>433497</v>
      </c>
    </row>
    <row r="8" spans="2:13" x14ac:dyDescent="0.3">
      <c r="B8">
        <v>6</v>
      </c>
      <c r="C8" s="1">
        <v>45449</v>
      </c>
      <c r="D8" t="s">
        <v>144</v>
      </c>
      <c r="E8">
        <v>203.4</v>
      </c>
      <c r="F8">
        <v>205.4</v>
      </c>
      <c r="G8">
        <v>203</v>
      </c>
      <c r="H8">
        <v>204.9</v>
      </c>
      <c r="I8">
        <v>203.4</v>
      </c>
      <c r="J8">
        <v>204.9</v>
      </c>
      <c r="K8" s="2">
        <v>1587</v>
      </c>
      <c r="L8">
        <v>47.116999999999997</v>
      </c>
      <c r="M8" s="2">
        <v>231003</v>
      </c>
    </row>
    <row r="9" spans="2:13" x14ac:dyDescent="0.3">
      <c r="B9">
        <v>7</v>
      </c>
      <c r="C9" s="1">
        <v>45448</v>
      </c>
      <c r="D9" t="s">
        <v>144</v>
      </c>
      <c r="E9">
        <v>204.9</v>
      </c>
      <c r="F9">
        <v>206</v>
      </c>
      <c r="G9">
        <v>204.7</v>
      </c>
      <c r="H9">
        <v>205.6</v>
      </c>
      <c r="I9">
        <v>204.9</v>
      </c>
      <c r="J9">
        <v>205.6</v>
      </c>
      <c r="K9">
        <v>890</v>
      </c>
      <c r="L9">
        <v>24.170999999999999</v>
      </c>
      <c r="M9" s="2">
        <v>117816</v>
      </c>
    </row>
    <row r="10" spans="2:13" x14ac:dyDescent="0.3">
      <c r="B10">
        <v>8</v>
      </c>
      <c r="C10" s="1">
        <v>45447</v>
      </c>
      <c r="D10" t="s">
        <v>144</v>
      </c>
      <c r="E10">
        <v>205.6</v>
      </c>
      <c r="F10">
        <v>206.2</v>
      </c>
      <c r="G10">
        <v>205</v>
      </c>
      <c r="H10">
        <v>206.1</v>
      </c>
      <c r="I10">
        <v>205.6</v>
      </c>
      <c r="J10">
        <v>206.2</v>
      </c>
      <c r="K10" s="2">
        <v>1677</v>
      </c>
      <c r="L10">
        <v>30.7</v>
      </c>
      <c r="M10" s="2">
        <v>149303</v>
      </c>
    </row>
    <row r="11" spans="2:13" x14ac:dyDescent="0.3">
      <c r="B11">
        <v>9</v>
      </c>
      <c r="C11" s="1">
        <v>45446</v>
      </c>
      <c r="D11" t="s">
        <v>144</v>
      </c>
      <c r="E11">
        <v>206.2</v>
      </c>
      <c r="F11">
        <v>207</v>
      </c>
      <c r="G11">
        <v>205.5</v>
      </c>
      <c r="H11">
        <v>207</v>
      </c>
      <c r="I11">
        <v>206.2</v>
      </c>
      <c r="J11">
        <v>206</v>
      </c>
      <c r="K11" s="2">
        <v>1135</v>
      </c>
      <c r="L11">
        <v>22.64</v>
      </c>
      <c r="M11" s="2">
        <v>109907</v>
      </c>
    </row>
    <row r="12" spans="2:13" x14ac:dyDescent="0.3">
      <c r="B12">
        <v>10</v>
      </c>
      <c r="C12" s="1">
        <v>45445</v>
      </c>
      <c r="D12" t="s">
        <v>144</v>
      </c>
      <c r="E12">
        <v>206</v>
      </c>
      <c r="F12">
        <v>208.5</v>
      </c>
      <c r="G12">
        <v>203.4</v>
      </c>
      <c r="H12">
        <v>208.5</v>
      </c>
      <c r="I12">
        <v>206</v>
      </c>
      <c r="J12">
        <v>208.5</v>
      </c>
      <c r="K12" s="2">
        <v>1555</v>
      </c>
      <c r="L12">
        <v>41.12</v>
      </c>
      <c r="M12" s="2">
        <v>199542</v>
      </c>
    </row>
    <row r="13" spans="2:13" x14ac:dyDescent="0.3">
      <c r="B13">
        <v>11</v>
      </c>
      <c r="C13" s="1">
        <v>45442</v>
      </c>
      <c r="D13" t="s">
        <v>144</v>
      </c>
      <c r="E13">
        <v>208.5</v>
      </c>
      <c r="F13">
        <v>209.1</v>
      </c>
      <c r="G13">
        <v>205.1</v>
      </c>
      <c r="H13">
        <v>206</v>
      </c>
      <c r="I13">
        <v>208.5</v>
      </c>
      <c r="J13">
        <v>205.8</v>
      </c>
      <c r="K13">
        <v>771</v>
      </c>
      <c r="L13">
        <v>26.04</v>
      </c>
      <c r="M13" s="2">
        <v>125340</v>
      </c>
    </row>
    <row r="14" spans="2:13" x14ac:dyDescent="0.3">
      <c r="B14">
        <v>12</v>
      </c>
      <c r="C14" s="1">
        <v>45441</v>
      </c>
      <c r="D14" t="s">
        <v>144</v>
      </c>
      <c r="E14">
        <v>205.8</v>
      </c>
      <c r="F14">
        <v>208.5</v>
      </c>
      <c r="G14">
        <v>204.5</v>
      </c>
      <c r="H14">
        <v>207.2</v>
      </c>
      <c r="I14">
        <v>205.8</v>
      </c>
      <c r="J14">
        <v>207.2</v>
      </c>
      <c r="K14" s="2">
        <v>1002</v>
      </c>
      <c r="L14">
        <v>29.984999999999999</v>
      </c>
      <c r="M14" s="2">
        <v>145244</v>
      </c>
    </row>
    <row r="15" spans="2:13" x14ac:dyDescent="0.3">
      <c r="B15">
        <v>13</v>
      </c>
      <c r="C15" s="1">
        <v>45440</v>
      </c>
      <c r="D15" t="s">
        <v>144</v>
      </c>
      <c r="E15">
        <v>207.2</v>
      </c>
      <c r="F15">
        <v>208.4</v>
      </c>
      <c r="G15">
        <v>205.8</v>
      </c>
      <c r="H15">
        <v>208</v>
      </c>
      <c r="I15">
        <v>207.2</v>
      </c>
      <c r="J15">
        <v>206.2</v>
      </c>
      <c r="K15" s="2">
        <v>2798</v>
      </c>
      <c r="L15">
        <v>45.18</v>
      </c>
      <c r="M15" s="2">
        <v>217925</v>
      </c>
    </row>
    <row r="16" spans="2:13" x14ac:dyDescent="0.3">
      <c r="B16">
        <v>14</v>
      </c>
      <c r="C16" s="1">
        <v>45439</v>
      </c>
      <c r="D16" t="s">
        <v>144</v>
      </c>
      <c r="E16">
        <v>206.2</v>
      </c>
      <c r="F16">
        <v>209.1</v>
      </c>
      <c r="G16">
        <v>204.2</v>
      </c>
      <c r="H16">
        <v>206</v>
      </c>
      <c r="I16">
        <v>206.2</v>
      </c>
      <c r="J16">
        <v>205.5</v>
      </c>
      <c r="K16" s="2">
        <v>2521</v>
      </c>
      <c r="L16">
        <v>62.097000000000001</v>
      </c>
      <c r="M16" s="2">
        <v>300138</v>
      </c>
    </row>
    <row r="17" spans="2:13" x14ac:dyDescent="0.3">
      <c r="B17">
        <v>15</v>
      </c>
      <c r="C17" s="1">
        <v>45438</v>
      </c>
      <c r="D17" t="s">
        <v>144</v>
      </c>
      <c r="E17">
        <v>205.5</v>
      </c>
      <c r="F17">
        <v>208.4</v>
      </c>
      <c r="G17">
        <v>203</v>
      </c>
      <c r="H17">
        <v>205.8</v>
      </c>
      <c r="I17">
        <v>205.5</v>
      </c>
      <c r="J17">
        <v>205.8</v>
      </c>
      <c r="K17" s="2">
        <v>1908</v>
      </c>
      <c r="L17">
        <v>46.124000000000002</v>
      </c>
      <c r="M17" s="2">
        <v>225390</v>
      </c>
    </row>
    <row r="18" spans="2:13" x14ac:dyDescent="0.3">
      <c r="B18">
        <v>16</v>
      </c>
      <c r="C18" s="1">
        <v>45435</v>
      </c>
      <c r="D18" t="s">
        <v>144</v>
      </c>
      <c r="E18">
        <v>205.8</v>
      </c>
      <c r="F18">
        <v>210</v>
      </c>
      <c r="G18">
        <v>204.9</v>
      </c>
      <c r="H18">
        <v>210</v>
      </c>
      <c r="I18">
        <v>205.8</v>
      </c>
      <c r="J18">
        <v>206</v>
      </c>
      <c r="K18" s="2">
        <v>1270</v>
      </c>
      <c r="L18">
        <v>36.197000000000003</v>
      </c>
      <c r="M18" s="2">
        <v>176171</v>
      </c>
    </row>
    <row r="19" spans="2:13" x14ac:dyDescent="0.3">
      <c r="B19">
        <v>17</v>
      </c>
      <c r="C19" s="1">
        <v>45433</v>
      </c>
      <c r="D19" t="s">
        <v>144</v>
      </c>
      <c r="E19">
        <v>206</v>
      </c>
      <c r="F19">
        <v>208.7</v>
      </c>
      <c r="G19">
        <v>205.6</v>
      </c>
      <c r="H19">
        <v>208</v>
      </c>
      <c r="I19">
        <v>206</v>
      </c>
      <c r="J19">
        <v>206.3</v>
      </c>
      <c r="K19" s="2">
        <v>1151</v>
      </c>
      <c r="L19">
        <v>43.738</v>
      </c>
      <c r="M19" s="2">
        <v>211608</v>
      </c>
    </row>
    <row r="20" spans="2:13" x14ac:dyDescent="0.3">
      <c r="B20">
        <v>18</v>
      </c>
      <c r="C20" s="1">
        <v>45432</v>
      </c>
      <c r="D20" t="s">
        <v>144</v>
      </c>
      <c r="E20">
        <v>206.3</v>
      </c>
      <c r="F20">
        <v>207</v>
      </c>
      <c r="G20">
        <v>205.7</v>
      </c>
      <c r="H20">
        <v>206.6</v>
      </c>
      <c r="I20">
        <v>206.3</v>
      </c>
      <c r="J20">
        <v>206.6</v>
      </c>
      <c r="K20" s="2">
        <v>1091</v>
      </c>
      <c r="L20">
        <v>30.759</v>
      </c>
      <c r="M20" s="2">
        <v>149164</v>
      </c>
    </row>
    <row r="21" spans="2:13" x14ac:dyDescent="0.3">
      <c r="B21">
        <v>19</v>
      </c>
      <c r="C21" s="1">
        <v>45431</v>
      </c>
      <c r="D21" t="s">
        <v>144</v>
      </c>
      <c r="E21">
        <v>206.6</v>
      </c>
      <c r="F21">
        <v>208.4</v>
      </c>
      <c r="G21">
        <v>206.3</v>
      </c>
      <c r="H21">
        <v>207.7</v>
      </c>
      <c r="I21">
        <v>206.6</v>
      </c>
      <c r="J21">
        <v>207.8</v>
      </c>
      <c r="K21" s="2">
        <v>1335</v>
      </c>
      <c r="L21">
        <v>44.665999999999997</v>
      </c>
      <c r="M21" s="2">
        <v>215758</v>
      </c>
    </row>
    <row r="22" spans="2:13" x14ac:dyDescent="0.3">
      <c r="B22">
        <v>20</v>
      </c>
      <c r="C22" s="1">
        <v>45428</v>
      </c>
      <c r="D22" t="s">
        <v>144</v>
      </c>
      <c r="E22">
        <v>207.8</v>
      </c>
      <c r="F22">
        <v>209.8</v>
      </c>
      <c r="G22">
        <v>207</v>
      </c>
      <c r="H22">
        <v>207.3</v>
      </c>
      <c r="I22">
        <v>207.8</v>
      </c>
      <c r="J22">
        <v>207.3</v>
      </c>
      <c r="K22">
        <v>977</v>
      </c>
      <c r="L22">
        <v>30.056000000000001</v>
      </c>
      <c r="M22" s="2">
        <v>144721</v>
      </c>
    </row>
    <row r="23" spans="2:13" x14ac:dyDescent="0.3">
      <c r="B23">
        <v>21</v>
      </c>
      <c r="C23" s="1">
        <v>45427</v>
      </c>
      <c r="D23" t="s">
        <v>144</v>
      </c>
      <c r="E23">
        <v>207.3</v>
      </c>
      <c r="F23">
        <v>209.5</v>
      </c>
      <c r="G23">
        <v>206</v>
      </c>
      <c r="H23">
        <v>209.5</v>
      </c>
      <c r="I23">
        <v>207.3</v>
      </c>
      <c r="J23">
        <v>209.5</v>
      </c>
      <c r="K23" s="2">
        <v>1524</v>
      </c>
      <c r="L23">
        <v>41.491999999999997</v>
      </c>
      <c r="M23" s="2">
        <v>200039</v>
      </c>
    </row>
    <row r="24" spans="2:13" x14ac:dyDescent="0.3">
      <c r="B24">
        <v>22</v>
      </c>
      <c r="C24" s="1">
        <v>45426</v>
      </c>
      <c r="D24" t="s">
        <v>144</v>
      </c>
      <c r="E24">
        <v>209.5</v>
      </c>
      <c r="F24">
        <v>212</v>
      </c>
      <c r="G24">
        <v>208.9</v>
      </c>
      <c r="H24">
        <v>212</v>
      </c>
      <c r="I24">
        <v>209.5</v>
      </c>
      <c r="J24">
        <v>211.2</v>
      </c>
      <c r="K24" s="2">
        <v>1170</v>
      </c>
      <c r="L24">
        <v>35.856000000000002</v>
      </c>
      <c r="M24" s="2">
        <v>170956</v>
      </c>
    </row>
    <row r="25" spans="2:13" x14ac:dyDescent="0.3">
      <c r="B25">
        <v>23</v>
      </c>
      <c r="C25" s="1">
        <v>45425</v>
      </c>
      <c r="D25" t="s">
        <v>144</v>
      </c>
      <c r="E25">
        <v>211.2</v>
      </c>
      <c r="F25">
        <v>212.9</v>
      </c>
      <c r="G25">
        <v>211</v>
      </c>
      <c r="H25">
        <v>211.8</v>
      </c>
      <c r="I25">
        <v>211.2</v>
      </c>
      <c r="J25">
        <v>212.6</v>
      </c>
      <c r="K25">
        <v>897</v>
      </c>
      <c r="L25">
        <v>25.574000000000002</v>
      </c>
      <c r="M25" s="2">
        <v>120796</v>
      </c>
    </row>
    <row r="26" spans="2:13" x14ac:dyDescent="0.3">
      <c r="B26">
        <v>24</v>
      </c>
      <c r="C26" s="1">
        <v>45424</v>
      </c>
      <c r="D26" t="s">
        <v>144</v>
      </c>
      <c r="E26">
        <v>212.6</v>
      </c>
      <c r="F26">
        <v>214.5</v>
      </c>
      <c r="G26">
        <v>211.1</v>
      </c>
      <c r="H26">
        <v>214.5</v>
      </c>
      <c r="I26">
        <v>212.6</v>
      </c>
      <c r="J26">
        <v>212.2</v>
      </c>
      <c r="K26">
        <v>739</v>
      </c>
      <c r="L26">
        <v>18.504999999999999</v>
      </c>
      <c r="M26" s="2">
        <v>87212</v>
      </c>
    </row>
    <row r="27" spans="2:13" x14ac:dyDescent="0.3">
      <c r="B27">
        <v>25</v>
      </c>
      <c r="C27" s="1">
        <v>45421</v>
      </c>
      <c r="D27" t="s">
        <v>144</v>
      </c>
      <c r="E27">
        <v>212.6</v>
      </c>
      <c r="F27">
        <v>213.4</v>
      </c>
      <c r="G27">
        <v>211.6</v>
      </c>
      <c r="H27">
        <v>212</v>
      </c>
      <c r="I27">
        <v>212.2</v>
      </c>
      <c r="J27">
        <v>213</v>
      </c>
      <c r="K27">
        <v>554</v>
      </c>
      <c r="L27">
        <v>23.452000000000002</v>
      </c>
      <c r="M27" s="2">
        <v>110585</v>
      </c>
    </row>
    <row r="28" spans="2:13" x14ac:dyDescent="0.3">
      <c r="B28">
        <v>26</v>
      </c>
      <c r="C28" s="1">
        <v>45420</v>
      </c>
      <c r="D28" t="s">
        <v>144</v>
      </c>
      <c r="E28">
        <v>213</v>
      </c>
      <c r="F28">
        <v>214.5</v>
      </c>
      <c r="G28">
        <v>211.6</v>
      </c>
      <c r="H28">
        <v>213</v>
      </c>
      <c r="I28">
        <v>213</v>
      </c>
      <c r="J28">
        <v>213</v>
      </c>
      <c r="K28">
        <v>675</v>
      </c>
      <c r="L28">
        <v>56.871000000000002</v>
      </c>
      <c r="M28" s="2">
        <v>267382</v>
      </c>
    </row>
    <row r="29" spans="2:13" x14ac:dyDescent="0.3">
      <c r="B29">
        <v>27</v>
      </c>
      <c r="C29" s="1">
        <v>45419</v>
      </c>
      <c r="D29" t="s">
        <v>144</v>
      </c>
      <c r="E29">
        <v>213</v>
      </c>
      <c r="F29">
        <v>213.8</v>
      </c>
      <c r="G29">
        <v>210.7</v>
      </c>
      <c r="H29">
        <v>213</v>
      </c>
      <c r="I29">
        <v>213</v>
      </c>
      <c r="J29">
        <v>211.3</v>
      </c>
      <c r="K29">
        <v>840</v>
      </c>
      <c r="L29">
        <v>73.331999999999994</v>
      </c>
      <c r="M29" s="2">
        <v>346741</v>
      </c>
    </row>
    <row r="30" spans="2:13" x14ac:dyDescent="0.3">
      <c r="B30">
        <v>28</v>
      </c>
      <c r="C30" s="1">
        <v>45418</v>
      </c>
      <c r="D30" t="s">
        <v>144</v>
      </c>
      <c r="E30">
        <v>211.5</v>
      </c>
      <c r="F30">
        <v>212.5</v>
      </c>
      <c r="G30">
        <v>210.7</v>
      </c>
      <c r="H30">
        <v>212.5</v>
      </c>
      <c r="I30">
        <v>211.3</v>
      </c>
      <c r="J30">
        <v>211.5</v>
      </c>
      <c r="K30">
        <v>925</v>
      </c>
      <c r="L30">
        <v>86.302999999999997</v>
      </c>
      <c r="M30" s="2">
        <v>408526</v>
      </c>
    </row>
    <row r="31" spans="2:13" x14ac:dyDescent="0.3">
      <c r="B31">
        <v>29</v>
      </c>
      <c r="C31" s="1">
        <v>45417</v>
      </c>
      <c r="D31" t="s">
        <v>144</v>
      </c>
      <c r="E31">
        <v>211.5</v>
      </c>
      <c r="F31">
        <v>218</v>
      </c>
      <c r="G31">
        <v>210</v>
      </c>
      <c r="H31">
        <v>210.9</v>
      </c>
      <c r="I31">
        <v>211.5</v>
      </c>
      <c r="J31">
        <v>210.9</v>
      </c>
      <c r="K31">
        <v>775</v>
      </c>
      <c r="L31">
        <v>21.251000000000001</v>
      </c>
      <c r="M31" s="2">
        <v>100371</v>
      </c>
    </row>
    <row r="32" spans="2:13" x14ac:dyDescent="0.3">
      <c r="B32">
        <v>30</v>
      </c>
      <c r="C32" s="1">
        <v>45414</v>
      </c>
      <c r="D32" t="s">
        <v>144</v>
      </c>
      <c r="E32">
        <v>210.9</v>
      </c>
      <c r="F32">
        <v>211.9</v>
      </c>
      <c r="G32">
        <v>210.5</v>
      </c>
      <c r="H32">
        <v>211</v>
      </c>
      <c r="I32">
        <v>210.9</v>
      </c>
      <c r="J32">
        <v>210.9</v>
      </c>
      <c r="K32">
        <v>718</v>
      </c>
      <c r="L32">
        <v>22.128</v>
      </c>
      <c r="M32" s="2">
        <v>104823</v>
      </c>
    </row>
    <row r="33" spans="2:13" x14ac:dyDescent="0.3">
      <c r="B33">
        <v>31</v>
      </c>
      <c r="C33" s="1">
        <v>45412</v>
      </c>
      <c r="D33" t="s">
        <v>144</v>
      </c>
      <c r="E33">
        <v>210.9</v>
      </c>
      <c r="F33">
        <v>211.1</v>
      </c>
      <c r="G33">
        <v>208.5</v>
      </c>
      <c r="H33">
        <v>210.5</v>
      </c>
      <c r="I33">
        <v>210.9</v>
      </c>
      <c r="J33">
        <v>208</v>
      </c>
      <c r="K33">
        <v>516</v>
      </c>
      <c r="L33">
        <v>13.468</v>
      </c>
      <c r="M33" s="2">
        <v>64033</v>
      </c>
    </row>
    <row r="34" spans="2:13" x14ac:dyDescent="0.3">
      <c r="B34">
        <v>32</v>
      </c>
      <c r="C34" s="1">
        <v>45411</v>
      </c>
      <c r="D34" t="s">
        <v>144</v>
      </c>
      <c r="E34">
        <v>208</v>
      </c>
      <c r="F34">
        <v>211.9</v>
      </c>
      <c r="G34">
        <v>207.1</v>
      </c>
      <c r="H34">
        <v>211.9</v>
      </c>
      <c r="I34">
        <v>208</v>
      </c>
      <c r="J34">
        <v>210.3</v>
      </c>
      <c r="K34">
        <v>795</v>
      </c>
      <c r="L34">
        <v>14.771000000000001</v>
      </c>
      <c r="M34" s="2">
        <v>70850</v>
      </c>
    </row>
    <row r="35" spans="2:13" x14ac:dyDescent="0.3">
      <c r="B35">
        <v>33</v>
      </c>
      <c r="C35" s="1">
        <v>45410</v>
      </c>
      <c r="D35" t="s">
        <v>144</v>
      </c>
      <c r="E35">
        <v>210.3</v>
      </c>
      <c r="F35">
        <v>211.4</v>
      </c>
      <c r="G35">
        <v>207.7</v>
      </c>
      <c r="H35">
        <v>208.5</v>
      </c>
      <c r="I35">
        <v>210.3</v>
      </c>
      <c r="J35">
        <v>207.7</v>
      </c>
      <c r="K35">
        <v>742</v>
      </c>
      <c r="L35">
        <v>16.838000000000001</v>
      </c>
      <c r="M35" s="2">
        <v>80366</v>
      </c>
    </row>
    <row r="36" spans="2:13" x14ac:dyDescent="0.3">
      <c r="B36">
        <v>34</v>
      </c>
      <c r="C36" s="1">
        <v>45407</v>
      </c>
      <c r="D36" t="s">
        <v>144</v>
      </c>
      <c r="E36">
        <v>207.7</v>
      </c>
      <c r="F36">
        <v>212.1</v>
      </c>
      <c r="G36">
        <v>205.8</v>
      </c>
      <c r="H36">
        <v>212.1</v>
      </c>
      <c r="I36">
        <v>207.7</v>
      </c>
      <c r="J36">
        <v>212.1</v>
      </c>
      <c r="K36" s="2">
        <v>1344</v>
      </c>
      <c r="L36">
        <v>28.638000000000002</v>
      </c>
      <c r="M36" s="2">
        <v>137820</v>
      </c>
    </row>
    <row r="37" spans="2:13" x14ac:dyDescent="0.3">
      <c r="B37">
        <v>35</v>
      </c>
      <c r="C37" s="1">
        <v>45406</v>
      </c>
      <c r="D37" t="s">
        <v>144</v>
      </c>
      <c r="E37">
        <v>212.1</v>
      </c>
      <c r="F37">
        <v>212.9</v>
      </c>
      <c r="G37">
        <v>210.6</v>
      </c>
      <c r="H37">
        <v>212.9</v>
      </c>
      <c r="I37">
        <v>212.1</v>
      </c>
      <c r="J37">
        <v>212.7</v>
      </c>
      <c r="K37">
        <v>910</v>
      </c>
      <c r="L37">
        <v>25.13</v>
      </c>
      <c r="M37" s="2">
        <v>118407</v>
      </c>
    </row>
    <row r="38" spans="2:13" x14ac:dyDescent="0.3">
      <c r="B38">
        <v>36</v>
      </c>
      <c r="C38" s="1">
        <v>45405</v>
      </c>
      <c r="D38" t="s">
        <v>144</v>
      </c>
      <c r="E38">
        <v>212.7</v>
      </c>
      <c r="F38">
        <v>213.1</v>
      </c>
      <c r="G38">
        <v>212.3</v>
      </c>
      <c r="H38">
        <v>213</v>
      </c>
      <c r="I38">
        <v>212.7</v>
      </c>
      <c r="J38">
        <v>212.7</v>
      </c>
      <c r="K38">
        <v>709</v>
      </c>
      <c r="L38">
        <v>56.331000000000003</v>
      </c>
      <c r="M38" s="2">
        <v>265056</v>
      </c>
    </row>
    <row r="39" spans="2:13" x14ac:dyDescent="0.3">
      <c r="B39">
        <v>37</v>
      </c>
      <c r="C39" s="1">
        <v>45404</v>
      </c>
      <c r="D39" t="s">
        <v>144</v>
      </c>
      <c r="E39">
        <v>212.7</v>
      </c>
      <c r="F39">
        <v>214.8</v>
      </c>
      <c r="G39">
        <v>212.4</v>
      </c>
      <c r="H39">
        <v>214.1</v>
      </c>
      <c r="I39">
        <v>212.7</v>
      </c>
      <c r="J39">
        <v>213</v>
      </c>
      <c r="K39">
        <v>817</v>
      </c>
      <c r="L39">
        <v>35.975999999999999</v>
      </c>
      <c r="M39" s="2">
        <v>169117</v>
      </c>
    </row>
    <row r="40" spans="2:13" x14ac:dyDescent="0.3">
      <c r="B40">
        <v>38</v>
      </c>
      <c r="C40" s="1">
        <v>45403</v>
      </c>
      <c r="D40" t="s">
        <v>144</v>
      </c>
      <c r="E40">
        <v>213</v>
      </c>
      <c r="F40">
        <v>215.8</v>
      </c>
      <c r="G40">
        <v>212.5</v>
      </c>
      <c r="H40">
        <v>215.5</v>
      </c>
      <c r="I40">
        <v>213</v>
      </c>
      <c r="J40">
        <v>214.1</v>
      </c>
      <c r="K40">
        <v>999</v>
      </c>
      <c r="L40">
        <v>40.878</v>
      </c>
      <c r="M40" s="2">
        <v>191860</v>
      </c>
    </row>
    <row r="41" spans="2:13" x14ac:dyDescent="0.3">
      <c r="B41">
        <v>39</v>
      </c>
      <c r="C41" s="1">
        <v>45400</v>
      </c>
      <c r="D41" t="s">
        <v>144</v>
      </c>
      <c r="E41">
        <v>214.1</v>
      </c>
      <c r="F41">
        <v>215</v>
      </c>
      <c r="G41">
        <v>213.9</v>
      </c>
      <c r="H41">
        <v>214.7</v>
      </c>
      <c r="I41">
        <v>214.1</v>
      </c>
      <c r="J41">
        <v>214.7</v>
      </c>
      <c r="K41">
        <v>737</v>
      </c>
      <c r="L41">
        <v>53.98</v>
      </c>
      <c r="M41" s="2">
        <v>252001</v>
      </c>
    </row>
    <row r="42" spans="2:13" x14ac:dyDescent="0.3">
      <c r="B42">
        <v>40</v>
      </c>
      <c r="C42" s="1">
        <v>45399</v>
      </c>
      <c r="D42" t="s">
        <v>144</v>
      </c>
      <c r="E42">
        <v>214.7</v>
      </c>
      <c r="F42">
        <v>215.5</v>
      </c>
      <c r="G42">
        <v>214.5</v>
      </c>
      <c r="H42">
        <v>215.5</v>
      </c>
      <c r="I42">
        <v>214.7</v>
      </c>
      <c r="J42">
        <v>215.1</v>
      </c>
      <c r="K42">
        <v>770</v>
      </c>
      <c r="L42">
        <v>50.121000000000002</v>
      </c>
      <c r="M42" s="2">
        <v>233358</v>
      </c>
    </row>
    <row r="43" spans="2:13" x14ac:dyDescent="0.3">
      <c r="B43">
        <v>41</v>
      </c>
      <c r="C43" s="1">
        <v>45398</v>
      </c>
      <c r="D43" t="s">
        <v>144</v>
      </c>
      <c r="E43">
        <v>215.1</v>
      </c>
      <c r="F43">
        <v>216</v>
      </c>
      <c r="G43">
        <v>214.8</v>
      </c>
      <c r="H43">
        <v>216</v>
      </c>
      <c r="I43">
        <v>215.1</v>
      </c>
      <c r="J43">
        <v>216</v>
      </c>
      <c r="K43">
        <v>762</v>
      </c>
      <c r="L43">
        <v>69.073999999999998</v>
      </c>
      <c r="M43" s="2">
        <v>321031</v>
      </c>
    </row>
    <row r="44" spans="2:13" x14ac:dyDescent="0.3">
      <c r="B44">
        <v>42</v>
      </c>
      <c r="C44" s="1">
        <v>45397</v>
      </c>
      <c r="D44" t="s">
        <v>144</v>
      </c>
      <c r="E44">
        <v>216</v>
      </c>
      <c r="F44">
        <v>217.4</v>
      </c>
      <c r="G44">
        <v>215.6</v>
      </c>
      <c r="H44">
        <v>217.4</v>
      </c>
      <c r="I44">
        <v>216</v>
      </c>
      <c r="J44">
        <v>217.5</v>
      </c>
      <c r="K44">
        <v>921</v>
      </c>
      <c r="L44">
        <v>76.262</v>
      </c>
      <c r="M44" s="2">
        <v>352833</v>
      </c>
    </row>
    <row r="45" spans="2:13" x14ac:dyDescent="0.3">
      <c r="B45">
        <v>43</v>
      </c>
      <c r="C45" s="1">
        <v>45391</v>
      </c>
      <c r="D45" t="s">
        <v>144</v>
      </c>
      <c r="E45">
        <v>217.5</v>
      </c>
      <c r="F45">
        <v>218.4</v>
      </c>
      <c r="G45">
        <v>216.8</v>
      </c>
      <c r="H45">
        <v>218.4</v>
      </c>
      <c r="I45">
        <v>217.5</v>
      </c>
      <c r="J45">
        <v>218.2</v>
      </c>
      <c r="K45">
        <v>784</v>
      </c>
      <c r="L45">
        <v>75.789000000000001</v>
      </c>
      <c r="M45" s="2">
        <v>347911</v>
      </c>
    </row>
    <row r="46" spans="2:13" x14ac:dyDescent="0.3">
      <c r="B46">
        <v>44</v>
      </c>
      <c r="C46" s="1">
        <v>45390</v>
      </c>
      <c r="D46" t="s">
        <v>144</v>
      </c>
      <c r="E46">
        <v>218.2</v>
      </c>
      <c r="F46">
        <v>218.5</v>
      </c>
      <c r="G46">
        <v>217.8</v>
      </c>
      <c r="H46">
        <v>217.8</v>
      </c>
      <c r="I46">
        <v>218.2</v>
      </c>
      <c r="J46">
        <v>217.8</v>
      </c>
      <c r="K46">
        <v>675</v>
      </c>
      <c r="L46">
        <v>66.546999999999997</v>
      </c>
      <c r="M46" s="2">
        <v>305164</v>
      </c>
    </row>
    <row r="47" spans="2:13" x14ac:dyDescent="0.3">
      <c r="B47">
        <v>45</v>
      </c>
      <c r="C47" s="1">
        <v>45386</v>
      </c>
      <c r="D47" t="s">
        <v>144</v>
      </c>
      <c r="E47">
        <v>217.8</v>
      </c>
      <c r="F47">
        <v>218.2</v>
      </c>
      <c r="G47">
        <v>217.4</v>
      </c>
      <c r="H47">
        <v>217.8</v>
      </c>
      <c r="I47">
        <v>217.8</v>
      </c>
      <c r="J47">
        <v>217.8</v>
      </c>
      <c r="K47">
        <v>531</v>
      </c>
      <c r="L47">
        <v>56.87</v>
      </c>
      <c r="M47" s="2">
        <v>261242</v>
      </c>
    </row>
    <row r="48" spans="2:13" x14ac:dyDescent="0.3">
      <c r="B48">
        <v>46</v>
      </c>
      <c r="C48" s="1">
        <v>45385</v>
      </c>
      <c r="D48" t="s">
        <v>144</v>
      </c>
      <c r="E48">
        <v>217.8</v>
      </c>
      <c r="F48">
        <v>218.1</v>
      </c>
      <c r="G48">
        <v>217.7</v>
      </c>
      <c r="H48">
        <v>218</v>
      </c>
      <c r="I48">
        <v>217.8</v>
      </c>
      <c r="J48">
        <v>217.9</v>
      </c>
      <c r="K48">
        <v>749</v>
      </c>
      <c r="L48">
        <v>123.048</v>
      </c>
      <c r="M48" s="2">
        <v>564641</v>
      </c>
    </row>
    <row r="49" spans="2:13" x14ac:dyDescent="0.3">
      <c r="B49">
        <v>47</v>
      </c>
      <c r="C49" s="1">
        <v>45384</v>
      </c>
      <c r="D49" t="s">
        <v>144</v>
      </c>
      <c r="E49">
        <v>217.9</v>
      </c>
      <c r="F49">
        <v>218.8</v>
      </c>
      <c r="G49">
        <v>217.6</v>
      </c>
      <c r="H49">
        <v>218.8</v>
      </c>
      <c r="I49">
        <v>217.9</v>
      </c>
      <c r="J49">
        <v>218</v>
      </c>
      <c r="K49">
        <v>754</v>
      </c>
      <c r="L49">
        <v>80.793999999999997</v>
      </c>
      <c r="M49" s="2">
        <v>370897</v>
      </c>
    </row>
    <row r="50" spans="2:13" x14ac:dyDescent="0.3">
      <c r="B50">
        <v>48</v>
      </c>
      <c r="C50" s="1">
        <v>45383</v>
      </c>
      <c r="D50" t="s">
        <v>144</v>
      </c>
      <c r="E50">
        <v>218</v>
      </c>
      <c r="F50">
        <v>218.1</v>
      </c>
      <c r="G50">
        <v>217.5</v>
      </c>
      <c r="H50">
        <v>217.7</v>
      </c>
      <c r="I50">
        <v>218</v>
      </c>
      <c r="J50">
        <v>217.7</v>
      </c>
      <c r="K50">
        <v>788</v>
      </c>
      <c r="L50">
        <v>67.159000000000006</v>
      </c>
      <c r="M50" s="2">
        <v>308434</v>
      </c>
    </row>
    <row r="51" spans="2:13" x14ac:dyDescent="0.3">
      <c r="B51">
        <v>49</v>
      </c>
      <c r="C51" s="1">
        <v>45382</v>
      </c>
      <c r="D51" t="s">
        <v>144</v>
      </c>
      <c r="E51">
        <v>217.7</v>
      </c>
      <c r="F51">
        <v>218.1</v>
      </c>
      <c r="G51">
        <v>217.5</v>
      </c>
      <c r="H51">
        <v>217.5</v>
      </c>
      <c r="I51">
        <v>217.7</v>
      </c>
      <c r="J51">
        <v>217.6</v>
      </c>
      <c r="K51">
        <v>740</v>
      </c>
      <c r="L51">
        <v>56.91</v>
      </c>
      <c r="M51" s="2">
        <v>261404</v>
      </c>
    </row>
    <row r="52" spans="2:13" x14ac:dyDescent="0.3">
      <c r="B52">
        <v>50</v>
      </c>
      <c r="C52" s="1">
        <v>45379</v>
      </c>
      <c r="D52" t="s">
        <v>144</v>
      </c>
      <c r="E52">
        <v>217.6</v>
      </c>
      <c r="F52">
        <v>218</v>
      </c>
      <c r="G52">
        <v>217.2</v>
      </c>
      <c r="H52">
        <v>217.2</v>
      </c>
      <c r="I52">
        <v>217.6</v>
      </c>
      <c r="J52">
        <v>217.7</v>
      </c>
      <c r="K52">
        <v>832</v>
      </c>
      <c r="L52">
        <v>78.391000000000005</v>
      </c>
      <c r="M52" s="2">
        <v>360272</v>
      </c>
    </row>
    <row r="53" spans="2:13" x14ac:dyDescent="0.3">
      <c r="B53">
        <v>51</v>
      </c>
      <c r="C53" s="1">
        <v>45378</v>
      </c>
      <c r="D53" t="s">
        <v>144</v>
      </c>
      <c r="E53">
        <v>218</v>
      </c>
      <c r="F53">
        <v>218</v>
      </c>
      <c r="G53">
        <v>217.1</v>
      </c>
      <c r="H53">
        <v>218</v>
      </c>
      <c r="I53">
        <v>217.7</v>
      </c>
      <c r="J53">
        <v>217.7</v>
      </c>
      <c r="K53">
        <v>752</v>
      </c>
      <c r="L53">
        <v>58.292000000000002</v>
      </c>
      <c r="M53" s="2">
        <v>267992</v>
      </c>
    </row>
    <row r="54" spans="2:13" x14ac:dyDescent="0.3">
      <c r="B54">
        <v>52</v>
      </c>
      <c r="C54" s="1">
        <v>45376</v>
      </c>
      <c r="D54" t="s">
        <v>144</v>
      </c>
      <c r="E54">
        <v>217.7</v>
      </c>
      <c r="F54">
        <v>218</v>
      </c>
      <c r="G54">
        <v>217.2</v>
      </c>
      <c r="H54">
        <v>218</v>
      </c>
      <c r="I54">
        <v>217.7</v>
      </c>
      <c r="J54">
        <v>217.6</v>
      </c>
      <c r="K54" s="2">
        <v>1126</v>
      </c>
      <c r="L54">
        <v>67.266999999999996</v>
      </c>
      <c r="M54" s="2">
        <v>309060</v>
      </c>
    </row>
    <row r="55" spans="2:13" x14ac:dyDescent="0.3">
      <c r="B55">
        <v>53</v>
      </c>
      <c r="C55" s="1">
        <v>45375</v>
      </c>
      <c r="D55" t="s">
        <v>144</v>
      </c>
      <c r="E55">
        <v>217.6</v>
      </c>
      <c r="F55">
        <v>218.5</v>
      </c>
      <c r="G55">
        <v>217.1</v>
      </c>
      <c r="H55">
        <v>218.5</v>
      </c>
      <c r="I55">
        <v>217.6</v>
      </c>
      <c r="J55">
        <v>217.3</v>
      </c>
      <c r="K55">
        <v>736</v>
      </c>
      <c r="L55">
        <v>46.171999999999997</v>
      </c>
      <c r="M55" s="2">
        <v>212385</v>
      </c>
    </row>
    <row r="56" spans="2:13" x14ac:dyDescent="0.3">
      <c r="B56">
        <v>54</v>
      </c>
      <c r="C56" s="1">
        <v>45372</v>
      </c>
      <c r="D56" t="s">
        <v>144</v>
      </c>
      <c r="E56">
        <v>217.3</v>
      </c>
      <c r="F56">
        <v>218.1</v>
      </c>
      <c r="G56">
        <v>215.9</v>
      </c>
      <c r="H56">
        <v>216.4</v>
      </c>
      <c r="I56">
        <v>217.3</v>
      </c>
      <c r="J56">
        <v>215.8</v>
      </c>
      <c r="K56">
        <v>931</v>
      </c>
      <c r="L56">
        <v>70.364000000000004</v>
      </c>
      <c r="M56" s="2">
        <v>323671</v>
      </c>
    </row>
    <row r="57" spans="2:13" x14ac:dyDescent="0.3">
      <c r="B57">
        <v>55</v>
      </c>
      <c r="C57" s="1">
        <v>45371</v>
      </c>
      <c r="D57" t="s">
        <v>144</v>
      </c>
      <c r="E57">
        <v>215.8</v>
      </c>
      <c r="F57">
        <v>216</v>
      </c>
      <c r="G57">
        <v>215.2</v>
      </c>
      <c r="H57">
        <v>215.7</v>
      </c>
      <c r="I57">
        <v>215.8</v>
      </c>
      <c r="J57">
        <v>215.7</v>
      </c>
      <c r="K57">
        <v>514</v>
      </c>
      <c r="L57">
        <v>44.694000000000003</v>
      </c>
      <c r="M57" s="2">
        <v>207224</v>
      </c>
    </row>
    <row r="58" spans="2:13" x14ac:dyDescent="0.3">
      <c r="B58">
        <v>56</v>
      </c>
      <c r="C58" s="1">
        <v>45370</v>
      </c>
      <c r="D58" t="s">
        <v>144</v>
      </c>
      <c r="E58">
        <v>215.7</v>
      </c>
      <c r="F58">
        <v>216</v>
      </c>
      <c r="G58">
        <v>214.6</v>
      </c>
      <c r="H58">
        <v>215.5</v>
      </c>
      <c r="I58">
        <v>215.7</v>
      </c>
      <c r="J58">
        <v>215.5</v>
      </c>
      <c r="K58">
        <v>650</v>
      </c>
      <c r="L58">
        <v>45.540999999999997</v>
      </c>
      <c r="M58" s="2">
        <v>211628</v>
      </c>
    </row>
    <row r="59" spans="2:13" x14ac:dyDescent="0.3">
      <c r="B59">
        <v>57</v>
      </c>
      <c r="C59" s="1">
        <v>45369</v>
      </c>
      <c r="D59" t="s">
        <v>144</v>
      </c>
      <c r="E59">
        <v>215.5</v>
      </c>
      <c r="F59">
        <v>216</v>
      </c>
      <c r="G59">
        <v>214.4</v>
      </c>
      <c r="H59">
        <v>216</v>
      </c>
      <c r="I59">
        <v>215.5</v>
      </c>
      <c r="J59">
        <v>215.8</v>
      </c>
      <c r="K59">
        <v>736</v>
      </c>
      <c r="L59">
        <v>62.576000000000001</v>
      </c>
      <c r="M59" s="2">
        <v>290991</v>
      </c>
    </row>
    <row r="60" spans="2:13" x14ac:dyDescent="0.3">
      <c r="B60">
        <v>58</v>
      </c>
      <c r="C60" s="1">
        <v>45365</v>
      </c>
      <c r="D60" t="s">
        <v>144</v>
      </c>
      <c r="E60">
        <v>215.8</v>
      </c>
      <c r="F60">
        <v>218</v>
      </c>
      <c r="G60">
        <v>214.1</v>
      </c>
      <c r="H60">
        <v>214.7</v>
      </c>
      <c r="I60">
        <v>215.8</v>
      </c>
      <c r="J60">
        <v>214.5</v>
      </c>
      <c r="K60">
        <v>644</v>
      </c>
      <c r="L60">
        <v>45.77</v>
      </c>
      <c r="M60" s="2">
        <v>212782</v>
      </c>
    </row>
    <row r="61" spans="2:13" x14ac:dyDescent="0.3">
      <c r="B61">
        <v>59</v>
      </c>
      <c r="C61" s="1">
        <v>45364</v>
      </c>
      <c r="D61" t="s">
        <v>144</v>
      </c>
      <c r="E61">
        <v>214.5</v>
      </c>
      <c r="F61">
        <v>215.6</v>
      </c>
      <c r="G61">
        <v>214.2</v>
      </c>
      <c r="H61">
        <v>215.6</v>
      </c>
      <c r="I61">
        <v>214.5</v>
      </c>
      <c r="J61">
        <v>215.7</v>
      </c>
      <c r="K61">
        <v>436</v>
      </c>
      <c r="L61">
        <v>37.241</v>
      </c>
      <c r="M61" s="2">
        <v>173412</v>
      </c>
    </row>
    <row r="62" spans="2:13" x14ac:dyDescent="0.3">
      <c r="B62">
        <v>60</v>
      </c>
      <c r="C62" s="1">
        <v>45363</v>
      </c>
      <c r="D62" t="s">
        <v>144</v>
      </c>
      <c r="E62">
        <v>215.7</v>
      </c>
      <c r="F62">
        <v>216.3</v>
      </c>
      <c r="G62">
        <v>214.5</v>
      </c>
      <c r="H62">
        <v>215.8</v>
      </c>
      <c r="I62">
        <v>215.7</v>
      </c>
      <c r="J62">
        <v>215.3</v>
      </c>
      <c r="K62">
        <v>633</v>
      </c>
      <c r="L62">
        <v>34.128</v>
      </c>
      <c r="M62" s="2">
        <v>158229</v>
      </c>
    </row>
    <row r="63" spans="2:13" x14ac:dyDescent="0.3">
      <c r="B63" s="1"/>
      <c r="L63" s="2"/>
    </row>
    <row r="64" spans="2:13" x14ac:dyDescent="0.3">
      <c r="B64" s="1"/>
      <c r="L64" s="2"/>
    </row>
    <row r="65" spans="2:12" x14ac:dyDescent="0.3">
      <c r="B65" s="1"/>
      <c r="L65" s="2"/>
    </row>
    <row r="66" spans="2:12" x14ac:dyDescent="0.3">
      <c r="B66" s="1"/>
      <c r="L66" s="2"/>
    </row>
    <row r="67" spans="2:12" x14ac:dyDescent="0.3">
      <c r="B67" s="1"/>
      <c r="L67" s="2"/>
    </row>
    <row r="68" spans="2:12" x14ac:dyDescent="0.3">
      <c r="B68" s="1"/>
      <c r="L68" s="2"/>
    </row>
    <row r="69" spans="2:12" x14ac:dyDescent="0.3">
      <c r="B69" s="1"/>
      <c r="L69" s="2"/>
    </row>
    <row r="70" spans="2:12" x14ac:dyDescent="0.3">
      <c r="B70" s="1"/>
      <c r="L70" s="2"/>
    </row>
    <row r="71" spans="2:12" x14ac:dyDescent="0.3">
      <c r="B71" s="1"/>
      <c r="L71" s="2"/>
    </row>
    <row r="72" spans="2:12" x14ac:dyDescent="0.3">
      <c r="B72" s="1"/>
      <c r="L72" s="2"/>
    </row>
    <row r="73" spans="2:12" x14ac:dyDescent="0.3">
      <c r="B73" s="1"/>
      <c r="L73" s="2"/>
    </row>
    <row r="74" spans="2:12" x14ac:dyDescent="0.3">
      <c r="B74" s="1"/>
      <c r="L74" s="2"/>
    </row>
    <row r="75" spans="2:12" x14ac:dyDescent="0.3">
      <c r="B75" s="1"/>
      <c r="L75" s="2"/>
    </row>
    <row r="76" spans="2:12" x14ac:dyDescent="0.3">
      <c r="B76" s="1"/>
      <c r="L76" s="2"/>
    </row>
    <row r="77" spans="2:12" x14ac:dyDescent="0.3">
      <c r="B77" s="1"/>
      <c r="L77" s="2"/>
    </row>
    <row r="78" spans="2:12" x14ac:dyDescent="0.3">
      <c r="B78" s="1"/>
      <c r="J78" s="2"/>
      <c r="L78" s="2"/>
    </row>
    <row r="79" spans="2:12" x14ac:dyDescent="0.3">
      <c r="B79" s="1"/>
      <c r="J79" s="2"/>
      <c r="L79" s="2"/>
    </row>
    <row r="80" spans="2:12" x14ac:dyDescent="0.3">
      <c r="B80" s="1"/>
      <c r="J80" s="2"/>
      <c r="L80" s="2"/>
    </row>
    <row r="81" spans="2:12" x14ac:dyDescent="0.3">
      <c r="B81" s="1"/>
      <c r="J81" s="2"/>
      <c r="L81" s="2"/>
    </row>
    <row r="82" spans="2:12" x14ac:dyDescent="0.3">
      <c r="B82" s="1"/>
      <c r="J82" s="2"/>
      <c r="L82" s="2"/>
    </row>
    <row r="83" spans="2:12" x14ac:dyDescent="0.3">
      <c r="B83" s="1"/>
      <c r="J83" s="2"/>
      <c r="L83" s="2"/>
    </row>
    <row r="84" spans="2:12" x14ac:dyDescent="0.3">
      <c r="B84" s="1"/>
      <c r="J84" s="2"/>
      <c r="L84" s="2"/>
    </row>
    <row r="85" spans="2:12" x14ac:dyDescent="0.3">
      <c r="B85" s="1"/>
      <c r="J85" s="2"/>
      <c r="L85" s="2"/>
    </row>
    <row r="86" spans="2:12" x14ac:dyDescent="0.3">
      <c r="B86" s="1"/>
      <c r="J86" s="2"/>
      <c r="L86" s="2"/>
    </row>
    <row r="87" spans="2:12" x14ac:dyDescent="0.3">
      <c r="B87" s="1"/>
      <c r="L87" s="2"/>
    </row>
    <row r="88" spans="2:12" x14ac:dyDescent="0.3">
      <c r="B88" s="1"/>
      <c r="L88" s="2"/>
    </row>
    <row r="89" spans="2:12" x14ac:dyDescent="0.3">
      <c r="B89" s="1"/>
      <c r="L89" s="2"/>
    </row>
    <row r="90" spans="2:12" x14ac:dyDescent="0.3">
      <c r="B90" s="1"/>
      <c r="L90" s="2"/>
    </row>
    <row r="91" spans="2:12" x14ac:dyDescent="0.3">
      <c r="B91" s="1"/>
      <c r="J91" s="2"/>
      <c r="L91" s="2"/>
    </row>
    <row r="92" spans="2:12" x14ac:dyDescent="0.3">
      <c r="B92" s="1"/>
      <c r="L92" s="2"/>
    </row>
    <row r="93" spans="2:12" x14ac:dyDescent="0.3">
      <c r="B93" s="1"/>
      <c r="J93" s="2"/>
      <c r="L93" s="2"/>
    </row>
    <row r="94" spans="2:12" x14ac:dyDescent="0.3">
      <c r="B94" s="1"/>
      <c r="J94" s="2"/>
      <c r="L94" s="2"/>
    </row>
    <row r="95" spans="2:12" x14ac:dyDescent="0.3">
      <c r="B95" s="1"/>
      <c r="J95" s="2"/>
      <c r="L95" s="2"/>
    </row>
    <row r="96" spans="2:12" x14ac:dyDescent="0.3">
      <c r="B96" s="1"/>
      <c r="J96" s="2"/>
      <c r="L96" s="2"/>
    </row>
    <row r="97" spans="2:12" x14ac:dyDescent="0.3">
      <c r="B97" s="1"/>
      <c r="J97" s="2"/>
      <c r="L97" s="2"/>
    </row>
    <row r="98" spans="2:12" x14ac:dyDescent="0.3">
      <c r="B98" s="1"/>
      <c r="J98" s="2"/>
      <c r="L98" s="2"/>
    </row>
    <row r="99" spans="2:12" x14ac:dyDescent="0.3">
      <c r="B99" s="1"/>
      <c r="J99" s="2"/>
      <c r="L99" s="2"/>
    </row>
    <row r="100" spans="2:12" x14ac:dyDescent="0.3">
      <c r="B100" s="1"/>
      <c r="J100" s="2"/>
      <c r="L100" s="2"/>
    </row>
    <row r="101" spans="2:12" x14ac:dyDescent="0.3">
      <c r="B101" s="1"/>
      <c r="J101" s="2"/>
      <c r="L101" s="2"/>
    </row>
    <row r="102" spans="2:12" x14ac:dyDescent="0.3">
      <c r="B102" s="1"/>
      <c r="J102" s="2"/>
      <c r="L102" s="2"/>
    </row>
    <row r="103" spans="2:12" x14ac:dyDescent="0.3">
      <c r="B103" s="1"/>
      <c r="J103" s="2"/>
      <c r="L103" s="2"/>
    </row>
    <row r="104" spans="2:12" x14ac:dyDescent="0.3">
      <c r="B104" s="1"/>
      <c r="J104" s="2"/>
      <c r="L104" s="2"/>
    </row>
    <row r="105" spans="2:12" x14ac:dyDescent="0.3">
      <c r="B105" s="1"/>
      <c r="J105" s="2"/>
      <c r="L105" s="2"/>
    </row>
    <row r="106" spans="2:12" x14ac:dyDescent="0.3">
      <c r="B106" s="1"/>
      <c r="J106" s="2"/>
      <c r="L106" s="2"/>
    </row>
    <row r="107" spans="2:12" x14ac:dyDescent="0.3">
      <c r="B107" s="1"/>
      <c r="J107" s="2"/>
      <c r="L107" s="2"/>
    </row>
    <row r="108" spans="2:12" x14ac:dyDescent="0.3">
      <c r="B108" s="1"/>
      <c r="J108" s="2"/>
      <c r="L108" s="2"/>
    </row>
    <row r="109" spans="2:12" x14ac:dyDescent="0.3">
      <c r="B109" s="1"/>
      <c r="J109" s="2"/>
      <c r="L109" s="2"/>
    </row>
    <row r="110" spans="2:12" x14ac:dyDescent="0.3">
      <c r="B110" s="1"/>
      <c r="J110" s="2"/>
      <c r="L110" s="2"/>
    </row>
    <row r="111" spans="2:12" x14ac:dyDescent="0.3">
      <c r="B111" s="1"/>
      <c r="J111" s="2"/>
      <c r="L111" s="2"/>
    </row>
    <row r="112" spans="2:12" x14ac:dyDescent="0.3">
      <c r="B112" s="1"/>
      <c r="J112" s="2"/>
      <c r="L112" s="2"/>
    </row>
    <row r="113" spans="2:12" x14ac:dyDescent="0.3">
      <c r="B113" s="1"/>
      <c r="J113" s="2"/>
      <c r="L113" s="2"/>
    </row>
    <row r="114" spans="2:12" x14ac:dyDescent="0.3">
      <c r="B114" s="1"/>
      <c r="J114" s="2"/>
      <c r="L114" s="2"/>
    </row>
    <row r="115" spans="2:12" x14ac:dyDescent="0.3">
      <c r="B115" s="1"/>
      <c r="L115" s="2"/>
    </row>
    <row r="116" spans="2:12" x14ac:dyDescent="0.3">
      <c r="B116" s="1"/>
      <c r="L116" s="2"/>
    </row>
    <row r="117" spans="2:12" x14ac:dyDescent="0.3">
      <c r="B117" s="1"/>
      <c r="L117" s="2"/>
    </row>
    <row r="118" spans="2:12" x14ac:dyDescent="0.3">
      <c r="B118" s="1"/>
      <c r="L118" s="2"/>
    </row>
    <row r="119" spans="2:12" x14ac:dyDescent="0.3">
      <c r="B119" s="1"/>
      <c r="L119" s="2"/>
    </row>
    <row r="120" spans="2:12" x14ac:dyDescent="0.3">
      <c r="B120" s="1"/>
      <c r="L120" s="2"/>
    </row>
    <row r="121" spans="2:12" x14ac:dyDescent="0.3">
      <c r="B121" s="1"/>
      <c r="L121" s="2"/>
    </row>
    <row r="122" spans="2:12" x14ac:dyDescent="0.3">
      <c r="B122" s="1"/>
      <c r="L122" s="2"/>
    </row>
    <row r="123" spans="2:12" x14ac:dyDescent="0.3">
      <c r="B123" s="1"/>
      <c r="J123" s="2"/>
      <c r="L123" s="2"/>
    </row>
    <row r="124" spans="2:12" x14ac:dyDescent="0.3">
      <c r="B124" s="1"/>
      <c r="L124" s="2"/>
    </row>
    <row r="125" spans="2:12" x14ac:dyDescent="0.3">
      <c r="B125" s="1"/>
      <c r="L125" s="2"/>
    </row>
    <row r="126" spans="2:12" x14ac:dyDescent="0.3">
      <c r="B126" s="1"/>
      <c r="L126" s="2"/>
    </row>
    <row r="127" spans="2:12" x14ac:dyDescent="0.3">
      <c r="B127" s="1"/>
      <c r="L127" s="2"/>
    </row>
    <row r="128" spans="2:12" x14ac:dyDescent="0.3">
      <c r="B128" s="1"/>
      <c r="L128" s="2"/>
    </row>
    <row r="129" spans="2:12" x14ac:dyDescent="0.3">
      <c r="B129" s="1"/>
      <c r="L129" s="2"/>
    </row>
    <row r="130" spans="2:12" x14ac:dyDescent="0.3">
      <c r="B130" s="1"/>
      <c r="L130" s="2"/>
    </row>
    <row r="131" spans="2:12" x14ac:dyDescent="0.3">
      <c r="B131" s="1"/>
      <c r="L131" s="2"/>
    </row>
    <row r="132" spans="2:12" x14ac:dyDescent="0.3">
      <c r="B132" s="1"/>
      <c r="L132" s="2"/>
    </row>
    <row r="133" spans="2:12" x14ac:dyDescent="0.3">
      <c r="B133" s="1"/>
    </row>
    <row r="134" spans="2:12" x14ac:dyDescent="0.3">
      <c r="B134" s="1"/>
      <c r="J134" s="2"/>
      <c r="L134" s="2"/>
    </row>
    <row r="135" spans="2:12" x14ac:dyDescent="0.3">
      <c r="B135" s="1"/>
      <c r="L135" s="2"/>
    </row>
    <row r="136" spans="2:12" x14ac:dyDescent="0.3">
      <c r="B136" s="1"/>
      <c r="L136" s="2"/>
    </row>
    <row r="137" spans="2:12" x14ac:dyDescent="0.3">
      <c r="B137" s="1"/>
      <c r="J137" s="2"/>
      <c r="L137" s="2"/>
    </row>
    <row r="138" spans="2:12" x14ac:dyDescent="0.3">
      <c r="B138" s="1"/>
      <c r="J138" s="2"/>
      <c r="L138" s="2"/>
    </row>
    <row r="139" spans="2:12" x14ac:dyDescent="0.3">
      <c r="B139" s="1"/>
      <c r="J139" s="2"/>
      <c r="L139" s="2"/>
    </row>
    <row r="140" spans="2:12" x14ac:dyDescent="0.3">
      <c r="B140" s="1"/>
      <c r="J140" s="2"/>
      <c r="L140" s="2"/>
    </row>
    <row r="141" spans="2:12" x14ac:dyDescent="0.3">
      <c r="B141" s="1"/>
      <c r="J141" s="2"/>
      <c r="L141" s="2"/>
    </row>
    <row r="142" spans="2:12" x14ac:dyDescent="0.3">
      <c r="B142" s="1"/>
      <c r="J142" s="2"/>
      <c r="L142" s="2"/>
    </row>
    <row r="143" spans="2:12" x14ac:dyDescent="0.3">
      <c r="B143" s="1"/>
      <c r="J143" s="2"/>
      <c r="L143" s="2"/>
    </row>
    <row r="144" spans="2:12" x14ac:dyDescent="0.3">
      <c r="B144" s="1"/>
      <c r="J144" s="2"/>
      <c r="L144" s="2"/>
    </row>
    <row r="145" spans="2:12" x14ac:dyDescent="0.3">
      <c r="B145" s="1"/>
      <c r="J145" s="2"/>
      <c r="L145" s="2"/>
    </row>
    <row r="146" spans="2:12" x14ac:dyDescent="0.3">
      <c r="B146" s="1"/>
      <c r="J146" s="2"/>
      <c r="L146" s="2"/>
    </row>
    <row r="147" spans="2:12" x14ac:dyDescent="0.3">
      <c r="B147" s="1"/>
      <c r="J147" s="2"/>
      <c r="L147" s="2"/>
    </row>
    <row r="148" spans="2:12" x14ac:dyDescent="0.3">
      <c r="B148" s="1"/>
      <c r="J148" s="2"/>
      <c r="L148" s="2"/>
    </row>
    <row r="149" spans="2:12" x14ac:dyDescent="0.3">
      <c r="B149" s="1"/>
      <c r="L149" s="2"/>
    </row>
    <row r="150" spans="2:12" x14ac:dyDescent="0.3">
      <c r="B150" s="1"/>
      <c r="J150" s="2"/>
      <c r="L150" s="2"/>
    </row>
    <row r="151" spans="2:12" x14ac:dyDescent="0.3">
      <c r="B151" s="1"/>
      <c r="J151" s="2"/>
      <c r="L151" s="2"/>
    </row>
    <row r="152" spans="2:12" x14ac:dyDescent="0.3">
      <c r="B152" s="1"/>
      <c r="J152" s="2"/>
      <c r="L152" s="2"/>
    </row>
    <row r="153" spans="2:12" x14ac:dyDescent="0.3">
      <c r="B153" s="1"/>
      <c r="J153" s="2"/>
      <c r="L153" s="2"/>
    </row>
    <row r="154" spans="2:12" x14ac:dyDescent="0.3">
      <c r="B154" s="1"/>
      <c r="J154" s="2"/>
      <c r="L154" s="2"/>
    </row>
    <row r="155" spans="2:12" x14ac:dyDescent="0.3">
      <c r="B155" s="1"/>
      <c r="J155" s="2"/>
      <c r="L155" s="2"/>
    </row>
    <row r="156" spans="2:12" x14ac:dyDescent="0.3">
      <c r="B156" s="1"/>
      <c r="J156" s="2"/>
      <c r="L156" s="2"/>
    </row>
    <row r="157" spans="2:12" x14ac:dyDescent="0.3">
      <c r="B157" s="1"/>
      <c r="J157" s="2"/>
      <c r="L157" s="2"/>
    </row>
    <row r="158" spans="2:12" x14ac:dyDescent="0.3">
      <c r="B158" s="1"/>
      <c r="J158" s="2"/>
      <c r="L158" s="2"/>
    </row>
    <row r="159" spans="2:12" x14ac:dyDescent="0.3">
      <c r="B159" s="1"/>
      <c r="J159" s="2"/>
      <c r="L159" s="2"/>
    </row>
    <row r="160" spans="2:12" x14ac:dyDescent="0.3">
      <c r="B160" s="1"/>
      <c r="J160" s="2"/>
      <c r="L160" s="2"/>
    </row>
    <row r="161" spans="2:12" x14ac:dyDescent="0.3">
      <c r="B161" s="1"/>
      <c r="J161" s="2"/>
      <c r="L161" s="2"/>
    </row>
    <row r="162" spans="2:12" x14ac:dyDescent="0.3">
      <c r="B162" s="1"/>
      <c r="J162" s="2"/>
      <c r="L162" s="2"/>
    </row>
    <row r="163" spans="2:12" x14ac:dyDescent="0.3">
      <c r="B163" s="1"/>
      <c r="J163" s="2"/>
      <c r="L163" s="2"/>
    </row>
    <row r="164" spans="2:12" x14ac:dyDescent="0.3">
      <c r="B164" s="1"/>
      <c r="L164" s="2"/>
    </row>
    <row r="165" spans="2:12" x14ac:dyDescent="0.3">
      <c r="B165" s="1"/>
      <c r="J165" s="2"/>
      <c r="L165" s="2"/>
    </row>
    <row r="166" spans="2:12" x14ac:dyDescent="0.3">
      <c r="B166" s="1"/>
      <c r="J166" s="2"/>
      <c r="L166" s="2"/>
    </row>
    <row r="167" spans="2:12" x14ac:dyDescent="0.3">
      <c r="B167" s="1"/>
      <c r="J167" s="2"/>
      <c r="L167" s="2"/>
    </row>
    <row r="168" spans="2:12" x14ac:dyDescent="0.3">
      <c r="B168" s="1"/>
      <c r="J168" s="2"/>
      <c r="L168" s="2"/>
    </row>
    <row r="169" spans="2:12" x14ac:dyDescent="0.3">
      <c r="B169" s="1"/>
      <c r="J169" s="2"/>
      <c r="L169" s="2"/>
    </row>
    <row r="170" spans="2:12" x14ac:dyDescent="0.3">
      <c r="B170" s="1"/>
      <c r="J170" s="2"/>
      <c r="L170" s="2"/>
    </row>
    <row r="171" spans="2:12" x14ac:dyDescent="0.3">
      <c r="B171" s="1"/>
      <c r="J171" s="2"/>
      <c r="L171" s="2"/>
    </row>
    <row r="172" spans="2:12" x14ac:dyDescent="0.3">
      <c r="B172" s="1"/>
      <c r="J172" s="2"/>
      <c r="L172" s="2"/>
    </row>
    <row r="173" spans="2:12" x14ac:dyDescent="0.3">
      <c r="B173" s="1"/>
      <c r="J173" s="2"/>
      <c r="L173" s="2"/>
    </row>
    <row r="174" spans="2:12" x14ac:dyDescent="0.3">
      <c r="B174" s="1"/>
      <c r="J174" s="2"/>
      <c r="L174" s="2"/>
    </row>
    <row r="175" spans="2:12" x14ac:dyDescent="0.3">
      <c r="B175" s="1"/>
      <c r="J175" s="2"/>
      <c r="L175" s="2"/>
    </row>
    <row r="176" spans="2:12" x14ac:dyDescent="0.3">
      <c r="B176" s="1"/>
      <c r="J176" s="2"/>
      <c r="L176" s="2"/>
    </row>
    <row r="177" spans="2:12" x14ac:dyDescent="0.3">
      <c r="B177" s="1"/>
      <c r="J177" s="2"/>
      <c r="L177" s="2"/>
    </row>
    <row r="178" spans="2:12" x14ac:dyDescent="0.3">
      <c r="B178" s="1"/>
      <c r="J178" s="2"/>
      <c r="L178" s="2"/>
    </row>
    <row r="179" spans="2:12" x14ac:dyDescent="0.3">
      <c r="B179" s="1"/>
      <c r="L179" s="2"/>
    </row>
    <row r="180" spans="2:12" x14ac:dyDescent="0.3">
      <c r="B180" s="1"/>
      <c r="J180" s="2"/>
      <c r="L180" s="2"/>
    </row>
    <row r="181" spans="2:12" x14ac:dyDescent="0.3">
      <c r="B181" s="1"/>
      <c r="L181" s="2"/>
    </row>
    <row r="182" spans="2:12" x14ac:dyDescent="0.3">
      <c r="B182" s="1"/>
      <c r="L182" s="2"/>
    </row>
    <row r="183" spans="2:12" x14ac:dyDescent="0.3">
      <c r="B183" s="1"/>
      <c r="L183" s="2"/>
    </row>
    <row r="184" spans="2:12" x14ac:dyDescent="0.3">
      <c r="B184" s="1"/>
      <c r="L184" s="2"/>
    </row>
    <row r="185" spans="2:12" x14ac:dyDescent="0.3">
      <c r="B185" s="1"/>
      <c r="L185" s="2"/>
    </row>
    <row r="186" spans="2:12" x14ac:dyDescent="0.3">
      <c r="B186" s="1"/>
      <c r="L186" s="2"/>
    </row>
    <row r="187" spans="2:12" x14ac:dyDescent="0.3">
      <c r="B187" s="1"/>
      <c r="J187" s="2"/>
      <c r="L187" s="2"/>
    </row>
    <row r="188" spans="2:12" x14ac:dyDescent="0.3">
      <c r="B188" s="1"/>
      <c r="L188" s="2"/>
    </row>
    <row r="189" spans="2:12" x14ac:dyDescent="0.3">
      <c r="B189" s="1"/>
      <c r="L189" s="2"/>
    </row>
    <row r="190" spans="2:12" x14ac:dyDescent="0.3">
      <c r="B190" s="1"/>
      <c r="L190" s="2"/>
    </row>
    <row r="191" spans="2:12" x14ac:dyDescent="0.3">
      <c r="B191" s="1"/>
      <c r="L191" s="2"/>
    </row>
    <row r="192" spans="2:12" x14ac:dyDescent="0.3">
      <c r="B192" s="1"/>
      <c r="J192" s="2"/>
      <c r="L192" s="2"/>
    </row>
    <row r="193" spans="2:12" x14ac:dyDescent="0.3">
      <c r="B193" s="1"/>
      <c r="L193" s="2"/>
    </row>
    <row r="194" spans="2:12" x14ac:dyDescent="0.3">
      <c r="B194" s="1"/>
      <c r="L194" s="2"/>
    </row>
    <row r="195" spans="2:12" x14ac:dyDescent="0.3">
      <c r="B195" s="1"/>
      <c r="L195" s="2"/>
    </row>
    <row r="196" spans="2:12" x14ac:dyDescent="0.3">
      <c r="B196" s="1"/>
      <c r="L196" s="2"/>
    </row>
    <row r="197" spans="2:12" x14ac:dyDescent="0.3">
      <c r="B197" s="1"/>
      <c r="L197" s="2"/>
    </row>
    <row r="198" spans="2:12" x14ac:dyDescent="0.3">
      <c r="B198" s="1"/>
      <c r="L198" s="2"/>
    </row>
    <row r="199" spans="2:12" x14ac:dyDescent="0.3">
      <c r="B199" s="1"/>
      <c r="L199" s="2"/>
    </row>
    <row r="200" spans="2:12" x14ac:dyDescent="0.3">
      <c r="B200" s="1"/>
      <c r="L200" s="2"/>
    </row>
    <row r="201" spans="2:12" x14ac:dyDescent="0.3">
      <c r="B201" s="1"/>
      <c r="L201" s="2"/>
    </row>
    <row r="202" spans="2:12" x14ac:dyDescent="0.3">
      <c r="B202" s="1"/>
      <c r="L202" s="2"/>
    </row>
    <row r="203" spans="2:12" x14ac:dyDescent="0.3">
      <c r="B203" s="1"/>
      <c r="L203" s="2"/>
    </row>
    <row r="204" spans="2:12" x14ac:dyDescent="0.3">
      <c r="B204" s="1"/>
      <c r="L204" s="2"/>
    </row>
    <row r="205" spans="2:12" x14ac:dyDescent="0.3">
      <c r="B205" s="1"/>
      <c r="L205" s="2"/>
    </row>
    <row r="206" spans="2:12" x14ac:dyDescent="0.3">
      <c r="B206" s="1"/>
      <c r="L206" s="2"/>
    </row>
    <row r="207" spans="2:12" x14ac:dyDescent="0.3">
      <c r="B207" s="1"/>
      <c r="J207" s="2"/>
      <c r="L207" s="2"/>
    </row>
    <row r="208" spans="2:12" x14ac:dyDescent="0.3">
      <c r="B208" s="1"/>
      <c r="J208" s="2"/>
      <c r="L208" s="2"/>
    </row>
    <row r="209" spans="2:12" x14ac:dyDescent="0.3">
      <c r="B209" s="1"/>
      <c r="L209" s="2"/>
    </row>
    <row r="210" spans="2:12" x14ac:dyDescent="0.3">
      <c r="B210" s="1"/>
      <c r="L210" s="2"/>
    </row>
    <row r="211" spans="2:12" x14ac:dyDescent="0.3">
      <c r="B211" s="1"/>
      <c r="L211" s="2"/>
    </row>
    <row r="212" spans="2:12" x14ac:dyDescent="0.3">
      <c r="B212" s="1"/>
      <c r="L212" s="2"/>
    </row>
    <row r="213" spans="2:12" x14ac:dyDescent="0.3">
      <c r="B213" s="1"/>
      <c r="L213" s="2"/>
    </row>
    <row r="214" spans="2:12" x14ac:dyDescent="0.3">
      <c r="B214" s="1"/>
      <c r="L214" s="2"/>
    </row>
    <row r="215" spans="2:12" x14ac:dyDescent="0.3">
      <c r="B215" s="1"/>
      <c r="L215" s="2"/>
    </row>
    <row r="216" spans="2:12" x14ac:dyDescent="0.3">
      <c r="B216" s="1"/>
      <c r="L216" s="2"/>
    </row>
    <row r="217" spans="2:12" x14ac:dyDescent="0.3">
      <c r="B217" s="1"/>
      <c r="L217" s="2"/>
    </row>
    <row r="218" spans="2:12" x14ac:dyDescent="0.3">
      <c r="B218" s="1"/>
      <c r="L218" s="2"/>
    </row>
    <row r="219" spans="2:12" x14ac:dyDescent="0.3">
      <c r="B219" s="1"/>
      <c r="L219" s="2"/>
    </row>
    <row r="220" spans="2:12" x14ac:dyDescent="0.3">
      <c r="B220" s="1"/>
      <c r="L220" s="2"/>
    </row>
    <row r="221" spans="2:12" x14ac:dyDescent="0.3">
      <c r="B221" s="1"/>
      <c r="L221" s="2"/>
    </row>
    <row r="222" spans="2:12" x14ac:dyDescent="0.3">
      <c r="B222" s="1"/>
      <c r="L222" s="2"/>
    </row>
    <row r="223" spans="2:12" x14ac:dyDescent="0.3">
      <c r="B223" s="1"/>
      <c r="L223" s="2"/>
    </row>
    <row r="224" spans="2:12" x14ac:dyDescent="0.3">
      <c r="B224" s="1"/>
      <c r="L224" s="2"/>
    </row>
    <row r="225" spans="2:12" x14ac:dyDescent="0.3">
      <c r="B225" s="1"/>
      <c r="L225" s="2"/>
    </row>
    <row r="226" spans="2:12" x14ac:dyDescent="0.3">
      <c r="B226" s="1"/>
      <c r="L226" s="2"/>
    </row>
    <row r="227" spans="2:12" x14ac:dyDescent="0.3">
      <c r="B227" s="1"/>
      <c r="L227" s="2"/>
    </row>
    <row r="228" spans="2:12" x14ac:dyDescent="0.3">
      <c r="B228" s="1"/>
      <c r="L228" s="2"/>
    </row>
    <row r="229" spans="2:12" x14ac:dyDescent="0.3">
      <c r="B229" s="1"/>
      <c r="L229" s="2"/>
    </row>
    <row r="230" spans="2:12" x14ac:dyDescent="0.3">
      <c r="B230" s="1"/>
      <c r="L230" s="2"/>
    </row>
    <row r="231" spans="2:12" x14ac:dyDescent="0.3">
      <c r="B231" s="1"/>
      <c r="L231" s="2"/>
    </row>
    <row r="232" spans="2:12" x14ac:dyDescent="0.3">
      <c r="B232" s="1"/>
      <c r="L232" s="2"/>
    </row>
    <row r="233" spans="2:12" x14ac:dyDescent="0.3">
      <c r="B233" s="1"/>
      <c r="L233" s="2"/>
    </row>
    <row r="234" spans="2:12" x14ac:dyDescent="0.3">
      <c r="B234" s="1"/>
      <c r="L234" s="2"/>
    </row>
    <row r="235" spans="2:12" x14ac:dyDescent="0.3">
      <c r="B235" s="1"/>
      <c r="L235" s="2"/>
    </row>
    <row r="236" spans="2:12" x14ac:dyDescent="0.3">
      <c r="B236" s="1"/>
      <c r="L236" s="2"/>
    </row>
    <row r="237" spans="2:12" x14ac:dyDescent="0.3">
      <c r="B237" s="1"/>
      <c r="L237" s="2"/>
    </row>
    <row r="238" spans="2:12" x14ac:dyDescent="0.3">
      <c r="B238" s="1"/>
      <c r="L238" s="2"/>
    </row>
    <row r="239" spans="2:12" x14ac:dyDescent="0.3">
      <c r="B239" s="1"/>
      <c r="L239" s="2"/>
    </row>
    <row r="240" spans="2:12" x14ac:dyDescent="0.3">
      <c r="B240" s="1"/>
      <c r="J240" s="2"/>
      <c r="L240" s="2"/>
    </row>
    <row r="241" spans="2:12" x14ac:dyDescent="0.3">
      <c r="B241" s="1"/>
      <c r="L241" s="2"/>
    </row>
    <row r="242" spans="2:12" x14ac:dyDescent="0.3">
      <c r="B242" s="1"/>
      <c r="L242" s="2"/>
    </row>
    <row r="243" spans="2:12" x14ac:dyDescent="0.3">
      <c r="B243" s="1"/>
      <c r="J243" s="2"/>
      <c r="L243" s="2"/>
    </row>
    <row r="244" spans="2:12" x14ac:dyDescent="0.3">
      <c r="B244" s="1"/>
      <c r="L244" s="2"/>
    </row>
    <row r="245" spans="2:12" x14ac:dyDescent="0.3">
      <c r="B245" s="1"/>
      <c r="J245" s="2"/>
      <c r="L245" s="2"/>
    </row>
    <row r="246" spans="2:12" x14ac:dyDescent="0.3">
      <c r="B246" s="1"/>
      <c r="J246" s="2"/>
      <c r="L246" s="2"/>
    </row>
    <row r="247" spans="2:12" x14ac:dyDescent="0.3">
      <c r="B247" s="1"/>
      <c r="J247" s="2"/>
      <c r="L247" s="2"/>
    </row>
    <row r="248" spans="2:12" x14ac:dyDescent="0.3">
      <c r="B248" s="1"/>
      <c r="J248" s="2"/>
      <c r="L248" s="2"/>
    </row>
    <row r="249" spans="2:12" x14ac:dyDescent="0.3">
      <c r="B249" s="1"/>
      <c r="J249" s="2"/>
      <c r="L249" s="2"/>
    </row>
    <row r="250" spans="2:12" x14ac:dyDescent="0.3">
      <c r="B250" s="1"/>
      <c r="J250" s="2"/>
      <c r="L250" s="2"/>
    </row>
    <row r="251" spans="2:12" x14ac:dyDescent="0.3">
      <c r="B251" s="1"/>
      <c r="L251" s="2"/>
    </row>
    <row r="252" spans="2:12" x14ac:dyDescent="0.3">
      <c r="B252" s="1"/>
      <c r="J252" s="2"/>
      <c r="L252" s="2"/>
    </row>
    <row r="253" spans="2:12" x14ac:dyDescent="0.3">
      <c r="B253" s="1"/>
      <c r="J253" s="2"/>
      <c r="L253" s="2"/>
    </row>
    <row r="254" spans="2:12" x14ac:dyDescent="0.3">
      <c r="B254" s="1"/>
      <c r="J254" s="2"/>
      <c r="L254" s="2"/>
    </row>
    <row r="255" spans="2:12" x14ac:dyDescent="0.3">
      <c r="B255" s="1"/>
      <c r="J255" s="2"/>
      <c r="L255" s="2"/>
    </row>
    <row r="256" spans="2:12" x14ac:dyDescent="0.3">
      <c r="B256" s="1"/>
      <c r="L256" s="2"/>
    </row>
    <row r="257" spans="2:12" x14ac:dyDescent="0.3">
      <c r="B257" s="1"/>
      <c r="J257" s="2"/>
      <c r="L257" s="2"/>
    </row>
    <row r="258" spans="2:12" x14ac:dyDescent="0.3">
      <c r="B258" s="1"/>
      <c r="J258" s="2"/>
      <c r="L258" s="2"/>
    </row>
    <row r="259" spans="2:12" x14ac:dyDescent="0.3">
      <c r="B259" s="1"/>
      <c r="J259" s="2"/>
      <c r="L259" s="2"/>
    </row>
    <row r="260" spans="2:12" x14ac:dyDescent="0.3">
      <c r="B260" s="1"/>
      <c r="J260" s="2"/>
      <c r="L260" s="2"/>
    </row>
    <row r="261" spans="2:12" x14ac:dyDescent="0.3">
      <c r="B261" s="1"/>
      <c r="J261" s="2"/>
      <c r="L261" s="2"/>
    </row>
    <row r="262" spans="2:12" x14ac:dyDescent="0.3">
      <c r="B262" s="1"/>
      <c r="J262" s="2"/>
      <c r="L262" s="2"/>
    </row>
    <row r="263" spans="2:12" x14ac:dyDescent="0.3">
      <c r="B263" s="1"/>
      <c r="J263" s="2"/>
      <c r="L263" s="2"/>
    </row>
    <row r="264" spans="2:12" x14ac:dyDescent="0.3">
      <c r="B264" s="1"/>
      <c r="J264" s="2"/>
      <c r="L264" s="2"/>
    </row>
    <row r="265" spans="2:12" x14ac:dyDescent="0.3">
      <c r="B265" s="1"/>
      <c r="J265" s="2"/>
      <c r="L265" s="2"/>
    </row>
    <row r="266" spans="2:12" x14ac:dyDescent="0.3">
      <c r="B266" s="1"/>
      <c r="J266" s="2"/>
      <c r="L266" s="2"/>
    </row>
    <row r="267" spans="2:12" x14ac:dyDescent="0.3">
      <c r="B267" s="1"/>
      <c r="J267" s="2"/>
      <c r="L267" s="2"/>
    </row>
    <row r="268" spans="2:12" x14ac:dyDescent="0.3">
      <c r="B268" s="1"/>
      <c r="J268" s="2"/>
      <c r="L268" s="2"/>
    </row>
    <row r="269" spans="2:12" x14ac:dyDescent="0.3">
      <c r="B269" s="1"/>
      <c r="J269" s="2"/>
      <c r="L269" s="2"/>
    </row>
    <row r="270" spans="2:12" x14ac:dyDescent="0.3">
      <c r="B270" s="1"/>
      <c r="J270" s="2"/>
      <c r="L270" s="2"/>
    </row>
    <row r="271" spans="2:12" x14ac:dyDescent="0.3">
      <c r="B271" s="1"/>
      <c r="J271" s="2"/>
      <c r="L271" s="2"/>
    </row>
    <row r="272" spans="2:12" x14ac:dyDescent="0.3">
      <c r="B272" s="1"/>
      <c r="J272" s="2"/>
      <c r="L272" s="2"/>
    </row>
    <row r="273" spans="2:12" x14ac:dyDescent="0.3">
      <c r="B273" s="1"/>
      <c r="J273" s="2"/>
      <c r="L273" s="2"/>
    </row>
    <row r="274" spans="2:12" x14ac:dyDescent="0.3">
      <c r="B274" s="1"/>
      <c r="J274" s="2"/>
      <c r="L274" s="2"/>
    </row>
    <row r="275" spans="2:12" x14ac:dyDescent="0.3">
      <c r="B275" s="1"/>
      <c r="J275" s="2"/>
      <c r="L275" s="2"/>
    </row>
    <row r="276" spans="2:12" x14ac:dyDescent="0.3">
      <c r="B276" s="1"/>
      <c r="J276" s="2"/>
      <c r="L276" s="2"/>
    </row>
    <row r="277" spans="2:12" x14ac:dyDescent="0.3">
      <c r="B277" s="1"/>
      <c r="J277" s="2"/>
      <c r="L277" s="2"/>
    </row>
    <row r="278" spans="2:12" x14ac:dyDescent="0.3">
      <c r="B278" s="1"/>
      <c r="J278" s="2"/>
      <c r="L278" s="2"/>
    </row>
    <row r="279" spans="2:12" x14ac:dyDescent="0.3">
      <c r="B279" s="1"/>
      <c r="J279" s="2"/>
      <c r="L279" s="2"/>
    </row>
    <row r="280" spans="2:12" x14ac:dyDescent="0.3">
      <c r="B280" s="1"/>
      <c r="J280" s="2"/>
      <c r="L280" s="2"/>
    </row>
    <row r="281" spans="2:12" x14ac:dyDescent="0.3">
      <c r="B281" s="1"/>
      <c r="J281" s="2"/>
      <c r="L281" s="2"/>
    </row>
    <row r="282" spans="2:12" x14ac:dyDescent="0.3">
      <c r="B282" s="1"/>
      <c r="J282" s="2"/>
      <c r="L282" s="2"/>
    </row>
    <row r="283" spans="2:12" x14ac:dyDescent="0.3">
      <c r="B283" s="1"/>
      <c r="J283" s="2"/>
      <c r="L283" s="2"/>
    </row>
    <row r="284" spans="2:12" x14ac:dyDescent="0.3">
      <c r="B284" s="1"/>
      <c r="J284" s="2"/>
      <c r="L284" s="2"/>
    </row>
    <row r="285" spans="2:12" x14ac:dyDescent="0.3">
      <c r="B285" s="1"/>
      <c r="L285" s="2"/>
    </row>
    <row r="286" spans="2:12" x14ac:dyDescent="0.3">
      <c r="B286" s="1"/>
      <c r="L286" s="2"/>
    </row>
    <row r="287" spans="2:12" x14ac:dyDescent="0.3">
      <c r="B287" s="1"/>
      <c r="J287" s="2"/>
      <c r="L287" s="2"/>
    </row>
    <row r="288" spans="2:12" x14ac:dyDescent="0.3">
      <c r="B288" s="1"/>
      <c r="J288" s="2"/>
      <c r="L288" s="2"/>
    </row>
    <row r="289" spans="2:12" x14ac:dyDescent="0.3">
      <c r="B289" s="1"/>
      <c r="L289" s="2"/>
    </row>
    <row r="290" spans="2:12" x14ac:dyDescent="0.3">
      <c r="B290" s="1"/>
      <c r="J290" s="2"/>
      <c r="L290" s="2"/>
    </row>
    <row r="291" spans="2:12" x14ac:dyDescent="0.3">
      <c r="B291" s="1"/>
      <c r="L291" s="2"/>
    </row>
    <row r="292" spans="2:12" x14ac:dyDescent="0.3">
      <c r="B292" s="1"/>
      <c r="L292" s="2"/>
    </row>
    <row r="293" spans="2:12" x14ac:dyDescent="0.3">
      <c r="B293" s="1"/>
      <c r="J293" s="2"/>
      <c r="L293" s="2"/>
    </row>
    <row r="294" spans="2:12" x14ac:dyDescent="0.3">
      <c r="B294" s="1"/>
      <c r="J294" s="2"/>
      <c r="L294" s="2"/>
    </row>
    <row r="295" spans="2:12" x14ac:dyDescent="0.3">
      <c r="B295" s="1"/>
      <c r="J295" s="2"/>
      <c r="L295" s="2"/>
    </row>
    <row r="296" spans="2:12" x14ac:dyDescent="0.3">
      <c r="B296" s="1"/>
      <c r="J296" s="2"/>
      <c r="L296" s="2"/>
    </row>
    <row r="297" spans="2:12" x14ac:dyDescent="0.3">
      <c r="B297" s="1"/>
      <c r="J297" s="2"/>
      <c r="L297" s="2"/>
    </row>
    <row r="298" spans="2:12" x14ac:dyDescent="0.3">
      <c r="B298" s="1"/>
      <c r="J298" s="2"/>
      <c r="L298" s="2"/>
    </row>
    <row r="299" spans="2:12" x14ac:dyDescent="0.3">
      <c r="B299" s="1"/>
      <c r="L299" s="2"/>
    </row>
    <row r="300" spans="2:12" x14ac:dyDescent="0.3">
      <c r="B300" s="1"/>
      <c r="L300" s="2"/>
    </row>
    <row r="301" spans="2:12" x14ac:dyDescent="0.3">
      <c r="B301" s="1"/>
      <c r="L301" s="2"/>
    </row>
    <row r="302" spans="2:12" x14ac:dyDescent="0.3">
      <c r="B302" s="1"/>
      <c r="J302" s="2"/>
      <c r="L302" s="2"/>
    </row>
    <row r="303" spans="2:12" x14ac:dyDescent="0.3">
      <c r="B303" s="1"/>
      <c r="L303" s="2"/>
    </row>
    <row r="304" spans="2:12" x14ac:dyDescent="0.3">
      <c r="B304" s="1"/>
      <c r="L304" s="2"/>
    </row>
    <row r="305" spans="2:12" x14ac:dyDescent="0.3">
      <c r="B305" s="1"/>
      <c r="L305" s="2"/>
    </row>
    <row r="306" spans="2:12" x14ac:dyDescent="0.3">
      <c r="B306" s="1"/>
      <c r="J306" s="2"/>
      <c r="L306" s="2"/>
    </row>
    <row r="307" spans="2:12" x14ac:dyDescent="0.3">
      <c r="B307" s="1"/>
      <c r="L307" s="2"/>
    </row>
    <row r="308" spans="2:12" x14ac:dyDescent="0.3">
      <c r="B308" s="1"/>
      <c r="L308" s="2"/>
    </row>
    <row r="309" spans="2:12" x14ac:dyDescent="0.3">
      <c r="B309" s="1"/>
      <c r="L309" s="2"/>
    </row>
    <row r="310" spans="2:12" x14ac:dyDescent="0.3">
      <c r="B310" s="1"/>
      <c r="L310" s="2"/>
    </row>
    <row r="311" spans="2:12" x14ac:dyDescent="0.3">
      <c r="B311" s="1"/>
      <c r="L311" s="2"/>
    </row>
    <row r="312" spans="2:12" x14ac:dyDescent="0.3">
      <c r="B312" s="1"/>
      <c r="J312" s="2"/>
      <c r="L312" s="2"/>
    </row>
    <row r="313" spans="2:12" x14ac:dyDescent="0.3">
      <c r="B313" s="1"/>
      <c r="L313" s="2"/>
    </row>
    <row r="314" spans="2:12" x14ac:dyDescent="0.3">
      <c r="B314" s="1"/>
      <c r="L314" s="2"/>
    </row>
    <row r="315" spans="2:12" x14ac:dyDescent="0.3">
      <c r="B315" s="1"/>
      <c r="L315" s="2"/>
    </row>
    <row r="316" spans="2:12" x14ac:dyDescent="0.3">
      <c r="B316" s="1"/>
      <c r="L316" s="2"/>
    </row>
    <row r="317" spans="2:12" x14ac:dyDescent="0.3">
      <c r="B317" s="1"/>
      <c r="L317" s="2"/>
    </row>
    <row r="318" spans="2:12" x14ac:dyDescent="0.3">
      <c r="B318" s="1"/>
      <c r="L318" s="2"/>
    </row>
    <row r="319" spans="2:12" x14ac:dyDescent="0.3">
      <c r="B319" s="1"/>
      <c r="L319" s="2"/>
    </row>
    <row r="320" spans="2:12" x14ac:dyDescent="0.3">
      <c r="B320" s="1"/>
      <c r="L320" s="2"/>
    </row>
    <row r="321" spans="2:12" x14ac:dyDescent="0.3">
      <c r="B321" s="1"/>
      <c r="J321" s="2"/>
      <c r="L321" s="2"/>
    </row>
    <row r="322" spans="2:12" x14ac:dyDescent="0.3">
      <c r="B322" s="1"/>
      <c r="L322" s="2"/>
    </row>
    <row r="323" spans="2:12" x14ac:dyDescent="0.3">
      <c r="B323" s="1"/>
      <c r="J323" s="2"/>
      <c r="L323" s="2"/>
    </row>
    <row r="324" spans="2:12" x14ac:dyDescent="0.3">
      <c r="B324" s="1"/>
      <c r="L324" s="2"/>
    </row>
    <row r="325" spans="2:12" x14ac:dyDescent="0.3">
      <c r="B325" s="1"/>
      <c r="L325" s="2"/>
    </row>
    <row r="326" spans="2:12" x14ac:dyDescent="0.3">
      <c r="B326" s="1"/>
      <c r="J326" s="2"/>
      <c r="L326" s="2"/>
    </row>
    <row r="327" spans="2:12" x14ac:dyDescent="0.3">
      <c r="B327" s="1"/>
      <c r="L327" s="2"/>
    </row>
    <row r="328" spans="2:12" x14ac:dyDescent="0.3">
      <c r="B328" s="1"/>
      <c r="L328" s="2"/>
    </row>
    <row r="329" spans="2:12" x14ac:dyDescent="0.3">
      <c r="B329" s="1"/>
      <c r="L329" s="2"/>
    </row>
    <row r="330" spans="2:12" x14ac:dyDescent="0.3">
      <c r="B330" s="1"/>
      <c r="L330" s="2"/>
    </row>
    <row r="331" spans="2:12" x14ac:dyDescent="0.3">
      <c r="B331" s="1"/>
      <c r="L331" s="2"/>
    </row>
    <row r="332" spans="2:12" x14ac:dyDescent="0.3">
      <c r="B332" s="1"/>
      <c r="L332" s="2"/>
    </row>
    <row r="333" spans="2:12" x14ac:dyDescent="0.3">
      <c r="B333" s="1"/>
      <c r="L333" s="2"/>
    </row>
    <row r="334" spans="2:12" x14ac:dyDescent="0.3">
      <c r="B334" s="1"/>
      <c r="L334" s="2"/>
    </row>
    <row r="335" spans="2:12" x14ac:dyDescent="0.3">
      <c r="B335" s="1"/>
      <c r="L335" s="2"/>
    </row>
    <row r="336" spans="2:12" x14ac:dyDescent="0.3">
      <c r="B336" s="1"/>
      <c r="L336" s="2"/>
    </row>
    <row r="337" spans="2:12" x14ac:dyDescent="0.3">
      <c r="B337" s="1"/>
      <c r="L337" s="2"/>
    </row>
    <row r="338" spans="2:12" x14ac:dyDescent="0.3">
      <c r="B338" s="1"/>
      <c r="L338" s="2"/>
    </row>
    <row r="339" spans="2:12" x14ac:dyDescent="0.3">
      <c r="B339" s="1"/>
      <c r="L339" s="2"/>
    </row>
    <row r="340" spans="2:12" x14ac:dyDescent="0.3">
      <c r="B340" s="1"/>
      <c r="L340" s="2"/>
    </row>
    <row r="341" spans="2:12" x14ac:dyDescent="0.3">
      <c r="B341" s="1"/>
      <c r="L341" s="2"/>
    </row>
    <row r="342" spans="2:12" x14ac:dyDescent="0.3">
      <c r="B342" s="1"/>
      <c r="L342" s="2"/>
    </row>
    <row r="343" spans="2:12" x14ac:dyDescent="0.3">
      <c r="B343" s="1"/>
      <c r="L343" s="2"/>
    </row>
    <row r="344" spans="2:12" x14ac:dyDescent="0.3">
      <c r="B344" s="1"/>
      <c r="L344" s="2"/>
    </row>
    <row r="345" spans="2:12" x14ac:dyDescent="0.3">
      <c r="B345" s="1"/>
      <c r="L345" s="2"/>
    </row>
    <row r="346" spans="2:12" x14ac:dyDescent="0.3">
      <c r="B346" s="1"/>
      <c r="L346" s="2"/>
    </row>
    <row r="347" spans="2:12" x14ac:dyDescent="0.3">
      <c r="B347" s="1"/>
      <c r="L347" s="2"/>
    </row>
    <row r="348" spans="2:12" x14ac:dyDescent="0.3">
      <c r="B348" s="1"/>
      <c r="L348" s="2"/>
    </row>
    <row r="349" spans="2:12" x14ac:dyDescent="0.3">
      <c r="B349" s="1"/>
      <c r="L349" s="2"/>
    </row>
    <row r="350" spans="2:12" x14ac:dyDescent="0.3">
      <c r="B350" s="1"/>
      <c r="L350" s="2"/>
    </row>
    <row r="351" spans="2:12" x14ac:dyDescent="0.3">
      <c r="B351" s="1"/>
      <c r="L351" s="2"/>
    </row>
    <row r="352" spans="2:12" x14ac:dyDescent="0.3">
      <c r="B352" s="1"/>
      <c r="L352" s="2"/>
    </row>
    <row r="353" spans="2:12" x14ac:dyDescent="0.3">
      <c r="B353" s="1"/>
      <c r="L353" s="2"/>
    </row>
    <row r="354" spans="2:12" x14ac:dyDescent="0.3">
      <c r="B354" s="1"/>
      <c r="L354" s="2"/>
    </row>
    <row r="355" spans="2:12" x14ac:dyDescent="0.3">
      <c r="B355" s="1"/>
      <c r="L355" s="2"/>
    </row>
    <row r="356" spans="2:12" x14ac:dyDescent="0.3">
      <c r="B356" s="1"/>
      <c r="J356" s="2"/>
      <c r="L356" s="2"/>
    </row>
    <row r="357" spans="2:12" x14ac:dyDescent="0.3">
      <c r="B357" s="1"/>
      <c r="L357" s="2"/>
    </row>
    <row r="358" spans="2:12" x14ac:dyDescent="0.3">
      <c r="B358" s="1"/>
      <c r="L358" s="2"/>
    </row>
    <row r="359" spans="2:12" x14ac:dyDescent="0.3">
      <c r="B359" s="1"/>
      <c r="L359" s="2"/>
    </row>
    <row r="360" spans="2:12" x14ac:dyDescent="0.3">
      <c r="B360" s="1"/>
      <c r="L360" s="2"/>
    </row>
    <row r="361" spans="2:12" x14ac:dyDescent="0.3">
      <c r="B361" s="1"/>
      <c r="L361" s="2"/>
    </row>
    <row r="362" spans="2:12" x14ac:dyDescent="0.3">
      <c r="B362" s="1"/>
      <c r="L362" s="2"/>
    </row>
    <row r="363" spans="2:12" x14ac:dyDescent="0.3">
      <c r="B363" s="1"/>
      <c r="L363" s="2"/>
    </row>
    <row r="364" spans="2:12" x14ac:dyDescent="0.3">
      <c r="B364" s="1"/>
      <c r="L364" s="2"/>
    </row>
    <row r="365" spans="2:12" x14ac:dyDescent="0.3">
      <c r="B365" s="1"/>
      <c r="L365" s="2"/>
    </row>
    <row r="366" spans="2:12" x14ac:dyDescent="0.3">
      <c r="B366" s="1"/>
      <c r="L366" s="2"/>
    </row>
    <row r="367" spans="2:12" x14ac:dyDescent="0.3">
      <c r="B367" s="1"/>
      <c r="L367" s="2"/>
    </row>
    <row r="368" spans="2:12" x14ac:dyDescent="0.3">
      <c r="B368" s="1"/>
      <c r="L368" s="2"/>
    </row>
    <row r="369" spans="2:12" x14ac:dyDescent="0.3">
      <c r="B369" s="1"/>
      <c r="L369" s="2"/>
    </row>
    <row r="370" spans="2:12" x14ac:dyDescent="0.3">
      <c r="B370" s="1"/>
      <c r="L370" s="2"/>
    </row>
    <row r="371" spans="2:12" x14ac:dyDescent="0.3">
      <c r="B371" s="1"/>
      <c r="L371" s="2"/>
    </row>
    <row r="372" spans="2:12" x14ac:dyDescent="0.3">
      <c r="B372" s="1"/>
      <c r="L372" s="2"/>
    </row>
    <row r="373" spans="2:12" x14ac:dyDescent="0.3">
      <c r="B373" s="1"/>
      <c r="L373" s="2"/>
    </row>
    <row r="374" spans="2:12" x14ac:dyDescent="0.3">
      <c r="B374" s="1"/>
      <c r="L374" s="2"/>
    </row>
    <row r="375" spans="2:12" x14ac:dyDescent="0.3">
      <c r="B375" s="1"/>
      <c r="L375" s="2"/>
    </row>
    <row r="376" spans="2:12" x14ac:dyDescent="0.3">
      <c r="B376" s="1"/>
      <c r="L376" s="2"/>
    </row>
    <row r="377" spans="2:12" x14ac:dyDescent="0.3">
      <c r="B377" s="1"/>
      <c r="L377" s="2"/>
    </row>
    <row r="378" spans="2:12" x14ac:dyDescent="0.3">
      <c r="B378" s="1"/>
      <c r="L378" s="2"/>
    </row>
    <row r="379" spans="2:12" x14ac:dyDescent="0.3">
      <c r="B379" s="1"/>
    </row>
    <row r="380" spans="2:12" x14ac:dyDescent="0.3">
      <c r="B380" s="1"/>
      <c r="L380" s="2"/>
    </row>
    <row r="381" spans="2:12" x14ac:dyDescent="0.3">
      <c r="B381" s="1"/>
      <c r="L381" s="2"/>
    </row>
    <row r="382" spans="2:12" x14ac:dyDescent="0.3">
      <c r="B382" s="1"/>
      <c r="L382" s="2"/>
    </row>
    <row r="383" spans="2:12" x14ac:dyDescent="0.3">
      <c r="B383" s="1"/>
      <c r="L383" s="2"/>
    </row>
    <row r="384" spans="2:12" x14ac:dyDescent="0.3">
      <c r="B384" s="1"/>
      <c r="L384" s="2"/>
    </row>
    <row r="385" spans="2:12" x14ac:dyDescent="0.3">
      <c r="B385" s="1"/>
      <c r="L385" s="2"/>
    </row>
    <row r="386" spans="2:12" x14ac:dyDescent="0.3">
      <c r="B386" s="1"/>
      <c r="L386" s="2"/>
    </row>
    <row r="387" spans="2:12" x14ac:dyDescent="0.3">
      <c r="B387" s="1"/>
      <c r="L387" s="2"/>
    </row>
    <row r="388" spans="2:12" x14ac:dyDescent="0.3">
      <c r="B388" s="1"/>
      <c r="L388" s="2"/>
    </row>
    <row r="389" spans="2:12" x14ac:dyDescent="0.3">
      <c r="B389" s="1"/>
      <c r="L389" s="2"/>
    </row>
    <row r="390" spans="2:12" x14ac:dyDescent="0.3">
      <c r="B390" s="1"/>
      <c r="J390" s="2"/>
      <c r="L390" s="2"/>
    </row>
    <row r="391" spans="2:12" x14ac:dyDescent="0.3">
      <c r="B391" s="1"/>
      <c r="J391" s="2"/>
      <c r="L391" s="2"/>
    </row>
    <row r="392" spans="2:12" x14ac:dyDescent="0.3">
      <c r="B392" s="1"/>
      <c r="J392" s="2"/>
      <c r="L392" s="2"/>
    </row>
    <row r="393" spans="2:12" x14ac:dyDescent="0.3">
      <c r="B393" s="1"/>
      <c r="J393" s="2"/>
      <c r="L393" s="2"/>
    </row>
    <row r="394" spans="2:12" x14ac:dyDescent="0.3">
      <c r="B394" s="1"/>
      <c r="J394" s="2"/>
      <c r="L394" s="2"/>
    </row>
    <row r="395" spans="2:12" x14ac:dyDescent="0.3">
      <c r="B395" s="1"/>
      <c r="J395" s="2"/>
      <c r="L395" s="2"/>
    </row>
    <row r="396" spans="2:12" x14ac:dyDescent="0.3">
      <c r="B396" s="1"/>
      <c r="J396" s="2"/>
      <c r="L396" s="2"/>
    </row>
    <row r="397" spans="2:12" x14ac:dyDescent="0.3">
      <c r="B397" s="1"/>
      <c r="J397" s="2"/>
      <c r="L397" s="2"/>
    </row>
    <row r="398" spans="2:12" x14ac:dyDescent="0.3">
      <c r="B398" s="1"/>
      <c r="J398" s="2"/>
      <c r="L398" s="2"/>
    </row>
    <row r="399" spans="2:12" x14ac:dyDescent="0.3">
      <c r="B399" s="1"/>
      <c r="J399" s="2"/>
      <c r="L399" s="2"/>
    </row>
    <row r="400" spans="2:12" x14ac:dyDescent="0.3">
      <c r="B400" s="1"/>
      <c r="J400" s="2"/>
      <c r="L400" s="2"/>
    </row>
    <row r="401" spans="2:12" x14ac:dyDescent="0.3">
      <c r="B401" s="1"/>
      <c r="J401" s="2"/>
      <c r="L401" s="2"/>
    </row>
    <row r="402" spans="2:12" x14ac:dyDescent="0.3">
      <c r="B402" s="1"/>
      <c r="J402" s="2"/>
      <c r="L402" s="2"/>
    </row>
    <row r="403" spans="2:12" x14ac:dyDescent="0.3">
      <c r="B403" s="1"/>
      <c r="J403" s="2"/>
      <c r="L403" s="2"/>
    </row>
    <row r="404" spans="2:12" x14ac:dyDescent="0.3">
      <c r="B404" s="1"/>
      <c r="J404" s="2"/>
      <c r="L404" s="2"/>
    </row>
    <row r="405" spans="2:12" x14ac:dyDescent="0.3">
      <c r="B405" s="1"/>
      <c r="J405" s="2"/>
      <c r="L405" s="2"/>
    </row>
    <row r="406" spans="2:12" x14ac:dyDescent="0.3">
      <c r="B406" s="1"/>
      <c r="J406" s="2"/>
      <c r="L406" s="2"/>
    </row>
    <row r="407" spans="2:12" x14ac:dyDescent="0.3">
      <c r="B407" s="1"/>
      <c r="J407" s="2"/>
      <c r="L407" s="2"/>
    </row>
    <row r="408" spans="2:12" x14ac:dyDescent="0.3">
      <c r="B408" s="1"/>
      <c r="J408" s="2"/>
      <c r="L408" s="2"/>
    </row>
    <row r="409" spans="2:12" x14ac:dyDescent="0.3">
      <c r="B409" s="1"/>
      <c r="L409" s="2"/>
    </row>
    <row r="410" spans="2:12" x14ac:dyDescent="0.3">
      <c r="B410" s="1"/>
      <c r="L410" s="2"/>
    </row>
    <row r="411" spans="2:12" x14ac:dyDescent="0.3">
      <c r="B411" s="1"/>
      <c r="J411" s="2"/>
      <c r="L411" s="2"/>
    </row>
    <row r="412" spans="2:12" x14ac:dyDescent="0.3">
      <c r="B412" s="1"/>
      <c r="J412" s="2"/>
      <c r="L412" s="2"/>
    </row>
    <row r="413" spans="2:12" x14ac:dyDescent="0.3">
      <c r="B413" s="1"/>
      <c r="L413" s="2"/>
    </row>
    <row r="414" spans="2:12" x14ac:dyDescent="0.3">
      <c r="B414" s="1"/>
      <c r="J414" s="2"/>
      <c r="L414" s="2"/>
    </row>
    <row r="415" spans="2:12" x14ac:dyDescent="0.3">
      <c r="B415" s="1"/>
      <c r="J415" s="2"/>
      <c r="L415" s="2"/>
    </row>
    <row r="416" spans="2:12" x14ac:dyDescent="0.3">
      <c r="B416" s="1"/>
      <c r="L416" s="2"/>
    </row>
    <row r="417" spans="2:12" x14ac:dyDescent="0.3">
      <c r="B417" s="1"/>
      <c r="J417" s="2"/>
      <c r="L417" s="2"/>
    </row>
    <row r="418" spans="2:12" x14ac:dyDescent="0.3">
      <c r="B418" s="1"/>
      <c r="J418" s="2"/>
      <c r="L418" s="2"/>
    </row>
    <row r="419" spans="2:12" x14ac:dyDescent="0.3">
      <c r="B419" s="1"/>
      <c r="J419" s="2"/>
      <c r="L419" s="2"/>
    </row>
    <row r="420" spans="2:12" x14ac:dyDescent="0.3">
      <c r="B420" s="1"/>
      <c r="L420" s="2"/>
    </row>
    <row r="421" spans="2:12" x14ac:dyDescent="0.3">
      <c r="B421" s="1"/>
      <c r="J421" s="2"/>
      <c r="L421" s="2"/>
    </row>
    <row r="422" spans="2:12" x14ac:dyDescent="0.3">
      <c r="B422" s="1"/>
      <c r="J422" s="2"/>
      <c r="L422" s="2"/>
    </row>
    <row r="423" spans="2:12" x14ac:dyDescent="0.3">
      <c r="B423" s="1"/>
      <c r="J423" s="2"/>
      <c r="L423" s="2"/>
    </row>
    <row r="424" spans="2:12" x14ac:dyDescent="0.3">
      <c r="B424" s="1"/>
      <c r="J424" s="2"/>
      <c r="L424" s="2"/>
    </row>
    <row r="425" spans="2:12" x14ac:dyDescent="0.3">
      <c r="B425" s="1"/>
      <c r="L425" s="2"/>
    </row>
    <row r="426" spans="2:12" x14ac:dyDescent="0.3">
      <c r="B426" s="1"/>
      <c r="L426" s="2"/>
    </row>
    <row r="427" spans="2:12" x14ac:dyDescent="0.3">
      <c r="B427" s="1"/>
      <c r="L427" s="2"/>
    </row>
    <row r="428" spans="2:12" x14ac:dyDescent="0.3">
      <c r="B428" s="1"/>
      <c r="L428" s="2"/>
    </row>
    <row r="429" spans="2:12" x14ac:dyDescent="0.3">
      <c r="B429" s="1"/>
      <c r="J429" s="2"/>
      <c r="L429" s="2"/>
    </row>
    <row r="430" spans="2:12" x14ac:dyDescent="0.3">
      <c r="B430" s="1"/>
      <c r="J430" s="2"/>
      <c r="L430" s="2"/>
    </row>
    <row r="431" spans="2:12" x14ac:dyDescent="0.3">
      <c r="B431" s="1"/>
      <c r="J431" s="2"/>
      <c r="L431" s="2"/>
    </row>
    <row r="432" spans="2:12" x14ac:dyDescent="0.3">
      <c r="B432" s="1"/>
      <c r="J432" s="2"/>
      <c r="L432" s="2"/>
    </row>
    <row r="433" spans="2:12" x14ac:dyDescent="0.3">
      <c r="B433" s="1"/>
      <c r="J433" s="2"/>
      <c r="L433" s="2"/>
    </row>
    <row r="434" spans="2:12" x14ac:dyDescent="0.3">
      <c r="B434" s="1"/>
      <c r="J434" s="2"/>
      <c r="L434" s="2"/>
    </row>
    <row r="435" spans="2:12" x14ac:dyDescent="0.3">
      <c r="B435" s="1"/>
      <c r="J435" s="2"/>
      <c r="L435" s="2"/>
    </row>
    <row r="436" spans="2:12" x14ac:dyDescent="0.3">
      <c r="B436" s="1"/>
      <c r="J436" s="2"/>
      <c r="L436" s="2"/>
    </row>
    <row r="437" spans="2:12" x14ac:dyDescent="0.3">
      <c r="B437" s="1"/>
      <c r="J437" s="2"/>
      <c r="L437" s="2"/>
    </row>
    <row r="438" spans="2:12" x14ac:dyDescent="0.3">
      <c r="B438" s="1"/>
      <c r="J438" s="2"/>
      <c r="L438" s="2"/>
    </row>
    <row r="439" spans="2:12" x14ac:dyDescent="0.3">
      <c r="B439" s="1"/>
      <c r="J439" s="2"/>
      <c r="L439" s="2"/>
    </row>
    <row r="440" spans="2:12" x14ac:dyDescent="0.3">
      <c r="B440" s="1"/>
      <c r="J440" s="2"/>
      <c r="L440" s="2"/>
    </row>
    <row r="441" spans="2:12" x14ac:dyDescent="0.3">
      <c r="B441" s="1"/>
      <c r="J441" s="2"/>
      <c r="L441" s="2"/>
    </row>
    <row r="442" spans="2:12" x14ac:dyDescent="0.3">
      <c r="B442" s="1"/>
      <c r="J442" s="2"/>
      <c r="L442" s="2"/>
    </row>
    <row r="443" spans="2:12" x14ac:dyDescent="0.3">
      <c r="B443" s="1"/>
      <c r="J443" s="2"/>
      <c r="L443" s="2"/>
    </row>
    <row r="444" spans="2:12" x14ac:dyDescent="0.3">
      <c r="B444" s="1"/>
      <c r="J444" s="2"/>
      <c r="L444" s="2"/>
    </row>
    <row r="445" spans="2:12" x14ac:dyDescent="0.3">
      <c r="B445" s="1"/>
      <c r="J445" s="2"/>
      <c r="L445" s="2"/>
    </row>
    <row r="446" spans="2:12" x14ac:dyDescent="0.3">
      <c r="B446" s="1"/>
      <c r="J446" s="2"/>
      <c r="L446" s="2"/>
    </row>
    <row r="447" spans="2:12" x14ac:dyDescent="0.3">
      <c r="B447" s="1"/>
      <c r="J447" s="2"/>
      <c r="L447" s="2"/>
    </row>
    <row r="448" spans="2:12" x14ac:dyDescent="0.3">
      <c r="B448" s="1"/>
      <c r="J448" s="2"/>
      <c r="L448" s="2"/>
    </row>
    <row r="449" spans="2:12" x14ac:dyDescent="0.3">
      <c r="B449" s="1"/>
      <c r="J449" s="2"/>
      <c r="L449" s="2"/>
    </row>
    <row r="450" spans="2:12" x14ac:dyDescent="0.3">
      <c r="B450" s="1"/>
      <c r="J450" s="2"/>
      <c r="L450" s="2"/>
    </row>
    <row r="451" spans="2:12" x14ac:dyDescent="0.3">
      <c r="B451" s="1"/>
      <c r="J451" s="2"/>
      <c r="L451" s="2"/>
    </row>
    <row r="452" spans="2:12" x14ac:dyDescent="0.3">
      <c r="B452" s="1"/>
      <c r="J452" s="2"/>
      <c r="L452" s="2"/>
    </row>
    <row r="453" spans="2:12" x14ac:dyDescent="0.3">
      <c r="B453" s="1"/>
      <c r="J453" s="2"/>
      <c r="L453" s="2"/>
    </row>
    <row r="454" spans="2:12" x14ac:dyDescent="0.3">
      <c r="B454" s="1"/>
      <c r="J454" s="2"/>
      <c r="L454" s="2"/>
    </row>
    <row r="455" spans="2:12" x14ac:dyDescent="0.3">
      <c r="B455" s="1"/>
      <c r="J455" s="2"/>
      <c r="L455" s="2"/>
    </row>
    <row r="456" spans="2:12" x14ac:dyDescent="0.3">
      <c r="B456" s="1"/>
      <c r="J456" s="2"/>
      <c r="L456" s="2"/>
    </row>
    <row r="457" spans="2:12" x14ac:dyDescent="0.3">
      <c r="B457" s="1"/>
      <c r="J457" s="2"/>
      <c r="L457" s="2"/>
    </row>
    <row r="458" spans="2:12" x14ac:dyDescent="0.3">
      <c r="B458" s="1"/>
      <c r="J458" s="2"/>
      <c r="L458" s="2"/>
    </row>
    <row r="459" spans="2:12" x14ac:dyDescent="0.3">
      <c r="B459" s="1"/>
      <c r="J459" s="2"/>
      <c r="L459" s="2"/>
    </row>
    <row r="460" spans="2:12" x14ac:dyDescent="0.3">
      <c r="B460" s="1"/>
      <c r="J460" s="2"/>
      <c r="L460" s="2"/>
    </row>
    <row r="461" spans="2:12" x14ac:dyDescent="0.3">
      <c r="B461" s="1"/>
      <c r="J461" s="2"/>
      <c r="L461" s="2"/>
    </row>
    <row r="462" spans="2:12" x14ac:dyDescent="0.3">
      <c r="B462" s="1"/>
      <c r="J462" s="2"/>
      <c r="L462" s="2"/>
    </row>
    <row r="463" spans="2:12" x14ac:dyDescent="0.3">
      <c r="B463" s="1"/>
      <c r="L463" s="2"/>
    </row>
    <row r="464" spans="2:12" x14ac:dyDescent="0.3">
      <c r="B464" s="1"/>
      <c r="J464" s="2"/>
      <c r="L464" s="2"/>
    </row>
    <row r="465" spans="2:12" x14ac:dyDescent="0.3">
      <c r="B465" s="1"/>
      <c r="L465" s="2"/>
    </row>
    <row r="466" spans="2:12" x14ac:dyDescent="0.3">
      <c r="B466" s="1"/>
      <c r="L466" s="2"/>
    </row>
    <row r="467" spans="2:12" x14ac:dyDescent="0.3">
      <c r="B467" s="1"/>
      <c r="L467" s="2"/>
    </row>
    <row r="468" spans="2:12" x14ac:dyDescent="0.3">
      <c r="B468" s="1"/>
      <c r="L468" s="2"/>
    </row>
    <row r="469" spans="2:12" x14ac:dyDescent="0.3">
      <c r="B469" s="1"/>
      <c r="L469" s="2"/>
    </row>
    <row r="470" spans="2:12" x14ac:dyDescent="0.3">
      <c r="B470" s="1"/>
      <c r="L470" s="2"/>
    </row>
    <row r="471" spans="2:12" x14ac:dyDescent="0.3">
      <c r="B471" s="1"/>
      <c r="L471" s="2"/>
    </row>
    <row r="472" spans="2:12" x14ac:dyDescent="0.3">
      <c r="B472" s="1"/>
      <c r="L472" s="2"/>
    </row>
    <row r="473" spans="2:12" x14ac:dyDescent="0.3">
      <c r="B473" s="1"/>
      <c r="L473" s="2"/>
    </row>
    <row r="474" spans="2:12" x14ac:dyDescent="0.3">
      <c r="B474" s="1"/>
      <c r="L474" s="2"/>
    </row>
    <row r="475" spans="2:12" x14ac:dyDescent="0.3">
      <c r="B475" s="1"/>
      <c r="L475" s="2"/>
    </row>
    <row r="476" spans="2:12" x14ac:dyDescent="0.3">
      <c r="B476" s="1"/>
      <c r="L476" s="2"/>
    </row>
    <row r="477" spans="2:12" x14ac:dyDescent="0.3">
      <c r="B477" s="1"/>
      <c r="L477" s="2"/>
    </row>
    <row r="478" spans="2:12" x14ac:dyDescent="0.3">
      <c r="B478" s="1"/>
      <c r="L478" s="2"/>
    </row>
    <row r="479" spans="2:12" x14ac:dyDescent="0.3">
      <c r="B479" s="1"/>
      <c r="L479" s="2"/>
    </row>
    <row r="480" spans="2:12" x14ac:dyDescent="0.3">
      <c r="B480" s="1"/>
      <c r="L480" s="2"/>
    </row>
    <row r="481" spans="2:12" x14ac:dyDescent="0.3">
      <c r="B481" s="1"/>
      <c r="L481" s="2"/>
    </row>
    <row r="482" spans="2:12" x14ac:dyDescent="0.3">
      <c r="B482" s="1"/>
      <c r="J482" s="2"/>
      <c r="L482" s="2"/>
    </row>
    <row r="483" spans="2:12" x14ac:dyDescent="0.3">
      <c r="B483" s="1"/>
      <c r="L483" s="2"/>
    </row>
    <row r="484" spans="2:12" x14ac:dyDescent="0.3">
      <c r="B484" s="1"/>
      <c r="J484" s="2"/>
      <c r="L484" s="2"/>
    </row>
    <row r="485" spans="2:12" x14ac:dyDescent="0.3">
      <c r="B485" s="1"/>
      <c r="J485" s="2"/>
      <c r="L485" s="2"/>
    </row>
    <row r="486" spans="2:12" x14ac:dyDescent="0.3">
      <c r="B486" s="1"/>
      <c r="J486" s="2"/>
      <c r="L486" s="2"/>
    </row>
    <row r="487" spans="2:12" x14ac:dyDescent="0.3">
      <c r="B487" s="1"/>
      <c r="J487" s="2"/>
      <c r="L487" s="2"/>
    </row>
    <row r="488" spans="2:12" x14ac:dyDescent="0.3">
      <c r="B488" s="1"/>
      <c r="J488" s="2"/>
      <c r="L488" s="2"/>
    </row>
    <row r="489" spans="2:12" x14ac:dyDescent="0.3">
      <c r="B489" s="1"/>
      <c r="J489" s="2"/>
      <c r="L489" s="2"/>
    </row>
    <row r="490" spans="2:12" x14ac:dyDescent="0.3">
      <c r="B490" s="1"/>
      <c r="J490" s="2"/>
      <c r="L490" s="2"/>
    </row>
  </sheetData>
  <sortState xmlns:xlrd2="http://schemas.microsoft.com/office/spreadsheetml/2017/richdata2" ref="A3:L490">
    <sortCondition ref="B3:B49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9E32-D345-458D-8884-32D1311C01BA}">
  <dimension ref="B1:D494"/>
  <sheetViews>
    <sheetView zoomScale="166" zoomScaleNormal="166" workbookViewId="0">
      <selection activeCell="D488" sqref="D488"/>
    </sheetView>
  </sheetViews>
  <sheetFormatPr defaultRowHeight="14.4" x14ac:dyDescent="0.3"/>
  <cols>
    <col min="2" max="2" width="10.44140625" customWidth="1"/>
  </cols>
  <sheetData>
    <row r="1" spans="2:4" x14ac:dyDescent="0.3">
      <c r="B1" t="s">
        <v>92</v>
      </c>
      <c r="C1" t="s">
        <v>93</v>
      </c>
    </row>
    <row r="2" spans="2:4" x14ac:dyDescent="0.3">
      <c r="B2" s="1">
        <v>44563</v>
      </c>
      <c r="C2" s="5">
        <v>6853.13</v>
      </c>
    </row>
    <row r="3" spans="2:4" x14ac:dyDescent="0.3">
      <c r="B3" s="1">
        <v>44564</v>
      </c>
      <c r="C3" s="5">
        <v>6882.3</v>
      </c>
      <c r="D3">
        <f xml:space="preserve"> C3 / C2 -1</f>
        <v>4.256449242900695E-3</v>
      </c>
    </row>
    <row r="4" spans="2:4" x14ac:dyDescent="0.3">
      <c r="B4" s="1">
        <v>44565</v>
      </c>
      <c r="C4" s="5">
        <v>6892.99</v>
      </c>
      <c r="D4">
        <f t="shared" ref="D4:D67" si="0" xml:space="preserve"> C4 / C3 -1</f>
        <v>1.5532598114003093E-3</v>
      </c>
    </row>
    <row r="5" spans="2:4" x14ac:dyDescent="0.3">
      <c r="B5" s="1">
        <v>44566</v>
      </c>
      <c r="C5" s="5">
        <v>6929.93</v>
      </c>
      <c r="D5">
        <f t="shared" si="0"/>
        <v>5.3590676905088674E-3</v>
      </c>
    </row>
    <row r="6" spans="2:4" x14ac:dyDescent="0.3">
      <c r="B6" s="1">
        <v>44567</v>
      </c>
      <c r="C6" s="5">
        <v>6987.45</v>
      </c>
      <c r="D6">
        <f t="shared" si="0"/>
        <v>8.3002281408324219E-3</v>
      </c>
    </row>
    <row r="7" spans="2:4" x14ac:dyDescent="0.3">
      <c r="B7" s="1">
        <v>44571</v>
      </c>
      <c r="C7" s="5">
        <v>6994.15</v>
      </c>
      <c r="D7">
        <f t="shared" si="0"/>
        <v>9.5886195965610987E-4</v>
      </c>
    </row>
    <row r="8" spans="2:4" x14ac:dyDescent="0.3">
      <c r="B8" s="1">
        <v>44572</v>
      </c>
      <c r="C8" s="5">
        <v>7049.15</v>
      </c>
      <c r="D8">
        <f t="shared" si="0"/>
        <v>7.863714675836242E-3</v>
      </c>
    </row>
    <row r="9" spans="2:4" x14ac:dyDescent="0.3">
      <c r="B9" s="1">
        <v>44573</v>
      </c>
      <c r="C9" s="5">
        <v>6996.06</v>
      </c>
      <c r="D9">
        <f t="shared" si="0"/>
        <v>-7.5314044955773207E-3</v>
      </c>
    </row>
    <row r="10" spans="2:4" x14ac:dyDescent="0.3">
      <c r="B10" s="1">
        <v>44574</v>
      </c>
      <c r="C10" s="5">
        <v>7017.22</v>
      </c>
      <c r="D10">
        <f t="shared" si="0"/>
        <v>3.0245595377969003E-3</v>
      </c>
    </row>
    <row r="11" spans="2:4" x14ac:dyDescent="0.3">
      <c r="B11" s="1">
        <v>44577</v>
      </c>
      <c r="C11" s="5">
        <v>7019.59</v>
      </c>
      <c r="D11">
        <f t="shared" si="0"/>
        <v>3.377405867279748E-4</v>
      </c>
    </row>
    <row r="12" spans="2:4" x14ac:dyDescent="0.3">
      <c r="B12" s="1">
        <v>44578</v>
      </c>
      <c r="C12" s="5">
        <v>7055.27</v>
      </c>
      <c r="D12">
        <f t="shared" si="0"/>
        <v>5.0829179481992615E-3</v>
      </c>
    </row>
    <row r="13" spans="2:4" x14ac:dyDescent="0.3">
      <c r="B13" s="1">
        <v>44579</v>
      </c>
      <c r="C13" s="5">
        <v>7055.7</v>
      </c>
      <c r="D13">
        <f t="shared" si="0"/>
        <v>6.0947348577533589E-5</v>
      </c>
    </row>
    <row r="14" spans="2:4" x14ac:dyDescent="0.3">
      <c r="B14" s="1">
        <v>44580</v>
      </c>
      <c r="C14" s="5">
        <v>7089.43</v>
      </c>
      <c r="D14">
        <f t="shared" si="0"/>
        <v>4.7805320520997174E-3</v>
      </c>
    </row>
    <row r="15" spans="2:4" x14ac:dyDescent="0.3">
      <c r="B15" s="1">
        <v>44581</v>
      </c>
      <c r="C15" s="5">
        <v>7105.69</v>
      </c>
      <c r="D15">
        <f t="shared" si="0"/>
        <v>2.2935553351961513E-3</v>
      </c>
    </row>
    <row r="16" spans="2:4" x14ac:dyDescent="0.3">
      <c r="B16" s="1">
        <v>44584</v>
      </c>
      <c r="C16" s="5">
        <v>7073</v>
      </c>
      <c r="D16">
        <f t="shared" si="0"/>
        <v>-4.6005384417275863E-3</v>
      </c>
    </row>
    <row r="17" spans="2:4" x14ac:dyDescent="0.3">
      <c r="B17" s="1">
        <v>44585</v>
      </c>
      <c r="C17" s="5">
        <v>7019.25</v>
      </c>
      <c r="D17">
        <f t="shared" si="0"/>
        <v>-7.599321362929401E-3</v>
      </c>
    </row>
    <row r="18" spans="2:4" x14ac:dyDescent="0.3">
      <c r="B18" s="1">
        <v>44586</v>
      </c>
      <c r="C18" s="5">
        <v>7032.57</v>
      </c>
      <c r="D18">
        <f t="shared" si="0"/>
        <v>1.8976386366065245E-3</v>
      </c>
    </row>
    <row r="19" spans="2:4" x14ac:dyDescent="0.3">
      <c r="B19" s="1">
        <v>44587</v>
      </c>
      <c r="C19" s="5">
        <v>7032.44</v>
      </c>
      <c r="D19">
        <f t="shared" si="0"/>
        <v>-1.8485418559643918E-5</v>
      </c>
    </row>
    <row r="20" spans="2:4" x14ac:dyDescent="0.3">
      <c r="B20" s="1">
        <v>44588</v>
      </c>
      <c r="C20" s="5">
        <v>7027.55</v>
      </c>
      <c r="D20">
        <f t="shared" si="0"/>
        <v>-6.9534898271428336E-4</v>
      </c>
    </row>
    <row r="21" spans="2:4" x14ac:dyDescent="0.3">
      <c r="B21" s="1">
        <v>44591</v>
      </c>
      <c r="C21" s="5">
        <v>6991.55</v>
      </c>
      <c r="D21">
        <f t="shared" si="0"/>
        <v>-5.1226956763025244E-3</v>
      </c>
    </row>
    <row r="22" spans="2:4" x14ac:dyDescent="0.3">
      <c r="B22" s="1">
        <v>44592</v>
      </c>
      <c r="C22" s="5">
        <v>6926.29</v>
      </c>
      <c r="D22">
        <f t="shared" si="0"/>
        <v>-9.3341247648948134E-3</v>
      </c>
    </row>
    <row r="23" spans="2:4" x14ac:dyDescent="0.3">
      <c r="B23" s="1">
        <v>44593</v>
      </c>
      <c r="C23" s="5">
        <v>6997.6</v>
      </c>
      <c r="D23">
        <f t="shared" si="0"/>
        <v>1.0295555051838878E-2</v>
      </c>
    </row>
    <row r="24" spans="2:4" x14ac:dyDescent="0.3">
      <c r="B24" s="1">
        <v>44594</v>
      </c>
      <c r="C24" s="5">
        <v>7016.75</v>
      </c>
      <c r="D24">
        <f t="shared" si="0"/>
        <v>2.7366525665941666E-3</v>
      </c>
    </row>
    <row r="25" spans="2:4" x14ac:dyDescent="0.3">
      <c r="B25" s="1">
        <v>44595</v>
      </c>
      <c r="C25" s="5">
        <v>7023.52</v>
      </c>
      <c r="D25">
        <f t="shared" si="0"/>
        <v>9.6483414686288071E-4</v>
      </c>
    </row>
    <row r="26" spans="2:4" x14ac:dyDescent="0.3">
      <c r="B26" s="1">
        <v>44598</v>
      </c>
      <c r="C26" s="5">
        <v>7064.29</v>
      </c>
      <c r="D26">
        <f t="shared" si="0"/>
        <v>5.8047816479485093E-3</v>
      </c>
    </row>
    <row r="27" spans="2:4" x14ac:dyDescent="0.3">
      <c r="B27" s="1">
        <v>44599</v>
      </c>
      <c r="C27" s="5">
        <v>7051.8</v>
      </c>
      <c r="D27">
        <f t="shared" si="0"/>
        <v>-1.768047461245148E-3</v>
      </c>
    </row>
    <row r="28" spans="2:4" x14ac:dyDescent="0.3">
      <c r="B28" s="1">
        <v>44600</v>
      </c>
      <c r="C28" s="5">
        <v>7072.78</v>
      </c>
      <c r="D28">
        <f t="shared" si="0"/>
        <v>2.9751269179498774E-3</v>
      </c>
    </row>
    <row r="29" spans="2:4" x14ac:dyDescent="0.3">
      <c r="B29" s="1">
        <v>44601</v>
      </c>
      <c r="C29" s="5">
        <v>7081.38</v>
      </c>
      <c r="D29">
        <f t="shared" si="0"/>
        <v>1.2159292385738318E-3</v>
      </c>
    </row>
    <row r="30" spans="2:4" x14ac:dyDescent="0.3">
      <c r="B30" s="1">
        <v>44602</v>
      </c>
      <c r="C30" s="5">
        <v>7085.94</v>
      </c>
      <c r="D30">
        <f t="shared" si="0"/>
        <v>6.4394228243647156E-4</v>
      </c>
    </row>
    <row r="31" spans="2:4" x14ac:dyDescent="0.3">
      <c r="B31" s="1">
        <v>44605</v>
      </c>
      <c r="C31" s="5">
        <v>7089.52</v>
      </c>
      <c r="D31">
        <f t="shared" si="0"/>
        <v>5.0522584159629069E-4</v>
      </c>
    </row>
    <row r="32" spans="2:4" x14ac:dyDescent="0.3">
      <c r="B32" s="1">
        <v>44606</v>
      </c>
      <c r="C32" s="5">
        <v>7060.73</v>
      </c>
      <c r="D32">
        <f t="shared" si="0"/>
        <v>-4.0609237296743705E-3</v>
      </c>
    </row>
    <row r="33" spans="2:4" x14ac:dyDescent="0.3">
      <c r="B33" s="1">
        <v>44607</v>
      </c>
      <c r="C33" s="5">
        <v>7036.77</v>
      </c>
      <c r="D33">
        <f t="shared" si="0"/>
        <v>-3.3934168280048693E-3</v>
      </c>
    </row>
    <row r="34" spans="2:4" x14ac:dyDescent="0.3">
      <c r="B34" s="1">
        <v>44608</v>
      </c>
      <c r="C34" s="5">
        <v>7043.69</v>
      </c>
      <c r="D34">
        <f t="shared" si="0"/>
        <v>9.8340573871236181E-4</v>
      </c>
    </row>
    <row r="35" spans="2:4" x14ac:dyDescent="0.3">
      <c r="B35" s="1">
        <v>44609</v>
      </c>
      <c r="C35" s="5">
        <v>6991.35</v>
      </c>
      <c r="D35">
        <f t="shared" si="0"/>
        <v>-7.430764272703505E-3</v>
      </c>
    </row>
    <row r="36" spans="2:4" x14ac:dyDescent="0.3">
      <c r="B36" s="1">
        <v>44613</v>
      </c>
      <c r="C36" s="5">
        <v>6926.62</v>
      </c>
      <c r="D36">
        <f t="shared" si="0"/>
        <v>-9.2585838214365168E-3</v>
      </c>
    </row>
    <row r="37" spans="2:4" x14ac:dyDescent="0.3">
      <c r="B37" s="1">
        <v>44614</v>
      </c>
      <c r="C37" s="5">
        <v>6917.9</v>
      </c>
      <c r="D37">
        <f t="shared" si="0"/>
        <v>-1.2589112727420249E-3</v>
      </c>
    </row>
    <row r="38" spans="2:4" x14ac:dyDescent="0.3">
      <c r="B38" s="1">
        <v>44615</v>
      </c>
      <c r="C38" s="5">
        <v>6948.67</v>
      </c>
      <c r="D38">
        <f t="shared" si="0"/>
        <v>4.4478815825612639E-3</v>
      </c>
    </row>
    <row r="39" spans="2:4" x14ac:dyDescent="0.3">
      <c r="B39" s="1">
        <v>44616</v>
      </c>
      <c r="C39" s="5">
        <v>6839.44</v>
      </c>
      <c r="D39">
        <f t="shared" si="0"/>
        <v>-1.5719554965194837E-2</v>
      </c>
    </row>
    <row r="40" spans="2:4" x14ac:dyDescent="0.3">
      <c r="B40" s="1">
        <v>44619</v>
      </c>
      <c r="C40" s="5">
        <v>6676.14</v>
      </c>
      <c r="D40">
        <f t="shared" si="0"/>
        <v>-2.387622378440335E-2</v>
      </c>
    </row>
    <row r="41" spans="2:4" x14ac:dyDescent="0.3">
      <c r="B41" s="1">
        <v>44620</v>
      </c>
      <c r="C41" s="5">
        <v>6739.44</v>
      </c>
      <c r="D41">
        <f t="shared" si="0"/>
        <v>9.4815267504875234E-3</v>
      </c>
    </row>
    <row r="42" spans="2:4" x14ac:dyDescent="0.3">
      <c r="B42" s="1">
        <v>44621</v>
      </c>
      <c r="C42" s="5">
        <v>6753.78</v>
      </c>
      <c r="D42">
        <f t="shared" si="0"/>
        <v>2.1277732274491701E-3</v>
      </c>
    </row>
    <row r="43" spans="2:4" x14ac:dyDescent="0.3">
      <c r="B43" s="1">
        <v>44622</v>
      </c>
      <c r="C43" s="5">
        <v>6699.83</v>
      </c>
      <c r="D43">
        <f t="shared" si="0"/>
        <v>-7.9881192458148842E-3</v>
      </c>
    </row>
    <row r="44" spans="2:4" x14ac:dyDescent="0.3">
      <c r="B44" s="1">
        <v>44623</v>
      </c>
      <c r="C44" s="5">
        <v>6696.52</v>
      </c>
      <c r="D44">
        <f t="shared" si="0"/>
        <v>-4.9404238615002871E-4</v>
      </c>
    </row>
    <row r="45" spans="2:4" x14ac:dyDescent="0.3">
      <c r="B45" s="1">
        <v>44626</v>
      </c>
      <c r="C45" s="5">
        <v>6638.63</v>
      </c>
      <c r="D45">
        <f t="shared" si="0"/>
        <v>-8.6447886364858784E-3</v>
      </c>
    </row>
    <row r="46" spans="2:4" x14ac:dyDescent="0.3">
      <c r="B46" s="1">
        <v>44627</v>
      </c>
      <c r="C46" s="5">
        <v>6456.51</v>
      </c>
      <c r="D46">
        <f t="shared" si="0"/>
        <v>-2.7433371041916788E-2</v>
      </c>
    </row>
    <row r="47" spans="2:4" x14ac:dyDescent="0.3">
      <c r="B47" s="1">
        <v>44628</v>
      </c>
      <c r="C47" s="5">
        <v>6474.28</v>
      </c>
      <c r="D47">
        <f t="shared" si="0"/>
        <v>2.7522608963665984E-3</v>
      </c>
    </row>
    <row r="48" spans="2:4" x14ac:dyDescent="0.3">
      <c r="B48" s="1">
        <v>44629</v>
      </c>
      <c r="C48" s="5">
        <v>6630.02</v>
      </c>
      <c r="D48">
        <f t="shared" si="0"/>
        <v>2.4055184514726102E-2</v>
      </c>
    </row>
    <row r="49" spans="2:4" x14ac:dyDescent="0.3">
      <c r="B49" s="1">
        <v>44630</v>
      </c>
      <c r="C49" s="5">
        <v>6668.14</v>
      </c>
      <c r="D49">
        <f t="shared" si="0"/>
        <v>5.7496055818835323E-3</v>
      </c>
    </row>
    <row r="50" spans="2:4" x14ac:dyDescent="0.3">
      <c r="B50" s="1">
        <v>44633</v>
      </c>
      <c r="C50" s="5">
        <v>6765.73</v>
      </c>
      <c r="D50">
        <f t="shared" si="0"/>
        <v>1.4635265606300907E-2</v>
      </c>
    </row>
    <row r="51" spans="2:4" x14ac:dyDescent="0.3">
      <c r="B51" s="1">
        <v>44634</v>
      </c>
      <c r="C51" s="5">
        <v>6763.93</v>
      </c>
      <c r="D51">
        <f t="shared" si="0"/>
        <v>-2.6604667936780402E-4</v>
      </c>
    </row>
    <row r="52" spans="2:4" x14ac:dyDescent="0.3">
      <c r="B52" s="1">
        <v>44635</v>
      </c>
      <c r="C52" s="5">
        <v>6765.47</v>
      </c>
      <c r="D52">
        <f t="shared" si="0"/>
        <v>2.2767828762271236E-4</v>
      </c>
    </row>
    <row r="53" spans="2:4" x14ac:dyDescent="0.3">
      <c r="B53" s="1">
        <v>44636</v>
      </c>
      <c r="C53" s="5">
        <v>6765.58</v>
      </c>
      <c r="D53">
        <f t="shared" si="0"/>
        <v>1.6259033001286838E-5</v>
      </c>
    </row>
    <row r="54" spans="2:4" x14ac:dyDescent="0.3">
      <c r="B54" s="1">
        <v>44640</v>
      </c>
      <c r="C54" s="5">
        <v>6698.04</v>
      </c>
      <c r="D54">
        <f t="shared" si="0"/>
        <v>-9.9828839508216971E-3</v>
      </c>
    </row>
    <row r="55" spans="2:4" x14ac:dyDescent="0.3">
      <c r="B55" s="1">
        <v>44641</v>
      </c>
      <c r="C55" s="5">
        <v>6691.77</v>
      </c>
      <c r="D55">
        <f t="shared" si="0"/>
        <v>-9.3609473816214095E-4</v>
      </c>
    </row>
    <row r="56" spans="2:4" x14ac:dyDescent="0.3">
      <c r="B56" s="1">
        <v>44642</v>
      </c>
      <c r="C56" s="5">
        <v>6771.66</v>
      </c>
      <c r="D56">
        <f t="shared" si="0"/>
        <v>1.1938545407268908E-2</v>
      </c>
    </row>
    <row r="57" spans="2:4" x14ac:dyDescent="0.3">
      <c r="B57" s="1">
        <v>44643</v>
      </c>
      <c r="C57" s="5">
        <v>6750.4</v>
      </c>
      <c r="D57">
        <f t="shared" si="0"/>
        <v>-3.1395551460056126E-3</v>
      </c>
    </row>
    <row r="58" spans="2:4" x14ac:dyDescent="0.3">
      <c r="B58" s="1">
        <v>44644</v>
      </c>
      <c r="C58" s="5">
        <v>6752.87</v>
      </c>
      <c r="D58">
        <f t="shared" si="0"/>
        <v>3.6590424271154554E-4</v>
      </c>
    </row>
    <row r="59" spans="2:4" x14ac:dyDescent="0.3">
      <c r="B59" s="1">
        <v>44647</v>
      </c>
      <c r="C59" s="5">
        <v>6741.55</v>
      </c>
      <c r="D59">
        <f t="shared" si="0"/>
        <v>-1.676324288783837E-3</v>
      </c>
    </row>
    <row r="60" spans="2:4" x14ac:dyDescent="0.3">
      <c r="B60" s="1">
        <v>44648</v>
      </c>
      <c r="C60" s="5">
        <v>6758.16</v>
      </c>
      <c r="D60">
        <f t="shared" si="0"/>
        <v>2.463825084735749E-3</v>
      </c>
    </row>
    <row r="61" spans="2:4" x14ac:dyDescent="0.3">
      <c r="B61" s="1">
        <v>44649</v>
      </c>
      <c r="C61" s="5">
        <v>6765.3</v>
      </c>
      <c r="D61">
        <f t="shared" si="0"/>
        <v>1.0565005859584087E-3</v>
      </c>
    </row>
    <row r="62" spans="2:4" x14ac:dyDescent="0.3">
      <c r="B62" s="1">
        <v>44650</v>
      </c>
      <c r="C62" s="5">
        <v>6753.76</v>
      </c>
      <c r="D62">
        <f t="shared" si="0"/>
        <v>-1.7057632329682271E-3</v>
      </c>
    </row>
    <row r="63" spans="2:4" x14ac:dyDescent="0.3">
      <c r="B63" s="1">
        <v>44651</v>
      </c>
      <c r="C63" s="5">
        <v>6757.83</v>
      </c>
      <c r="D63">
        <f t="shared" si="0"/>
        <v>6.0262727724991194E-4</v>
      </c>
    </row>
    <row r="64" spans="2:4" x14ac:dyDescent="0.3">
      <c r="B64" s="1">
        <v>44654</v>
      </c>
      <c r="C64" s="5">
        <v>6771.91</v>
      </c>
      <c r="D64">
        <f t="shared" si="0"/>
        <v>2.0835090554216507E-3</v>
      </c>
    </row>
    <row r="65" spans="2:4" x14ac:dyDescent="0.3">
      <c r="B65" s="1">
        <v>44655</v>
      </c>
      <c r="C65" s="5">
        <v>6718.91</v>
      </c>
      <c r="D65">
        <f t="shared" si="0"/>
        <v>-7.8264477820880751E-3</v>
      </c>
    </row>
    <row r="66" spans="2:4" x14ac:dyDescent="0.3">
      <c r="B66" s="1">
        <v>44656</v>
      </c>
      <c r="C66" s="5">
        <v>6694.3</v>
      </c>
      <c r="D66">
        <f t="shared" si="0"/>
        <v>-3.6627964952647973E-3</v>
      </c>
    </row>
    <row r="67" spans="2:4" x14ac:dyDescent="0.3">
      <c r="B67" s="1">
        <v>44657</v>
      </c>
      <c r="C67" s="5">
        <v>6662.48</v>
      </c>
      <c r="D67">
        <f t="shared" si="0"/>
        <v>-4.7532975815246514E-3</v>
      </c>
    </row>
    <row r="68" spans="2:4" x14ac:dyDescent="0.3">
      <c r="B68" s="1">
        <v>44658</v>
      </c>
      <c r="C68" s="5">
        <v>6641.23</v>
      </c>
      <c r="D68">
        <f t="shared" ref="D68:D131" si="1" xml:space="preserve"> C68 / C67 -1</f>
        <v>-3.1895030078890052E-3</v>
      </c>
    </row>
    <row r="69" spans="2:4" x14ac:dyDescent="0.3">
      <c r="B69" s="1">
        <v>44661</v>
      </c>
      <c r="C69" s="5">
        <v>6662.45</v>
      </c>
      <c r="D69">
        <f t="shared" si="1"/>
        <v>3.1951912522227843E-3</v>
      </c>
    </row>
    <row r="70" spans="2:4" x14ac:dyDescent="0.3">
      <c r="B70" s="1">
        <v>44662</v>
      </c>
      <c r="C70" s="5">
        <v>6638.56</v>
      </c>
      <c r="D70">
        <f t="shared" si="1"/>
        <v>-3.5857679982588264E-3</v>
      </c>
    </row>
    <row r="71" spans="2:4" x14ac:dyDescent="0.3">
      <c r="B71" s="1">
        <v>44663</v>
      </c>
      <c r="C71" s="5">
        <v>6574.07</v>
      </c>
      <c r="D71">
        <f t="shared" si="1"/>
        <v>-9.7144561471163016E-3</v>
      </c>
    </row>
    <row r="72" spans="2:4" x14ac:dyDescent="0.3">
      <c r="B72" s="1">
        <v>44664</v>
      </c>
      <c r="C72" s="5">
        <v>6584.97</v>
      </c>
      <c r="D72">
        <f t="shared" si="1"/>
        <v>1.6580291965251348E-3</v>
      </c>
    </row>
    <row r="73" spans="2:4" x14ac:dyDescent="0.3">
      <c r="B73" s="1">
        <v>44668</v>
      </c>
      <c r="C73" s="5">
        <v>6554.87</v>
      </c>
      <c r="D73">
        <f t="shared" si="1"/>
        <v>-4.5710155095619598E-3</v>
      </c>
    </row>
    <row r="74" spans="2:4" x14ac:dyDescent="0.3">
      <c r="B74" s="1">
        <v>44669</v>
      </c>
      <c r="C74" s="5">
        <v>6482.38</v>
      </c>
      <c r="D74">
        <f t="shared" si="1"/>
        <v>-1.1058953114249426E-2</v>
      </c>
    </row>
    <row r="75" spans="2:4" x14ac:dyDescent="0.3">
      <c r="B75" s="1">
        <v>44670</v>
      </c>
      <c r="C75" s="5">
        <v>6530.06</v>
      </c>
      <c r="D75">
        <f t="shared" si="1"/>
        <v>7.3553231991954071E-3</v>
      </c>
    </row>
    <row r="76" spans="2:4" x14ac:dyDescent="0.3">
      <c r="B76" s="1">
        <v>44671</v>
      </c>
      <c r="C76" s="5">
        <v>6606.41</v>
      </c>
      <c r="D76">
        <f t="shared" si="1"/>
        <v>1.1692082461723041E-2</v>
      </c>
    </row>
    <row r="77" spans="2:4" x14ac:dyDescent="0.3">
      <c r="B77" s="1">
        <v>44672</v>
      </c>
      <c r="C77" s="5">
        <v>6662.36</v>
      </c>
      <c r="D77">
        <f t="shared" si="1"/>
        <v>8.4690474856994324E-3</v>
      </c>
    </row>
    <row r="78" spans="2:4" x14ac:dyDescent="0.3">
      <c r="B78" s="1">
        <v>44675</v>
      </c>
      <c r="C78" s="5">
        <v>6683.23</v>
      </c>
      <c r="D78">
        <f t="shared" si="1"/>
        <v>3.1325236102521803E-3</v>
      </c>
    </row>
    <row r="79" spans="2:4" x14ac:dyDescent="0.3">
      <c r="B79" s="1">
        <v>44676</v>
      </c>
      <c r="C79" s="5">
        <v>6666.91</v>
      </c>
      <c r="D79">
        <f t="shared" si="1"/>
        <v>-2.4419330174181297E-3</v>
      </c>
    </row>
    <row r="80" spans="2:4" x14ac:dyDescent="0.3">
      <c r="B80" s="1">
        <v>44677</v>
      </c>
      <c r="C80" s="5">
        <v>6677.56</v>
      </c>
      <c r="D80">
        <f t="shared" si="1"/>
        <v>1.5974416933781654E-3</v>
      </c>
    </row>
    <row r="81" spans="2:4" x14ac:dyDescent="0.3">
      <c r="B81" s="1">
        <v>44678</v>
      </c>
      <c r="C81" s="5">
        <v>6677.64</v>
      </c>
      <c r="D81">
        <f t="shared" si="1"/>
        <v>1.1980423987090205E-5</v>
      </c>
    </row>
    <row r="82" spans="2:4" x14ac:dyDescent="0.3">
      <c r="B82" s="1">
        <v>44679</v>
      </c>
      <c r="C82" s="5">
        <v>6655.66</v>
      </c>
      <c r="D82">
        <f t="shared" si="1"/>
        <v>-3.2915820559360487E-3</v>
      </c>
    </row>
    <row r="83" spans="2:4" x14ac:dyDescent="0.3">
      <c r="B83" s="1">
        <v>44686</v>
      </c>
      <c r="C83" s="5">
        <v>6643.16</v>
      </c>
      <c r="D83">
        <f t="shared" si="1"/>
        <v>-1.8781007443289255E-3</v>
      </c>
    </row>
    <row r="84" spans="2:4" x14ac:dyDescent="0.3">
      <c r="B84" s="1">
        <v>44689</v>
      </c>
      <c r="C84" s="5">
        <v>6669.41</v>
      </c>
      <c r="D84">
        <f t="shared" si="1"/>
        <v>3.9514327518830328E-3</v>
      </c>
    </row>
    <row r="85" spans="2:4" x14ac:dyDescent="0.3">
      <c r="B85" s="1">
        <v>44690</v>
      </c>
      <c r="C85" s="5">
        <v>6698.08</v>
      </c>
      <c r="D85">
        <f t="shared" si="1"/>
        <v>4.2987310721638305E-3</v>
      </c>
    </row>
    <row r="86" spans="2:4" x14ac:dyDescent="0.3">
      <c r="B86" s="1">
        <v>44691</v>
      </c>
      <c r="C86" s="5">
        <v>6665.61</v>
      </c>
      <c r="D86">
        <f t="shared" si="1"/>
        <v>-4.8476578362754985E-3</v>
      </c>
    </row>
    <row r="87" spans="2:4" x14ac:dyDescent="0.3">
      <c r="B87" s="1">
        <v>44692</v>
      </c>
      <c r="C87" s="5">
        <v>6591.99</v>
      </c>
      <c r="D87">
        <f t="shared" si="1"/>
        <v>-1.1044750592968944E-2</v>
      </c>
    </row>
    <row r="88" spans="2:4" x14ac:dyDescent="0.3">
      <c r="B88" s="1">
        <v>44693</v>
      </c>
      <c r="C88" s="5">
        <v>6565.47</v>
      </c>
      <c r="D88">
        <f t="shared" si="1"/>
        <v>-4.0230643553766932E-3</v>
      </c>
    </row>
    <row r="89" spans="2:4" x14ac:dyDescent="0.3">
      <c r="B89" s="1">
        <v>44697</v>
      </c>
      <c r="C89" s="5">
        <v>6430.93</v>
      </c>
      <c r="D89">
        <f t="shared" si="1"/>
        <v>-2.0492059212821045E-2</v>
      </c>
    </row>
    <row r="90" spans="2:4" x14ac:dyDescent="0.3">
      <c r="B90" s="1">
        <v>44698</v>
      </c>
      <c r="C90" s="5">
        <v>6403.5</v>
      </c>
      <c r="D90">
        <f t="shared" si="1"/>
        <v>-4.265323988909886E-3</v>
      </c>
    </row>
    <row r="91" spans="2:4" x14ac:dyDescent="0.3">
      <c r="B91" s="1">
        <v>44699</v>
      </c>
      <c r="C91" s="5">
        <v>6309.91</v>
      </c>
      <c r="D91">
        <f t="shared" si="1"/>
        <v>-1.4615444678691358E-2</v>
      </c>
    </row>
    <row r="92" spans="2:4" x14ac:dyDescent="0.3">
      <c r="B92" s="1">
        <v>44700</v>
      </c>
      <c r="C92" s="5">
        <v>6258.24</v>
      </c>
      <c r="D92">
        <f t="shared" si="1"/>
        <v>-8.1887063365404522E-3</v>
      </c>
    </row>
    <row r="93" spans="2:4" x14ac:dyDescent="0.3">
      <c r="B93" s="1">
        <v>44703</v>
      </c>
      <c r="C93" s="5">
        <v>6142.68</v>
      </c>
      <c r="D93">
        <f t="shared" si="1"/>
        <v>-1.8465255407270953E-2</v>
      </c>
    </row>
    <row r="94" spans="2:4" x14ac:dyDescent="0.3">
      <c r="B94" s="1">
        <v>44704</v>
      </c>
      <c r="C94" s="5">
        <v>6261.54</v>
      </c>
      <c r="D94">
        <f t="shared" si="1"/>
        <v>1.9349860321553392E-2</v>
      </c>
    </row>
    <row r="95" spans="2:4" x14ac:dyDescent="0.3">
      <c r="B95" s="1">
        <v>44705</v>
      </c>
      <c r="C95" s="5">
        <v>6211.46</v>
      </c>
      <c r="D95">
        <f t="shared" si="1"/>
        <v>-7.9980324329158581E-3</v>
      </c>
    </row>
    <row r="96" spans="2:4" x14ac:dyDescent="0.3">
      <c r="B96" s="1">
        <v>44706</v>
      </c>
      <c r="C96" s="5">
        <v>6187.64</v>
      </c>
      <c r="D96">
        <f t="shared" si="1"/>
        <v>-3.8348472017850632E-3</v>
      </c>
    </row>
    <row r="97" spans="2:4" x14ac:dyDescent="0.3">
      <c r="B97" s="1">
        <v>44707</v>
      </c>
      <c r="C97" s="5">
        <v>6237.97</v>
      </c>
      <c r="D97">
        <f t="shared" si="1"/>
        <v>8.1339573730856429E-3</v>
      </c>
    </row>
    <row r="98" spans="2:4" x14ac:dyDescent="0.3">
      <c r="B98" s="1">
        <v>44710</v>
      </c>
      <c r="C98" s="5">
        <v>6369.33</v>
      </c>
      <c r="D98">
        <f t="shared" si="1"/>
        <v>2.1058132693809073E-2</v>
      </c>
    </row>
    <row r="99" spans="2:4" x14ac:dyDescent="0.3">
      <c r="B99" s="1">
        <v>44711</v>
      </c>
      <c r="C99" s="5">
        <v>6388.65</v>
      </c>
      <c r="D99">
        <f t="shared" si="1"/>
        <v>3.0332860756154822E-3</v>
      </c>
    </row>
    <row r="100" spans="2:4" x14ac:dyDescent="0.3">
      <c r="B100" s="1">
        <v>44712</v>
      </c>
      <c r="C100" s="5">
        <v>6392.85</v>
      </c>
      <c r="D100">
        <f t="shared" si="1"/>
        <v>6.5741588598533518E-4</v>
      </c>
    </row>
    <row r="101" spans="2:4" x14ac:dyDescent="0.3">
      <c r="B101" s="1">
        <v>44713</v>
      </c>
      <c r="C101" s="5">
        <v>6433.17</v>
      </c>
      <c r="D101">
        <f t="shared" si="1"/>
        <v>6.3070461531240518E-3</v>
      </c>
    </row>
    <row r="102" spans="2:4" x14ac:dyDescent="0.3">
      <c r="B102" s="1">
        <v>44714</v>
      </c>
      <c r="C102" s="5">
        <v>6451.53</v>
      </c>
      <c r="D102">
        <f t="shared" si="1"/>
        <v>2.8539584683755503E-3</v>
      </c>
    </row>
    <row r="103" spans="2:4" x14ac:dyDescent="0.3">
      <c r="B103" s="1">
        <v>44717</v>
      </c>
      <c r="C103" s="5">
        <v>6497.39</v>
      </c>
      <c r="D103">
        <f t="shared" si="1"/>
        <v>7.1083913428289236E-3</v>
      </c>
    </row>
    <row r="104" spans="2:4" x14ac:dyDescent="0.3">
      <c r="B104" s="1">
        <v>44718</v>
      </c>
      <c r="C104" s="5">
        <v>6489.17</v>
      </c>
      <c r="D104">
        <f t="shared" si="1"/>
        <v>-1.2651233803112616E-3</v>
      </c>
    </row>
    <row r="105" spans="2:4" x14ac:dyDescent="0.3">
      <c r="B105" s="1">
        <v>44719</v>
      </c>
      <c r="C105" s="5">
        <v>6468.6</v>
      </c>
      <c r="D105">
        <f t="shared" si="1"/>
        <v>-3.1698969205614658E-3</v>
      </c>
    </row>
    <row r="106" spans="2:4" x14ac:dyDescent="0.3">
      <c r="B106" s="1">
        <v>44720</v>
      </c>
      <c r="C106" s="5">
        <v>6484.24</v>
      </c>
      <c r="D106">
        <f t="shared" si="1"/>
        <v>2.4178338434899249E-3</v>
      </c>
    </row>
    <row r="107" spans="2:4" x14ac:dyDescent="0.3">
      <c r="B107" s="1">
        <v>44721</v>
      </c>
      <c r="C107" s="5">
        <v>6480.3</v>
      </c>
      <c r="D107">
        <f t="shared" si="1"/>
        <v>-6.0762710818840215E-4</v>
      </c>
    </row>
    <row r="108" spans="2:4" x14ac:dyDescent="0.3">
      <c r="B108" s="1">
        <v>44724</v>
      </c>
      <c r="C108" s="5">
        <v>6431.46</v>
      </c>
      <c r="D108">
        <f t="shared" si="1"/>
        <v>-7.5366881162909349E-3</v>
      </c>
    </row>
    <row r="109" spans="2:4" x14ac:dyDescent="0.3">
      <c r="B109" s="1">
        <v>44725</v>
      </c>
      <c r="C109" s="5">
        <v>6391.99</v>
      </c>
      <c r="D109">
        <f t="shared" si="1"/>
        <v>-6.137020210030153E-3</v>
      </c>
    </row>
    <row r="110" spans="2:4" x14ac:dyDescent="0.3">
      <c r="B110" s="1">
        <v>44726</v>
      </c>
      <c r="C110" s="5">
        <v>6361.39</v>
      </c>
      <c r="D110">
        <f t="shared" si="1"/>
        <v>-4.7872415319797357E-3</v>
      </c>
    </row>
    <row r="111" spans="2:4" x14ac:dyDescent="0.3">
      <c r="B111" s="1">
        <v>44727</v>
      </c>
      <c r="C111" s="5">
        <v>6374.51</v>
      </c>
      <c r="D111">
        <f t="shared" si="1"/>
        <v>2.0624423278559068E-3</v>
      </c>
    </row>
    <row r="112" spans="2:4" x14ac:dyDescent="0.3">
      <c r="B112" s="1">
        <v>44728</v>
      </c>
      <c r="C112" s="5">
        <v>6425.73</v>
      </c>
      <c r="D112">
        <f t="shared" si="1"/>
        <v>8.0351274058712008E-3</v>
      </c>
    </row>
    <row r="113" spans="2:4" x14ac:dyDescent="0.3">
      <c r="B113" s="1">
        <v>44731</v>
      </c>
      <c r="C113" s="5">
        <v>6407.37</v>
      </c>
      <c r="D113">
        <f t="shared" si="1"/>
        <v>-2.8572629102062708E-3</v>
      </c>
    </row>
    <row r="114" spans="2:4" x14ac:dyDescent="0.3">
      <c r="B114" s="1">
        <v>44732</v>
      </c>
      <c r="C114" s="5">
        <v>6357.38</v>
      </c>
      <c r="D114">
        <f t="shared" si="1"/>
        <v>-7.8019530634253487E-3</v>
      </c>
    </row>
    <row r="115" spans="2:4" x14ac:dyDescent="0.3">
      <c r="B115" s="1">
        <v>44733</v>
      </c>
      <c r="C115" s="5">
        <v>6311.65</v>
      </c>
      <c r="D115">
        <f t="shared" si="1"/>
        <v>-7.1932148149080888E-3</v>
      </c>
    </row>
    <row r="116" spans="2:4" x14ac:dyDescent="0.3">
      <c r="B116" s="1">
        <v>44734</v>
      </c>
      <c r="C116" s="5">
        <v>6317.8</v>
      </c>
      <c r="D116">
        <f t="shared" si="1"/>
        <v>9.7438863054843949E-4</v>
      </c>
    </row>
    <row r="117" spans="2:4" x14ac:dyDescent="0.3">
      <c r="B117" s="1">
        <v>44735</v>
      </c>
      <c r="C117" s="5">
        <v>6327.65</v>
      </c>
      <c r="D117">
        <f t="shared" si="1"/>
        <v>1.559087023963901E-3</v>
      </c>
    </row>
    <row r="118" spans="2:4" x14ac:dyDescent="0.3">
      <c r="B118" s="1">
        <v>44738</v>
      </c>
      <c r="C118" s="5">
        <v>6301.08</v>
      </c>
      <c r="D118">
        <f t="shared" si="1"/>
        <v>-4.1990312359247994E-3</v>
      </c>
    </row>
    <row r="119" spans="2:4" x14ac:dyDescent="0.3">
      <c r="B119" s="1">
        <v>44739</v>
      </c>
      <c r="C119" s="5">
        <v>6320.33</v>
      </c>
      <c r="D119">
        <f t="shared" si="1"/>
        <v>3.0550318358122386E-3</v>
      </c>
    </row>
    <row r="120" spans="2:4" x14ac:dyDescent="0.3">
      <c r="B120" s="1">
        <v>44740</v>
      </c>
      <c r="C120" s="5">
        <v>6342.59</v>
      </c>
      <c r="D120">
        <f t="shared" si="1"/>
        <v>3.5219679985063479E-3</v>
      </c>
    </row>
    <row r="121" spans="2:4" x14ac:dyDescent="0.3">
      <c r="B121" s="1">
        <v>44741</v>
      </c>
      <c r="C121" s="5">
        <v>6350.46</v>
      </c>
      <c r="D121">
        <f t="shared" si="1"/>
        <v>1.2408180254439571E-3</v>
      </c>
    </row>
    <row r="122" spans="2:4" x14ac:dyDescent="0.3">
      <c r="B122" s="1">
        <v>44742</v>
      </c>
      <c r="C122" s="5">
        <v>6376.94</v>
      </c>
      <c r="D122">
        <f t="shared" si="1"/>
        <v>4.169776677594994E-3</v>
      </c>
    </row>
    <row r="123" spans="2:4" x14ac:dyDescent="0.3">
      <c r="B123" s="1">
        <v>44745</v>
      </c>
      <c r="C123" s="5">
        <v>6359.77</v>
      </c>
      <c r="D123">
        <f t="shared" si="1"/>
        <v>-2.6925139643777518E-3</v>
      </c>
    </row>
    <row r="124" spans="2:4" x14ac:dyDescent="0.3">
      <c r="B124" s="1">
        <v>44746</v>
      </c>
      <c r="C124" s="5">
        <v>6346.88</v>
      </c>
      <c r="D124">
        <f t="shared" si="1"/>
        <v>-2.026802856078147E-3</v>
      </c>
    </row>
    <row r="125" spans="2:4" x14ac:dyDescent="0.3">
      <c r="B125" s="1">
        <v>44747</v>
      </c>
      <c r="C125" s="5">
        <v>6372.13</v>
      </c>
      <c r="D125">
        <f t="shared" si="1"/>
        <v>3.9783326610869363E-3</v>
      </c>
    </row>
    <row r="126" spans="2:4" x14ac:dyDescent="0.3">
      <c r="B126" s="1">
        <v>44748</v>
      </c>
      <c r="C126" s="5">
        <v>6366.05</v>
      </c>
      <c r="D126">
        <f t="shared" si="1"/>
        <v>-9.541550470564264E-4</v>
      </c>
    </row>
    <row r="127" spans="2:4" x14ac:dyDescent="0.3">
      <c r="B127" s="1">
        <v>44749</v>
      </c>
      <c r="C127" s="5">
        <v>6366.95</v>
      </c>
      <c r="D127">
        <f t="shared" si="1"/>
        <v>1.4137494992971789E-4</v>
      </c>
    </row>
    <row r="128" spans="2:4" x14ac:dyDescent="0.3">
      <c r="B128" s="1">
        <v>44754</v>
      </c>
      <c r="C128" s="5">
        <v>6355.49</v>
      </c>
      <c r="D128">
        <f t="shared" si="1"/>
        <v>-1.7999198988526421E-3</v>
      </c>
    </row>
    <row r="129" spans="2:4" x14ac:dyDescent="0.3">
      <c r="B129" s="1">
        <v>44755</v>
      </c>
      <c r="C129" s="5">
        <v>6324.81</v>
      </c>
      <c r="D129">
        <f t="shared" si="1"/>
        <v>-4.8273225195852865E-3</v>
      </c>
    </row>
    <row r="130" spans="2:4" x14ac:dyDescent="0.3">
      <c r="B130" s="1">
        <v>44756</v>
      </c>
      <c r="C130" s="5">
        <v>6324.5</v>
      </c>
      <c r="D130">
        <f t="shared" si="1"/>
        <v>-4.9013330044811454E-5</v>
      </c>
    </row>
    <row r="131" spans="2:4" x14ac:dyDescent="0.3">
      <c r="B131" s="1">
        <v>44760</v>
      </c>
      <c r="C131" s="5">
        <v>6216.89</v>
      </c>
      <c r="D131">
        <f t="shared" si="1"/>
        <v>-1.7014783777373643E-2</v>
      </c>
    </row>
    <row r="132" spans="2:4" x14ac:dyDescent="0.3">
      <c r="B132" s="1">
        <v>44761</v>
      </c>
      <c r="C132" s="5">
        <v>6153.18</v>
      </c>
      <c r="D132">
        <f t="shared" ref="D132:D195" si="2" xml:space="preserve"> C132 / C131 -1</f>
        <v>-1.0247889217920858E-2</v>
      </c>
    </row>
    <row r="133" spans="2:4" x14ac:dyDescent="0.3">
      <c r="B133" s="1">
        <v>44762</v>
      </c>
      <c r="C133" s="5">
        <v>6138.79</v>
      </c>
      <c r="D133">
        <f t="shared" si="2"/>
        <v>-2.3386281564979905E-3</v>
      </c>
    </row>
    <row r="134" spans="2:4" x14ac:dyDescent="0.3">
      <c r="B134" s="1">
        <v>44763</v>
      </c>
      <c r="C134" s="5">
        <v>6126.52</v>
      </c>
      <c r="D134">
        <f t="shared" si="2"/>
        <v>-1.9987652289782387E-3</v>
      </c>
    </row>
    <row r="135" spans="2:4" x14ac:dyDescent="0.3">
      <c r="B135" s="1">
        <v>44767</v>
      </c>
      <c r="C135" s="5">
        <v>6082.9</v>
      </c>
      <c r="D135">
        <f t="shared" si="2"/>
        <v>-7.1198657639248708E-3</v>
      </c>
    </row>
    <row r="136" spans="2:4" x14ac:dyDescent="0.3">
      <c r="B136" s="1">
        <v>44768</v>
      </c>
      <c r="C136" s="5">
        <v>6112.25</v>
      </c>
      <c r="D136">
        <f t="shared" si="2"/>
        <v>4.8250012329646985E-3</v>
      </c>
    </row>
    <row r="137" spans="2:4" x14ac:dyDescent="0.3">
      <c r="B137" s="1">
        <v>44769</v>
      </c>
      <c r="C137" s="5">
        <v>6038</v>
      </c>
      <c r="D137">
        <f t="shared" si="2"/>
        <v>-1.2147736103726103E-2</v>
      </c>
    </row>
    <row r="138" spans="2:4" x14ac:dyDescent="0.3">
      <c r="B138" s="1">
        <v>44770</v>
      </c>
      <c r="C138" s="5">
        <v>5980.51</v>
      </c>
      <c r="D138">
        <f t="shared" si="2"/>
        <v>-9.5213646902947424E-3</v>
      </c>
    </row>
    <row r="139" spans="2:4" x14ac:dyDescent="0.3">
      <c r="B139" s="1">
        <v>44774</v>
      </c>
      <c r="C139" s="5">
        <v>6163.99</v>
      </c>
      <c r="D139">
        <f t="shared" si="2"/>
        <v>3.0679657754940637E-2</v>
      </c>
    </row>
    <row r="140" spans="2:4" x14ac:dyDescent="0.3">
      <c r="B140" s="1">
        <v>44775</v>
      </c>
      <c r="C140" s="5">
        <v>6249.23</v>
      </c>
      <c r="D140">
        <f t="shared" si="2"/>
        <v>1.3828705108217099E-2</v>
      </c>
    </row>
    <row r="141" spans="2:4" x14ac:dyDescent="0.3">
      <c r="B141" s="1">
        <v>44776</v>
      </c>
      <c r="C141" s="5">
        <v>6300.11</v>
      </c>
      <c r="D141">
        <f t="shared" si="2"/>
        <v>8.1418030701383426E-3</v>
      </c>
    </row>
    <row r="142" spans="2:4" x14ac:dyDescent="0.3">
      <c r="B142" s="1">
        <v>44777</v>
      </c>
      <c r="C142" s="5">
        <v>6312.25</v>
      </c>
      <c r="D142">
        <f t="shared" si="2"/>
        <v>1.9269504818171246E-3</v>
      </c>
    </row>
    <row r="143" spans="2:4" x14ac:dyDescent="0.3">
      <c r="B143" s="1">
        <v>44781</v>
      </c>
      <c r="C143" s="5">
        <v>6258.95</v>
      </c>
      <c r="D143">
        <f t="shared" si="2"/>
        <v>-8.443898768268121E-3</v>
      </c>
    </row>
    <row r="144" spans="2:4" x14ac:dyDescent="0.3">
      <c r="B144" s="1">
        <v>44783</v>
      </c>
      <c r="C144" s="5">
        <v>6180.9</v>
      </c>
      <c r="D144">
        <f t="shared" si="2"/>
        <v>-1.247014275557401E-2</v>
      </c>
    </row>
    <row r="145" spans="2:4" x14ac:dyDescent="0.3">
      <c r="B145" s="1">
        <v>44784</v>
      </c>
      <c r="C145" s="5">
        <v>6148.77</v>
      </c>
      <c r="D145">
        <f t="shared" si="2"/>
        <v>-5.1982720962965301E-3</v>
      </c>
    </row>
    <row r="146" spans="2:4" x14ac:dyDescent="0.3">
      <c r="B146" s="1">
        <v>44789</v>
      </c>
      <c r="C146" s="5">
        <v>6225.91</v>
      </c>
      <c r="D146">
        <f t="shared" si="2"/>
        <v>1.2545598550604442E-2</v>
      </c>
    </row>
    <row r="147" spans="2:4" x14ac:dyDescent="0.3">
      <c r="B147" s="1">
        <v>44790</v>
      </c>
      <c r="C147" s="5">
        <v>6241.44</v>
      </c>
      <c r="D147">
        <f t="shared" si="2"/>
        <v>2.4944144711374072E-3</v>
      </c>
    </row>
    <row r="148" spans="2:4" x14ac:dyDescent="0.3">
      <c r="B148" s="1">
        <v>44795</v>
      </c>
      <c r="C148" s="5">
        <v>6300.14</v>
      </c>
      <c r="D148">
        <f t="shared" si="2"/>
        <v>9.4048809249149823E-3</v>
      </c>
    </row>
    <row r="149" spans="2:4" x14ac:dyDescent="0.3">
      <c r="B149" s="1">
        <v>44796</v>
      </c>
      <c r="C149" s="5">
        <v>6315.83</v>
      </c>
      <c r="D149">
        <f t="shared" si="2"/>
        <v>2.4904208477907197E-3</v>
      </c>
    </row>
    <row r="150" spans="2:4" x14ac:dyDescent="0.3">
      <c r="B150" s="1">
        <v>44797</v>
      </c>
      <c r="C150" s="5">
        <v>6280.35</v>
      </c>
      <c r="D150">
        <f t="shared" si="2"/>
        <v>-5.6176306202034842E-3</v>
      </c>
    </row>
    <row r="151" spans="2:4" x14ac:dyDescent="0.3">
      <c r="B151" s="1">
        <v>44798</v>
      </c>
      <c r="C151" s="5">
        <v>6355.07</v>
      </c>
      <c r="D151">
        <f t="shared" si="2"/>
        <v>1.1897426098863795E-2</v>
      </c>
    </row>
    <row r="152" spans="2:4" x14ac:dyDescent="0.3">
      <c r="B152" s="1">
        <v>44802</v>
      </c>
      <c r="C152" s="5">
        <v>6407.98</v>
      </c>
      <c r="D152">
        <f t="shared" si="2"/>
        <v>8.3256360669512475E-3</v>
      </c>
    </row>
    <row r="153" spans="2:4" x14ac:dyDescent="0.3">
      <c r="B153" s="1">
        <v>44803</v>
      </c>
      <c r="C153" s="5">
        <v>6432.83</v>
      </c>
      <c r="D153">
        <f t="shared" si="2"/>
        <v>3.8779771472445823E-3</v>
      </c>
    </row>
    <row r="154" spans="2:4" x14ac:dyDescent="0.3">
      <c r="B154" s="1">
        <v>44804</v>
      </c>
      <c r="C154" s="5">
        <v>6457.22</v>
      </c>
      <c r="D154">
        <f t="shared" si="2"/>
        <v>3.7914883496066309E-3</v>
      </c>
    </row>
    <row r="155" spans="2:4" x14ac:dyDescent="0.3">
      <c r="B155" s="1">
        <v>44805</v>
      </c>
      <c r="C155" s="5">
        <v>6508.61</v>
      </c>
      <c r="D155">
        <f t="shared" si="2"/>
        <v>7.9585332387621666E-3</v>
      </c>
    </row>
    <row r="156" spans="2:4" x14ac:dyDescent="0.3">
      <c r="B156" s="1">
        <v>44809</v>
      </c>
      <c r="C156" s="5">
        <v>6431.35</v>
      </c>
      <c r="D156">
        <f t="shared" si="2"/>
        <v>-1.1870430091832085E-2</v>
      </c>
    </row>
    <row r="157" spans="2:4" x14ac:dyDescent="0.3">
      <c r="B157" s="1">
        <v>44810</v>
      </c>
      <c r="C157" s="5">
        <v>6471</v>
      </c>
      <c r="D157">
        <f t="shared" si="2"/>
        <v>6.16511307890244E-3</v>
      </c>
    </row>
    <row r="158" spans="2:4" x14ac:dyDescent="0.3">
      <c r="B158" s="1">
        <v>44811</v>
      </c>
      <c r="C158" s="5">
        <v>6547.46</v>
      </c>
      <c r="D158">
        <f t="shared" si="2"/>
        <v>1.1815793540411068E-2</v>
      </c>
    </row>
    <row r="159" spans="2:4" x14ac:dyDescent="0.3">
      <c r="B159" s="1">
        <v>44812</v>
      </c>
      <c r="C159" s="5">
        <v>6560.02</v>
      </c>
      <c r="D159">
        <f t="shared" si="2"/>
        <v>1.9183011427332808E-3</v>
      </c>
    </row>
    <row r="160" spans="2:4" x14ac:dyDescent="0.3">
      <c r="B160" s="1">
        <v>44816</v>
      </c>
      <c r="C160" s="5">
        <v>6528.31</v>
      </c>
      <c r="D160">
        <f t="shared" si="2"/>
        <v>-4.8338267261380796E-3</v>
      </c>
    </row>
    <row r="161" spans="2:4" x14ac:dyDescent="0.3">
      <c r="B161" s="1">
        <v>44817</v>
      </c>
      <c r="C161" s="5">
        <v>6537.6</v>
      </c>
      <c r="D161">
        <f t="shared" si="2"/>
        <v>1.42303291357182E-3</v>
      </c>
    </row>
    <row r="162" spans="2:4" x14ac:dyDescent="0.3">
      <c r="B162" s="1">
        <v>44818</v>
      </c>
      <c r="C162" s="5">
        <v>6487.18</v>
      </c>
      <c r="D162">
        <f t="shared" si="2"/>
        <v>-7.7123103279490568E-3</v>
      </c>
    </row>
    <row r="163" spans="2:4" x14ac:dyDescent="0.3">
      <c r="B163" s="1">
        <v>44819</v>
      </c>
      <c r="C163" s="5">
        <v>6515.01</v>
      </c>
      <c r="D163">
        <f t="shared" si="2"/>
        <v>4.2899996608696256E-3</v>
      </c>
    </row>
    <row r="164" spans="2:4" x14ac:dyDescent="0.3">
      <c r="B164" s="1">
        <v>44823</v>
      </c>
      <c r="C164" s="5">
        <v>6600.88</v>
      </c>
      <c r="D164">
        <f t="shared" si="2"/>
        <v>1.3180332800717176E-2</v>
      </c>
    </row>
    <row r="165" spans="2:4" x14ac:dyDescent="0.3">
      <c r="B165" s="1">
        <v>44824</v>
      </c>
      <c r="C165" s="5">
        <v>6596.66</v>
      </c>
      <c r="D165">
        <f t="shared" si="2"/>
        <v>-6.3930869823425329E-4</v>
      </c>
    </row>
    <row r="166" spans="2:4" x14ac:dyDescent="0.3">
      <c r="B166" s="1">
        <v>44825</v>
      </c>
      <c r="C166" s="5">
        <v>6551.44</v>
      </c>
      <c r="D166">
        <f t="shared" si="2"/>
        <v>-6.8549841889683494E-3</v>
      </c>
    </row>
    <row r="167" spans="2:4" x14ac:dyDescent="0.3">
      <c r="B167" s="1">
        <v>44826</v>
      </c>
      <c r="C167" s="5">
        <v>6564</v>
      </c>
      <c r="D167">
        <f t="shared" si="2"/>
        <v>1.9171357747305162E-3</v>
      </c>
    </row>
    <row r="168" spans="2:4" x14ac:dyDescent="0.3">
      <c r="B168" s="1">
        <v>44830</v>
      </c>
      <c r="C168" s="5">
        <v>6510.98</v>
      </c>
      <c r="D168">
        <f t="shared" si="2"/>
        <v>-8.0773918342474937E-3</v>
      </c>
    </row>
    <row r="169" spans="2:4" x14ac:dyDescent="0.3">
      <c r="B169" s="1">
        <v>44831</v>
      </c>
      <c r="C169" s="5">
        <v>6489.05</v>
      </c>
      <c r="D169">
        <f t="shared" si="2"/>
        <v>-3.3681565601491048E-3</v>
      </c>
    </row>
    <row r="170" spans="2:4" x14ac:dyDescent="0.3">
      <c r="B170" s="1">
        <v>44832</v>
      </c>
      <c r="C170" s="5">
        <v>6496.39</v>
      </c>
      <c r="D170">
        <f t="shared" si="2"/>
        <v>1.1311362988419837E-3</v>
      </c>
    </row>
    <row r="171" spans="2:4" x14ac:dyDescent="0.3">
      <c r="B171" s="1">
        <v>44833</v>
      </c>
      <c r="C171" s="5">
        <v>6515.11</v>
      </c>
      <c r="D171">
        <f t="shared" si="2"/>
        <v>2.8816003965277392E-3</v>
      </c>
    </row>
    <row r="172" spans="2:4" x14ac:dyDescent="0.3">
      <c r="B172" s="1">
        <v>44837</v>
      </c>
      <c r="C172" s="5">
        <v>6518.35</v>
      </c>
      <c r="D172">
        <f t="shared" si="2"/>
        <v>4.9730549445836658E-4</v>
      </c>
    </row>
    <row r="173" spans="2:4" x14ac:dyDescent="0.3">
      <c r="B173" s="1">
        <v>44838</v>
      </c>
      <c r="C173" s="5">
        <v>6544.83</v>
      </c>
      <c r="D173">
        <f t="shared" si="2"/>
        <v>4.0623777489701141E-3</v>
      </c>
    </row>
    <row r="174" spans="2:4" x14ac:dyDescent="0.3">
      <c r="B174" s="1">
        <v>44840</v>
      </c>
      <c r="C174" s="5">
        <v>6569.51</v>
      </c>
      <c r="D174">
        <f t="shared" si="2"/>
        <v>3.7709153637299764E-3</v>
      </c>
    </row>
    <row r="175" spans="2:4" x14ac:dyDescent="0.3">
      <c r="B175" s="1">
        <v>44844</v>
      </c>
      <c r="C175" s="5">
        <v>6449.63</v>
      </c>
      <c r="D175">
        <f t="shared" si="2"/>
        <v>-1.8247936299663148E-2</v>
      </c>
    </row>
    <row r="176" spans="2:4" x14ac:dyDescent="0.3">
      <c r="B176" s="1">
        <v>44845</v>
      </c>
      <c r="C176" s="5">
        <v>6449.92</v>
      </c>
      <c r="D176">
        <f t="shared" si="2"/>
        <v>4.4963819630039481E-5</v>
      </c>
    </row>
    <row r="177" spans="2:4" x14ac:dyDescent="0.3">
      <c r="B177" s="1">
        <v>44846</v>
      </c>
      <c r="C177" s="5">
        <v>6500.85</v>
      </c>
      <c r="D177">
        <f t="shared" si="2"/>
        <v>7.8962219686447011E-3</v>
      </c>
    </row>
    <row r="178" spans="2:4" x14ac:dyDescent="0.3">
      <c r="B178" s="1">
        <v>44847</v>
      </c>
      <c r="C178" s="5">
        <v>6494.25</v>
      </c>
      <c r="D178">
        <f t="shared" si="2"/>
        <v>-1.0152518516809428E-3</v>
      </c>
    </row>
    <row r="179" spans="2:4" x14ac:dyDescent="0.3">
      <c r="B179" s="1">
        <v>44851</v>
      </c>
      <c r="C179" s="5">
        <v>6413.02</v>
      </c>
      <c r="D179">
        <f t="shared" si="2"/>
        <v>-1.2507987835392753E-2</v>
      </c>
    </row>
    <row r="180" spans="2:4" x14ac:dyDescent="0.3">
      <c r="B180" s="1">
        <v>44852</v>
      </c>
      <c r="C180" s="5">
        <v>6400.71</v>
      </c>
      <c r="D180">
        <f t="shared" si="2"/>
        <v>-1.9195324511697143E-3</v>
      </c>
    </row>
    <row r="181" spans="2:4" x14ac:dyDescent="0.3">
      <c r="B181" s="1">
        <v>44853</v>
      </c>
      <c r="C181" s="5">
        <v>6390.18</v>
      </c>
      <c r="D181">
        <f t="shared" si="2"/>
        <v>-1.6451299933912811E-3</v>
      </c>
    </row>
    <row r="182" spans="2:4" x14ac:dyDescent="0.3">
      <c r="B182" s="1">
        <v>44854</v>
      </c>
      <c r="C182" s="5">
        <v>6392.3</v>
      </c>
      <c r="D182">
        <f t="shared" si="2"/>
        <v>3.3175904278115453E-4</v>
      </c>
    </row>
    <row r="183" spans="2:4" x14ac:dyDescent="0.3">
      <c r="B183" s="1">
        <v>44858</v>
      </c>
      <c r="C183" s="5">
        <v>6311.38</v>
      </c>
      <c r="D183">
        <f t="shared" si="2"/>
        <v>-1.2658980335716441E-2</v>
      </c>
    </row>
    <row r="184" spans="2:4" x14ac:dyDescent="0.3">
      <c r="B184" s="1">
        <v>44859</v>
      </c>
      <c r="C184" s="5">
        <v>6328.2</v>
      </c>
      <c r="D184">
        <f t="shared" si="2"/>
        <v>2.6650272998931523E-3</v>
      </c>
    </row>
    <row r="185" spans="2:4" x14ac:dyDescent="0.3">
      <c r="B185" s="1">
        <v>44860</v>
      </c>
      <c r="C185" s="5">
        <v>6344.35</v>
      </c>
      <c r="D185">
        <f t="shared" si="2"/>
        <v>2.5520685186941616E-3</v>
      </c>
    </row>
    <row r="186" spans="2:4" x14ac:dyDescent="0.3">
      <c r="B186" s="1">
        <v>44861</v>
      </c>
      <c r="C186" s="5">
        <v>6378</v>
      </c>
      <c r="D186">
        <f t="shared" si="2"/>
        <v>5.3039318448697692E-3</v>
      </c>
    </row>
    <row r="187" spans="2:4" x14ac:dyDescent="0.3">
      <c r="B187" s="1">
        <v>44865</v>
      </c>
      <c r="C187" s="5">
        <v>6307.34</v>
      </c>
      <c r="D187">
        <f t="shared" si="2"/>
        <v>-1.1078708058952613E-2</v>
      </c>
    </row>
    <row r="188" spans="2:4" x14ac:dyDescent="0.3">
      <c r="B188" s="1">
        <v>44866</v>
      </c>
      <c r="C188" s="5">
        <v>6352.9</v>
      </c>
      <c r="D188">
        <f t="shared" si="2"/>
        <v>7.2233302786910425E-3</v>
      </c>
    </row>
    <row r="189" spans="2:4" x14ac:dyDescent="0.3">
      <c r="B189" s="1">
        <v>44867</v>
      </c>
      <c r="C189" s="5">
        <v>6388.56</v>
      </c>
      <c r="D189">
        <f t="shared" si="2"/>
        <v>5.613184529899895E-3</v>
      </c>
    </row>
    <row r="190" spans="2:4" x14ac:dyDescent="0.3">
      <c r="B190" s="1">
        <v>44868</v>
      </c>
      <c r="C190" s="5">
        <v>6410.67</v>
      </c>
      <c r="D190">
        <f t="shared" si="2"/>
        <v>3.4608738119388249E-3</v>
      </c>
    </row>
    <row r="191" spans="2:4" x14ac:dyDescent="0.3">
      <c r="B191" s="1">
        <v>44872</v>
      </c>
      <c r="C191" s="5">
        <v>6393.03</v>
      </c>
      <c r="D191">
        <f t="shared" si="2"/>
        <v>-2.7516624627379471E-3</v>
      </c>
    </row>
    <row r="192" spans="2:4" x14ac:dyDescent="0.3">
      <c r="B192" s="1">
        <v>44873</v>
      </c>
      <c r="C192" s="5">
        <v>6384.1</v>
      </c>
      <c r="D192">
        <f t="shared" si="2"/>
        <v>-1.3968337392440411E-3</v>
      </c>
    </row>
    <row r="193" spans="2:4" x14ac:dyDescent="0.3">
      <c r="B193" s="1">
        <v>44874</v>
      </c>
      <c r="C193" s="5">
        <v>6350.14</v>
      </c>
      <c r="D193">
        <f t="shared" si="2"/>
        <v>-5.319465547218849E-3</v>
      </c>
    </row>
    <row r="194" spans="2:4" x14ac:dyDescent="0.3">
      <c r="B194" s="1">
        <v>44875</v>
      </c>
      <c r="C194" s="5">
        <v>6353.77</v>
      </c>
      <c r="D194">
        <f t="shared" si="2"/>
        <v>5.7164094019968026E-4</v>
      </c>
    </row>
    <row r="195" spans="2:4" x14ac:dyDescent="0.3">
      <c r="B195" s="1">
        <v>44879</v>
      </c>
      <c r="C195" s="5">
        <v>6253.49</v>
      </c>
      <c r="D195">
        <f t="shared" si="2"/>
        <v>-1.5782755749736088E-2</v>
      </c>
    </row>
    <row r="196" spans="2:4" x14ac:dyDescent="0.3">
      <c r="B196" s="1">
        <v>44880</v>
      </c>
      <c r="C196" s="5">
        <v>6218.32</v>
      </c>
      <c r="D196">
        <f t="shared" ref="D196:D259" si="3" xml:space="preserve"> C196 / C195 -1</f>
        <v>-5.6240595251612069E-3</v>
      </c>
    </row>
    <row r="197" spans="2:4" x14ac:dyDescent="0.3">
      <c r="B197" s="1">
        <v>44881</v>
      </c>
      <c r="C197" s="5">
        <v>6253.35</v>
      </c>
      <c r="D197">
        <f t="shared" si="3"/>
        <v>5.6333543465116875E-3</v>
      </c>
    </row>
    <row r="198" spans="2:4" x14ac:dyDescent="0.3">
      <c r="B198" s="1">
        <v>44882</v>
      </c>
      <c r="C198" s="5">
        <v>6265.99</v>
      </c>
      <c r="D198">
        <f t="shared" si="3"/>
        <v>2.0213165743161454E-3</v>
      </c>
    </row>
    <row r="199" spans="2:4" x14ac:dyDescent="0.3">
      <c r="B199" s="1">
        <v>44886</v>
      </c>
      <c r="C199" s="5">
        <v>6190.99</v>
      </c>
      <c r="D199">
        <f t="shared" si="3"/>
        <v>-1.1969377544490123E-2</v>
      </c>
    </row>
    <row r="200" spans="2:4" x14ac:dyDescent="0.3">
      <c r="B200" s="1">
        <v>44887</v>
      </c>
      <c r="C200" s="5">
        <v>6230.51</v>
      </c>
      <c r="D200">
        <f t="shared" si="3"/>
        <v>6.3834701719758247E-3</v>
      </c>
    </row>
    <row r="201" spans="2:4" x14ac:dyDescent="0.3">
      <c r="B201" s="1">
        <v>44888</v>
      </c>
      <c r="C201" s="5">
        <v>6207.73</v>
      </c>
      <c r="D201">
        <f t="shared" si="3"/>
        <v>-3.6562014987537861E-3</v>
      </c>
    </row>
    <row r="202" spans="2:4" x14ac:dyDescent="0.3">
      <c r="B202" s="1">
        <v>44889</v>
      </c>
      <c r="C202" s="5">
        <v>6215.12</v>
      </c>
      <c r="D202">
        <f t="shared" si="3"/>
        <v>1.1904512599614225E-3</v>
      </c>
    </row>
    <row r="203" spans="2:4" x14ac:dyDescent="0.3">
      <c r="B203" s="1">
        <v>44893</v>
      </c>
      <c r="C203" s="5">
        <v>6197.94</v>
      </c>
      <c r="D203">
        <f t="shared" si="3"/>
        <v>-2.7642265957857903E-3</v>
      </c>
    </row>
    <row r="204" spans="2:4" x14ac:dyDescent="0.3">
      <c r="B204" s="1">
        <v>44894</v>
      </c>
      <c r="C204" s="5">
        <v>6212.46</v>
      </c>
      <c r="D204">
        <f t="shared" si="3"/>
        <v>2.3427138694469551E-3</v>
      </c>
    </row>
    <row r="205" spans="2:4" x14ac:dyDescent="0.3">
      <c r="B205" s="1">
        <v>44895</v>
      </c>
      <c r="C205" s="5">
        <v>6235.95</v>
      </c>
      <c r="D205">
        <f t="shared" si="3"/>
        <v>3.7811108642953339E-3</v>
      </c>
    </row>
    <row r="206" spans="2:4" x14ac:dyDescent="0.3">
      <c r="B206" s="1">
        <v>44896</v>
      </c>
      <c r="C206" s="5">
        <v>6245.38</v>
      </c>
      <c r="D206">
        <f t="shared" si="3"/>
        <v>1.5121994243059156E-3</v>
      </c>
    </row>
    <row r="207" spans="2:4" x14ac:dyDescent="0.3">
      <c r="B207" s="1">
        <v>44900</v>
      </c>
      <c r="C207" s="5">
        <v>6212.55</v>
      </c>
      <c r="D207">
        <f t="shared" si="3"/>
        <v>-5.2566857421005864E-3</v>
      </c>
    </row>
    <row r="208" spans="2:4" x14ac:dyDescent="0.3">
      <c r="B208" s="1">
        <v>44901</v>
      </c>
      <c r="C208" s="5">
        <v>6229.01</v>
      </c>
      <c r="D208">
        <f t="shared" si="3"/>
        <v>2.6494756581436629E-3</v>
      </c>
    </row>
    <row r="209" spans="2:4" x14ac:dyDescent="0.3">
      <c r="B209" s="1">
        <v>44902</v>
      </c>
      <c r="C209" s="5">
        <v>6233.68</v>
      </c>
      <c r="D209">
        <f t="shared" si="3"/>
        <v>7.4971785243560518E-4</v>
      </c>
    </row>
    <row r="210" spans="2:4" x14ac:dyDescent="0.3">
      <c r="B210" s="1">
        <v>44903</v>
      </c>
      <c r="C210" s="5">
        <v>6227.82</v>
      </c>
      <c r="D210">
        <f t="shared" si="3"/>
        <v>-9.4005467075641835E-4</v>
      </c>
    </row>
    <row r="211" spans="2:4" x14ac:dyDescent="0.3">
      <c r="B211" s="1">
        <v>44907</v>
      </c>
      <c r="C211" s="5">
        <v>6266.96</v>
      </c>
      <c r="D211">
        <f t="shared" si="3"/>
        <v>6.2847031545549825E-3</v>
      </c>
    </row>
    <row r="212" spans="2:4" x14ac:dyDescent="0.3">
      <c r="B212" s="1">
        <v>44908</v>
      </c>
      <c r="C212" s="5">
        <v>6271.41</v>
      </c>
      <c r="D212">
        <f t="shared" si="3"/>
        <v>7.1007314551230216E-4</v>
      </c>
    </row>
    <row r="213" spans="2:4" x14ac:dyDescent="0.3">
      <c r="B213" s="1">
        <v>44909</v>
      </c>
      <c r="C213" s="5">
        <v>6260.77</v>
      </c>
      <c r="D213">
        <f t="shared" si="3"/>
        <v>-1.6965881675731209E-3</v>
      </c>
    </row>
    <row r="214" spans="2:4" x14ac:dyDescent="0.3">
      <c r="B214" s="1">
        <v>44910</v>
      </c>
      <c r="C214" s="5">
        <v>6256.83</v>
      </c>
      <c r="D214">
        <f t="shared" si="3"/>
        <v>-6.2931556342116224E-4</v>
      </c>
    </row>
    <row r="215" spans="2:4" x14ac:dyDescent="0.3">
      <c r="B215" s="1">
        <v>44914</v>
      </c>
      <c r="C215" s="5">
        <v>6238.99</v>
      </c>
      <c r="D215">
        <f t="shared" si="3"/>
        <v>-2.851284116717312E-3</v>
      </c>
    </row>
    <row r="216" spans="2:4" x14ac:dyDescent="0.3">
      <c r="B216" s="1">
        <v>44915</v>
      </c>
      <c r="C216" s="5">
        <v>6226.5</v>
      </c>
      <c r="D216">
        <f t="shared" si="3"/>
        <v>-2.0019265938877595E-3</v>
      </c>
    </row>
    <row r="217" spans="2:4" x14ac:dyDescent="0.3">
      <c r="B217" s="1">
        <v>44916</v>
      </c>
      <c r="C217" s="5">
        <v>6198.82</v>
      </c>
      <c r="D217">
        <f t="shared" si="3"/>
        <v>-4.4455151369148238E-3</v>
      </c>
    </row>
    <row r="218" spans="2:4" x14ac:dyDescent="0.3">
      <c r="B218" s="1">
        <v>44917</v>
      </c>
      <c r="C218" s="5">
        <v>6202.21</v>
      </c>
      <c r="D218">
        <f t="shared" si="3"/>
        <v>5.4687827683341794E-4</v>
      </c>
    </row>
    <row r="219" spans="2:4" x14ac:dyDescent="0.3">
      <c r="B219" s="1">
        <v>44921</v>
      </c>
      <c r="C219" s="5">
        <v>6189.7</v>
      </c>
      <c r="D219">
        <f t="shared" si="3"/>
        <v>-2.0170229643949877E-3</v>
      </c>
    </row>
    <row r="220" spans="2:4" x14ac:dyDescent="0.3">
      <c r="B220" s="1">
        <v>44922</v>
      </c>
      <c r="C220" s="5">
        <v>6180.27</v>
      </c>
      <c r="D220">
        <f t="shared" si="3"/>
        <v>-1.5234987156080848E-3</v>
      </c>
    </row>
    <row r="221" spans="2:4" x14ac:dyDescent="0.3">
      <c r="B221" s="1">
        <v>44923</v>
      </c>
      <c r="C221" s="5">
        <v>6195.82</v>
      </c>
      <c r="D221">
        <f t="shared" si="3"/>
        <v>2.5160713043279603E-3</v>
      </c>
    </row>
    <row r="222" spans="2:4" x14ac:dyDescent="0.3">
      <c r="B222" s="1">
        <v>44924</v>
      </c>
      <c r="C222" s="5">
        <v>6206.81</v>
      </c>
      <c r="D222">
        <f t="shared" si="3"/>
        <v>1.7737765138432504E-3</v>
      </c>
    </row>
    <row r="223" spans="2:4" x14ac:dyDescent="0.3">
      <c r="B223" s="1">
        <v>44928</v>
      </c>
      <c r="C223" s="5">
        <v>6177.88</v>
      </c>
      <c r="D223">
        <f t="shared" si="3"/>
        <v>-4.6610094396316581E-3</v>
      </c>
    </row>
    <row r="224" spans="2:4" x14ac:dyDescent="0.3">
      <c r="B224" s="1">
        <v>44929</v>
      </c>
      <c r="C224" s="5">
        <v>6185.06</v>
      </c>
      <c r="D224">
        <f t="shared" si="3"/>
        <v>1.1622109849982465E-3</v>
      </c>
    </row>
    <row r="225" spans="2:4" x14ac:dyDescent="0.3">
      <c r="B225" s="1">
        <v>44930</v>
      </c>
      <c r="C225" s="5">
        <v>6202.63</v>
      </c>
      <c r="D225">
        <f t="shared" si="3"/>
        <v>2.8407161773693623E-3</v>
      </c>
    </row>
    <row r="226" spans="2:4" x14ac:dyDescent="0.3">
      <c r="B226" s="1">
        <v>44931</v>
      </c>
      <c r="C226" s="5">
        <v>6193.96</v>
      </c>
      <c r="D226">
        <f t="shared" si="3"/>
        <v>-1.3977941615088696E-3</v>
      </c>
    </row>
    <row r="227" spans="2:4" x14ac:dyDescent="0.3">
      <c r="B227" s="1">
        <v>44935</v>
      </c>
      <c r="C227" s="5">
        <v>6191.55</v>
      </c>
      <c r="D227">
        <f t="shared" si="3"/>
        <v>-3.8908872514509252E-4</v>
      </c>
    </row>
    <row r="228" spans="2:4" x14ac:dyDescent="0.3">
      <c r="B228" s="1">
        <v>44936</v>
      </c>
      <c r="C228" s="5">
        <v>6205.28</v>
      </c>
      <c r="D228">
        <f t="shared" si="3"/>
        <v>2.2175384192972825E-3</v>
      </c>
    </row>
    <row r="229" spans="2:4" x14ac:dyDescent="0.3">
      <c r="B229" s="1">
        <v>44937</v>
      </c>
      <c r="C229" s="5">
        <v>6209.52</v>
      </c>
      <c r="D229">
        <f t="shared" si="3"/>
        <v>6.8328906995351879E-4</v>
      </c>
    </row>
    <row r="230" spans="2:4" x14ac:dyDescent="0.3">
      <c r="B230" s="1">
        <v>44938</v>
      </c>
      <c r="C230" s="5">
        <v>6207.29</v>
      </c>
      <c r="D230">
        <f t="shared" si="3"/>
        <v>-3.5912598719389788E-4</v>
      </c>
    </row>
    <row r="231" spans="2:4" x14ac:dyDescent="0.3">
      <c r="B231" s="1">
        <v>44942</v>
      </c>
      <c r="C231" s="5">
        <v>6246.07</v>
      </c>
      <c r="D231">
        <f t="shared" si="3"/>
        <v>6.2474928672575647E-3</v>
      </c>
    </row>
    <row r="232" spans="2:4" x14ac:dyDescent="0.3">
      <c r="B232" s="1">
        <v>44943</v>
      </c>
      <c r="C232" s="5">
        <v>6281.74</v>
      </c>
      <c r="D232">
        <f t="shared" si="3"/>
        <v>5.7107909453464334E-3</v>
      </c>
    </row>
    <row r="233" spans="2:4" x14ac:dyDescent="0.3">
      <c r="B233" s="1">
        <v>44944</v>
      </c>
      <c r="C233" s="5">
        <v>6258.17</v>
      </c>
      <c r="D233">
        <f t="shared" si="3"/>
        <v>-3.7521451062921818E-3</v>
      </c>
    </row>
    <row r="234" spans="2:4" x14ac:dyDescent="0.3">
      <c r="B234" s="1">
        <v>44945</v>
      </c>
      <c r="C234" s="5">
        <v>6265.44</v>
      </c>
      <c r="D234">
        <f t="shared" si="3"/>
        <v>1.1616814500083894E-3</v>
      </c>
    </row>
    <row r="235" spans="2:4" x14ac:dyDescent="0.3">
      <c r="B235" s="1">
        <v>44949</v>
      </c>
      <c r="C235" s="5">
        <v>6263.51</v>
      </c>
      <c r="D235">
        <f t="shared" si="3"/>
        <v>-3.0803902040388298E-4</v>
      </c>
    </row>
    <row r="236" spans="2:4" x14ac:dyDescent="0.3">
      <c r="B236" s="1">
        <v>44950</v>
      </c>
      <c r="C236" s="5">
        <v>6291.3</v>
      </c>
      <c r="D236">
        <f t="shared" si="3"/>
        <v>4.4368093928164321E-3</v>
      </c>
    </row>
    <row r="237" spans="2:4" x14ac:dyDescent="0.3">
      <c r="B237" s="1">
        <v>44951</v>
      </c>
      <c r="C237" s="5">
        <v>6293.4</v>
      </c>
      <c r="D237">
        <f t="shared" si="3"/>
        <v>3.3379428734914285E-4</v>
      </c>
    </row>
    <row r="238" spans="2:4" x14ac:dyDescent="0.3">
      <c r="B238" s="1">
        <v>44952</v>
      </c>
      <c r="C238" s="5">
        <v>6296.26</v>
      </c>
      <c r="D238">
        <f t="shared" si="3"/>
        <v>4.5444433851349331E-4</v>
      </c>
    </row>
    <row r="239" spans="2:4" x14ac:dyDescent="0.3">
      <c r="B239" s="1">
        <v>44956</v>
      </c>
      <c r="C239" s="5">
        <v>6278.84</v>
      </c>
      <c r="D239">
        <f t="shared" si="3"/>
        <v>-2.7667218316905773E-3</v>
      </c>
    </row>
    <row r="240" spans="2:4" x14ac:dyDescent="0.3">
      <c r="B240" s="1">
        <v>44957</v>
      </c>
      <c r="C240" s="5">
        <v>6267.05</v>
      </c>
      <c r="D240">
        <f t="shared" si="3"/>
        <v>-1.8777353778723915E-3</v>
      </c>
    </row>
    <row r="241" spans="2:4" x14ac:dyDescent="0.3">
      <c r="B241" s="1">
        <v>44958</v>
      </c>
      <c r="C241" s="5">
        <v>6277.18</v>
      </c>
      <c r="D241">
        <f t="shared" si="3"/>
        <v>1.6163904867521062E-3</v>
      </c>
    </row>
    <row r="242" spans="2:4" x14ac:dyDescent="0.3">
      <c r="B242" s="1">
        <v>44959</v>
      </c>
      <c r="C242" s="5">
        <v>6294.73</v>
      </c>
      <c r="D242">
        <f t="shared" si="3"/>
        <v>2.7958414447251112E-3</v>
      </c>
    </row>
    <row r="243" spans="2:4" x14ac:dyDescent="0.3">
      <c r="B243" s="1">
        <v>44963</v>
      </c>
      <c r="C243" s="5">
        <v>6280.72</v>
      </c>
      <c r="D243">
        <f t="shared" si="3"/>
        <v>-2.2256713155288654E-3</v>
      </c>
    </row>
    <row r="244" spans="2:4" x14ac:dyDescent="0.3">
      <c r="B244" s="1">
        <v>44964</v>
      </c>
      <c r="C244" s="5">
        <v>6285.4</v>
      </c>
      <c r="D244">
        <f t="shared" si="3"/>
        <v>7.4513750015903213E-4</v>
      </c>
    </row>
    <row r="245" spans="2:4" x14ac:dyDescent="0.3">
      <c r="B245" s="1">
        <v>44965</v>
      </c>
      <c r="C245" s="5">
        <v>6295.66</v>
      </c>
      <c r="D245">
        <f t="shared" si="3"/>
        <v>1.6323543449900946E-3</v>
      </c>
    </row>
    <row r="246" spans="2:4" x14ac:dyDescent="0.3">
      <c r="B246" s="1">
        <v>44966</v>
      </c>
      <c r="C246" s="5">
        <v>6283.31</v>
      </c>
      <c r="D246">
        <f t="shared" si="3"/>
        <v>-1.9616688321795195E-3</v>
      </c>
    </row>
    <row r="247" spans="2:4" x14ac:dyDescent="0.3">
      <c r="B247" s="1">
        <v>44970</v>
      </c>
      <c r="C247" s="5">
        <v>6270.87</v>
      </c>
      <c r="D247">
        <f t="shared" si="3"/>
        <v>-1.9798482010279228E-3</v>
      </c>
    </row>
    <row r="248" spans="2:4" x14ac:dyDescent="0.3">
      <c r="B248" s="1">
        <v>44971</v>
      </c>
      <c r="C248" s="5">
        <v>6256.17</v>
      </c>
      <c r="D248">
        <f t="shared" si="3"/>
        <v>-2.3441723397231717E-3</v>
      </c>
    </row>
    <row r="249" spans="2:4" x14ac:dyDescent="0.3">
      <c r="B249" s="1">
        <v>44972</v>
      </c>
      <c r="C249" s="5">
        <v>6245.02</v>
      </c>
      <c r="D249">
        <f t="shared" si="3"/>
        <v>-1.7822405721071855E-3</v>
      </c>
    </row>
    <row r="250" spans="2:4" x14ac:dyDescent="0.3">
      <c r="B250" s="1">
        <v>44973</v>
      </c>
      <c r="C250" s="5">
        <v>6246.21</v>
      </c>
      <c r="D250">
        <f t="shared" si="3"/>
        <v>1.905518316993593E-4</v>
      </c>
    </row>
    <row r="251" spans="2:4" x14ac:dyDescent="0.3">
      <c r="B251" s="1">
        <v>44977</v>
      </c>
      <c r="C251" s="5">
        <v>6218.84</v>
      </c>
      <c r="D251">
        <f t="shared" si="3"/>
        <v>-4.3818571581807353E-3</v>
      </c>
    </row>
    <row r="252" spans="2:4" x14ac:dyDescent="0.3">
      <c r="B252" s="1">
        <v>44979</v>
      </c>
      <c r="C252" s="5">
        <v>6218.3</v>
      </c>
      <c r="D252">
        <f t="shared" si="3"/>
        <v>-8.6832914176881992E-5</v>
      </c>
    </row>
    <row r="253" spans="2:4" x14ac:dyDescent="0.3">
      <c r="B253" s="1">
        <v>44980</v>
      </c>
      <c r="C253" s="5">
        <v>6205.12</v>
      </c>
      <c r="D253">
        <f t="shared" si="3"/>
        <v>-2.1195503594230169E-3</v>
      </c>
    </row>
    <row r="254" spans="2:4" x14ac:dyDescent="0.3">
      <c r="B254" s="1">
        <v>44984</v>
      </c>
      <c r="C254" s="5">
        <v>6199.2</v>
      </c>
      <c r="D254">
        <f t="shared" si="3"/>
        <v>-9.5405084833166676E-4</v>
      </c>
    </row>
    <row r="255" spans="2:4" x14ac:dyDescent="0.3">
      <c r="B255" s="1">
        <v>44985</v>
      </c>
      <c r="C255" s="5">
        <v>6216.95</v>
      </c>
      <c r="D255">
        <f t="shared" si="3"/>
        <v>2.8632726803459185E-3</v>
      </c>
    </row>
    <row r="256" spans="2:4" x14ac:dyDescent="0.3">
      <c r="B256" s="1">
        <v>44986</v>
      </c>
      <c r="C256" s="5">
        <v>6214.69</v>
      </c>
      <c r="D256">
        <f t="shared" si="3"/>
        <v>-3.6352230595393387E-4</v>
      </c>
    </row>
    <row r="257" spans="2:4" x14ac:dyDescent="0.3">
      <c r="B257" s="1">
        <v>44987</v>
      </c>
      <c r="C257" s="5">
        <v>6213.74</v>
      </c>
      <c r="D257">
        <f t="shared" si="3"/>
        <v>-1.5286361829791595E-4</v>
      </c>
    </row>
    <row r="258" spans="2:4" x14ac:dyDescent="0.3">
      <c r="B258" s="1">
        <v>44991</v>
      </c>
      <c r="C258" s="5">
        <v>6259.48</v>
      </c>
      <c r="D258">
        <f t="shared" si="3"/>
        <v>7.3611061936933453E-3</v>
      </c>
    </row>
    <row r="259" spans="2:4" x14ac:dyDescent="0.3">
      <c r="B259" s="1">
        <v>44992</v>
      </c>
      <c r="C259" s="5">
        <v>6262.31</v>
      </c>
      <c r="D259">
        <f t="shared" si="3"/>
        <v>4.5211423313129551E-4</v>
      </c>
    </row>
    <row r="260" spans="2:4" x14ac:dyDescent="0.3">
      <c r="B260" s="1">
        <v>44994</v>
      </c>
      <c r="C260" s="5">
        <v>6260.18</v>
      </c>
      <c r="D260">
        <f t="shared" ref="D260:D323" si="4" xml:space="preserve"> C260 / C259 -1</f>
        <v>-3.4013007979483145E-4</v>
      </c>
    </row>
    <row r="261" spans="2:4" x14ac:dyDescent="0.3">
      <c r="B261" s="1">
        <v>44998</v>
      </c>
      <c r="C261" s="5">
        <v>6243.57</v>
      </c>
      <c r="D261">
        <f t="shared" si="4"/>
        <v>-2.6532783402395399E-3</v>
      </c>
    </row>
    <row r="262" spans="2:4" x14ac:dyDescent="0.3">
      <c r="B262" s="1">
        <v>44999</v>
      </c>
      <c r="C262" s="5">
        <v>6231.96</v>
      </c>
      <c r="D262">
        <f t="shared" si="4"/>
        <v>-1.8595130670433502E-3</v>
      </c>
    </row>
    <row r="263" spans="2:4" x14ac:dyDescent="0.3">
      <c r="B263" s="1">
        <v>45000</v>
      </c>
      <c r="C263" s="5">
        <v>6213.37</v>
      </c>
      <c r="D263">
        <f t="shared" si="4"/>
        <v>-2.9830101605273773E-3</v>
      </c>
    </row>
    <row r="264" spans="2:4" x14ac:dyDescent="0.3">
      <c r="B264" s="1">
        <v>45001</v>
      </c>
      <c r="C264" s="5">
        <v>6220.24</v>
      </c>
      <c r="D264">
        <f t="shared" si="4"/>
        <v>1.1056801703424046E-3</v>
      </c>
    </row>
    <row r="265" spans="2:4" x14ac:dyDescent="0.3">
      <c r="B265" s="1">
        <v>45005</v>
      </c>
      <c r="C265" s="5">
        <v>6204.18</v>
      </c>
      <c r="D265">
        <f t="shared" si="4"/>
        <v>-2.5818939462142199E-3</v>
      </c>
    </row>
    <row r="266" spans="2:4" x14ac:dyDescent="0.3">
      <c r="B266" s="1">
        <v>45006</v>
      </c>
      <c r="C266" s="5">
        <v>6222.9</v>
      </c>
      <c r="D266">
        <f t="shared" si="4"/>
        <v>3.0173205806407477E-3</v>
      </c>
    </row>
    <row r="267" spans="2:4" x14ac:dyDescent="0.3">
      <c r="B267" s="1">
        <v>45007</v>
      </c>
      <c r="C267" s="5">
        <v>6206.64</v>
      </c>
      <c r="D267">
        <f t="shared" si="4"/>
        <v>-2.6129296630187371E-3</v>
      </c>
    </row>
    <row r="268" spans="2:4" x14ac:dyDescent="0.3">
      <c r="B268" s="1">
        <v>45008</v>
      </c>
      <c r="C268" s="5">
        <v>6215.3</v>
      </c>
      <c r="D268">
        <f t="shared" si="4"/>
        <v>1.3952798937910682E-3</v>
      </c>
    </row>
    <row r="269" spans="2:4" x14ac:dyDescent="0.3">
      <c r="B269" s="1">
        <v>45012</v>
      </c>
      <c r="C269" s="5">
        <v>6203.92</v>
      </c>
      <c r="D269">
        <f t="shared" si="4"/>
        <v>-1.8309655205702713E-3</v>
      </c>
    </row>
    <row r="270" spans="2:4" x14ac:dyDescent="0.3">
      <c r="B270" s="1">
        <v>45013</v>
      </c>
      <c r="C270" s="5">
        <v>6193.08</v>
      </c>
      <c r="D270">
        <f t="shared" si="4"/>
        <v>-1.7472823634089307E-3</v>
      </c>
    </row>
    <row r="271" spans="2:4" x14ac:dyDescent="0.3">
      <c r="B271" s="1">
        <v>45014</v>
      </c>
      <c r="C271" s="5">
        <v>6196.75</v>
      </c>
      <c r="D271">
        <f t="shared" si="4"/>
        <v>5.9259689847368513E-4</v>
      </c>
    </row>
    <row r="272" spans="2:4" x14ac:dyDescent="0.3">
      <c r="B272" s="1">
        <v>45015</v>
      </c>
      <c r="C272" s="5">
        <v>6206.8</v>
      </c>
      <c r="D272">
        <f t="shared" si="4"/>
        <v>1.621817888409316E-3</v>
      </c>
    </row>
    <row r="273" spans="2:4" x14ac:dyDescent="0.3">
      <c r="B273" s="1">
        <v>45019</v>
      </c>
      <c r="C273" s="5">
        <v>6213.45</v>
      </c>
      <c r="D273">
        <f t="shared" si="4"/>
        <v>1.0714055551974688E-3</v>
      </c>
    </row>
    <row r="274" spans="2:4" x14ac:dyDescent="0.3">
      <c r="B274" s="1">
        <v>45020</v>
      </c>
      <c r="C274" s="5">
        <v>6209.68</v>
      </c>
      <c r="D274">
        <f t="shared" si="4"/>
        <v>-6.0674826384687908E-4</v>
      </c>
    </row>
    <row r="275" spans="2:4" x14ac:dyDescent="0.3">
      <c r="B275" s="1">
        <v>45021</v>
      </c>
      <c r="C275" s="5">
        <v>6211.03</v>
      </c>
      <c r="D275">
        <f t="shared" si="4"/>
        <v>2.1740250705337694E-4</v>
      </c>
    </row>
    <row r="276" spans="2:4" x14ac:dyDescent="0.3">
      <c r="B276" s="1">
        <v>45022</v>
      </c>
      <c r="C276" s="5">
        <v>6214.2</v>
      </c>
      <c r="D276">
        <f t="shared" si="4"/>
        <v>5.1038233594113969E-4</v>
      </c>
    </row>
    <row r="277" spans="2:4" x14ac:dyDescent="0.3">
      <c r="B277" s="1">
        <v>45026</v>
      </c>
      <c r="C277" s="5">
        <v>6201.55</v>
      </c>
      <c r="D277">
        <f t="shared" si="4"/>
        <v>-2.0356602619805431E-3</v>
      </c>
    </row>
    <row r="278" spans="2:4" x14ac:dyDescent="0.3">
      <c r="B278" s="1">
        <v>45027</v>
      </c>
      <c r="C278" s="5">
        <v>6196.49</v>
      </c>
      <c r="D278">
        <f t="shared" si="4"/>
        <v>-8.1592505099536972E-4</v>
      </c>
    </row>
    <row r="279" spans="2:4" x14ac:dyDescent="0.3">
      <c r="B279" s="1">
        <v>45028</v>
      </c>
      <c r="C279" s="5">
        <v>6204.88</v>
      </c>
      <c r="D279">
        <f t="shared" si="4"/>
        <v>1.3539923408252275E-3</v>
      </c>
    </row>
    <row r="280" spans="2:4" x14ac:dyDescent="0.3">
      <c r="B280" s="1">
        <v>45029</v>
      </c>
      <c r="C280" s="5">
        <v>6215.18</v>
      </c>
      <c r="D280">
        <f t="shared" si="4"/>
        <v>1.6599837547222052E-3</v>
      </c>
    </row>
    <row r="281" spans="2:4" x14ac:dyDescent="0.3">
      <c r="B281" s="1">
        <v>45033</v>
      </c>
      <c r="C281" s="5">
        <v>6223.06</v>
      </c>
      <c r="D281">
        <f t="shared" si="4"/>
        <v>1.2678635212495237E-3</v>
      </c>
    </row>
    <row r="282" spans="2:4" x14ac:dyDescent="0.3">
      <c r="B282" s="1">
        <v>45034</v>
      </c>
      <c r="C282" s="5">
        <v>6228.65</v>
      </c>
      <c r="D282">
        <f t="shared" si="4"/>
        <v>8.9827191124602912E-4</v>
      </c>
    </row>
    <row r="283" spans="2:4" x14ac:dyDescent="0.3">
      <c r="B283" s="1">
        <v>45040</v>
      </c>
      <c r="C283" s="5">
        <v>6252.16</v>
      </c>
      <c r="D283">
        <f t="shared" si="4"/>
        <v>3.7744936703780763E-3</v>
      </c>
    </row>
    <row r="284" spans="2:4" x14ac:dyDescent="0.3">
      <c r="B284" s="1">
        <v>45041</v>
      </c>
      <c r="C284" s="5">
        <v>6263.52</v>
      </c>
      <c r="D284">
        <f t="shared" si="4"/>
        <v>1.816972054458077E-3</v>
      </c>
    </row>
    <row r="285" spans="2:4" x14ac:dyDescent="0.3">
      <c r="B285" s="1">
        <v>45042</v>
      </c>
      <c r="C285" s="5">
        <v>6266.36</v>
      </c>
      <c r="D285">
        <f t="shared" si="4"/>
        <v>4.5341916366514745E-4</v>
      </c>
    </row>
    <row r="286" spans="2:4" x14ac:dyDescent="0.3">
      <c r="B286" s="1">
        <v>45043</v>
      </c>
      <c r="C286" s="5">
        <v>6274.06</v>
      </c>
      <c r="D286">
        <f t="shared" si="4"/>
        <v>1.228783536215694E-3</v>
      </c>
    </row>
    <row r="287" spans="2:4" x14ac:dyDescent="0.3">
      <c r="B287" s="1">
        <v>45048</v>
      </c>
      <c r="C287" s="5">
        <v>6270.77</v>
      </c>
      <c r="D287">
        <f t="shared" si="4"/>
        <v>-5.2438134158738769E-4</v>
      </c>
    </row>
    <row r="288" spans="2:4" x14ac:dyDescent="0.3">
      <c r="B288" s="1">
        <v>45049</v>
      </c>
      <c r="C288" s="5">
        <v>6269.16</v>
      </c>
      <c r="D288">
        <f t="shared" si="4"/>
        <v>-2.5674677910381138E-4</v>
      </c>
    </row>
    <row r="289" spans="2:4" x14ac:dyDescent="0.3">
      <c r="B289" s="1">
        <v>45054</v>
      </c>
      <c r="C289" s="5">
        <v>6261.63</v>
      </c>
      <c r="D289">
        <f t="shared" si="4"/>
        <v>-1.2011178531095013E-3</v>
      </c>
    </row>
    <row r="290" spans="2:4" x14ac:dyDescent="0.3">
      <c r="B290" s="1">
        <v>45055</v>
      </c>
      <c r="C290" s="5">
        <v>6273.6</v>
      </c>
      <c r="D290">
        <f t="shared" si="4"/>
        <v>1.9116428150498521E-3</v>
      </c>
    </row>
    <row r="291" spans="2:4" x14ac:dyDescent="0.3">
      <c r="B291" s="1">
        <v>45056</v>
      </c>
      <c r="C291" s="5">
        <v>6279.11</v>
      </c>
      <c r="D291">
        <f t="shared" si="4"/>
        <v>8.7828360112207626E-4</v>
      </c>
    </row>
    <row r="292" spans="2:4" x14ac:dyDescent="0.3">
      <c r="B292" s="1">
        <v>45057</v>
      </c>
      <c r="C292" s="5">
        <v>6272.43</v>
      </c>
      <c r="D292">
        <f t="shared" si="4"/>
        <v>-1.0638450353631645E-3</v>
      </c>
    </row>
    <row r="293" spans="2:4" x14ac:dyDescent="0.3">
      <c r="B293" s="1">
        <v>45061</v>
      </c>
      <c r="C293" s="5">
        <v>6260.1</v>
      </c>
      <c r="D293">
        <f t="shared" si="4"/>
        <v>-1.9657453331484165E-3</v>
      </c>
    </row>
    <row r="294" spans="2:4" x14ac:dyDescent="0.3">
      <c r="B294" s="1">
        <v>45062</v>
      </c>
      <c r="C294" s="5">
        <v>6277.21</v>
      </c>
      <c r="D294">
        <f t="shared" si="4"/>
        <v>2.7331831759875858E-3</v>
      </c>
    </row>
    <row r="295" spans="2:4" x14ac:dyDescent="0.3">
      <c r="B295" s="1">
        <v>45063</v>
      </c>
      <c r="C295" s="5">
        <v>6281.25</v>
      </c>
      <c r="D295">
        <f t="shared" si="4"/>
        <v>6.4359803160951579E-4</v>
      </c>
    </row>
    <row r="296" spans="2:4" x14ac:dyDescent="0.3">
      <c r="B296" s="1">
        <v>45064</v>
      </c>
      <c r="C296" s="5">
        <v>6290.2</v>
      </c>
      <c r="D296">
        <f t="shared" si="4"/>
        <v>1.4248756218904202E-3</v>
      </c>
    </row>
    <row r="297" spans="2:4" x14ac:dyDescent="0.3">
      <c r="B297" s="1">
        <v>45068</v>
      </c>
      <c r="C297" s="5">
        <v>6281.65</v>
      </c>
      <c r="D297">
        <f t="shared" si="4"/>
        <v>-1.3592572573208894E-3</v>
      </c>
    </row>
    <row r="298" spans="2:4" x14ac:dyDescent="0.3">
      <c r="B298" s="1">
        <v>45069</v>
      </c>
      <c r="C298" s="5">
        <v>6306.19</v>
      </c>
      <c r="D298">
        <f t="shared" si="4"/>
        <v>3.906616892058512E-3</v>
      </c>
    </row>
    <row r="299" spans="2:4" x14ac:dyDescent="0.3">
      <c r="B299" s="1">
        <v>45070</v>
      </c>
      <c r="C299" s="5">
        <v>6305.9</v>
      </c>
      <c r="D299">
        <f t="shared" si="4"/>
        <v>-4.5986562409283671E-5</v>
      </c>
    </row>
    <row r="300" spans="2:4" x14ac:dyDescent="0.3">
      <c r="B300" s="1">
        <v>45071</v>
      </c>
      <c r="C300" s="5">
        <v>6325.73</v>
      </c>
      <c r="D300">
        <f t="shared" si="4"/>
        <v>3.1446740354270641E-3</v>
      </c>
    </row>
    <row r="301" spans="2:4" x14ac:dyDescent="0.3">
      <c r="B301" s="1">
        <v>45075</v>
      </c>
      <c r="C301" s="5">
        <v>6332.74</v>
      </c>
      <c r="D301">
        <f t="shared" si="4"/>
        <v>1.108172495506432E-3</v>
      </c>
    </row>
    <row r="302" spans="2:4" x14ac:dyDescent="0.3">
      <c r="B302" s="1">
        <v>45076</v>
      </c>
      <c r="C302" s="5">
        <v>6345.78</v>
      </c>
      <c r="D302">
        <f t="shared" si="4"/>
        <v>2.0591402773522116E-3</v>
      </c>
    </row>
    <row r="303" spans="2:4" x14ac:dyDescent="0.3">
      <c r="B303" s="1">
        <v>45077</v>
      </c>
      <c r="C303" s="5">
        <v>6339.74</v>
      </c>
      <c r="D303">
        <f t="shared" si="4"/>
        <v>-9.5181364623420084E-4</v>
      </c>
    </row>
    <row r="304" spans="2:4" x14ac:dyDescent="0.3">
      <c r="B304" s="1">
        <v>45078</v>
      </c>
      <c r="C304" s="5">
        <v>6355.56</v>
      </c>
      <c r="D304">
        <f t="shared" si="4"/>
        <v>2.4953704726062842E-3</v>
      </c>
    </row>
    <row r="305" spans="2:4" x14ac:dyDescent="0.3">
      <c r="B305" s="1">
        <v>45082</v>
      </c>
      <c r="C305" s="5">
        <v>6356.3</v>
      </c>
      <c r="D305">
        <f t="shared" si="4"/>
        <v>1.1643348501144679E-4</v>
      </c>
    </row>
    <row r="306" spans="2:4" x14ac:dyDescent="0.3">
      <c r="B306" s="1">
        <v>45083</v>
      </c>
      <c r="C306" s="5">
        <v>6316.19</v>
      </c>
      <c r="D306">
        <f t="shared" si="4"/>
        <v>-6.3102748454290092E-3</v>
      </c>
    </row>
    <row r="307" spans="2:4" x14ac:dyDescent="0.3">
      <c r="B307" s="1">
        <v>45084</v>
      </c>
      <c r="C307" s="5">
        <v>6338.99</v>
      </c>
      <c r="D307">
        <f t="shared" si="4"/>
        <v>3.6097710803506544E-3</v>
      </c>
    </row>
    <row r="308" spans="2:4" x14ac:dyDescent="0.3">
      <c r="B308" s="1">
        <v>45085</v>
      </c>
      <c r="C308" s="5">
        <v>6352.84</v>
      </c>
      <c r="D308">
        <f t="shared" si="4"/>
        <v>2.1848906529273737E-3</v>
      </c>
    </row>
    <row r="309" spans="2:4" x14ac:dyDescent="0.3">
      <c r="B309" s="1">
        <v>45089</v>
      </c>
      <c r="C309" s="5">
        <v>6310.6</v>
      </c>
      <c r="D309">
        <f t="shared" si="4"/>
        <v>-6.6489947802872429E-3</v>
      </c>
    </row>
    <row r="310" spans="2:4" x14ac:dyDescent="0.3">
      <c r="B310" s="1">
        <v>45090</v>
      </c>
      <c r="C310" s="5">
        <v>6298.92</v>
      </c>
      <c r="D310">
        <f t="shared" si="4"/>
        <v>-1.8508541184674154E-3</v>
      </c>
    </row>
    <row r="311" spans="2:4" x14ac:dyDescent="0.3">
      <c r="B311" s="1">
        <v>45091</v>
      </c>
      <c r="C311" s="5">
        <v>6274.76</v>
      </c>
      <c r="D311">
        <f t="shared" si="4"/>
        <v>-3.8355781626056018E-3</v>
      </c>
    </row>
    <row r="312" spans="2:4" x14ac:dyDescent="0.3">
      <c r="B312" s="1">
        <v>45092</v>
      </c>
      <c r="C312" s="5">
        <v>6280.02</v>
      </c>
      <c r="D312">
        <f t="shared" si="4"/>
        <v>8.382790736218837E-4</v>
      </c>
    </row>
    <row r="313" spans="2:4" x14ac:dyDescent="0.3">
      <c r="B313" s="1">
        <v>45096</v>
      </c>
      <c r="C313" s="5">
        <v>6314.14</v>
      </c>
      <c r="D313">
        <f t="shared" si="4"/>
        <v>5.433103716230292E-3</v>
      </c>
    </row>
    <row r="314" spans="2:4" x14ac:dyDescent="0.3">
      <c r="B314" s="1">
        <v>45097</v>
      </c>
      <c r="C314" s="5">
        <v>6301.8</v>
      </c>
      <c r="D314">
        <f t="shared" si="4"/>
        <v>-1.954343742774145E-3</v>
      </c>
    </row>
    <row r="315" spans="2:4" x14ac:dyDescent="0.3">
      <c r="B315" s="1">
        <v>45098</v>
      </c>
      <c r="C315" s="5">
        <v>6310.96</v>
      </c>
      <c r="D315">
        <f t="shared" si="4"/>
        <v>1.4535529531245484E-3</v>
      </c>
    </row>
    <row r="316" spans="2:4" x14ac:dyDescent="0.3">
      <c r="B316" s="1">
        <v>45099</v>
      </c>
      <c r="C316" s="5">
        <v>6319.25</v>
      </c>
      <c r="D316">
        <f t="shared" si="4"/>
        <v>1.313587790130244E-3</v>
      </c>
    </row>
    <row r="317" spans="2:4" x14ac:dyDescent="0.3">
      <c r="B317" s="1">
        <v>45103</v>
      </c>
      <c r="C317" s="5">
        <v>6344.09</v>
      </c>
      <c r="D317">
        <f t="shared" si="4"/>
        <v>3.9308462238398789E-3</v>
      </c>
    </row>
    <row r="318" spans="2:4" x14ac:dyDescent="0.3">
      <c r="B318" s="1">
        <v>45110</v>
      </c>
      <c r="C318" s="5">
        <v>6331.36</v>
      </c>
      <c r="D318">
        <f t="shared" si="4"/>
        <v>-2.0065919619678407E-3</v>
      </c>
    </row>
    <row r="319" spans="2:4" x14ac:dyDescent="0.3">
      <c r="B319" s="1">
        <v>45111</v>
      </c>
      <c r="C319" s="5">
        <v>6334.11</v>
      </c>
      <c r="D319">
        <f t="shared" si="4"/>
        <v>4.3434585934143399E-4</v>
      </c>
    </row>
    <row r="320" spans="2:4" x14ac:dyDescent="0.3">
      <c r="B320" s="1">
        <v>45112</v>
      </c>
      <c r="C320" s="5">
        <v>6336.15</v>
      </c>
      <c r="D320">
        <f t="shared" si="4"/>
        <v>3.2206576772431106E-4</v>
      </c>
    </row>
    <row r="321" spans="2:4" x14ac:dyDescent="0.3">
      <c r="B321" s="1">
        <v>45113</v>
      </c>
      <c r="C321" s="5">
        <v>6334.79</v>
      </c>
      <c r="D321">
        <f t="shared" si="4"/>
        <v>-2.1464138317428549E-4</v>
      </c>
    </row>
    <row r="322" spans="2:4" x14ac:dyDescent="0.3">
      <c r="B322" s="1">
        <v>45117</v>
      </c>
      <c r="C322" s="5">
        <v>6325.2</v>
      </c>
      <c r="D322">
        <f t="shared" si="4"/>
        <v>-1.5138623379781224E-3</v>
      </c>
    </row>
    <row r="323" spans="2:4" x14ac:dyDescent="0.3">
      <c r="B323" s="1">
        <v>45118</v>
      </c>
      <c r="C323" s="5">
        <v>6327.99</v>
      </c>
      <c r="D323">
        <f t="shared" si="4"/>
        <v>4.4109277176995754E-4</v>
      </c>
    </row>
    <row r="324" spans="2:4" x14ac:dyDescent="0.3">
      <c r="B324" s="1">
        <v>45119</v>
      </c>
      <c r="C324" s="5">
        <v>6336.79</v>
      </c>
      <c r="D324">
        <f t="shared" ref="D324:D387" si="5" xml:space="preserve"> C324 / C323 -1</f>
        <v>1.3906469510855946E-3</v>
      </c>
    </row>
    <row r="325" spans="2:4" x14ac:dyDescent="0.3">
      <c r="B325" s="1">
        <v>45120</v>
      </c>
      <c r="C325" s="5">
        <v>6341.1</v>
      </c>
      <c r="D325">
        <f t="shared" si="5"/>
        <v>6.8015509429852905E-4</v>
      </c>
    </row>
    <row r="326" spans="2:4" x14ac:dyDescent="0.3">
      <c r="B326" s="1">
        <v>45124</v>
      </c>
      <c r="C326" s="5">
        <v>6361.16</v>
      </c>
      <c r="D326">
        <f t="shared" si="5"/>
        <v>3.1634889845608694E-3</v>
      </c>
    </row>
    <row r="327" spans="2:4" x14ac:dyDescent="0.3">
      <c r="B327" s="1">
        <v>45125</v>
      </c>
      <c r="C327" s="5">
        <v>6351.1</v>
      </c>
      <c r="D327">
        <f t="shared" si="5"/>
        <v>-1.5814725616082326E-3</v>
      </c>
    </row>
    <row r="328" spans="2:4" x14ac:dyDescent="0.3">
      <c r="B328" s="1">
        <v>45126</v>
      </c>
      <c r="C328" s="5">
        <v>6366.17</v>
      </c>
      <c r="D328">
        <f t="shared" si="5"/>
        <v>2.3728173072381509E-3</v>
      </c>
    </row>
    <row r="329" spans="2:4" x14ac:dyDescent="0.3">
      <c r="B329" s="1">
        <v>45127</v>
      </c>
      <c r="C329" s="5">
        <v>6365.61</v>
      </c>
      <c r="D329">
        <f t="shared" si="5"/>
        <v>-8.796497737262321E-5</v>
      </c>
    </row>
    <row r="330" spans="2:4" x14ac:dyDescent="0.3">
      <c r="B330" s="1">
        <v>45131</v>
      </c>
      <c r="C330" s="5">
        <v>6337.89</v>
      </c>
      <c r="D330">
        <f t="shared" si="5"/>
        <v>-4.3546494365818145E-3</v>
      </c>
    </row>
    <row r="331" spans="2:4" x14ac:dyDescent="0.3">
      <c r="B331" s="1">
        <v>45132</v>
      </c>
      <c r="C331" s="5">
        <v>6331.03</v>
      </c>
      <c r="D331">
        <f t="shared" si="5"/>
        <v>-1.0823791514211756E-3</v>
      </c>
    </row>
    <row r="332" spans="2:4" x14ac:dyDescent="0.3">
      <c r="B332" s="1">
        <v>45133</v>
      </c>
      <c r="C332" s="5">
        <v>6332.52</v>
      </c>
      <c r="D332">
        <f t="shared" si="5"/>
        <v>2.3534875051933746E-4</v>
      </c>
    </row>
    <row r="333" spans="2:4" x14ac:dyDescent="0.3">
      <c r="B333" s="1">
        <v>45134</v>
      </c>
      <c r="C333" s="5">
        <v>6339.51</v>
      </c>
      <c r="D333">
        <f t="shared" si="5"/>
        <v>1.1038259650186788E-3</v>
      </c>
    </row>
    <row r="334" spans="2:4" x14ac:dyDescent="0.3">
      <c r="B334" s="1">
        <v>45138</v>
      </c>
      <c r="C334" s="5">
        <v>6324.81</v>
      </c>
      <c r="D334">
        <f t="shared" si="5"/>
        <v>-2.3187911999507094E-3</v>
      </c>
    </row>
    <row r="335" spans="2:4" x14ac:dyDescent="0.3">
      <c r="B335" s="1">
        <v>45139</v>
      </c>
      <c r="C335" s="5">
        <v>6338.77</v>
      </c>
      <c r="D335">
        <f t="shared" si="5"/>
        <v>2.2071809271742016E-3</v>
      </c>
    </row>
    <row r="336" spans="2:4" x14ac:dyDescent="0.3">
      <c r="B336" s="1">
        <v>45140</v>
      </c>
      <c r="C336" s="5">
        <v>6343</v>
      </c>
      <c r="D336">
        <f t="shared" si="5"/>
        <v>6.6732189367968431E-4</v>
      </c>
    </row>
    <row r="337" spans="2:4" x14ac:dyDescent="0.3">
      <c r="B337" s="1">
        <v>45141</v>
      </c>
      <c r="C337" s="5">
        <v>6329.86</v>
      </c>
      <c r="D337">
        <f t="shared" si="5"/>
        <v>-2.0715749645279224E-3</v>
      </c>
    </row>
    <row r="338" spans="2:4" x14ac:dyDescent="0.3">
      <c r="B338" s="1">
        <v>45145</v>
      </c>
      <c r="C338" s="5">
        <v>6299.66</v>
      </c>
      <c r="D338">
        <f t="shared" si="5"/>
        <v>-4.7710375900889002E-3</v>
      </c>
    </row>
    <row r="339" spans="2:4" x14ac:dyDescent="0.3">
      <c r="B339" s="1">
        <v>45146</v>
      </c>
      <c r="C339" s="5">
        <v>6315.57</v>
      </c>
      <c r="D339">
        <f t="shared" si="5"/>
        <v>2.5255331240099377E-3</v>
      </c>
    </row>
    <row r="340" spans="2:4" x14ac:dyDescent="0.3">
      <c r="B340" s="1">
        <v>45147</v>
      </c>
      <c r="C340" s="5">
        <v>6296.99</v>
      </c>
      <c r="D340">
        <f t="shared" si="5"/>
        <v>-2.9419355655941892E-3</v>
      </c>
    </row>
    <row r="341" spans="2:4" x14ac:dyDescent="0.3">
      <c r="B341" s="1">
        <v>45148</v>
      </c>
      <c r="C341" s="5">
        <v>6297.25</v>
      </c>
      <c r="D341">
        <f t="shared" si="5"/>
        <v>4.1289568508240393E-5</v>
      </c>
    </row>
    <row r="342" spans="2:4" x14ac:dyDescent="0.3">
      <c r="B342" s="1">
        <v>45152</v>
      </c>
      <c r="C342" s="5">
        <v>6257.14</v>
      </c>
      <c r="D342">
        <f t="shared" si="5"/>
        <v>-6.3694469808248666E-3</v>
      </c>
    </row>
    <row r="343" spans="2:4" x14ac:dyDescent="0.3">
      <c r="B343" s="1">
        <v>45154</v>
      </c>
      <c r="C343" s="5">
        <v>6220.8</v>
      </c>
      <c r="D343">
        <f t="shared" si="5"/>
        <v>-5.8077652090252618E-3</v>
      </c>
    </row>
    <row r="344" spans="2:4" x14ac:dyDescent="0.3">
      <c r="B344" s="1">
        <v>45155</v>
      </c>
      <c r="C344" s="5">
        <v>6254.83</v>
      </c>
      <c r="D344">
        <f t="shared" si="5"/>
        <v>5.4703575102881263E-3</v>
      </c>
    </row>
    <row r="345" spans="2:4" x14ac:dyDescent="0.3">
      <c r="B345" s="1">
        <v>45159</v>
      </c>
      <c r="C345" s="5">
        <v>6291.83</v>
      </c>
      <c r="D345">
        <f t="shared" si="5"/>
        <v>5.9154285568112641E-3</v>
      </c>
    </row>
    <row r="346" spans="2:4" x14ac:dyDescent="0.3">
      <c r="B346" s="1">
        <v>45160</v>
      </c>
      <c r="C346" s="5">
        <v>6288.52</v>
      </c>
      <c r="D346">
        <f t="shared" si="5"/>
        <v>-5.2607905807999789E-4</v>
      </c>
    </row>
    <row r="347" spans="2:4" x14ac:dyDescent="0.3">
      <c r="B347" s="1">
        <v>45161</v>
      </c>
      <c r="C347" s="5">
        <v>6275.75</v>
      </c>
      <c r="D347">
        <f t="shared" si="5"/>
        <v>-2.0306844853797967E-3</v>
      </c>
    </row>
    <row r="348" spans="2:4" x14ac:dyDescent="0.3">
      <c r="B348" s="1">
        <v>45162</v>
      </c>
      <c r="C348" s="5">
        <v>6280.09</v>
      </c>
      <c r="D348">
        <f t="shared" si="5"/>
        <v>6.9155081066019086E-4</v>
      </c>
    </row>
    <row r="349" spans="2:4" x14ac:dyDescent="0.3">
      <c r="B349" s="1">
        <v>45166</v>
      </c>
      <c r="C349" s="5">
        <v>6299.66</v>
      </c>
      <c r="D349">
        <f t="shared" si="5"/>
        <v>3.1161973793367714E-3</v>
      </c>
    </row>
    <row r="350" spans="2:4" x14ac:dyDescent="0.3">
      <c r="B350" s="1">
        <v>45167</v>
      </c>
      <c r="C350" s="5">
        <v>6290.99</v>
      </c>
      <c r="D350">
        <f t="shared" si="5"/>
        <v>-1.3762647507961079E-3</v>
      </c>
    </row>
    <row r="351" spans="2:4" x14ac:dyDescent="0.3">
      <c r="B351" s="1">
        <v>45168</v>
      </c>
      <c r="C351" s="5">
        <v>6293.14</v>
      </c>
      <c r="D351">
        <f t="shared" si="5"/>
        <v>3.4175861033003407E-4</v>
      </c>
    </row>
    <row r="352" spans="2:4" x14ac:dyDescent="0.3">
      <c r="B352" s="1">
        <v>45169</v>
      </c>
      <c r="C352" s="5">
        <v>6299.5</v>
      </c>
      <c r="D352">
        <f t="shared" si="5"/>
        <v>1.0106242670588905E-3</v>
      </c>
    </row>
    <row r="353" spans="2:4" x14ac:dyDescent="0.3">
      <c r="B353" s="1">
        <v>45173</v>
      </c>
      <c r="C353" s="5">
        <v>6307.82</v>
      </c>
      <c r="D353">
        <f t="shared" si="5"/>
        <v>1.3207397412493549E-3</v>
      </c>
    </row>
    <row r="354" spans="2:4" x14ac:dyDescent="0.3">
      <c r="B354" s="1">
        <v>45174</v>
      </c>
      <c r="C354" s="5">
        <v>6316.98</v>
      </c>
      <c r="D354">
        <f t="shared" si="5"/>
        <v>1.4521657244499497E-3</v>
      </c>
    </row>
    <row r="355" spans="2:4" x14ac:dyDescent="0.3">
      <c r="B355" s="1">
        <v>45176</v>
      </c>
      <c r="C355" s="5">
        <v>6307.08</v>
      </c>
      <c r="D355">
        <f t="shared" si="5"/>
        <v>-1.5672045819362657E-3</v>
      </c>
    </row>
    <row r="356" spans="2:4" x14ac:dyDescent="0.3">
      <c r="B356" s="1">
        <v>45180</v>
      </c>
      <c r="C356" s="5">
        <v>6283.86</v>
      </c>
      <c r="D356">
        <f t="shared" si="5"/>
        <v>-3.6815768945376304E-3</v>
      </c>
    </row>
    <row r="357" spans="2:4" x14ac:dyDescent="0.3">
      <c r="B357" s="1">
        <v>45181</v>
      </c>
      <c r="C357" s="5">
        <v>6300.56</v>
      </c>
      <c r="D357">
        <f t="shared" si="5"/>
        <v>2.6576021744597611E-3</v>
      </c>
    </row>
    <row r="358" spans="2:4" x14ac:dyDescent="0.3">
      <c r="B358" s="1">
        <v>45182</v>
      </c>
      <c r="C358" s="5">
        <v>6304.88</v>
      </c>
      <c r="D358">
        <f t="shared" si="5"/>
        <v>6.8565333875070245E-4</v>
      </c>
    </row>
    <row r="359" spans="2:4" x14ac:dyDescent="0.3">
      <c r="B359" s="1">
        <v>45183</v>
      </c>
      <c r="C359" s="5">
        <v>6302.03</v>
      </c>
      <c r="D359">
        <f t="shared" si="5"/>
        <v>-4.5203080788225325E-4</v>
      </c>
    </row>
    <row r="360" spans="2:4" x14ac:dyDescent="0.3">
      <c r="B360" s="1">
        <v>45187</v>
      </c>
      <c r="C360" s="5">
        <v>6310.98</v>
      </c>
      <c r="D360">
        <f t="shared" si="5"/>
        <v>1.4201773079467461E-3</v>
      </c>
    </row>
    <row r="361" spans="2:4" x14ac:dyDescent="0.3">
      <c r="B361" s="1">
        <v>45188</v>
      </c>
      <c r="C361" s="5">
        <v>6311.08</v>
      </c>
      <c r="D361">
        <f t="shared" si="5"/>
        <v>1.5845399605085575E-5</v>
      </c>
    </row>
    <row r="362" spans="2:4" x14ac:dyDescent="0.3">
      <c r="B362" s="1">
        <v>45189</v>
      </c>
      <c r="C362" s="5">
        <v>6310.63</v>
      </c>
      <c r="D362">
        <f t="shared" si="5"/>
        <v>-7.130316839587536E-5</v>
      </c>
    </row>
    <row r="363" spans="2:4" x14ac:dyDescent="0.3">
      <c r="B363" s="1">
        <v>45190</v>
      </c>
      <c r="C363" s="5">
        <v>6309.75</v>
      </c>
      <c r="D363">
        <f t="shared" si="5"/>
        <v>-1.3944725011605374E-4</v>
      </c>
    </row>
    <row r="364" spans="2:4" x14ac:dyDescent="0.3">
      <c r="B364" s="1">
        <v>45194</v>
      </c>
      <c r="C364" s="5">
        <v>6282.78</v>
      </c>
      <c r="D364">
        <f t="shared" si="5"/>
        <v>-4.2743373350767611E-3</v>
      </c>
    </row>
    <row r="365" spans="2:4" x14ac:dyDescent="0.3">
      <c r="B365" s="1">
        <v>45195</v>
      </c>
      <c r="C365" s="5">
        <v>6283.8</v>
      </c>
      <c r="D365">
        <f t="shared" si="5"/>
        <v>1.6234851451124577E-4</v>
      </c>
    </row>
    <row r="366" spans="2:4" x14ac:dyDescent="0.3">
      <c r="B366" s="1">
        <v>45196</v>
      </c>
      <c r="C366" s="5">
        <v>6284.63</v>
      </c>
      <c r="D366">
        <f t="shared" si="5"/>
        <v>1.3208568063904913E-4</v>
      </c>
    </row>
    <row r="367" spans="2:4" x14ac:dyDescent="0.3">
      <c r="B367" s="1">
        <v>45201</v>
      </c>
      <c r="C367" s="5">
        <v>6272.94</v>
      </c>
      <c r="D367">
        <f t="shared" si="5"/>
        <v>-1.8600935934176555E-3</v>
      </c>
    </row>
    <row r="368" spans="2:4" x14ac:dyDescent="0.3">
      <c r="B368" s="1">
        <v>45202</v>
      </c>
      <c r="C368" s="5">
        <v>6262.44</v>
      </c>
      <c r="D368">
        <f t="shared" si="5"/>
        <v>-1.6738562779174959E-3</v>
      </c>
    </row>
    <row r="369" spans="2:4" x14ac:dyDescent="0.3">
      <c r="B369" s="1">
        <v>45203</v>
      </c>
      <c r="C369" s="5">
        <v>6262.79</v>
      </c>
      <c r="D369">
        <f t="shared" si="5"/>
        <v>5.5888759014077749E-5</v>
      </c>
    </row>
    <row r="370" spans="2:4" x14ac:dyDescent="0.3">
      <c r="B370" s="1">
        <v>45204</v>
      </c>
      <c r="C370" s="5">
        <v>6261.72</v>
      </c>
      <c r="D370">
        <f t="shared" si="5"/>
        <v>-1.7085037179909168E-4</v>
      </c>
    </row>
    <row r="371" spans="2:4" x14ac:dyDescent="0.3">
      <c r="B371" s="1">
        <v>45208</v>
      </c>
      <c r="C371" s="5">
        <v>6229.61</v>
      </c>
      <c r="D371">
        <f t="shared" si="5"/>
        <v>-5.1279840043950697E-3</v>
      </c>
    </row>
    <row r="372" spans="2:4" x14ac:dyDescent="0.3">
      <c r="B372" s="1">
        <v>45209</v>
      </c>
      <c r="C372" s="5">
        <v>6247.38</v>
      </c>
      <c r="D372">
        <f t="shared" si="5"/>
        <v>2.8525060156254778E-3</v>
      </c>
    </row>
    <row r="373" spans="2:4" x14ac:dyDescent="0.3">
      <c r="B373" s="1">
        <v>45210</v>
      </c>
      <c r="C373" s="5">
        <v>6256.19</v>
      </c>
      <c r="D373">
        <f t="shared" si="5"/>
        <v>1.4101911521309241E-3</v>
      </c>
    </row>
    <row r="374" spans="2:4" x14ac:dyDescent="0.3">
      <c r="B374" s="1">
        <v>45211</v>
      </c>
      <c r="C374" s="5">
        <v>6269.35</v>
      </c>
      <c r="D374">
        <f t="shared" si="5"/>
        <v>2.1035166770830838E-3</v>
      </c>
    </row>
    <row r="375" spans="2:4" x14ac:dyDescent="0.3">
      <c r="B375" s="1">
        <v>45215</v>
      </c>
      <c r="C375" s="5">
        <v>6265.16</v>
      </c>
      <c r="D375">
        <f t="shared" si="5"/>
        <v>-6.6833084769557516E-4</v>
      </c>
    </row>
    <row r="376" spans="2:4" x14ac:dyDescent="0.3">
      <c r="B376" s="1">
        <v>45216</v>
      </c>
      <c r="C376" s="5">
        <v>6273.71</v>
      </c>
      <c r="D376">
        <f t="shared" si="5"/>
        <v>1.3646898084007653E-3</v>
      </c>
    </row>
    <row r="377" spans="2:4" x14ac:dyDescent="0.3">
      <c r="B377" s="1">
        <v>45217</v>
      </c>
      <c r="C377" s="5">
        <v>6278.51</v>
      </c>
      <c r="D377">
        <f t="shared" si="5"/>
        <v>7.6509752602538228E-4</v>
      </c>
    </row>
    <row r="378" spans="2:4" x14ac:dyDescent="0.3">
      <c r="B378" s="1">
        <v>45218</v>
      </c>
      <c r="C378" s="5">
        <v>6289.01</v>
      </c>
      <c r="D378">
        <f t="shared" si="5"/>
        <v>1.6723713110275984E-3</v>
      </c>
    </row>
    <row r="379" spans="2:4" x14ac:dyDescent="0.3">
      <c r="B379" s="1">
        <v>45222</v>
      </c>
      <c r="C379" s="5">
        <v>6277.89</v>
      </c>
      <c r="D379">
        <f t="shared" si="5"/>
        <v>-1.7681638286470847E-3</v>
      </c>
    </row>
    <row r="380" spans="2:4" x14ac:dyDescent="0.3">
      <c r="B380" s="1">
        <v>45224</v>
      </c>
      <c r="C380" s="5">
        <v>6282.48</v>
      </c>
      <c r="D380">
        <f t="shared" si="5"/>
        <v>7.3113737258845291E-4</v>
      </c>
    </row>
    <row r="381" spans="2:4" x14ac:dyDescent="0.3">
      <c r="B381" s="1">
        <v>45225</v>
      </c>
      <c r="C381" s="5">
        <v>6275.83</v>
      </c>
      <c r="D381">
        <f t="shared" si="5"/>
        <v>-1.0584991914021069E-3</v>
      </c>
    </row>
    <row r="382" spans="2:4" x14ac:dyDescent="0.3">
      <c r="B382" s="1">
        <v>45229</v>
      </c>
      <c r="C382" s="5">
        <v>6276.73</v>
      </c>
      <c r="D382">
        <f t="shared" si="5"/>
        <v>1.4340732620210517E-4</v>
      </c>
    </row>
    <row r="383" spans="2:4" x14ac:dyDescent="0.3">
      <c r="B383" s="1">
        <v>45230</v>
      </c>
      <c r="C383" s="5">
        <v>6278.66</v>
      </c>
      <c r="D383">
        <f t="shared" si="5"/>
        <v>3.0748494837284923E-4</v>
      </c>
    </row>
    <row r="384" spans="2:4" x14ac:dyDescent="0.3">
      <c r="B384" s="1">
        <v>45231</v>
      </c>
      <c r="C384" s="5">
        <v>6273.72</v>
      </c>
      <c r="D384">
        <f t="shared" si="5"/>
        <v>-7.8679208620946461E-4</v>
      </c>
    </row>
    <row r="385" spans="2:4" x14ac:dyDescent="0.3">
      <c r="B385" s="1">
        <v>45232</v>
      </c>
      <c r="C385" s="5">
        <v>6267.9</v>
      </c>
      <c r="D385">
        <f t="shared" si="5"/>
        <v>-9.2767927162840103E-4</v>
      </c>
    </row>
    <row r="386" spans="2:4" x14ac:dyDescent="0.3">
      <c r="B386" s="1">
        <v>45236</v>
      </c>
      <c r="C386" s="5">
        <v>6277.63</v>
      </c>
      <c r="D386">
        <f t="shared" si="5"/>
        <v>1.5523540579780448E-3</v>
      </c>
    </row>
    <row r="387" spans="2:4" x14ac:dyDescent="0.3">
      <c r="B387" s="1">
        <v>45237</v>
      </c>
      <c r="C387" s="5">
        <v>6276.66</v>
      </c>
      <c r="D387">
        <f t="shared" si="5"/>
        <v>-1.5451691163703707E-4</v>
      </c>
    </row>
    <row r="388" spans="2:4" x14ac:dyDescent="0.3">
      <c r="B388" s="1">
        <v>45238</v>
      </c>
      <c r="C388" s="5">
        <v>6273.77</v>
      </c>
      <c r="D388">
        <f t="shared" ref="D388:D451" si="6" xml:space="preserve"> C388 / C387 -1</f>
        <v>-4.6043596435041412E-4</v>
      </c>
    </row>
    <row r="389" spans="2:4" x14ac:dyDescent="0.3">
      <c r="B389" s="1">
        <v>45239</v>
      </c>
      <c r="C389" s="5">
        <v>6271.84</v>
      </c>
      <c r="D389">
        <f t="shared" si="6"/>
        <v>-3.0763002150224761E-4</v>
      </c>
    </row>
    <row r="390" spans="2:4" x14ac:dyDescent="0.3">
      <c r="B390" s="1">
        <v>45243</v>
      </c>
      <c r="C390" s="5">
        <v>6245.81</v>
      </c>
      <c r="D390">
        <f t="shared" si="6"/>
        <v>-4.1502972014592077E-3</v>
      </c>
    </row>
    <row r="391" spans="2:4" x14ac:dyDescent="0.3">
      <c r="B391" s="1">
        <v>45244</v>
      </c>
      <c r="C391" s="5">
        <v>6245.81</v>
      </c>
      <c r="D391">
        <f t="shared" si="6"/>
        <v>0</v>
      </c>
    </row>
    <row r="392" spans="2:4" x14ac:dyDescent="0.3">
      <c r="B392" s="1">
        <v>45245</v>
      </c>
      <c r="C392" s="5">
        <v>6258.18</v>
      </c>
      <c r="D392">
        <f t="shared" si="6"/>
        <v>1.9805277458007087E-3</v>
      </c>
    </row>
    <row r="393" spans="2:4" x14ac:dyDescent="0.3">
      <c r="B393" s="1">
        <v>45246</v>
      </c>
      <c r="C393" s="5">
        <v>6257.15</v>
      </c>
      <c r="D393">
        <f t="shared" si="6"/>
        <v>-1.6458459168655626E-4</v>
      </c>
    </row>
    <row r="394" spans="2:4" x14ac:dyDescent="0.3">
      <c r="B394" s="1">
        <v>45250</v>
      </c>
      <c r="C394" s="5">
        <v>6226.56</v>
      </c>
      <c r="D394">
        <f t="shared" si="6"/>
        <v>-4.8888072045578657E-3</v>
      </c>
    </row>
    <row r="395" spans="2:4" x14ac:dyDescent="0.3">
      <c r="B395" s="1">
        <v>45251</v>
      </c>
      <c r="C395" s="5">
        <v>6221.73</v>
      </c>
      <c r="D395">
        <f t="shared" si="6"/>
        <v>-7.7570921985825603E-4</v>
      </c>
    </row>
    <row r="396" spans="2:4" x14ac:dyDescent="0.3">
      <c r="B396" s="1">
        <v>45252</v>
      </c>
      <c r="C396" s="5">
        <v>6224.47</v>
      </c>
      <c r="D396">
        <f t="shared" si="6"/>
        <v>4.403919810085366E-4</v>
      </c>
    </row>
    <row r="397" spans="2:4" x14ac:dyDescent="0.3">
      <c r="B397" s="1">
        <v>45253</v>
      </c>
      <c r="C397" s="5">
        <v>6233.71</v>
      </c>
      <c r="D397">
        <f t="shared" si="6"/>
        <v>1.4844637374749059E-3</v>
      </c>
    </row>
    <row r="398" spans="2:4" x14ac:dyDescent="0.3">
      <c r="B398" s="1">
        <v>45257</v>
      </c>
      <c r="C398" s="5">
        <v>6209.44</v>
      </c>
      <c r="D398">
        <f t="shared" si="6"/>
        <v>-3.8933476212400508E-3</v>
      </c>
    </row>
    <row r="399" spans="2:4" x14ac:dyDescent="0.3">
      <c r="B399" s="1">
        <v>45258</v>
      </c>
      <c r="C399" s="5">
        <v>6202.81</v>
      </c>
      <c r="D399">
        <f t="shared" si="6"/>
        <v>-1.0677291349943108E-3</v>
      </c>
    </row>
    <row r="400" spans="2:4" x14ac:dyDescent="0.3">
      <c r="B400" s="1">
        <v>45259</v>
      </c>
      <c r="C400" s="5">
        <v>6218.54</v>
      </c>
      <c r="D400">
        <f t="shared" si="6"/>
        <v>2.5359474173800578E-3</v>
      </c>
    </row>
    <row r="401" spans="2:4" x14ac:dyDescent="0.3">
      <c r="B401" s="1">
        <v>45260</v>
      </c>
      <c r="C401" s="5">
        <v>6223.03</v>
      </c>
      <c r="D401">
        <f t="shared" si="6"/>
        <v>7.220344325193917E-4</v>
      </c>
    </row>
    <row r="402" spans="2:4" x14ac:dyDescent="0.3">
      <c r="B402" s="1">
        <v>45264</v>
      </c>
      <c r="C402" s="5">
        <v>6244.4</v>
      </c>
      <c r="D402">
        <f t="shared" si="6"/>
        <v>3.4340184765297987E-3</v>
      </c>
    </row>
    <row r="403" spans="2:4" x14ac:dyDescent="0.3">
      <c r="B403" s="1">
        <v>45265</v>
      </c>
      <c r="C403" s="5">
        <v>6247.57</v>
      </c>
      <c r="D403">
        <f t="shared" si="6"/>
        <v>5.0765485875348126E-4</v>
      </c>
    </row>
    <row r="404" spans="2:4" x14ac:dyDescent="0.3">
      <c r="B404" s="1">
        <v>45266</v>
      </c>
      <c r="C404" s="5">
        <v>6250.47</v>
      </c>
      <c r="D404">
        <f t="shared" si="6"/>
        <v>4.6418047336804769E-4</v>
      </c>
    </row>
    <row r="405" spans="2:4" x14ac:dyDescent="0.3">
      <c r="B405" s="1">
        <v>45267</v>
      </c>
      <c r="C405" s="5">
        <v>6252.56</v>
      </c>
      <c r="D405">
        <f t="shared" si="6"/>
        <v>3.3437485501086606E-4</v>
      </c>
    </row>
    <row r="406" spans="2:4" x14ac:dyDescent="0.3">
      <c r="B406" s="1">
        <v>45271</v>
      </c>
      <c r="C406" s="5">
        <v>6264.35</v>
      </c>
      <c r="D406">
        <f t="shared" si="6"/>
        <v>1.8856276469159106E-3</v>
      </c>
    </row>
    <row r="407" spans="2:4" x14ac:dyDescent="0.3">
      <c r="B407" s="1">
        <v>45272</v>
      </c>
      <c r="C407" s="5">
        <v>6263.87</v>
      </c>
      <c r="D407">
        <f t="shared" si="6"/>
        <v>-7.6624071132735949E-5</v>
      </c>
    </row>
    <row r="408" spans="2:4" x14ac:dyDescent="0.3">
      <c r="B408" s="1">
        <v>45273</v>
      </c>
      <c r="C408" s="5">
        <v>6262.87</v>
      </c>
      <c r="D408">
        <f t="shared" si="6"/>
        <v>-1.5964571423099372E-4</v>
      </c>
    </row>
    <row r="409" spans="2:4" x14ac:dyDescent="0.3">
      <c r="B409" s="1">
        <v>45274</v>
      </c>
      <c r="C409" s="5">
        <v>6266.85</v>
      </c>
      <c r="D409">
        <f t="shared" si="6"/>
        <v>6.3549139611729366E-4</v>
      </c>
    </row>
    <row r="410" spans="2:4" x14ac:dyDescent="0.3">
      <c r="B410" s="1">
        <v>45278</v>
      </c>
      <c r="C410" s="5">
        <v>6251.17</v>
      </c>
      <c r="D410">
        <f t="shared" si="6"/>
        <v>-2.5020544611726869E-3</v>
      </c>
    </row>
    <row r="411" spans="2:4" x14ac:dyDescent="0.3">
      <c r="B411" s="1">
        <v>45279</v>
      </c>
      <c r="C411" s="5">
        <v>6261.03</v>
      </c>
      <c r="D411">
        <f t="shared" si="6"/>
        <v>1.5773047285547737E-3</v>
      </c>
    </row>
    <row r="412" spans="2:4" x14ac:dyDescent="0.3">
      <c r="B412" s="1">
        <v>45280</v>
      </c>
      <c r="C412" s="5">
        <v>6261.99</v>
      </c>
      <c r="D412">
        <f t="shared" si="6"/>
        <v>1.5332940426726616E-4</v>
      </c>
    </row>
    <row r="413" spans="2:4" x14ac:dyDescent="0.3">
      <c r="B413" s="1">
        <v>45281</v>
      </c>
      <c r="C413" s="5">
        <v>6249.29</v>
      </c>
      <c r="D413">
        <f t="shared" si="6"/>
        <v>-2.0281092751665009E-3</v>
      </c>
    </row>
    <row r="414" spans="2:4" x14ac:dyDescent="0.3">
      <c r="B414" s="1">
        <v>45286</v>
      </c>
      <c r="C414" s="5">
        <v>6245.24</v>
      </c>
      <c r="D414">
        <f t="shared" si="6"/>
        <v>-6.4807362116336975E-4</v>
      </c>
    </row>
    <row r="415" spans="2:4" x14ac:dyDescent="0.3">
      <c r="B415" s="1">
        <v>45287</v>
      </c>
      <c r="C415" s="5">
        <v>6243.88</v>
      </c>
      <c r="D415">
        <f t="shared" si="6"/>
        <v>-2.1776585047161845E-4</v>
      </c>
    </row>
    <row r="416" spans="2:4" x14ac:dyDescent="0.3">
      <c r="B416" s="1">
        <v>45288</v>
      </c>
      <c r="C416" s="5">
        <v>6246.5</v>
      </c>
      <c r="D416">
        <f t="shared" si="6"/>
        <v>4.1961088297659543E-4</v>
      </c>
    </row>
    <row r="417" spans="2:4" x14ac:dyDescent="0.3">
      <c r="B417" s="1">
        <v>45292</v>
      </c>
      <c r="C417" s="5">
        <v>6242.87</v>
      </c>
      <c r="D417">
        <f t="shared" si="6"/>
        <v>-5.8112543024091412E-4</v>
      </c>
    </row>
    <row r="418" spans="2:4" x14ac:dyDescent="0.3">
      <c r="B418" s="1">
        <v>45293</v>
      </c>
      <c r="C418" s="5">
        <v>6233.42</v>
      </c>
      <c r="D418">
        <f t="shared" si="6"/>
        <v>-1.5137268596013831E-3</v>
      </c>
    </row>
    <row r="419" spans="2:4" x14ac:dyDescent="0.3">
      <c r="B419" s="1">
        <v>45294</v>
      </c>
      <c r="C419" s="5">
        <v>6236.07</v>
      </c>
      <c r="D419">
        <f t="shared" si="6"/>
        <v>4.2512777897196763E-4</v>
      </c>
    </row>
    <row r="420" spans="2:4" x14ac:dyDescent="0.3">
      <c r="B420" s="1">
        <v>45295</v>
      </c>
      <c r="C420" s="5">
        <v>6244.17</v>
      </c>
      <c r="D420">
        <f t="shared" si="6"/>
        <v>1.2988949771250979E-3</v>
      </c>
    </row>
    <row r="421" spans="2:4" x14ac:dyDescent="0.3">
      <c r="B421" s="1">
        <v>45299</v>
      </c>
      <c r="C421" s="5">
        <v>6269.51</v>
      </c>
      <c r="D421">
        <f t="shared" si="6"/>
        <v>4.0581854754115909E-3</v>
      </c>
    </row>
    <row r="422" spans="2:4" x14ac:dyDescent="0.3">
      <c r="B422" s="1">
        <v>45300</v>
      </c>
      <c r="C422" s="5">
        <v>6267.82</v>
      </c>
      <c r="D422">
        <f t="shared" si="6"/>
        <v>-2.6955854604271412E-4</v>
      </c>
    </row>
    <row r="423" spans="2:4" x14ac:dyDescent="0.3">
      <c r="B423" s="1">
        <v>45301</v>
      </c>
      <c r="C423" s="5">
        <v>6285.25</v>
      </c>
      <c r="D423">
        <f t="shared" si="6"/>
        <v>2.7808711800914043E-3</v>
      </c>
    </row>
    <row r="424" spans="2:4" x14ac:dyDescent="0.3">
      <c r="B424" s="1">
        <v>45302</v>
      </c>
      <c r="C424" s="5">
        <v>6301.7</v>
      </c>
      <c r="D424">
        <f t="shared" si="6"/>
        <v>2.617238773318542E-3</v>
      </c>
    </row>
    <row r="425" spans="2:4" x14ac:dyDescent="0.3">
      <c r="B425" s="1">
        <v>45306</v>
      </c>
      <c r="C425" s="5">
        <v>6318.08</v>
      </c>
      <c r="D425">
        <f t="shared" si="6"/>
        <v>2.5992986019645059E-3</v>
      </c>
    </row>
    <row r="426" spans="2:4" x14ac:dyDescent="0.3">
      <c r="B426" s="1">
        <v>45307</v>
      </c>
      <c r="C426" s="5">
        <v>6331.61</v>
      </c>
      <c r="D426">
        <f t="shared" si="6"/>
        <v>2.1414733589950607E-3</v>
      </c>
    </row>
    <row r="427" spans="2:4" x14ac:dyDescent="0.3">
      <c r="B427" s="1">
        <v>45308</v>
      </c>
      <c r="C427" s="5">
        <v>6346.21</v>
      </c>
      <c r="D427">
        <f t="shared" si="6"/>
        <v>2.3058906028641246E-3</v>
      </c>
    </row>
    <row r="428" spans="2:4" x14ac:dyDescent="0.3">
      <c r="B428" s="1">
        <v>45309</v>
      </c>
      <c r="C428" s="5">
        <v>6336.76</v>
      </c>
      <c r="D428">
        <f t="shared" si="6"/>
        <v>-1.4890777330091032E-3</v>
      </c>
    </row>
    <row r="429" spans="2:4" x14ac:dyDescent="0.3">
      <c r="B429" s="1">
        <v>45313</v>
      </c>
      <c r="C429" s="5">
        <v>6254.31</v>
      </c>
      <c r="D429">
        <f t="shared" si="6"/>
        <v>-1.3011381210587092E-2</v>
      </c>
    </row>
    <row r="430" spans="2:4" x14ac:dyDescent="0.3">
      <c r="B430" s="1">
        <v>45314</v>
      </c>
      <c r="C430" s="5">
        <v>6276.26</v>
      </c>
      <c r="D430">
        <f t="shared" si="6"/>
        <v>3.5095797937740869E-3</v>
      </c>
    </row>
    <row r="431" spans="2:4" x14ac:dyDescent="0.3">
      <c r="B431" s="1">
        <v>45315</v>
      </c>
      <c r="C431" s="5">
        <v>6226.65</v>
      </c>
      <c r="D431">
        <f t="shared" si="6"/>
        <v>-7.9043889195158368E-3</v>
      </c>
    </row>
    <row r="432" spans="2:4" x14ac:dyDescent="0.3">
      <c r="B432" s="1">
        <v>45316</v>
      </c>
      <c r="C432" s="5">
        <v>6156.41</v>
      </c>
      <c r="D432">
        <f t="shared" si="6"/>
        <v>-1.1280544112805435E-2</v>
      </c>
    </row>
    <row r="433" spans="2:4" x14ac:dyDescent="0.3">
      <c r="B433" s="1">
        <v>45320</v>
      </c>
      <c r="C433" s="5">
        <v>6097.23</v>
      </c>
      <c r="D433">
        <f t="shared" si="6"/>
        <v>-9.612745090076924E-3</v>
      </c>
    </row>
    <row r="434" spans="2:4" x14ac:dyDescent="0.3">
      <c r="B434" s="1">
        <v>45321</v>
      </c>
      <c r="C434" s="5">
        <v>6150.22</v>
      </c>
      <c r="D434">
        <f t="shared" si="6"/>
        <v>8.6908317383469491E-3</v>
      </c>
    </row>
    <row r="435" spans="2:4" x14ac:dyDescent="0.3">
      <c r="B435" s="1">
        <v>45322</v>
      </c>
      <c r="C435" s="5">
        <v>6153.34</v>
      </c>
      <c r="D435">
        <f t="shared" si="6"/>
        <v>5.0729892589207459E-4</v>
      </c>
    </row>
    <row r="436" spans="2:4" x14ac:dyDescent="0.3">
      <c r="B436" s="1">
        <v>45323</v>
      </c>
      <c r="C436" s="5">
        <v>6213.99</v>
      </c>
      <c r="D436">
        <f t="shared" si="6"/>
        <v>9.8564356918355855E-3</v>
      </c>
    </row>
    <row r="437" spans="2:4" x14ac:dyDescent="0.3">
      <c r="B437" s="1">
        <v>45327</v>
      </c>
      <c r="C437" s="5">
        <v>6322.6</v>
      </c>
      <c r="D437">
        <f t="shared" si="6"/>
        <v>1.7478302990510119E-2</v>
      </c>
    </row>
    <row r="438" spans="2:4" x14ac:dyDescent="0.3">
      <c r="B438" s="1">
        <v>45328</v>
      </c>
      <c r="C438" s="5">
        <v>6346.06</v>
      </c>
      <c r="D438">
        <f t="shared" si="6"/>
        <v>3.7104988454117471E-3</v>
      </c>
    </row>
    <row r="439" spans="2:4" x14ac:dyDescent="0.3">
      <c r="B439" s="1">
        <v>45329</v>
      </c>
      <c r="C439" s="5">
        <v>6352.5</v>
      </c>
      <c r="D439">
        <f t="shared" si="6"/>
        <v>1.0148028855698765E-3</v>
      </c>
    </row>
    <row r="440" spans="2:4" x14ac:dyDescent="0.3">
      <c r="B440" s="1">
        <v>45330</v>
      </c>
      <c r="C440" s="5">
        <v>6373.35</v>
      </c>
      <c r="D440">
        <f t="shared" si="6"/>
        <v>3.2821723730815933E-3</v>
      </c>
    </row>
    <row r="441" spans="2:4" x14ac:dyDescent="0.3">
      <c r="B441" s="1">
        <v>45334</v>
      </c>
      <c r="C441" s="5">
        <v>6424.93</v>
      </c>
      <c r="D441">
        <f t="shared" si="6"/>
        <v>8.0930750704104604E-3</v>
      </c>
    </row>
    <row r="442" spans="2:4" x14ac:dyDescent="0.3">
      <c r="B442" s="1">
        <v>45335</v>
      </c>
      <c r="C442" s="5">
        <v>6394.82</v>
      </c>
      <c r="D442">
        <f t="shared" si="6"/>
        <v>-4.6864323813645692E-3</v>
      </c>
    </row>
    <row r="443" spans="2:4" x14ac:dyDescent="0.3">
      <c r="B443" s="1">
        <v>45336</v>
      </c>
      <c r="C443" s="5">
        <v>6371.54</v>
      </c>
      <c r="D443">
        <f t="shared" si="6"/>
        <v>-3.6404464863748487E-3</v>
      </c>
    </row>
    <row r="444" spans="2:4" x14ac:dyDescent="0.3">
      <c r="B444" s="1">
        <v>45337</v>
      </c>
      <c r="C444" s="5">
        <v>6336.25</v>
      </c>
      <c r="D444">
        <f t="shared" si="6"/>
        <v>-5.5386923726445936E-3</v>
      </c>
    </row>
    <row r="445" spans="2:4" x14ac:dyDescent="0.3">
      <c r="B445" s="1">
        <v>45341</v>
      </c>
      <c r="C445" s="5">
        <v>6258.98</v>
      </c>
      <c r="D445">
        <f t="shared" si="6"/>
        <v>-1.2194910238705892E-2</v>
      </c>
    </row>
    <row r="446" spans="2:4" x14ac:dyDescent="0.3">
      <c r="B446" s="1">
        <v>45342</v>
      </c>
      <c r="C446" s="5">
        <v>6256.13</v>
      </c>
      <c r="D446">
        <f t="shared" si="6"/>
        <v>-4.5534575921302167E-4</v>
      </c>
    </row>
    <row r="447" spans="2:4" x14ac:dyDescent="0.3">
      <c r="B447" s="1">
        <v>45344</v>
      </c>
      <c r="C447" s="5">
        <v>6273.96</v>
      </c>
      <c r="D447">
        <f t="shared" si="6"/>
        <v>2.8500047153752206E-3</v>
      </c>
    </row>
    <row r="448" spans="2:4" x14ac:dyDescent="0.3">
      <c r="B448" s="1">
        <v>45349</v>
      </c>
      <c r="C448" s="5">
        <v>6272.73</v>
      </c>
      <c r="D448">
        <f t="shared" si="6"/>
        <v>-1.9604842874365591E-4</v>
      </c>
    </row>
    <row r="449" spans="2:4" x14ac:dyDescent="0.3">
      <c r="B449" s="1">
        <v>45350</v>
      </c>
      <c r="C449" s="5">
        <v>6268.63</v>
      </c>
      <c r="D449">
        <f t="shared" si="6"/>
        <v>-6.536229042218844E-4</v>
      </c>
    </row>
    <row r="450" spans="2:4" x14ac:dyDescent="0.3">
      <c r="B450" s="1">
        <v>45351</v>
      </c>
      <c r="C450" s="5">
        <v>6254.54</v>
      </c>
      <c r="D450">
        <f t="shared" si="6"/>
        <v>-2.2477000556740956E-3</v>
      </c>
    </row>
    <row r="451" spans="2:4" x14ac:dyDescent="0.3">
      <c r="B451" s="1">
        <v>45355</v>
      </c>
      <c r="C451" s="5">
        <v>6175.25</v>
      </c>
      <c r="D451">
        <f t="shared" si="6"/>
        <v>-1.267719128824818E-2</v>
      </c>
    </row>
    <row r="452" spans="2:4" x14ac:dyDescent="0.3">
      <c r="B452" s="1">
        <v>45356</v>
      </c>
      <c r="C452" s="5">
        <v>6131.14</v>
      </c>
      <c r="D452">
        <f t="shared" ref="D452:D494" si="7" xml:space="preserve"> C452 / C451 -1</f>
        <v>-7.1430306465324334E-3</v>
      </c>
    </row>
    <row r="453" spans="2:4" x14ac:dyDescent="0.3">
      <c r="B453" s="1">
        <v>45357</v>
      </c>
      <c r="C453" s="5">
        <v>6166.14</v>
      </c>
      <c r="D453">
        <f t="shared" si="7"/>
        <v>5.7085631709601348E-3</v>
      </c>
    </row>
    <row r="454" spans="2:4" x14ac:dyDescent="0.3">
      <c r="B454" s="1">
        <v>45358</v>
      </c>
      <c r="C454" s="5">
        <v>6112.76</v>
      </c>
      <c r="D454">
        <f t="shared" si="7"/>
        <v>-8.6569555670159559E-3</v>
      </c>
    </row>
    <row r="455" spans="2:4" x14ac:dyDescent="0.3">
      <c r="B455" s="1">
        <v>45362</v>
      </c>
      <c r="C455" s="5">
        <v>6058.39</v>
      </c>
      <c r="D455">
        <f t="shared" si="7"/>
        <v>-8.8945091906110774E-3</v>
      </c>
    </row>
    <row r="456" spans="2:4" x14ac:dyDescent="0.3">
      <c r="B456" s="1">
        <v>45363</v>
      </c>
      <c r="C456" s="5">
        <v>6006.88</v>
      </c>
      <c r="D456">
        <f t="shared" si="7"/>
        <v>-8.5022588509489072E-3</v>
      </c>
    </row>
    <row r="457" spans="2:4" x14ac:dyDescent="0.3">
      <c r="B457" s="1">
        <v>45364</v>
      </c>
      <c r="C457" s="5">
        <v>5974.11</v>
      </c>
      <c r="D457">
        <f t="shared" si="7"/>
        <v>-5.4554111285726181E-3</v>
      </c>
    </row>
    <row r="458" spans="2:4" x14ac:dyDescent="0.3">
      <c r="B458" s="1">
        <v>45365</v>
      </c>
      <c r="C458" s="5">
        <v>5968.04</v>
      </c>
      <c r="D458">
        <f t="shared" si="7"/>
        <v>-1.0160509264141027E-3</v>
      </c>
    </row>
    <row r="459" spans="2:4" x14ac:dyDescent="0.3">
      <c r="B459" s="1">
        <v>45369</v>
      </c>
      <c r="C459" s="5">
        <v>5898.24</v>
      </c>
      <c r="D459">
        <f t="shared" si="7"/>
        <v>-1.1695632066809236E-2</v>
      </c>
    </row>
    <row r="460" spans="2:4" x14ac:dyDescent="0.3">
      <c r="B460" s="1">
        <v>45370</v>
      </c>
      <c r="C460" s="5">
        <v>5814.1</v>
      </c>
      <c r="D460">
        <f t="shared" si="7"/>
        <v>-1.4265272352430469E-2</v>
      </c>
    </row>
    <row r="461" spans="2:4" x14ac:dyDescent="0.3">
      <c r="B461" s="1">
        <v>45371</v>
      </c>
      <c r="C461" s="5">
        <v>5872.58</v>
      </c>
      <c r="D461">
        <f t="shared" si="7"/>
        <v>1.0058306530675409E-2</v>
      </c>
    </row>
    <row r="462" spans="2:4" x14ac:dyDescent="0.3">
      <c r="B462" s="1">
        <v>45372</v>
      </c>
      <c r="C462" s="5">
        <v>5941.66</v>
      </c>
      <c r="D462">
        <f t="shared" si="7"/>
        <v>1.1763143286255717E-2</v>
      </c>
    </row>
    <row r="463" spans="2:4" x14ac:dyDescent="0.3">
      <c r="B463" s="1">
        <v>45376</v>
      </c>
      <c r="C463" s="5">
        <v>5834.39</v>
      </c>
      <c r="D463">
        <f t="shared" si="7"/>
        <v>-1.8053877199301072E-2</v>
      </c>
    </row>
    <row r="464" spans="2:4" x14ac:dyDescent="0.3">
      <c r="B464" s="1">
        <v>45378</v>
      </c>
      <c r="C464" s="5">
        <v>5762.68</v>
      </c>
      <c r="D464">
        <f t="shared" si="7"/>
        <v>-1.2290916445421018E-2</v>
      </c>
    </row>
    <row r="465" spans="2:4" x14ac:dyDescent="0.3">
      <c r="B465" s="1">
        <v>45379</v>
      </c>
      <c r="C465" s="5">
        <v>5778.33</v>
      </c>
      <c r="D465">
        <f t="shared" si="7"/>
        <v>2.7157503106192138E-3</v>
      </c>
    </row>
    <row r="466" spans="2:4" x14ac:dyDescent="0.3">
      <c r="B466" s="1">
        <v>45383</v>
      </c>
      <c r="C466" s="5">
        <v>5761.38</v>
      </c>
      <c r="D466">
        <f t="shared" si="7"/>
        <v>-2.9333734833419944E-3</v>
      </c>
    </row>
    <row r="467" spans="2:4" x14ac:dyDescent="0.3">
      <c r="B467" s="1">
        <v>45384</v>
      </c>
      <c r="C467" s="5">
        <v>5738.4</v>
      </c>
      <c r="D467">
        <f t="shared" si="7"/>
        <v>-3.9886277246077295E-3</v>
      </c>
    </row>
    <row r="468" spans="2:4" x14ac:dyDescent="0.3">
      <c r="B468" s="1">
        <v>45385</v>
      </c>
      <c r="C468" s="5">
        <v>5776.08</v>
      </c>
      <c r="D468">
        <f t="shared" si="7"/>
        <v>6.5662902551233415E-3</v>
      </c>
    </row>
    <row r="469" spans="2:4" x14ac:dyDescent="0.3">
      <c r="B469" s="1">
        <v>45386</v>
      </c>
      <c r="C469" s="5">
        <v>5796.12</v>
      </c>
      <c r="D469">
        <f t="shared" si="7"/>
        <v>3.4694810321187486E-3</v>
      </c>
    </row>
    <row r="470" spans="2:4" x14ac:dyDescent="0.3">
      <c r="B470" s="1">
        <v>45390</v>
      </c>
      <c r="C470" s="5">
        <v>5860.23</v>
      </c>
      <c r="D470">
        <f t="shared" si="7"/>
        <v>1.1060847601498836E-2</v>
      </c>
    </row>
    <row r="471" spans="2:4" x14ac:dyDescent="0.3">
      <c r="B471" s="1">
        <v>45391</v>
      </c>
      <c r="C471" s="5">
        <v>5864.09</v>
      </c>
      <c r="D471">
        <f t="shared" si="7"/>
        <v>6.586772191536916E-4</v>
      </c>
    </row>
    <row r="472" spans="2:4" x14ac:dyDescent="0.3">
      <c r="B472" s="1">
        <v>45397</v>
      </c>
      <c r="C472" s="5">
        <v>5778.77</v>
      </c>
      <c r="D472">
        <f t="shared" si="7"/>
        <v>-1.4549572056363314E-2</v>
      </c>
    </row>
    <row r="473" spans="2:4" x14ac:dyDescent="0.3">
      <c r="B473" s="1">
        <v>45397</v>
      </c>
      <c r="C473" s="5">
        <v>5779.77</v>
      </c>
      <c r="D473">
        <f t="shared" si="7"/>
        <v>1.7304720554722763E-4</v>
      </c>
    </row>
    <row r="474" spans="2:4" x14ac:dyDescent="0.3">
      <c r="B474" s="1">
        <v>45398</v>
      </c>
      <c r="C474" s="5">
        <v>5774.58</v>
      </c>
      <c r="D474">
        <f t="shared" si="7"/>
        <v>-8.9795960738936476E-4</v>
      </c>
    </row>
    <row r="475" spans="2:4" x14ac:dyDescent="0.3">
      <c r="B475" s="1">
        <v>45398</v>
      </c>
      <c r="C475" s="5">
        <v>5776.58</v>
      </c>
      <c r="D475">
        <f t="shared" si="7"/>
        <v>3.4634553508650079E-4</v>
      </c>
    </row>
    <row r="476" spans="2:4" x14ac:dyDescent="0.3">
      <c r="B476" s="1">
        <v>45399</v>
      </c>
      <c r="C476" s="5">
        <v>5763.77</v>
      </c>
      <c r="D476">
        <f t="shared" si="7"/>
        <v>-2.2175751049928749E-3</v>
      </c>
    </row>
    <row r="477" spans="2:4" x14ac:dyDescent="0.3">
      <c r="B477" s="1">
        <v>45399</v>
      </c>
      <c r="C477" s="5">
        <v>5764.77</v>
      </c>
      <c r="D477">
        <f t="shared" si="7"/>
        <v>1.7349755455198235E-4</v>
      </c>
    </row>
    <row r="478" spans="2:4" x14ac:dyDescent="0.3">
      <c r="B478" s="1">
        <v>45400</v>
      </c>
      <c r="C478" s="5">
        <v>5686.69</v>
      </c>
      <c r="D478">
        <f t="shared" si="7"/>
        <v>-1.3544339149697326E-2</v>
      </c>
    </row>
    <row r="479" spans="2:4" x14ac:dyDescent="0.3">
      <c r="B479" s="1">
        <v>45400</v>
      </c>
      <c r="C479" s="5">
        <v>5685.69</v>
      </c>
      <c r="D479">
        <f t="shared" si="7"/>
        <v>-1.7584921984492574E-4</v>
      </c>
    </row>
    <row r="480" spans="2:4" x14ac:dyDescent="0.3">
      <c r="B480" s="1">
        <v>45404</v>
      </c>
      <c r="C480" s="5">
        <v>5674.87</v>
      </c>
      <c r="D480">
        <f t="shared" si="7"/>
        <v>-1.9030232038679262E-3</v>
      </c>
    </row>
    <row r="481" spans="2:4" x14ac:dyDescent="0.3">
      <c r="B481" s="1">
        <v>45404</v>
      </c>
      <c r="C481" s="5">
        <v>5675.87</v>
      </c>
      <c r="D481">
        <f t="shared" si="7"/>
        <v>1.7621549039881224E-4</v>
      </c>
    </row>
    <row r="482" spans="2:4" x14ac:dyDescent="0.3">
      <c r="B482" s="1">
        <v>45405</v>
      </c>
      <c r="C482" s="5">
        <v>5633.61</v>
      </c>
      <c r="D482">
        <f t="shared" si="7"/>
        <v>-7.4455546022019758E-3</v>
      </c>
    </row>
    <row r="483" spans="2:4" x14ac:dyDescent="0.3">
      <c r="B483" s="1">
        <v>45405</v>
      </c>
      <c r="C483" s="5">
        <v>5634.61</v>
      </c>
      <c r="D483">
        <f t="shared" si="7"/>
        <v>1.7750607514543937E-4</v>
      </c>
    </row>
    <row r="484" spans="2:4" x14ac:dyDescent="0.3">
      <c r="B484" s="1">
        <v>45406</v>
      </c>
      <c r="C484" s="5">
        <v>5578.97</v>
      </c>
      <c r="D484">
        <f t="shared" si="7"/>
        <v>-9.8746852044772071E-3</v>
      </c>
    </row>
    <row r="485" spans="2:4" x14ac:dyDescent="0.3">
      <c r="B485" s="1">
        <v>45406</v>
      </c>
      <c r="C485" s="5">
        <v>5579.97</v>
      </c>
      <c r="D485">
        <f t="shared" si="7"/>
        <v>1.7924455589479749E-4</v>
      </c>
    </row>
    <row r="486" spans="2:4" x14ac:dyDescent="0.3">
      <c r="B486" s="1">
        <v>45407</v>
      </c>
      <c r="C486" s="5">
        <v>5518.48</v>
      </c>
      <c r="D486">
        <f t="shared" si="7"/>
        <v>-1.1019772507737668E-2</v>
      </c>
    </row>
    <row r="487" spans="2:4" x14ac:dyDescent="0.3">
      <c r="B487" s="1">
        <v>45407</v>
      </c>
      <c r="C487" s="5">
        <v>5519.48</v>
      </c>
      <c r="D487">
        <f t="shared" si="7"/>
        <v>1.8120931850806876E-4</v>
      </c>
    </row>
    <row r="488" spans="2:4" x14ac:dyDescent="0.3">
      <c r="B488" s="1">
        <v>45411</v>
      </c>
      <c r="C488" s="5">
        <v>5569.69</v>
      </c>
      <c r="D488">
        <f t="shared" si="7"/>
        <v>9.096871444411514E-3</v>
      </c>
    </row>
    <row r="489" spans="2:4" x14ac:dyDescent="0.3">
      <c r="B489" s="1">
        <v>45411</v>
      </c>
      <c r="C489" s="5">
        <v>5567.69</v>
      </c>
      <c r="D489">
        <f t="shared" si="7"/>
        <v>-3.5908641234971839E-4</v>
      </c>
    </row>
    <row r="490" spans="2:4" x14ac:dyDescent="0.3">
      <c r="B490" s="1">
        <v>45412</v>
      </c>
      <c r="C490" s="5">
        <v>5584.65</v>
      </c>
      <c r="D490">
        <f t="shared" si="7"/>
        <v>3.0461466065818676E-3</v>
      </c>
    </row>
    <row r="491" spans="2:4" x14ac:dyDescent="0.3">
      <c r="B491" s="1">
        <v>45412</v>
      </c>
      <c r="C491" s="5">
        <v>5585.65</v>
      </c>
      <c r="D491">
        <f t="shared" si="7"/>
        <v>1.7906225099162398E-4</v>
      </c>
    </row>
    <row r="492" spans="2:4" x14ac:dyDescent="0.3">
      <c r="B492" s="1">
        <v>45414</v>
      </c>
      <c r="C492" s="5">
        <v>5615.65</v>
      </c>
      <c r="D492">
        <f t="shared" si="7"/>
        <v>5.3709058032638257E-3</v>
      </c>
    </row>
    <row r="493" spans="2:4" x14ac:dyDescent="0.3">
      <c r="B493" s="1">
        <v>45414</v>
      </c>
      <c r="C493" s="5">
        <v>5616.65</v>
      </c>
      <c r="D493">
        <f t="shared" si="7"/>
        <v>1.7807377596534835E-4</v>
      </c>
    </row>
    <row r="494" spans="2:4" x14ac:dyDescent="0.3">
      <c r="B494" s="1">
        <v>45419</v>
      </c>
      <c r="C494" s="5">
        <v>5725.28</v>
      </c>
      <c r="D494">
        <f t="shared" si="7"/>
        <v>1.9340710209822642E-2</v>
      </c>
    </row>
  </sheetData>
  <sortState xmlns:xlrd2="http://schemas.microsoft.com/office/spreadsheetml/2017/richdata2" ref="B2:C494">
    <sortCondition ref="B2:B4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6CA4-DE38-459E-9798-7D4BD87A5841}">
  <dimension ref="B1:I30"/>
  <sheetViews>
    <sheetView zoomScale="140" zoomScaleNormal="140" workbookViewId="0">
      <selection activeCell="G3" sqref="G3:I3"/>
    </sheetView>
  </sheetViews>
  <sheetFormatPr defaultRowHeight="14.4" x14ac:dyDescent="0.3"/>
  <cols>
    <col min="2" max="2" width="11.88671875" customWidth="1"/>
  </cols>
  <sheetData>
    <row r="1" spans="2:9" x14ac:dyDescent="0.3">
      <c r="B1" s="10" t="s">
        <v>35</v>
      </c>
      <c r="C1" s="10"/>
      <c r="D1" s="10"/>
      <c r="E1" s="10"/>
      <c r="F1" t="s">
        <v>32</v>
      </c>
      <c r="G1" t="s">
        <v>36</v>
      </c>
    </row>
    <row r="2" spans="2:9" x14ac:dyDescent="0.3">
      <c r="B2" t="s">
        <v>32</v>
      </c>
      <c r="C2" t="s">
        <v>33</v>
      </c>
      <c r="D2" t="s">
        <v>34</v>
      </c>
      <c r="F2">
        <v>2003</v>
      </c>
      <c r="G2">
        <v>941.08</v>
      </c>
    </row>
    <row r="3" spans="2:9" x14ac:dyDescent="0.3">
      <c r="B3">
        <v>2004</v>
      </c>
      <c r="C3">
        <v>224922</v>
      </c>
      <c r="F3">
        <v>2004</v>
      </c>
      <c r="G3" s="3">
        <v>1916.73</v>
      </c>
      <c r="H3" s="3">
        <f xml:space="preserve"> G3 / G2 -1</f>
        <v>1.036734390275003</v>
      </c>
      <c r="I3" s="3">
        <f xml:space="preserve"> 1 + H3</f>
        <v>2.036734390275003</v>
      </c>
    </row>
    <row r="4" spans="2:9" x14ac:dyDescent="0.3">
      <c r="B4">
        <v>2005</v>
      </c>
      <c r="C4">
        <v>233542</v>
      </c>
      <c r="D4">
        <f xml:space="preserve"> C4 / C3 -1</f>
        <v>3.8324396902037261E-2</v>
      </c>
      <c r="E4">
        <f xml:space="preserve"> 1 + D4</f>
        <v>1.0383243969020373</v>
      </c>
      <c r="F4">
        <v>2005</v>
      </c>
      <c r="G4">
        <v>1630.91</v>
      </c>
      <c r="H4">
        <f t="shared" ref="H4:H21" si="0" xml:space="preserve"> G4 / G3 -1</f>
        <v>-0.1491185508652757</v>
      </c>
      <c r="I4">
        <f t="shared" ref="I4:I21" si="1" xml:space="preserve"> 1 + H4</f>
        <v>0.8508814491347243</v>
      </c>
    </row>
    <row r="5" spans="2:9" x14ac:dyDescent="0.3">
      <c r="B5">
        <v>2006</v>
      </c>
      <c r="C5">
        <v>323368</v>
      </c>
      <c r="D5">
        <f t="shared" ref="D5:D21" si="2" xml:space="preserve"> C5 / C4 -1</f>
        <v>0.38462460713704605</v>
      </c>
      <c r="E5">
        <f t="shared" ref="E5:E21" si="3" xml:space="preserve"> 1 + D5</f>
        <v>1.384624607137046</v>
      </c>
      <c r="F5">
        <v>2006</v>
      </c>
      <c r="G5">
        <v>1564.94</v>
      </c>
      <c r="H5">
        <f t="shared" si="0"/>
        <v>-4.0449810228645355E-2</v>
      </c>
      <c r="I5">
        <f t="shared" si="1"/>
        <v>0.95955018977135464</v>
      </c>
    </row>
    <row r="6" spans="2:9" x14ac:dyDescent="0.3">
      <c r="B6" s="3">
        <v>2007</v>
      </c>
      <c r="C6" s="3">
        <v>753955</v>
      </c>
      <c r="D6" s="3">
        <f t="shared" si="2"/>
        <v>1.3315696049083399</v>
      </c>
      <c r="E6" s="3">
        <f t="shared" si="3"/>
        <v>2.3315696049083399</v>
      </c>
      <c r="F6">
        <v>2007</v>
      </c>
      <c r="G6" s="3">
        <v>2933.67</v>
      </c>
      <c r="H6" s="3">
        <f t="shared" si="0"/>
        <v>0.8746213912354468</v>
      </c>
      <c r="I6" s="3">
        <f t="shared" si="1"/>
        <v>1.8746213912354468</v>
      </c>
    </row>
    <row r="7" spans="2:9" x14ac:dyDescent="0.3">
      <c r="B7">
        <v>2008</v>
      </c>
      <c r="C7">
        <v>1059530</v>
      </c>
      <c r="D7">
        <f t="shared" si="2"/>
        <v>0.40529607204674023</v>
      </c>
      <c r="E7">
        <f t="shared" si="3"/>
        <v>1.4052960720467402</v>
      </c>
      <c r="F7">
        <v>2008</v>
      </c>
      <c r="G7">
        <v>2717.94</v>
      </c>
      <c r="H7">
        <f t="shared" si="0"/>
        <v>-7.353587826851693E-2</v>
      </c>
      <c r="I7">
        <f t="shared" si="1"/>
        <v>0.92646412173148307</v>
      </c>
    </row>
    <row r="8" spans="2:9" x14ac:dyDescent="0.3">
      <c r="B8">
        <v>2009</v>
      </c>
      <c r="C8">
        <v>1887177</v>
      </c>
      <c r="D8">
        <f t="shared" si="2"/>
        <v>0.7811454135324154</v>
      </c>
      <c r="E8">
        <f t="shared" si="3"/>
        <v>1.7811454135324154</v>
      </c>
      <c r="F8">
        <v>2009</v>
      </c>
      <c r="G8" s="3">
        <v>4409.9399999999996</v>
      </c>
      <c r="H8" s="3">
        <f t="shared" si="0"/>
        <v>0.62253029868208998</v>
      </c>
      <c r="I8" s="3">
        <f t="shared" si="1"/>
        <v>1.62253029868209</v>
      </c>
    </row>
    <row r="9" spans="2:9" x14ac:dyDescent="0.3">
      <c r="B9">
        <v>2010</v>
      </c>
      <c r="C9">
        <v>3471109</v>
      </c>
      <c r="D9">
        <f t="shared" si="2"/>
        <v>0.83931289963792488</v>
      </c>
      <c r="E9">
        <f t="shared" si="3"/>
        <v>1.8393128996379249</v>
      </c>
      <c r="F9">
        <v>2010</v>
      </c>
      <c r="G9" s="3">
        <v>8060.85</v>
      </c>
      <c r="H9" s="3">
        <f t="shared" si="0"/>
        <v>0.82788201200016354</v>
      </c>
      <c r="I9" s="3">
        <f t="shared" si="1"/>
        <v>1.8278820120001635</v>
      </c>
    </row>
    <row r="10" spans="2:9" x14ac:dyDescent="0.3">
      <c r="B10">
        <v>2011</v>
      </c>
      <c r="C10">
        <v>2327000</v>
      </c>
      <c r="D10">
        <f t="shared" si="2"/>
        <v>-0.3296090673038502</v>
      </c>
      <c r="E10">
        <f t="shared" si="3"/>
        <v>0.6703909326961498</v>
      </c>
      <c r="F10">
        <v>2011</v>
      </c>
      <c r="G10" s="3">
        <v>5112.03</v>
      </c>
      <c r="H10" s="3">
        <f t="shared" si="0"/>
        <v>-0.36581998176370989</v>
      </c>
      <c r="I10" s="3">
        <f t="shared" si="1"/>
        <v>0.63418001823629011</v>
      </c>
    </row>
    <row r="11" spans="2:9" x14ac:dyDescent="0.3">
      <c r="B11">
        <v>2012</v>
      </c>
      <c r="C11">
        <v>1933500</v>
      </c>
      <c r="D11">
        <f t="shared" si="2"/>
        <v>-0.16910184787279758</v>
      </c>
      <c r="E11">
        <f t="shared" si="3"/>
        <v>0.83089815212720242</v>
      </c>
      <c r="F11">
        <v>2012</v>
      </c>
      <c r="G11">
        <v>4102.4799999999996</v>
      </c>
      <c r="H11">
        <f t="shared" si="0"/>
        <v>-0.19748514777886672</v>
      </c>
      <c r="I11">
        <f t="shared" si="1"/>
        <v>0.80251485222113328</v>
      </c>
    </row>
    <row r="12" spans="2:9" x14ac:dyDescent="0.3">
      <c r="B12">
        <v>2013</v>
      </c>
      <c r="C12">
        <v>1977400</v>
      </c>
      <c r="D12">
        <f t="shared" si="2"/>
        <v>2.2704939229376775E-2</v>
      </c>
      <c r="E12">
        <f t="shared" si="3"/>
        <v>1.0227049392293768</v>
      </c>
      <c r="F12">
        <v>2013</v>
      </c>
      <c r="G12">
        <v>4266.55</v>
      </c>
      <c r="H12">
        <f t="shared" si="0"/>
        <v>3.9992882354088488E-2</v>
      </c>
      <c r="I12">
        <f t="shared" si="1"/>
        <v>1.0399928823540885</v>
      </c>
    </row>
    <row r="13" spans="2:9" x14ac:dyDescent="0.3">
      <c r="B13">
        <v>2014</v>
      </c>
      <c r="C13">
        <v>2694448</v>
      </c>
      <c r="D13">
        <f t="shared" si="2"/>
        <v>0.36262162435521383</v>
      </c>
      <c r="E13">
        <f t="shared" si="3"/>
        <v>1.3626216243552138</v>
      </c>
      <c r="F13">
        <v>2014</v>
      </c>
      <c r="G13">
        <v>4864.96</v>
      </c>
      <c r="H13">
        <f t="shared" si="0"/>
        <v>0.14025617887989128</v>
      </c>
      <c r="I13">
        <f t="shared" si="1"/>
        <v>1.1402561788798913</v>
      </c>
    </row>
    <row r="14" spans="2:9" x14ac:dyDescent="0.3">
      <c r="B14">
        <v>2015</v>
      </c>
      <c r="C14">
        <v>2607793</v>
      </c>
      <c r="D14">
        <f t="shared" si="2"/>
        <v>-3.2160576118002604E-2</v>
      </c>
      <c r="E14">
        <f t="shared" si="3"/>
        <v>0.9678394238819974</v>
      </c>
      <c r="F14">
        <v>2015</v>
      </c>
      <c r="G14">
        <v>4629.6400000000003</v>
      </c>
      <c r="H14">
        <f t="shared" si="0"/>
        <v>-4.8370387423534722E-2</v>
      </c>
      <c r="I14">
        <f t="shared" si="1"/>
        <v>0.95162961257646528</v>
      </c>
    </row>
    <row r="15" spans="2:9" x14ac:dyDescent="0.3">
      <c r="B15">
        <v>2016</v>
      </c>
      <c r="C15">
        <v>3185700</v>
      </c>
      <c r="D15">
        <f t="shared" si="2"/>
        <v>0.22160769662315993</v>
      </c>
      <c r="E15">
        <f t="shared" si="3"/>
        <v>1.2216076966231599</v>
      </c>
      <c r="F15">
        <v>2016</v>
      </c>
      <c r="G15">
        <v>5036.05</v>
      </c>
      <c r="H15">
        <f t="shared" si="0"/>
        <v>8.7784363363025975E-2</v>
      </c>
      <c r="I15">
        <f t="shared" si="1"/>
        <v>1.087784363363026</v>
      </c>
    </row>
    <row r="16" spans="2:9" x14ac:dyDescent="0.3">
      <c r="B16">
        <v>2017</v>
      </c>
      <c r="C16">
        <v>3801000</v>
      </c>
      <c r="D16">
        <f t="shared" si="2"/>
        <v>0.19314436387607126</v>
      </c>
      <c r="E16">
        <f t="shared" si="3"/>
        <v>1.1931443638760713</v>
      </c>
      <c r="F16">
        <v>2017</v>
      </c>
      <c r="G16">
        <v>6244.5223400000004</v>
      </c>
      <c r="H16">
        <f t="shared" si="0"/>
        <v>0.23996432521519839</v>
      </c>
      <c r="I16">
        <f t="shared" si="1"/>
        <v>1.2399643252151984</v>
      </c>
    </row>
    <row r="17" spans="2:9" x14ac:dyDescent="0.3">
      <c r="B17">
        <v>2018</v>
      </c>
      <c r="C17">
        <v>3847300</v>
      </c>
      <c r="D17">
        <f t="shared" si="2"/>
        <v>1.2181004998684575E-2</v>
      </c>
      <c r="E17">
        <f t="shared" si="3"/>
        <v>1.0121810049986846</v>
      </c>
      <c r="F17">
        <v>2018</v>
      </c>
      <c r="G17">
        <v>5385.6413300000004</v>
      </c>
      <c r="H17">
        <f t="shared" si="0"/>
        <v>-0.13754150649735686</v>
      </c>
      <c r="I17">
        <f t="shared" si="1"/>
        <v>0.86245849350264314</v>
      </c>
    </row>
    <row r="18" spans="2:9" x14ac:dyDescent="0.3">
      <c r="B18">
        <v>2019</v>
      </c>
      <c r="C18">
        <v>3998200</v>
      </c>
      <c r="D18">
        <f t="shared" si="2"/>
        <v>3.9222311751098138E-2</v>
      </c>
      <c r="E18">
        <f t="shared" si="3"/>
        <v>1.0392223117510981</v>
      </c>
      <c r="F18">
        <v>2019</v>
      </c>
      <c r="G18">
        <v>4452.9347100000005</v>
      </c>
      <c r="H18">
        <f t="shared" si="0"/>
        <v>-0.17318394650688707</v>
      </c>
      <c r="I18">
        <f t="shared" si="1"/>
        <v>0.82681605349311293</v>
      </c>
    </row>
    <row r="19" spans="2:9" x14ac:dyDescent="0.3">
      <c r="B19">
        <v>2020</v>
      </c>
      <c r="C19">
        <v>3119700</v>
      </c>
      <c r="D19">
        <f t="shared" si="2"/>
        <v>-0.21972387574408481</v>
      </c>
      <c r="E19">
        <f t="shared" si="3"/>
        <v>0.78027612425591519</v>
      </c>
      <c r="F19">
        <v>2020</v>
      </c>
      <c r="G19">
        <v>5402.0658599999997</v>
      </c>
      <c r="H19">
        <f t="shared" si="0"/>
        <v>0.21314733132478358</v>
      </c>
      <c r="I19">
        <f t="shared" si="1"/>
        <v>1.2131473313247836</v>
      </c>
    </row>
    <row r="20" spans="2:9" x14ac:dyDescent="0.3">
      <c r="B20">
        <v>2021</v>
      </c>
      <c r="C20">
        <v>5142800</v>
      </c>
      <c r="D20">
        <f t="shared" si="2"/>
        <v>0.64849184216431066</v>
      </c>
      <c r="E20">
        <f t="shared" si="3"/>
        <v>1.6484918421643107</v>
      </c>
      <c r="F20">
        <v>2021</v>
      </c>
      <c r="G20">
        <v>6756.6567999999997</v>
      </c>
      <c r="H20">
        <f t="shared" si="0"/>
        <v>0.25075424385884859</v>
      </c>
      <c r="I20">
        <f t="shared" si="1"/>
        <v>1.2507542438588486</v>
      </c>
    </row>
    <row r="21" spans="2:9" x14ac:dyDescent="0.3">
      <c r="B21">
        <v>2022</v>
      </c>
      <c r="C21">
        <v>5177800</v>
      </c>
      <c r="D21">
        <f t="shared" si="2"/>
        <v>6.8056311736797159E-3</v>
      </c>
      <c r="E21">
        <f t="shared" si="3"/>
        <v>1.0068056311736797</v>
      </c>
      <c r="F21">
        <v>2022</v>
      </c>
      <c r="G21">
        <v>6206.8138900000004</v>
      </c>
      <c r="H21">
        <f t="shared" si="0"/>
        <v>-8.1377954552908416E-2</v>
      </c>
      <c r="I21">
        <f t="shared" si="1"/>
        <v>0.91862204544709158</v>
      </c>
    </row>
    <row r="23" spans="2:9" x14ac:dyDescent="0.3">
      <c r="B23" t="s">
        <v>37</v>
      </c>
    </row>
    <row r="24" spans="2:9" x14ac:dyDescent="0.3">
      <c r="B24" t="s">
        <v>38</v>
      </c>
      <c r="C24">
        <f xml:space="preserve"> GEOMEAN(E4:E21) -1</f>
        <v>0.19034530419119711</v>
      </c>
    </row>
    <row r="25" spans="2:9" x14ac:dyDescent="0.3">
      <c r="B25" t="s">
        <v>39</v>
      </c>
      <c r="C25">
        <f xml:space="preserve"> GEOMEAN(I3:I21) -1</f>
        <v>0.10437866841539467</v>
      </c>
    </row>
    <row r="26" spans="2:9" x14ac:dyDescent="0.3">
      <c r="B26" s="11" t="s">
        <v>40</v>
      </c>
      <c r="C26" s="11"/>
      <c r="D26">
        <f xml:space="preserve"> GEOMEAN(I4:I5,I7, I11:I21) -1</f>
        <v>-6.0602738322064198E-3</v>
      </c>
    </row>
    <row r="27" spans="2:9" x14ac:dyDescent="0.3">
      <c r="B27" t="s">
        <v>41</v>
      </c>
      <c r="D27">
        <f xml:space="preserve"> GEOMEAN(I17:I21) -1</f>
        <v>-1.210656717139269E-3</v>
      </c>
    </row>
    <row r="28" spans="2:9" x14ac:dyDescent="0.3">
      <c r="B28" t="s">
        <v>42</v>
      </c>
      <c r="D28">
        <f xml:space="preserve"> GEOMEAN(E17:E21) -1</f>
        <v>6.3774266775243005E-2</v>
      </c>
    </row>
    <row r="29" spans="2:9" x14ac:dyDescent="0.3">
      <c r="B29" t="s">
        <v>43</v>
      </c>
      <c r="D29">
        <f xml:space="preserve"> AVERAGE(C24:C25,D26:D28)</f>
        <v>7.0245461766497819E-2</v>
      </c>
    </row>
    <row r="30" spans="2:9" x14ac:dyDescent="0.3">
      <c r="B30" t="s">
        <v>44</v>
      </c>
      <c r="D30">
        <v>6.7500000000000004E-2</v>
      </c>
    </row>
  </sheetData>
  <mergeCells count="2">
    <mergeCell ref="B1:E1"/>
    <mergeCell ref="B26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29E4-4F53-4594-A365-89E586CED1DB}">
  <dimension ref="A1:G14"/>
  <sheetViews>
    <sheetView workbookViewId="0">
      <selection activeCell="C10" sqref="C10"/>
    </sheetView>
  </sheetViews>
  <sheetFormatPr defaultRowHeight="14.4" x14ac:dyDescent="0.3"/>
  <cols>
    <col min="1" max="1" width="21.6640625" customWidth="1"/>
    <col min="2" max="2" width="10.33203125" customWidth="1"/>
    <col min="3" max="3" width="12.44140625" customWidth="1"/>
    <col min="4" max="5" width="10.6640625" customWidth="1"/>
    <col min="6" max="6" width="12" customWidth="1"/>
    <col min="7" max="7" width="12.33203125" customWidth="1"/>
  </cols>
  <sheetData>
    <row r="1" spans="1:7" x14ac:dyDescent="0.3">
      <c r="A1" t="s">
        <v>18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3">
      <c r="A2" t="s">
        <v>11</v>
      </c>
      <c r="B2">
        <v>285059543</v>
      </c>
      <c r="C2">
        <v>396048274</v>
      </c>
      <c r="D2">
        <v>601966497</v>
      </c>
      <c r="E2">
        <v>534027579</v>
      </c>
      <c r="F2">
        <v>503600830</v>
      </c>
      <c r="G2">
        <v>530471262</v>
      </c>
    </row>
    <row r="3" spans="1:7" x14ac:dyDescent="0.3">
      <c r="A3" t="s">
        <v>12</v>
      </c>
      <c r="B3">
        <v>81759008</v>
      </c>
      <c r="C3">
        <v>102057103</v>
      </c>
      <c r="D3">
        <v>223026912</v>
      </c>
      <c r="E3">
        <v>164773552</v>
      </c>
      <c r="F3">
        <v>145587032</v>
      </c>
      <c r="G3">
        <v>143347278</v>
      </c>
    </row>
    <row r="4" spans="1:7" x14ac:dyDescent="0.3">
      <c r="A4" t="s">
        <v>13</v>
      </c>
      <c r="B4">
        <v>48689408</v>
      </c>
      <c r="C4">
        <v>86877032</v>
      </c>
      <c r="D4">
        <v>158403638</v>
      </c>
      <c r="E4">
        <v>117054458</v>
      </c>
      <c r="F4">
        <v>113589841</v>
      </c>
      <c r="G4">
        <v>97530858</v>
      </c>
    </row>
    <row r="5" spans="1:7" x14ac:dyDescent="0.3">
      <c r="A5" t="s">
        <v>14</v>
      </c>
      <c r="B5">
        <v>1.49</v>
      </c>
      <c r="C5">
        <v>1.27</v>
      </c>
      <c r="D5">
        <v>2.1</v>
      </c>
      <c r="E5">
        <v>1.41</v>
      </c>
      <c r="F5">
        <v>1.22</v>
      </c>
      <c r="G5">
        <v>1.05</v>
      </c>
    </row>
    <row r="6" spans="1:7" x14ac:dyDescent="0.3">
      <c r="A6" t="s">
        <v>15</v>
      </c>
      <c r="B6">
        <v>55134572</v>
      </c>
      <c r="C6">
        <v>120654382</v>
      </c>
      <c r="D6">
        <v>182138655</v>
      </c>
      <c r="E6">
        <v>17848561</v>
      </c>
      <c r="F6">
        <v>2868779</v>
      </c>
      <c r="G6">
        <v>2587352</v>
      </c>
    </row>
    <row r="7" spans="1:7" x14ac:dyDescent="0.3">
      <c r="A7" t="s">
        <v>16</v>
      </c>
    </row>
    <row r="8" spans="1:7" x14ac:dyDescent="0.3">
      <c r="A8" t="s">
        <v>17</v>
      </c>
    </row>
    <row r="9" spans="1:7" x14ac:dyDescent="0.3">
      <c r="A9" t="s">
        <v>70</v>
      </c>
      <c r="B9">
        <v>41405118</v>
      </c>
      <c r="C9">
        <v>110155442</v>
      </c>
      <c r="D9">
        <v>204552782</v>
      </c>
      <c r="E9">
        <v>170096146</v>
      </c>
      <c r="F9">
        <v>180383901</v>
      </c>
      <c r="G9">
        <v>179571684</v>
      </c>
    </row>
    <row r="10" spans="1:7" x14ac:dyDescent="0.3">
      <c r="A10" t="s">
        <v>74</v>
      </c>
      <c r="B10">
        <v>21909868</v>
      </c>
      <c r="C10">
        <v>4956721</v>
      </c>
      <c r="D10">
        <v>185990007</v>
      </c>
      <c r="E10">
        <v>55602347</v>
      </c>
      <c r="F10">
        <v>4956721</v>
      </c>
      <c r="G10">
        <v>15435195</v>
      </c>
    </row>
    <row r="11" spans="1:7" x14ac:dyDescent="0.3">
      <c r="A11" t="s">
        <v>75</v>
      </c>
      <c r="D11">
        <v>250767</v>
      </c>
    </row>
    <row r="12" spans="1:7" x14ac:dyDescent="0.3">
      <c r="A12" t="s">
        <v>78</v>
      </c>
      <c r="B12">
        <v>-2471360</v>
      </c>
      <c r="C12">
        <v>-3086650</v>
      </c>
      <c r="D12">
        <v>-4339950</v>
      </c>
      <c r="E12">
        <v>-2598623</v>
      </c>
      <c r="F12">
        <v>-1954229</v>
      </c>
      <c r="G12">
        <v>-3545470</v>
      </c>
    </row>
    <row r="13" spans="1:7" x14ac:dyDescent="0.3">
      <c r="A13" t="s">
        <v>79</v>
      </c>
      <c r="B13">
        <v>2930460</v>
      </c>
      <c r="C13">
        <v>10181186</v>
      </c>
      <c r="D13">
        <v>-12947151</v>
      </c>
      <c r="E13">
        <v>16122455</v>
      </c>
      <c r="F13">
        <v>13468490</v>
      </c>
      <c r="G13">
        <v>6444144</v>
      </c>
    </row>
    <row r="14" spans="1:7" x14ac:dyDescent="0.3">
      <c r="A14" t="s">
        <v>21</v>
      </c>
      <c r="B14">
        <v>81759008</v>
      </c>
      <c r="C14">
        <v>102057103</v>
      </c>
      <c r="D14">
        <v>223026912</v>
      </c>
      <c r="E14">
        <v>164773552</v>
      </c>
      <c r="F14">
        <v>145587032</v>
      </c>
      <c r="G14">
        <v>143347278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A1E2-4E77-407B-A9B1-066F664556E0}">
  <dimension ref="D4:J17"/>
  <sheetViews>
    <sheetView topLeftCell="C1" workbookViewId="0">
      <selection activeCell="E17" sqref="E17:J17"/>
    </sheetView>
  </sheetViews>
  <sheetFormatPr defaultRowHeight="14.4" x14ac:dyDescent="0.3"/>
  <cols>
    <col min="4" max="4" width="21.33203125" customWidth="1"/>
    <col min="5" max="5" width="12.33203125" bestFit="1" customWidth="1"/>
    <col min="6" max="6" width="17.5546875" customWidth="1"/>
    <col min="7" max="7" width="14.6640625" customWidth="1"/>
    <col min="8" max="8" width="13.77734375" customWidth="1"/>
    <col min="9" max="9" width="13" customWidth="1"/>
    <col min="10" max="10" width="15.33203125" customWidth="1"/>
    <col min="13" max="13" width="11.44140625" customWidth="1"/>
    <col min="14" max="14" width="12.33203125" bestFit="1" customWidth="1"/>
    <col min="15" max="15" width="11" bestFit="1" customWidth="1"/>
  </cols>
  <sheetData>
    <row r="4" spans="4:10" x14ac:dyDescent="0.3">
      <c r="D4" t="s">
        <v>145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</row>
    <row r="5" spans="4:10" x14ac:dyDescent="0.3">
      <c r="D5" t="s">
        <v>11</v>
      </c>
      <c r="E5" s="2">
        <v>560279436</v>
      </c>
      <c r="F5" s="2">
        <v>384600260</v>
      </c>
      <c r="G5">
        <v>292057543</v>
      </c>
      <c r="H5">
        <v>296248277</v>
      </c>
      <c r="I5">
        <v>413300890</v>
      </c>
      <c r="J5">
        <v>431481263</v>
      </c>
    </row>
    <row r="6" spans="4:10" x14ac:dyDescent="0.3">
      <c r="D6" t="s">
        <v>12</v>
      </c>
      <c r="E6" s="2">
        <v>3518953248</v>
      </c>
      <c r="F6" s="9">
        <v>2628752014</v>
      </c>
    </row>
    <row r="7" spans="4:10" x14ac:dyDescent="0.3">
      <c r="D7" t="s">
        <v>13</v>
      </c>
      <c r="E7" s="2">
        <v>2612142414</v>
      </c>
      <c r="F7" s="2">
        <v>3196950533</v>
      </c>
      <c r="G7">
        <v>127052437</v>
      </c>
      <c r="H7">
        <v>122589847</v>
      </c>
      <c r="I7">
        <v>48537050</v>
      </c>
      <c r="J7">
        <v>37537952</v>
      </c>
    </row>
    <row r="8" spans="4:10" x14ac:dyDescent="0.3">
      <c r="D8" t="s">
        <v>14</v>
      </c>
      <c r="F8">
        <v>46.67</v>
      </c>
      <c r="G8">
        <v>47.47</v>
      </c>
      <c r="H8">
        <v>46.62</v>
      </c>
      <c r="I8">
        <v>51.67</v>
      </c>
      <c r="J8">
        <v>51.67</v>
      </c>
    </row>
    <row r="9" spans="4:10" x14ac:dyDescent="0.3">
      <c r="D9" t="s">
        <v>15</v>
      </c>
      <c r="E9" s="2">
        <v>883000</v>
      </c>
      <c r="F9" s="2">
        <v>770342</v>
      </c>
      <c r="G9">
        <v>553457</v>
      </c>
      <c r="H9">
        <v>120658</v>
      </c>
      <c r="I9">
        <v>2841886</v>
      </c>
      <c r="J9">
        <v>878856</v>
      </c>
    </row>
    <row r="10" spans="4:10" x14ac:dyDescent="0.3">
      <c r="D10" t="s">
        <v>16</v>
      </c>
      <c r="E10">
        <v>33.799999999999997</v>
      </c>
      <c r="F10" s="2">
        <v>24.1</v>
      </c>
    </row>
    <row r="11" spans="4:10" x14ac:dyDescent="0.3">
      <c r="D11" t="s">
        <v>17</v>
      </c>
    </row>
    <row r="12" spans="4:10" x14ac:dyDescent="0.3">
      <c r="D12" t="s">
        <v>70</v>
      </c>
      <c r="F12" s="2">
        <v>2611211560</v>
      </c>
      <c r="G12">
        <v>4155241928</v>
      </c>
      <c r="H12">
        <v>942078875</v>
      </c>
      <c r="I12">
        <v>4229209876</v>
      </c>
      <c r="J12">
        <v>3009339751</v>
      </c>
    </row>
    <row r="13" spans="4:10" x14ac:dyDescent="0.3">
      <c r="D13" t="s">
        <v>74</v>
      </c>
      <c r="E13">
        <v>185990007</v>
      </c>
      <c r="F13">
        <v>4956721</v>
      </c>
      <c r="G13">
        <v>15435195</v>
      </c>
      <c r="H13">
        <v>21909868</v>
      </c>
      <c r="I13">
        <v>15435195</v>
      </c>
      <c r="J13">
        <v>55602347</v>
      </c>
    </row>
    <row r="14" spans="4:10" x14ac:dyDescent="0.3">
      <c r="D14" t="s">
        <v>75</v>
      </c>
      <c r="G14">
        <v>248809</v>
      </c>
    </row>
    <row r="15" spans="4:10" x14ac:dyDescent="0.3">
      <c r="D15" t="s">
        <v>78</v>
      </c>
      <c r="E15">
        <v>-2471360</v>
      </c>
      <c r="F15">
        <v>-3086650</v>
      </c>
      <c r="G15">
        <v>-4339950</v>
      </c>
      <c r="H15">
        <v>-2598623</v>
      </c>
      <c r="I15">
        <v>-1954229</v>
      </c>
      <c r="J15">
        <v>-3545470</v>
      </c>
    </row>
    <row r="16" spans="4:10" x14ac:dyDescent="0.3">
      <c r="D16" t="s">
        <v>79</v>
      </c>
      <c r="E16">
        <v>2930460</v>
      </c>
      <c r="F16">
        <v>10181186</v>
      </c>
      <c r="G16">
        <v>-12947151</v>
      </c>
      <c r="H16">
        <v>16122455</v>
      </c>
      <c r="I16">
        <v>13468490</v>
      </c>
      <c r="J16">
        <v>6444144</v>
      </c>
    </row>
    <row r="17" spans="4:10" x14ac:dyDescent="0.3">
      <c r="D17" t="s">
        <v>21</v>
      </c>
      <c r="E17">
        <v>114800118</v>
      </c>
      <c r="F17">
        <v>118153442</v>
      </c>
      <c r="G17">
        <v>145532782</v>
      </c>
      <c r="H17">
        <v>14039142</v>
      </c>
      <c r="I17">
        <v>140383014</v>
      </c>
      <c r="J17">
        <v>135717842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8978-DB8E-4F3F-B9C1-F4866C2DFAB3}">
  <dimension ref="B2:K15"/>
  <sheetViews>
    <sheetView workbookViewId="0">
      <selection activeCell="C14" sqref="C14:H14"/>
    </sheetView>
  </sheetViews>
  <sheetFormatPr defaultRowHeight="14.4" x14ac:dyDescent="0.3"/>
  <cols>
    <col min="2" max="2" width="22.6640625" customWidth="1"/>
    <col min="3" max="5" width="12.33203125" bestFit="1" customWidth="1"/>
    <col min="6" max="8" width="13.44140625" bestFit="1" customWidth="1"/>
  </cols>
  <sheetData>
    <row r="2" spans="2:11" x14ac:dyDescent="0.3">
      <c r="B2" t="s">
        <v>18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</row>
    <row r="3" spans="2:11" x14ac:dyDescent="0.3">
      <c r="B3" t="s">
        <v>11</v>
      </c>
      <c r="D3">
        <v>21387000000</v>
      </c>
      <c r="F3">
        <v>23202000000</v>
      </c>
      <c r="H3">
        <v>28427000000</v>
      </c>
    </row>
    <row r="4" spans="2:11" x14ac:dyDescent="0.3">
      <c r="B4" t="s">
        <v>12</v>
      </c>
      <c r="C4" s="2">
        <v>3285017909</v>
      </c>
      <c r="D4" s="2">
        <v>3245074690</v>
      </c>
      <c r="E4" s="2">
        <v>1707590966</v>
      </c>
      <c r="F4" s="2">
        <v>3220810237</v>
      </c>
      <c r="G4" s="2">
        <v>3543631966</v>
      </c>
      <c r="H4" s="2">
        <v>3435595043</v>
      </c>
    </row>
    <row r="5" spans="2:11" x14ac:dyDescent="0.3">
      <c r="B5" t="s">
        <v>13</v>
      </c>
      <c r="C5" s="2">
        <v>9071944244</v>
      </c>
      <c r="D5" s="2">
        <v>9871498752</v>
      </c>
      <c r="E5" s="2">
        <v>9788135912</v>
      </c>
      <c r="F5" s="2">
        <v>10933326291</v>
      </c>
      <c r="G5" s="2">
        <v>12693654845</v>
      </c>
      <c r="H5" s="2">
        <v>4426635479</v>
      </c>
      <c r="K5" s="2"/>
    </row>
    <row r="6" spans="2:11" x14ac:dyDescent="0.3">
      <c r="B6" t="s">
        <v>14</v>
      </c>
    </row>
    <row r="7" spans="2:11" x14ac:dyDescent="0.3">
      <c r="B7" t="s">
        <v>15</v>
      </c>
      <c r="C7" s="2">
        <v>517877473</v>
      </c>
      <c r="D7" s="2">
        <v>571198927</v>
      </c>
      <c r="E7" s="2">
        <v>573729555</v>
      </c>
      <c r="F7" s="2">
        <v>516356600</v>
      </c>
      <c r="G7" s="2">
        <v>89611766</v>
      </c>
      <c r="H7" s="2">
        <v>142702697</v>
      </c>
    </row>
    <row r="8" spans="2:11" x14ac:dyDescent="0.3">
      <c r="B8" t="s">
        <v>16</v>
      </c>
      <c r="C8">
        <v>45.81</v>
      </c>
      <c r="D8">
        <v>43.36</v>
      </c>
      <c r="E8" s="2">
        <v>124.15</v>
      </c>
      <c r="F8">
        <v>30.04</v>
      </c>
      <c r="G8" s="2">
        <v>25.38</v>
      </c>
      <c r="H8">
        <v>17.84</v>
      </c>
    </row>
    <row r="9" spans="2:11" x14ac:dyDescent="0.3">
      <c r="B9" t="s">
        <v>17</v>
      </c>
    </row>
    <row r="10" spans="2:11" ht="43.2" x14ac:dyDescent="0.3">
      <c r="B10" t="s">
        <v>70</v>
      </c>
      <c r="C10" s="9" t="s">
        <v>146</v>
      </c>
      <c r="D10" s="2">
        <v>41949226</v>
      </c>
      <c r="E10" s="2">
        <v>149384750</v>
      </c>
      <c r="F10" s="2">
        <v>237897958</v>
      </c>
      <c r="G10" s="2">
        <v>1290672022</v>
      </c>
      <c r="H10" s="2">
        <v>1290672022</v>
      </c>
    </row>
    <row r="11" spans="2:11" x14ac:dyDescent="0.3">
      <c r="B11" t="s">
        <v>74</v>
      </c>
      <c r="C11" t="s">
        <v>147</v>
      </c>
      <c r="D11" s="2">
        <v>2782328798</v>
      </c>
      <c r="E11" s="2">
        <v>5413733052</v>
      </c>
      <c r="F11" s="2">
        <v>4843172576</v>
      </c>
      <c r="G11" s="2">
        <v>16467045135</v>
      </c>
      <c r="H11" s="2">
        <v>17767565065</v>
      </c>
    </row>
    <row r="12" spans="2:11" x14ac:dyDescent="0.3">
      <c r="B12" t="s">
        <v>75</v>
      </c>
    </row>
    <row r="13" spans="2:11" x14ac:dyDescent="0.3">
      <c r="B13" t="s">
        <v>78</v>
      </c>
      <c r="C13">
        <v>-2442960</v>
      </c>
      <c r="D13">
        <v>-3082096</v>
      </c>
      <c r="E13">
        <f>H14</f>
        <v>-4339950</v>
      </c>
      <c r="F13">
        <v>-2519623</v>
      </c>
      <c r="G13">
        <v>-1254248</v>
      </c>
      <c r="H13">
        <v>-3545488</v>
      </c>
    </row>
    <row r="14" spans="2:11" x14ac:dyDescent="0.3">
      <c r="B14" t="s">
        <v>79</v>
      </c>
      <c r="C14">
        <v>2320460</v>
      </c>
      <c r="D14">
        <v>2110231192</v>
      </c>
      <c r="E14">
        <v>1227151</v>
      </c>
      <c r="F14">
        <v>16122455</v>
      </c>
      <c r="G14">
        <v>12468478</v>
      </c>
      <c r="H14">
        <v>-4339950</v>
      </c>
    </row>
    <row r="15" spans="2:11" x14ac:dyDescent="0.3">
      <c r="B15" t="s">
        <v>21</v>
      </c>
      <c r="C15" s="2">
        <f t="shared" ref="C15:D15" si="0">C4</f>
        <v>3285017909</v>
      </c>
      <c r="D15" s="2">
        <f t="shared" si="0"/>
        <v>3245074690</v>
      </c>
      <c r="E15">
        <v>1707590966</v>
      </c>
      <c r="F15">
        <v>3220810237</v>
      </c>
      <c r="G15">
        <v>3543631966</v>
      </c>
      <c r="H15">
        <v>3435595043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9BD8-E352-4FCB-98E2-500CD5DC45BE}">
  <dimension ref="A1:N43"/>
  <sheetViews>
    <sheetView topLeftCell="H34" zoomScale="172" zoomScaleNormal="172" workbookViewId="0">
      <selection activeCell="J43" sqref="J43"/>
    </sheetView>
  </sheetViews>
  <sheetFormatPr defaultRowHeight="14.4" x14ac:dyDescent="0.3"/>
  <cols>
    <col min="1" max="1" width="19.33203125" customWidth="1"/>
    <col min="2" max="2" width="12" bestFit="1" customWidth="1"/>
    <col min="3" max="4" width="10" bestFit="1" customWidth="1"/>
    <col min="8" max="8" width="35.5546875" customWidth="1"/>
    <col min="9" max="11" width="12" bestFit="1" customWidth="1"/>
    <col min="12" max="12" width="11" bestFit="1" customWidth="1"/>
    <col min="13" max="13" width="12" bestFit="1" customWidth="1"/>
    <col min="14" max="14" width="10.88671875" customWidth="1"/>
  </cols>
  <sheetData>
    <row r="1" spans="1:14" x14ac:dyDescent="0.3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 t="s">
        <v>27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</row>
    <row r="2" spans="1:14" x14ac:dyDescent="0.3">
      <c r="A2" t="s">
        <v>19</v>
      </c>
      <c r="B2">
        <v>285059543</v>
      </c>
      <c r="C2">
        <v>396048274</v>
      </c>
      <c r="D2">
        <v>601966497</v>
      </c>
      <c r="E2">
        <v>534027579</v>
      </c>
      <c r="F2">
        <v>503600830</v>
      </c>
      <c r="G2">
        <v>530471262</v>
      </c>
      <c r="I2">
        <f xml:space="preserve"> G2 * (1 + $H$3)</f>
        <v>614583201.52332425</v>
      </c>
      <c r="J2">
        <f xml:space="preserve"> I2* (1 + $H$3)</f>
        <v>712031996.1737324</v>
      </c>
      <c r="K2">
        <f t="shared" ref="K2:N2" si="0" xml:space="preserve"> J2* (1 + $H$3)</f>
        <v>824932348.16459441</v>
      </c>
      <c r="L2">
        <f t="shared" si="0"/>
        <v>955734268.55147898</v>
      </c>
      <c r="M2">
        <f t="shared" si="0"/>
        <v>1107276244.0652637</v>
      </c>
      <c r="N2">
        <f t="shared" si="0"/>
        <v>1282846834.1200197</v>
      </c>
    </row>
    <row r="3" spans="1:14" x14ac:dyDescent="0.3">
      <c r="A3" t="s">
        <v>20</v>
      </c>
      <c r="C3">
        <f xml:space="preserve"> C2 / B2 -1</f>
        <v>0.38935279917992438</v>
      </c>
      <c r="D3">
        <f t="shared" ref="D3:G3" si="1" xml:space="preserve"> D2 / C2 -1</f>
        <v>0.51993213079878231</v>
      </c>
      <c r="E3">
        <f t="shared" si="1"/>
        <v>-0.11286162658318177</v>
      </c>
      <c r="F3">
        <f t="shared" si="1"/>
        <v>-5.6975988125886667E-2</v>
      </c>
      <c r="G3">
        <f t="shared" si="1"/>
        <v>5.3356607851500204E-2</v>
      </c>
      <c r="H3">
        <f xml:space="preserve"> AVERAGE(C3:G3)</f>
        <v>0.15856078462422768</v>
      </c>
    </row>
    <row r="4" spans="1:14" x14ac:dyDescent="0.3">
      <c r="C4">
        <v>0.05</v>
      </c>
      <c r="D4">
        <v>0.15</v>
      </c>
      <c r="E4">
        <v>0.2</v>
      </c>
      <c r="F4">
        <v>0.25</v>
      </c>
      <c r="G4">
        <v>0.35</v>
      </c>
      <c r="H4">
        <f xml:space="preserve"> SUMPRODUCT(C3:G3,C4:G4)</f>
        <v>7.9315949978730607E-2</v>
      </c>
    </row>
    <row r="5" spans="1:14" x14ac:dyDescent="0.3">
      <c r="A5" t="s">
        <v>21</v>
      </c>
      <c r="B5">
        <v>81759008</v>
      </c>
      <c r="C5">
        <v>102057103</v>
      </c>
      <c r="D5">
        <v>223026912</v>
      </c>
      <c r="E5">
        <v>164773552</v>
      </c>
      <c r="F5">
        <v>145587032</v>
      </c>
      <c r="G5">
        <v>143347278</v>
      </c>
      <c r="I5">
        <f xml:space="preserve"> G5 * (1 + $H$7)</f>
        <v>185942126.681752</v>
      </c>
      <c r="J5">
        <f xml:space="preserve"> I5 * (1 + $H$7)</f>
        <v>241193798.42659241</v>
      </c>
      <c r="K5">
        <f t="shared" ref="K5:N5" si="2" xml:space="preserve"> J5 * (1 + $H$7)</f>
        <v>312863198.01545447</v>
      </c>
      <c r="L5">
        <f t="shared" si="2"/>
        <v>405828762.22768378</v>
      </c>
      <c r="M5">
        <f t="shared" si="2"/>
        <v>526418528.27675307</v>
      </c>
      <c r="N5">
        <f t="shared" si="2"/>
        <v>682840874.54006243</v>
      </c>
    </row>
    <row r="6" spans="1:14" x14ac:dyDescent="0.3">
      <c r="A6" t="s">
        <v>20</v>
      </c>
      <c r="C6">
        <f xml:space="preserve"> C5 / B5 -1</f>
        <v>0.2482673835768654</v>
      </c>
      <c r="D6">
        <f t="shared" ref="D6:G6" si="3" xml:space="preserve"> D5 / C5 -1</f>
        <v>1.1853149407934889</v>
      </c>
      <c r="E6">
        <f t="shared" si="3"/>
        <v>-0.2611943082456345</v>
      </c>
      <c r="F6">
        <f t="shared" si="3"/>
        <v>-0.1164417454568194</v>
      </c>
      <c r="G6">
        <f t="shared" si="3"/>
        <v>-1.5384296040872658E-2</v>
      </c>
    </row>
    <row r="7" spans="1:14" x14ac:dyDescent="0.3">
      <c r="A7" t="s">
        <v>22</v>
      </c>
      <c r="B7">
        <f xml:space="preserve"> B5 / B2</f>
        <v>0.28681379033853288</v>
      </c>
      <c r="C7">
        <f t="shared" ref="C7:G7" si="4" xml:space="preserve"> C5 / C2</f>
        <v>0.25768854379605249</v>
      </c>
      <c r="D7">
        <f t="shared" si="4"/>
        <v>0.37049721722303758</v>
      </c>
      <c r="E7">
        <f t="shared" si="4"/>
        <v>0.30854876878933624</v>
      </c>
      <c r="F7">
        <f t="shared" si="4"/>
        <v>0.28909212083705266</v>
      </c>
      <c r="G7">
        <f t="shared" si="4"/>
        <v>0.2702262841903017</v>
      </c>
      <c r="H7">
        <f xml:space="preserve"> AVERAGE(B7:G7)</f>
        <v>0.29714445419571894</v>
      </c>
    </row>
    <row r="8" spans="1:14" x14ac:dyDescent="0.3">
      <c r="A8" t="s">
        <v>13</v>
      </c>
      <c r="B8">
        <v>48689408</v>
      </c>
      <c r="C8">
        <v>86877032</v>
      </c>
      <c r="D8">
        <v>158403638</v>
      </c>
      <c r="E8">
        <v>117054458</v>
      </c>
      <c r="F8">
        <v>113589841</v>
      </c>
      <c r="G8">
        <v>97530858</v>
      </c>
      <c r="I8">
        <f xml:space="preserve"> $H$10 * I2</f>
        <v>131306905.38833524</v>
      </c>
      <c r="J8">
        <f t="shared" ref="J8:N8" si="5" xml:space="preserve"> $H$10 * J2</f>
        <v>152127031.33328891</v>
      </c>
      <c r="K8">
        <f t="shared" si="5"/>
        <v>176248412.78404966</v>
      </c>
      <c r="L8">
        <f t="shared" si="5"/>
        <v>204194499.40386331</v>
      </c>
      <c r="M8">
        <f t="shared" si="5"/>
        <v>236571739.44529125</v>
      </c>
      <c r="N8">
        <f t="shared" si="5"/>
        <v>274082740.07165498</v>
      </c>
    </row>
    <row r="9" spans="1:14" x14ac:dyDescent="0.3">
      <c r="A9" t="s">
        <v>20</v>
      </c>
      <c r="C9">
        <f xml:space="preserve"> C8 / B8 -1</f>
        <v>0.78431070675576908</v>
      </c>
      <c r="D9">
        <f t="shared" ref="D9:G9" si="6" xml:space="preserve"> D8 / C8 -1</f>
        <v>0.82330858172042531</v>
      </c>
      <c r="E9">
        <f t="shared" si="6"/>
        <v>-0.26103680775311489</v>
      </c>
      <c r="F9">
        <f t="shared" si="6"/>
        <v>-2.959833447778637E-2</v>
      </c>
      <c r="G9">
        <f t="shared" si="6"/>
        <v>-0.14137693000204132</v>
      </c>
    </row>
    <row r="10" spans="1:14" x14ac:dyDescent="0.3">
      <c r="A10" t="s">
        <v>23</v>
      </c>
      <c r="B10">
        <f xml:space="preserve"> B8 / B2</f>
        <v>0.17080434314735429</v>
      </c>
      <c r="C10">
        <f t="shared" ref="C10:G10" si="7" xml:space="preserve"> C8 / C2</f>
        <v>0.21935970361027252</v>
      </c>
      <c r="D10">
        <f t="shared" si="7"/>
        <v>0.26314361146248311</v>
      </c>
      <c r="E10">
        <f t="shared" si="7"/>
        <v>0.21919178447523588</v>
      </c>
      <c r="F10">
        <f t="shared" si="7"/>
        <v>0.22555530935086029</v>
      </c>
      <c r="G10">
        <f t="shared" si="7"/>
        <v>0.1838570059993184</v>
      </c>
      <c r="H10">
        <f xml:space="preserve"> AVERAGE(B10:G10)</f>
        <v>0.21365195967425407</v>
      </c>
    </row>
    <row r="11" spans="1:14" x14ac:dyDescent="0.3">
      <c r="A11" t="s">
        <v>14</v>
      </c>
      <c r="B11">
        <v>1.49</v>
      </c>
      <c r="C11">
        <v>1.27</v>
      </c>
      <c r="D11">
        <v>2.1</v>
      </c>
      <c r="E11">
        <v>1.41</v>
      </c>
      <c r="F11">
        <v>1.22</v>
      </c>
      <c r="G11">
        <v>1.05</v>
      </c>
      <c r="I11">
        <f t="shared" ref="I11:N11" si="8">I13/($G$17)</f>
        <v>0.9130314433401252</v>
      </c>
      <c r="J11">
        <f t="shared" si="8"/>
        <v>1.0578024253827265</v>
      </c>
      <c r="K11">
        <f t="shared" si="8"/>
        <v>1.2255284079288229</v>
      </c>
      <c r="L11">
        <f t="shared" si="8"/>
        <v>1.4198491538692972</v>
      </c>
      <c r="M11">
        <f t="shared" si="8"/>
        <v>1.6449815497548588</v>
      </c>
      <c r="N11">
        <f t="shared" si="8"/>
        <v>1.905811114976367</v>
      </c>
    </row>
    <row r="12" spans="1:14" x14ac:dyDescent="0.3">
      <c r="A12" t="s">
        <v>20</v>
      </c>
      <c r="C12">
        <f xml:space="preserve"> C11 / B11 -1</f>
        <v>-0.1476510067114094</v>
      </c>
      <c r="D12">
        <f t="shared" ref="D12:G12" si="9" xml:space="preserve"> D11 / C11 -1</f>
        <v>0.65354330708661412</v>
      </c>
      <c r="E12">
        <f t="shared" si="9"/>
        <v>-0.32857142857142863</v>
      </c>
      <c r="F12">
        <f t="shared" si="9"/>
        <v>-0.13475177304964536</v>
      </c>
      <c r="G12">
        <f t="shared" si="9"/>
        <v>-0.1393442622950819</v>
      </c>
      <c r="H12">
        <f xml:space="preserve"> AVERAGE(C12:G12)</f>
        <v>-1.9355032708190233E-2</v>
      </c>
    </row>
    <row r="13" spans="1:14" x14ac:dyDescent="0.3">
      <c r="A13" t="s">
        <v>24</v>
      </c>
      <c r="B13">
        <v>55134572</v>
      </c>
      <c r="C13">
        <v>120654382</v>
      </c>
      <c r="D13">
        <v>182138655</v>
      </c>
      <c r="E13">
        <v>17848561</v>
      </c>
      <c r="F13">
        <v>2868779</v>
      </c>
      <c r="G13">
        <v>2587352</v>
      </c>
      <c r="I13">
        <f xml:space="preserve"> $H$16 * I8</f>
        <v>84808323.857086465</v>
      </c>
      <c r="J13">
        <f t="shared" ref="J13:N13" si="10" xml:space="preserve"> $H$16 * J8</f>
        <v>98255598.230531707</v>
      </c>
      <c r="K13">
        <f t="shared" si="10"/>
        <v>113835082.97968769</v>
      </c>
      <c r="L13">
        <f t="shared" si="10"/>
        <v>131884863.05471101</v>
      </c>
      <c r="M13">
        <f xml:space="preserve"> $H$16 * M8</f>
        <v>152796630.42072481</v>
      </c>
      <c r="N13">
        <f t="shared" si="10"/>
        <v>177024184.02817306</v>
      </c>
    </row>
    <row r="14" spans="1:14" x14ac:dyDescent="0.3">
      <c r="A14" t="s">
        <v>20</v>
      </c>
      <c r="C14">
        <f xml:space="preserve"> C13 / B13 -1</f>
        <v>1.1883616326975388</v>
      </c>
      <c r="D14">
        <f t="shared" ref="D14:G14" si="11" xml:space="preserve"> D13 / C13 -1</f>
        <v>0.50959005367911137</v>
      </c>
      <c r="E14">
        <f t="shared" si="11"/>
        <v>-0.90200563960461877</v>
      </c>
      <c r="F14">
        <f t="shared" si="11"/>
        <v>-0.83927113227783456</v>
      </c>
      <c r="G14">
        <f t="shared" si="11"/>
        <v>-9.8099923347180096E-2</v>
      </c>
    </row>
    <row r="15" spans="1:14" x14ac:dyDescent="0.3">
      <c r="A15" t="s">
        <v>23</v>
      </c>
      <c r="B15">
        <f xml:space="preserve"> B13 / B2</f>
        <v>0.19341422995265239</v>
      </c>
      <c r="C15">
        <f t="shared" ref="C15:G15" si="12" xml:space="preserve"> C13 / C2</f>
        <v>0.30464564529323007</v>
      </c>
      <c r="D15">
        <f t="shared" si="12"/>
        <v>0.30257274434327863</v>
      </c>
      <c r="E15">
        <f t="shared" si="12"/>
        <v>3.3422545392547978E-2</v>
      </c>
      <c r="F15">
        <f t="shared" si="12"/>
        <v>5.6965335025361257E-3</v>
      </c>
      <c r="G15">
        <f t="shared" si="12"/>
        <v>4.8774593184276963E-3</v>
      </c>
    </row>
    <row r="16" spans="1:14" x14ac:dyDescent="0.3">
      <c r="A16" t="s">
        <v>25</v>
      </c>
      <c r="B16">
        <f xml:space="preserve"> B13 / B8</f>
        <v>1.1323730204318772</v>
      </c>
      <c r="C16">
        <f t="shared" ref="C16:G16" si="13" xml:space="preserve"> C13 / C8</f>
        <v>1.3887949348914221</v>
      </c>
      <c r="D16">
        <f t="shared" si="13"/>
        <v>1.1498388376660895</v>
      </c>
      <c r="E16">
        <f t="shared" si="13"/>
        <v>0.15248083075998695</v>
      </c>
      <c r="F16">
        <f t="shared" si="13"/>
        <v>2.5255594820314961E-2</v>
      </c>
      <c r="G16">
        <f t="shared" si="13"/>
        <v>2.6528547508522893E-2</v>
      </c>
      <c r="H16">
        <f xml:space="preserve"> AVERAGE(B16:G16)</f>
        <v>0.64587862767970228</v>
      </c>
    </row>
    <row r="17" spans="1:14" x14ac:dyDescent="0.3">
      <c r="A17" t="s">
        <v>26</v>
      </c>
      <c r="B17">
        <f xml:space="preserve"> B8 / B11</f>
        <v>32677455.033557046</v>
      </c>
      <c r="C17">
        <f t="shared" ref="C17:G17" si="14" xml:space="preserve"> C8 / C11</f>
        <v>68407111.811023623</v>
      </c>
      <c r="D17">
        <f t="shared" si="14"/>
        <v>75430303.809523806</v>
      </c>
      <c r="E17">
        <f t="shared" si="14"/>
        <v>83017346.099290788</v>
      </c>
      <c r="F17">
        <f t="shared" si="14"/>
        <v>93106427.049180329</v>
      </c>
      <c r="G17">
        <f t="shared" si="14"/>
        <v>92886531.428571418</v>
      </c>
      <c r="I17">
        <f xml:space="preserve"> I11</f>
        <v>0.9130314433401252</v>
      </c>
      <c r="J17">
        <f t="shared" ref="J17:N17" si="15" xml:space="preserve"> J11</f>
        <v>1.0578024253827265</v>
      </c>
      <c r="K17">
        <f t="shared" si="15"/>
        <v>1.2255284079288229</v>
      </c>
      <c r="L17">
        <f t="shared" si="15"/>
        <v>1.4198491538692972</v>
      </c>
      <c r="M17">
        <f t="shared" si="15"/>
        <v>1.6449815497548588</v>
      </c>
      <c r="N17">
        <f t="shared" si="15"/>
        <v>1.905811114976367</v>
      </c>
    </row>
    <row r="18" spans="1:14" x14ac:dyDescent="0.3">
      <c r="C18">
        <f xml:space="preserve"> C17/ B17 -1</f>
        <v>1.0934039000520444</v>
      </c>
      <c r="D18">
        <f t="shared" ref="D18:G18" si="16" xml:space="preserve"> D17/ C17 -1</f>
        <v>0.10266757084997136</v>
      </c>
      <c r="E18">
        <f t="shared" si="16"/>
        <v>0.10058347781451005</v>
      </c>
      <c r="F18">
        <f t="shared" si="16"/>
        <v>0.12152979375927964</v>
      </c>
      <c r="G18">
        <f t="shared" si="16"/>
        <v>-2.3617662880861534E-3</v>
      </c>
      <c r="H18" t="s">
        <v>45</v>
      </c>
      <c r="M18">
        <f xml:space="preserve"> N18</f>
        <v>26.198350642047458</v>
      </c>
      <c r="N18">
        <f xml:space="preserve"> N17 / (I22 - I25)</f>
        <v>26.198350642047458</v>
      </c>
    </row>
    <row r="19" spans="1:14" x14ac:dyDescent="0.3">
      <c r="G19">
        <f xml:space="preserve"> AVERAGE(C18:G18)</f>
        <v>0.28316459523754384</v>
      </c>
      <c r="H19" t="s">
        <v>48</v>
      </c>
      <c r="I19">
        <f xml:space="preserve"> I17 + I18</f>
        <v>0.9130314433401252</v>
      </c>
      <c r="J19">
        <f t="shared" ref="J19:M19" si="17" xml:space="preserve"> J17 + J18</f>
        <v>1.0578024253827265</v>
      </c>
      <c r="K19">
        <f t="shared" si="17"/>
        <v>1.2255284079288229</v>
      </c>
      <c r="L19">
        <f t="shared" si="17"/>
        <v>1.4198491538692972</v>
      </c>
      <c r="M19">
        <f t="shared" si="17"/>
        <v>27.843332191802318</v>
      </c>
    </row>
    <row r="20" spans="1:14" x14ac:dyDescent="0.3">
      <c r="H20" t="s">
        <v>47</v>
      </c>
      <c r="I20">
        <f xml:space="preserve"> I19 / (1 + $I$22) ^ I21</f>
        <v>0.8024918349685396</v>
      </c>
      <c r="J20">
        <f t="shared" ref="J20:M20" si="18" xml:space="preserve"> J19 / (1 + $I$22) ^ J21</f>
        <v>0.81717361327212168</v>
      </c>
      <c r="K20">
        <f t="shared" si="18"/>
        <v>0.83212399818920801</v>
      </c>
      <c r="L20">
        <f t="shared" si="18"/>
        <v>0.8473479039414491</v>
      </c>
      <c r="M20">
        <f t="shared" si="18"/>
        <v>14.604801192604588</v>
      </c>
      <c r="N20">
        <f xml:space="preserve"> SUM(I20:M20)</f>
        <v>17.903938542975908</v>
      </c>
    </row>
    <row r="21" spans="1:14" x14ac:dyDescent="0.3">
      <c r="H21" t="s">
        <v>46</v>
      </c>
      <c r="I21">
        <v>1</v>
      </c>
      <c r="J21">
        <v>2</v>
      </c>
      <c r="K21">
        <v>3</v>
      </c>
      <c r="L21">
        <v>4</v>
      </c>
      <c r="M21">
        <v>5</v>
      </c>
    </row>
    <row r="22" spans="1:14" x14ac:dyDescent="0.3">
      <c r="H22" t="s">
        <v>28</v>
      </c>
      <c r="I22">
        <f xml:space="preserve"> RRR!D29 + RRR!D30</f>
        <v>0.13774546176649782</v>
      </c>
    </row>
    <row r="23" spans="1:14" x14ac:dyDescent="0.3">
      <c r="H23" t="s">
        <v>29</v>
      </c>
      <c r="I23">
        <v>1.42</v>
      </c>
      <c r="J23" t="s">
        <v>49</v>
      </c>
      <c r="L23">
        <f xml:space="preserve"> N20 * I23</f>
        <v>25.423592731025789</v>
      </c>
      <c r="M23" t="s">
        <v>50</v>
      </c>
    </row>
    <row r="24" spans="1:14" x14ac:dyDescent="0.3">
      <c r="H24" t="s">
        <v>30</v>
      </c>
      <c r="I24">
        <v>6.7500000000000004E-2</v>
      </c>
      <c r="J24" t="s">
        <v>51</v>
      </c>
      <c r="L24">
        <v>24.56</v>
      </c>
    </row>
    <row r="25" spans="1:14" x14ac:dyDescent="0.3">
      <c r="H25" t="s">
        <v>31</v>
      </c>
      <c r="I25">
        <v>6.5000000000000002E-2</v>
      </c>
    </row>
    <row r="26" spans="1:14" x14ac:dyDescent="0.3">
      <c r="H26" t="s">
        <v>64</v>
      </c>
    </row>
    <row r="27" spans="1:14" x14ac:dyDescent="0.3">
      <c r="H27" t="s">
        <v>65</v>
      </c>
      <c r="I27">
        <f xml:space="preserve"> I17</f>
        <v>0.9130314433401252</v>
      </c>
      <c r="J27">
        <f t="shared" ref="J27:L27" si="19" xml:space="preserve"> J17</f>
        <v>1.0578024253827265</v>
      </c>
      <c r="K27">
        <f t="shared" si="19"/>
        <v>1.2255284079288229</v>
      </c>
      <c r="L27">
        <f t="shared" si="19"/>
        <v>1.4198491538692972</v>
      </c>
      <c r="M27">
        <f>M17 + J43 * N11</f>
        <v>46.480246813526662</v>
      </c>
    </row>
    <row r="28" spans="1:14" x14ac:dyDescent="0.3">
      <c r="H28" t="s">
        <v>66</v>
      </c>
      <c r="I28">
        <f xml:space="preserve"> I27 / (1 +$I$22) ^ I21</f>
        <v>0.8024918349685396</v>
      </c>
      <c r="J28">
        <f t="shared" ref="J28:M28" si="20" xml:space="preserve"> J27 / (1 +$I$22) ^ J21</f>
        <v>0.81717361327212168</v>
      </c>
      <c r="K28">
        <f t="shared" si="20"/>
        <v>0.83212399818920801</v>
      </c>
      <c r="L28">
        <f t="shared" si="20"/>
        <v>0.8473479039414491</v>
      </c>
      <c r="M28">
        <f t="shared" si="20"/>
        <v>24.38051449512259</v>
      </c>
    </row>
    <row r="29" spans="1:14" x14ac:dyDescent="0.3">
      <c r="J29" t="s">
        <v>67</v>
      </c>
      <c r="L29">
        <f xml:space="preserve"> SUM(I28:M28)</f>
        <v>27.679651845493908</v>
      </c>
    </row>
    <row r="32" spans="1:14" x14ac:dyDescent="0.3">
      <c r="H32" t="s">
        <v>52</v>
      </c>
      <c r="I32">
        <v>25.94</v>
      </c>
    </row>
    <row r="33" spans="8:10" x14ac:dyDescent="0.3">
      <c r="H33" s="4" t="s">
        <v>53</v>
      </c>
      <c r="I33" s="4">
        <v>84.8</v>
      </c>
    </row>
    <row r="34" spans="8:10" x14ac:dyDescent="0.3">
      <c r="H34" t="s">
        <v>54</v>
      </c>
      <c r="I34">
        <v>6.59</v>
      </c>
    </row>
    <row r="35" spans="8:10" x14ac:dyDescent="0.3">
      <c r="H35" t="s">
        <v>55</v>
      </c>
      <c r="I35">
        <v>26.28</v>
      </c>
    </row>
    <row r="36" spans="8:10" x14ac:dyDescent="0.3">
      <c r="H36" t="s">
        <v>56</v>
      </c>
      <c r="I36">
        <v>9.9499999999999993</v>
      </c>
    </row>
    <row r="37" spans="8:10" x14ac:dyDescent="0.3">
      <c r="H37" t="s">
        <v>57</v>
      </c>
      <c r="I37">
        <v>37.01</v>
      </c>
    </row>
    <row r="38" spans="8:10" x14ac:dyDescent="0.3">
      <c r="H38" t="s">
        <v>62</v>
      </c>
      <c r="I38">
        <v>31</v>
      </c>
    </row>
    <row r="39" spans="8:10" x14ac:dyDescent="0.3">
      <c r="H39" t="s">
        <v>58</v>
      </c>
      <c r="I39">
        <v>27.61</v>
      </c>
    </row>
    <row r="40" spans="8:10" x14ac:dyDescent="0.3">
      <c r="H40" t="s">
        <v>59</v>
      </c>
      <c r="I40">
        <v>12.05</v>
      </c>
    </row>
    <row r="41" spans="8:10" x14ac:dyDescent="0.3">
      <c r="H41" t="s">
        <v>60</v>
      </c>
      <c r="I41">
        <v>31.96</v>
      </c>
    </row>
    <row r="42" spans="8:10" x14ac:dyDescent="0.3">
      <c r="H42" t="s">
        <v>61</v>
      </c>
      <c r="I42">
        <v>29.28</v>
      </c>
    </row>
    <row r="43" spans="8:10" x14ac:dyDescent="0.3">
      <c r="H43" s="4" t="s">
        <v>63</v>
      </c>
      <c r="I43" s="4">
        <v>62.8</v>
      </c>
      <c r="J43">
        <f xml:space="preserve"> AVERAGE(I34:I42)</f>
        <v>23.525555555555556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3461-5096-4480-8425-373012D94F55}">
  <dimension ref="A1:H44"/>
  <sheetViews>
    <sheetView zoomScale="120" zoomScaleNormal="120" workbookViewId="0">
      <selection activeCell="G4" sqref="G4"/>
    </sheetView>
  </sheetViews>
  <sheetFormatPr defaultRowHeight="14.4" x14ac:dyDescent="0.3"/>
  <cols>
    <col min="2" max="2" width="18.5546875" customWidth="1"/>
    <col min="3" max="3" width="21.5546875" customWidth="1"/>
    <col min="4" max="4" width="19.88671875" customWidth="1"/>
    <col min="5" max="5" width="13.88671875" customWidth="1"/>
    <col min="6" max="6" width="13" customWidth="1"/>
    <col min="7" max="7" width="11.88671875" customWidth="1"/>
  </cols>
  <sheetData>
    <row r="1" spans="1:8" x14ac:dyDescent="0.3">
      <c r="B1" t="s">
        <v>68</v>
      </c>
    </row>
    <row r="2" spans="1:8" x14ac:dyDescent="0.3"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20</v>
      </c>
    </row>
    <row r="3" spans="1:8" x14ac:dyDescent="0.3">
      <c r="B3">
        <v>2017</v>
      </c>
      <c r="C3">
        <v>41405118</v>
      </c>
      <c r="D3">
        <v>2190986</v>
      </c>
      <c r="E3">
        <v>459100</v>
      </c>
      <c r="F3">
        <f xml:space="preserve"> C3 - D3 + E3</f>
        <v>39673232</v>
      </c>
    </row>
    <row r="4" spans="1:8" x14ac:dyDescent="0.3">
      <c r="B4">
        <v>2018</v>
      </c>
      <c r="C4">
        <v>110155442</v>
      </c>
      <c r="D4">
        <v>4956721</v>
      </c>
      <c r="E4">
        <v>7094536</v>
      </c>
      <c r="F4">
        <f t="shared" ref="F4:F8" si="0" xml:space="preserve"> C4 - D4 + E4</f>
        <v>112293257</v>
      </c>
      <c r="G4">
        <f xml:space="preserve"> F4 / F3 -1</f>
        <v>1.8304539695681967</v>
      </c>
      <c r="H4">
        <f xml:space="preserve"> 1+ G4</f>
        <v>2.8304539695681967</v>
      </c>
    </row>
    <row r="5" spans="1:8" x14ac:dyDescent="0.3">
      <c r="B5">
        <v>2019</v>
      </c>
      <c r="C5">
        <v>204552782</v>
      </c>
      <c r="D5">
        <v>185739240</v>
      </c>
      <c r="E5">
        <v>-17287101</v>
      </c>
      <c r="F5">
        <f t="shared" si="0"/>
        <v>1526441</v>
      </c>
      <c r="G5">
        <f t="shared" ref="G5:G8" si="1" xml:space="preserve"> F5 / F4 -1</f>
        <v>-0.98640665485372825</v>
      </c>
      <c r="H5">
        <f t="shared" ref="H5:H8" si="2" xml:space="preserve"> 1+ G5</f>
        <v>1.3593345146271751E-2</v>
      </c>
    </row>
    <row r="6" spans="1:8" x14ac:dyDescent="0.3">
      <c r="B6">
        <v>2020</v>
      </c>
      <c r="C6">
        <v>170096146</v>
      </c>
      <c r="D6">
        <v>55602347</v>
      </c>
      <c r="E6">
        <v>13523832</v>
      </c>
      <c r="F6">
        <f t="shared" si="0"/>
        <v>128017631</v>
      </c>
      <c r="G6">
        <f t="shared" si="1"/>
        <v>82.866740345679915</v>
      </c>
      <c r="H6">
        <f t="shared" si="2"/>
        <v>83.866740345679915</v>
      </c>
    </row>
    <row r="7" spans="1:8" x14ac:dyDescent="0.3">
      <c r="B7">
        <v>2021</v>
      </c>
      <c r="C7">
        <v>180383901</v>
      </c>
      <c r="D7">
        <v>809400</v>
      </c>
      <c r="E7">
        <v>11514261</v>
      </c>
      <c r="F7">
        <f t="shared" si="0"/>
        <v>191088762</v>
      </c>
      <c r="G7">
        <f t="shared" si="1"/>
        <v>0.49267534875723484</v>
      </c>
      <c r="H7">
        <f t="shared" si="2"/>
        <v>1.4926753487572348</v>
      </c>
    </row>
    <row r="8" spans="1:8" x14ac:dyDescent="0.3">
      <c r="B8">
        <v>2022</v>
      </c>
      <c r="C8">
        <v>179571684</v>
      </c>
      <c r="D8">
        <v>15435195</v>
      </c>
      <c r="E8">
        <v>2898674</v>
      </c>
      <c r="F8">
        <f t="shared" si="0"/>
        <v>167035163</v>
      </c>
      <c r="G8">
        <f t="shared" si="1"/>
        <v>-0.1258765756198682</v>
      </c>
      <c r="H8">
        <f t="shared" si="2"/>
        <v>0.8741234243801318</v>
      </c>
    </row>
    <row r="9" spans="1:8" x14ac:dyDescent="0.3">
      <c r="H9">
        <f xml:space="preserve"> GEOMEAN(H4:H8) -1</f>
        <v>0.33309796251784762</v>
      </c>
    </row>
    <row r="10" spans="1:8" x14ac:dyDescent="0.3">
      <c r="B10" t="s">
        <v>71</v>
      </c>
      <c r="E10" t="s">
        <v>77</v>
      </c>
    </row>
    <row r="11" spans="1:8" x14ac:dyDescent="0.3">
      <c r="B11" t="s">
        <v>74</v>
      </c>
      <c r="C11" t="s">
        <v>75</v>
      </c>
      <c r="D11" t="s">
        <v>76</v>
      </c>
      <c r="E11" t="s">
        <v>78</v>
      </c>
      <c r="F11" t="s">
        <v>79</v>
      </c>
      <c r="G11" t="s">
        <v>80</v>
      </c>
    </row>
    <row r="12" spans="1:8" x14ac:dyDescent="0.3">
      <c r="A12">
        <v>2017</v>
      </c>
      <c r="B12">
        <v>21909868</v>
      </c>
      <c r="D12">
        <f xml:space="preserve"> B12 -C12</f>
        <v>21909868</v>
      </c>
      <c r="E12">
        <v>-2471360</v>
      </c>
      <c r="F12">
        <v>2930460</v>
      </c>
      <c r="G12">
        <f xml:space="preserve"> E12 + F12</f>
        <v>459100</v>
      </c>
    </row>
    <row r="13" spans="1:8" x14ac:dyDescent="0.3">
      <c r="A13">
        <v>2018</v>
      </c>
      <c r="B13">
        <v>4956721</v>
      </c>
      <c r="D13">
        <f t="shared" ref="D13:D17" si="3" xml:space="preserve"> B13 -C13</f>
        <v>4956721</v>
      </c>
      <c r="E13">
        <v>-3086650</v>
      </c>
      <c r="F13">
        <v>10181186</v>
      </c>
      <c r="G13">
        <f t="shared" ref="G13:G17" si="4" xml:space="preserve"> E13 + F13</f>
        <v>7094536</v>
      </c>
    </row>
    <row r="14" spans="1:8" x14ac:dyDescent="0.3">
      <c r="A14">
        <v>2019</v>
      </c>
      <c r="B14">
        <v>185990007</v>
      </c>
      <c r="C14">
        <v>250767</v>
      </c>
      <c r="D14">
        <f t="shared" si="3"/>
        <v>185739240</v>
      </c>
      <c r="E14">
        <v>-4339950</v>
      </c>
      <c r="F14">
        <v>-12947151</v>
      </c>
      <c r="G14">
        <f t="shared" si="4"/>
        <v>-17287101</v>
      </c>
    </row>
    <row r="15" spans="1:8" x14ac:dyDescent="0.3">
      <c r="A15">
        <v>2020</v>
      </c>
      <c r="B15">
        <v>55602347</v>
      </c>
      <c r="D15">
        <f t="shared" si="3"/>
        <v>55602347</v>
      </c>
      <c r="E15">
        <v>-2598623</v>
      </c>
      <c r="F15">
        <v>16122455</v>
      </c>
      <c r="G15">
        <f t="shared" si="4"/>
        <v>13523832</v>
      </c>
    </row>
    <row r="16" spans="1:8" x14ac:dyDescent="0.3">
      <c r="A16">
        <v>2021</v>
      </c>
      <c r="B16">
        <v>809400</v>
      </c>
      <c r="D16">
        <f t="shared" si="3"/>
        <v>809400</v>
      </c>
      <c r="E16">
        <v>-1954229</v>
      </c>
      <c r="F16">
        <v>13468490</v>
      </c>
      <c r="G16">
        <f t="shared" si="4"/>
        <v>11514261</v>
      </c>
    </row>
    <row r="17" spans="1:8" x14ac:dyDescent="0.3">
      <c r="A17">
        <v>2022</v>
      </c>
      <c r="B17">
        <v>15435195</v>
      </c>
      <c r="D17">
        <f t="shared" si="3"/>
        <v>15435195</v>
      </c>
      <c r="E17">
        <v>-3545470</v>
      </c>
      <c r="F17">
        <v>6444144</v>
      </c>
      <c r="G17">
        <f t="shared" si="4"/>
        <v>2898674</v>
      </c>
    </row>
    <row r="19" spans="1:8" x14ac:dyDescent="0.3">
      <c r="B19" t="s">
        <v>87</v>
      </c>
      <c r="C19" t="s">
        <v>21</v>
      </c>
      <c r="D19" t="s">
        <v>71</v>
      </c>
      <c r="E19" t="s">
        <v>72</v>
      </c>
      <c r="F19" t="s">
        <v>73</v>
      </c>
    </row>
    <row r="20" spans="1:8" x14ac:dyDescent="0.3">
      <c r="C20">
        <v>81759008</v>
      </c>
      <c r="D20">
        <v>2190986</v>
      </c>
      <c r="E20">
        <v>459100</v>
      </c>
      <c r="F20">
        <f xml:space="preserve"> C20 - D20 + E20</f>
        <v>80027122</v>
      </c>
    </row>
    <row r="21" spans="1:8" x14ac:dyDescent="0.3">
      <c r="C21">
        <v>102057103</v>
      </c>
      <c r="D21">
        <v>4956721</v>
      </c>
      <c r="E21">
        <v>7094536</v>
      </c>
      <c r="F21">
        <f t="shared" ref="F21:F25" si="5" xml:space="preserve"> C21 - D21 + E21</f>
        <v>104194918</v>
      </c>
      <c r="G21">
        <f xml:space="preserve"> F21 / ABS(F20) -1</f>
        <v>0.30199506612270777</v>
      </c>
      <c r="H21">
        <f xml:space="preserve"> 1 + G21</f>
        <v>1.3019950661227078</v>
      </c>
    </row>
    <row r="22" spans="1:8" x14ac:dyDescent="0.3">
      <c r="C22">
        <v>223026912</v>
      </c>
      <c r="D22">
        <v>185739240</v>
      </c>
      <c r="E22">
        <v>-17287101</v>
      </c>
      <c r="F22">
        <f t="shared" si="5"/>
        <v>20000571</v>
      </c>
      <c r="G22">
        <f xml:space="preserve"> F22 / F21 -1</f>
        <v>-0.80804657862488072</v>
      </c>
      <c r="H22">
        <f t="shared" ref="H22:H25" si="6" xml:space="preserve"> 1 + G22</f>
        <v>0.19195342137511928</v>
      </c>
    </row>
    <row r="23" spans="1:8" x14ac:dyDescent="0.3">
      <c r="C23">
        <v>164773552</v>
      </c>
      <c r="D23">
        <v>55602347</v>
      </c>
      <c r="E23">
        <v>13523832</v>
      </c>
      <c r="F23">
        <f t="shared" si="5"/>
        <v>122695037</v>
      </c>
      <c r="G23">
        <f xml:space="preserve"> F23 / F22 -1</f>
        <v>5.1345767078349915</v>
      </c>
      <c r="H23">
        <f t="shared" si="6"/>
        <v>6.1345767078349915</v>
      </c>
    </row>
    <row r="24" spans="1:8" x14ac:dyDescent="0.3">
      <c r="C24">
        <v>145587032</v>
      </c>
      <c r="D24">
        <v>809400</v>
      </c>
      <c r="E24">
        <v>11514261</v>
      </c>
      <c r="F24">
        <f t="shared" si="5"/>
        <v>156291893</v>
      </c>
      <c r="G24">
        <f t="shared" ref="G24:G25" si="7" xml:space="preserve"> F24 / ABS(F23) -1</f>
        <v>0.27382408303931638</v>
      </c>
      <c r="H24">
        <f t="shared" si="6"/>
        <v>1.2738240830393164</v>
      </c>
    </row>
    <row r="25" spans="1:8" x14ac:dyDescent="0.3">
      <c r="C25">
        <v>143347278</v>
      </c>
      <c r="D25">
        <v>15435195</v>
      </c>
      <c r="E25">
        <v>2898674</v>
      </c>
      <c r="F25">
        <f t="shared" si="5"/>
        <v>130810757</v>
      </c>
      <c r="G25">
        <f t="shared" si="7"/>
        <v>-0.16303555808873593</v>
      </c>
      <c r="H25">
        <f t="shared" si="6"/>
        <v>0.83696444191126407</v>
      </c>
    </row>
    <row r="26" spans="1:8" x14ac:dyDescent="0.3">
      <c r="H26">
        <f xml:space="preserve"> GEOMEAN(H21:H25) -1</f>
        <v>0.10326858498690061</v>
      </c>
    </row>
    <row r="28" spans="1:8" x14ac:dyDescent="0.3">
      <c r="B28" t="s">
        <v>81</v>
      </c>
      <c r="C28" t="s">
        <v>83</v>
      </c>
      <c r="D28">
        <v>0.13774546176649799</v>
      </c>
    </row>
    <row r="29" spans="1:8" x14ac:dyDescent="0.3">
      <c r="B29" t="s">
        <v>69</v>
      </c>
      <c r="C29" t="s">
        <v>68</v>
      </c>
      <c r="D29" t="s">
        <v>82</v>
      </c>
      <c r="E29" t="s">
        <v>84</v>
      </c>
    </row>
    <row r="30" spans="1:8" x14ac:dyDescent="0.3">
      <c r="A30">
        <v>1</v>
      </c>
      <c r="B30">
        <v>2023</v>
      </c>
      <c r="C30">
        <f xml:space="preserve"> F25 * (1 + H26)</f>
        <v>144319398.77645531</v>
      </c>
      <c r="D30">
        <f xml:space="preserve"> C30 / (1 + D28)</f>
        <v>126846824.37878563</v>
      </c>
      <c r="E30">
        <v>2017</v>
      </c>
      <c r="F30">
        <v>21.32</v>
      </c>
    </row>
    <row r="31" spans="1:8" x14ac:dyDescent="0.3">
      <c r="A31">
        <v>2</v>
      </c>
      <c r="B31">
        <v>2024</v>
      </c>
      <c r="C31">
        <f xml:space="preserve"> C30 * (1 + $H$26)</f>
        <v>159223058.8742601</v>
      </c>
      <c r="D31">
        <f xml:space="preserve"> C31 / (1 + $D$28) ^ A31</f>
        <v>123003010.02755058</v>
      </c>
      <c r="E31">
        <v>2018</v>
      </c>
      <c r="F31">
        <v>22.46</v>
      </c>
    </row>
    <row r="32" spans="1:8" x14ac:dyDescent="0.3">
      <c r="A32">
        <v>3</v>
      </c>
      <c r="B32">
        <v>2025</v>
      </c>
      <c r="C32">
        <f t="shared" ref="C32:C35" si="8" xml:space="preserve"> C31 * (1 + $H$26)</f>
        <v>175665798.86149091</v>
      </c>
      <c r="D32">
        <f t="shared" ref="D32:D35" si="9" xml:space="preserve"> C32 / (1 + $D$28) ^ A32</f>
        <v>119275674.02600317</v>
      </c>
      <c r="E32">
        <v>2019</v>
      </c>
      <c r="F32">
        <v>20.11</v>
      </c>
    </row>
    <row r="33" spans="1:6" x14ac:dyDescent="0.3">
      <c r="A33">
        <v>4</v>
      </c>
      <c r="B33">
        <v>2026</v>
      </c>
      <c r="C33">
        <f t="shared" si="8"/>
        <v>193806557.34051058</v>
      </c>
      <c r="D33">
        <f t="shared" si="9"/>
        <v>115661286.75363989</v>
      </c>
      <c r="E33">
        <v>2020</v>
      </c>
      <c r="F33">
        <v>21.49</v>
      </c>
    </row>
    <row r="34" spans="1:6" x14ac:dyDescent="0.3">
      <c r="A34">
        <v>5</v>
      </c>
      <c r="B34">
        <v>2027</v>
      </c>
      <c r="C34">
        <f t="shared" si="8"/>
        <v>213820686.27824771</v>
      </c>
      <c r="D34">
        <f t="shared" si="9"/>
        <v>112156425.54735251</v>
      </c>
      <c r="E34">
        <v>2021</v>
      </c>
      <c r="F34">
        <v>24.56</v>
      </c>
    </row>
    <row r="35" spans="1:6" x14ac:dyDescent="0.3">
      <c r="A35">
        <v>6</v>
      </c>
      <c r="B35">
        <v>2028</v>
      </c>
      <c r="C35">
        <f t="shared" si="8"/>
        <v>235901645.99113035</v>
      </c>
      <c r="D35">
        <f t="shared" si="9"/>
        <v>108757771.46031933</v>
      </c>
      <c r="E35">
        <v>2022</v>
      </c>
      <c r="F35">
        <v>25.94</v>
      </c>
    </row>
    <row r="36" spans="1:6" x14ac:dyDescent="0.3">
      <c r="F36">
        <f xml:space="preserve"> AVERAGE(F30:F35)</f>
        <v>22.646666666666665</v>
      </c>
    </row>
    <row r="37" spans="1:6" x14ac:dyDescent="0.3">
      <c r="B37" t="s">
        <v>85</v>
      </c>
      <c r="D37">
        <f xml:space="preserve"> D35 * F36</f>
        <v>2463000997.6713648</v>
      </c>
    </row>
    <row r="38" spans="1:6" x14ac:dyDescent="0.3">
      <c r="B38" t="s">
        <v>86</v>
      </c>
      <c r="D38">
        <v>92886531.428571418</v>
      </c>
      <c r="E38">
        <f xml:space="preserve"> D37 / D38</f>
        <v>26.516233944696079</v>
      </c>
    </row>
    <row r="40" spans="1:6" x14ac:dyDescent="0.3">
      <c r="B40" t="s">
        <v>88</v>
      </c>
    </row>
    <row r="41" spans="1:6" x14ac:dyDescent="0.3">
      <c r="B41" t="s">
        <v>89</v>
      </c>
      <c r="C41">
        <f xml:space="preserve"> DDM!J43</f>
        <v>23.525555555555556</v>
      </c>
    </row>
    <row r="42" spans="1:6" x14ac:dyDescent="0.3">
      <c r="B42" t="s">
        <v>90</v>
      </c>
      <c r="C42">
        <f xml:space="preserve"> DDM!G11</f>
        <v>1.05</v>
      </c>
    </row>
    <row r="43" spans="1:6" x14ac:dyDescent="0.3">
      <c r="B43" t="s">
        <v>91</v>
      </c>
      <c r="C43">
        <f xml:space="preserve"> C41 * C42</f>
        <v>24.701833333333333</v>
      </c>
    </row>
    <row r="44" spans="1:6" x14ac:dyDescent="0.3">
      <c r="B44" t="s">
        <v>126</v>
      </c>
      <c r="C44">
        <v>24.56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8B69-3E44-4CC6-AD8D-4E77D6A753AF}">
  <dimension ref="B2:H45"/>
  <sheetViews>
    <sheetView workbookViewId="0">
      <selection activeCell="A2" sqref="A2:H46"/>
    </sheetView>
  </sheetViews>
  <sheetFormatPr defaultRowHeight="14.4" x14ac:dyDescent="0.3"/>
  <cols>
    <col min="2" max="2" width="15.33203125" customWidth="1"/>
    <col min="3" max="3" width="20.88671875" customWidth="1"/>
    <col min="4" max="4" width="14.6640625" customWidth="1"/>
    <col min="5" max="5" width="16.6640625" customWidth="1"/>
    <col min="6" max="6" width="13.21875" customWidth="1"/>
    <col min="7" max="7" width="13" customWidth="1"/>
    <col min="8" max="8" width="11.77734375" customWidth="1"/>
  </cols>
  <sheetData>
    <row r="2" spans="2:8" x14ac:dyDescent="0.3">
      <c r="B2" t="s">
        <v>68</v>
      </c>
    </row>
    <row r="3" spans="2:8" x14ac:dyDescent="0.3"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20</v>
      </c>
    </row>
    <row r="4" spans="2:8" x14ac:dyDescent="0.3">
      <c r="B4">
        <v>2017</v>
      </c>
      <c r="C4">
        <v>41405118</v>
      </c>
      <c r="D4">
        <v>2180986</v>
      </c>
      <c r="E4">
        <v>459100</v>
      </c>
      <c r="F4">
        <f xml:space="preserve"> C4 - D4 + E4</f>
        <v>39683232</v>
      </c>
    </row>
    <row r="5" spans="2:8" x14ac:dyDescent="0.3">
      <c r="B5">
        <v>2018</v>
      </c>
      <c r="C5" s="2">
        <v>2611211560</v>
      </c>
      <c r="D5">
        <v>4979672</v>
      </c>
      <c r="E5">
        <v>7094536</v>
      </c>
      <c r="F5" s="2">
        <f>C5 - D5 + E5</f>
        <v>2613326424</v>
      </c>
      <c r="G5">
        <f xml:space="preserve"> F5 / F4 -1</f>
        <v>64.854676957763928</v>
      </c>
      <c r="H5">
        <f xml:space="preserve"> 1+ G5</f>
        <v>65.854676957763928</v>
      </c>
    </row>
    <row r="6" spans="2:8" x14ac:dyDescent="0.3">
      <c r="B6">
        <v>2019</v>
      </c>
      <c r="C6">
        <v>4155241928</v>
      </c>
      <c r="D6">
        <v>185739240</v>
      </c>
      <c r="E6">
        <v>-17287101</v>
      </c>
      <c r="F6">
        <f>C6 - D6 + E6</f>
        <v>3952215587</v>
      </c>
      <c r="G6">
        <f t="shared" ref="G6:G9" si="0" xml:space="preserve"> F6 / F5 -1</f>
        <v>0.51233139140370931</v>
      </c>
      <c r="H6">
        <f t="shared" ref="H6:H9" si="1" xml:space="preserve"> 1+ G6</f>
        <v>1.5123313914037093</v>
      </c>
    </row>
    <row r="7" spans="2:8" x14ac:dyDescent="0.3">
      <c r="B7">
        <v>2020</v>
      </c>
      <c r="C7">
        <v>942078875</v>
      </c>
      <c r="D7">
        <v>459112347</v>
      </c>
      <c r="E7">
        <v>13523832</v>
      </c>
      <c r="F7">
        <f>C7 - D7 + E7</f>
        <v>496490360</v>
      </c>
      <c r="G7">
        <f t="shared" si="0"/>
        <v>-0.87437670110074384</v>
      </c>
      <c r="H7">
        <f t="shared" si="1"/>
        <v>0.12562329889925616</v>
      </c>
    </row>
    <row r="8" spans="2:8" x14ac:dyDescent="0.3">
      <c r="B8">
        <v>2021</v>
      </c>
      <c r="C8">
        <v>4229209876</v>
      </c>
      <c r="D8">
        <v>809400</v>
      </c>
      <c r="E8">
        <v>11514261</v>
      </c>
      <c r="F8">
        <f>C8 - D8 + E8</f>
        <v>4239914737</v>
      </c>
      <c r="G8">
        <f t="shared" si="0"/>
        <v>7.5397725285139465</v>
      </c>
      <c r="H8">
        <f t="shared" si="1"/>
        <v>8.5397725285139465</v>
      </c>
    </row>
    <row r="9" spans="2:8" x14ac:dyDescent="0.3">
      <c r="B9">
        <v>2022</v>
      </c>
      <c r="C9">
        <v>3009339751</v>
      </c>
      <c r="D9">
        <v>15435532</v>
      </c>
      <c r="E9">
        <v>2898674</v>
      </c>
      <c r="F9">
        <f>C9 - D9 + E9</f>
        <v>2996802893</v>
      </c>
      <c r="G9">
        <f t="shared" si="0"/>
        <v>-0.29319265152949225</v>
      </c>
      <c r="H9">
        <f t="shared" si="1"/>
        <v>0.70680734847050775</v>
      </c>
    </row>
    <row r="10" spans="2:8" x14ac:dyDescent="0.3">
      <c r="H10">
        <f xml:space="preserve"> GEOMEAN(H5:H9) -1</f>
        <v>1.3747080729235597</v>
      </c>
    </row>
    <row r="11" spans="2:8" x14ac:dyDescent="0.3">
      <c r="B11" t="s">
        <v>71</v>
      </c>
      <c r="E11" t="s">
        <v>77</v>
      </c>
    </row>
    <row r="12" spans="2:8" x14ac:dyDescent="0.3">
      <c r="B12" t="s">
        <v>74</v>
      </c>
      <c r="C12" t="s">
        <v>75</v>
      </c>
      <c r="D12" t="s">
        <v>76</v>
      </c>
      <c r="E12" t="s">
        <v>78</v>
      </c>
      <c r="F12" t="s">
        <v>79</v>
      </c>
      <c r="G12" t="s">
        <v>80</v>
      </c>
    </row>
    <row r="13" spans="2:8" x14ac:dyDescent="0.3">
      <c r="B13">
        <v>185990007</v>
      </c>
      <c r="C13">
        <v>0</v>
      </c>
      <c r="D13">
        <f t="shared" ref="D13:D18" si="2">B13 - C13</f>
        <v>185990007</v>
      </c>
      <c r="E13">
        <v>-2471360</v>
      </c>
      <c r="F13">
        <v>2930460</v>
      </c>
      <c r="G13">
        <f>E13 +F13</f>
        <v>459100</v>
      </c>
    </row>
    <row r="14" spans="2:8" x14ac:dyDescent="0.3">
      <c r="B14">
        <v>4956721</v>
      </c>
      <c r="C14">
        <v>0</v>
      </c>
      <c r="D14">
        <f t="shared" si="2"/>
        <v>4956721</v>
      </c>
      <c r="E14">
        <v>-3086650</v>
      </c>
      <c r="F14">
        <v>10181186</v>
      </c>
      <c r="G14">
        <f t="shared" ref="G14:G18" si="3">E14 +F14</f>
        <v>7094536</v>
      </c>
    </row>
    <row r="15" spans="2:8" x14ac:dyDescent="0.3">
      <c r="B15">
        <v>15435195</v>
      </c>
      <c r="C15">
        <v>248809</v>
      </c>
      <c r="D15">
        <f t="shared" si="2"/>
        <v>15186386</v>
      </c>
      <c r="E15">
        <v>-4339950</v>
      </c>
      <c r="F15">
        <v>-12947151</v>
      </c>
      <c r="G15">
        <f t="shared" si="3"/>
        <v>-17287101</v>
      </c>
    </row>
    <row r="16" spans="2:8" x14ac:dyDescent="0.3">
      <c r="B16">
        <v>21909868</v>
      </c>
      <c r="C16">
        <v>0</v>
      </c>
      <c r="D16">
        <f t="shared" si="2"/>
        <v>21909868</v>
      </c>
      <c r="E16">
        <v>-2598623</v>
      </c>
      <c r="F16">
        <v>16122455</v>
      </c>
      <c r="G16">
        <f t="shared" si="3"/>
        <v>13523832</v>
      </c>
    </row>
    <row r="17" spans="2:8" x14ac:dyDescent="0.3">
      <c r="B17">
        <v>15435195</v>
      </c>
      <c r="C17">
        <v>0</v>
      </c>
      <c r="D17">
        <f t="shared" si="2"/>
        <v>15435195</v>
      </c>
      <c r="E17">
        <v>-1954229</v>
      </c>
      <c r="F17">
        <v>13468490</v>
      </c>
      <c r="G17">
        <f t="shared" si="3"/>
        <v>11514261</v>
      </c>
    </row>
    <row r="18" spans="2:8" x14ac:dyDescent="0.3">
      <c r="B18">
        <v>55602347</v>
      </c>
      <c r="C18">
        <v>0</v>
      </c>
      <c r="D18">
        <f t="shared" si="2"/>
        <v>55602347</v>
      </c>
      <c r="E18">
        <v>-3545470</v>
      </c>
      <c r="F18">
        <v>6444144</v>
      </c>
      <c r="G18">
        <f t="shared" si="3"/>
        <v>2898674</v>
      </c>
    </row>
    <row r="20" spans="2:8" x14ac:dyDescent="0.3">
      <c r="B20" t="s">
        <v>87</v>
      </c>
      <c r="C20" t="s">
        <v>21</v>
      </c>
      <c r="D20" t="s">
        <v>71</v>
      </c>
      <c r="E20" t="s">
        <v>72</v>
      </c>
      <c r="F20" t="s">
        <v>73</v>
      </c>
    </row>
    <row r="21" spans="2:8" x14ac:dyDescent="0.3">
      <c r="C21">
        <v>114800118</v>
      </c>
      <c r="D21">
        <v>2180986</v>
      </c>
      <c r="E21">
        <v>459100</v>
      </c>
      <c r="F21">
        <f xml:space="preserve"> C21 - D21 + E21</f>
        <v>113078232</v>
      </c>
    </row>
    <row r="22" spans="2:8" x14ac:dyDescent="0.3">
      <c r="C22">
        <v>118153442</v>
      </c>
      <c r="D22">
        <v>4979672</v>
      </c>
      <c r="E22">
        <v>7094536</v>
      </c>
      <c r="F22">
        <f t="shared" ref="F22:F26" si="4" xml:space="preserve"> C22 - D22 + E22</f>
        <v>120268306</v>
      </c>
      <c r="G22">
        <f xml:space="preserve"> F22 / ABS(F21) -1</f>
        <v>6.3584952407108819E-2</v>
      </c>
      <c r="H22">
        <f xml:space="preserve"> 1 + G22</f>
        <v>1.0635849524071088</v>
      </c>
    </row>
    <row r="23" spans="2:8" x14ac:dyDescent="0.3">
      <c r="C23">
        <v>145532782</v>
      </c>
      <c r="D23">
        <v>185739240</v>
      </c>
      <c r="E23">
        <v>-17287101</v>
      </c>
      <c r="F23">
        <f t="shared" si="4"/>
        <v>-57493559</v>
      </c>
      <c r="G23">
        <f xml:space="preserve"> F23 / F22 -1</f>
        <v>-1.4780441407397888</v>
      </c>
      <c r="H23">
        <f t="shared" ref="H23:H26" si="5" xml:space="preserve"> 1 + G23</f>
        <v>-0.47804414073978885</v>
      </c>
    </row>
    <row r="24" spans="2:8" x14ac:dyDescent="0.3">
      <c r="C24">
        <v>14039142</v>
      </c>
      <c r="D24">
        <v>459112347</v>
      </c>
      <c r="E24">
        <v>13523832</v>
      </c>
      <c r="F24">
        <f t="shared" si="4"/>
        <v>-431549373</v>
      </c>
      <c r="G24">
        <f xml:space="preserve"> F24 / F23 -1</f>
        <v>6.5060472947934915</v>
      </c>
      <c r="H24">
        <f t="shared" si="5"/>
        <v>7.5060472947934915</v>
      </c>
    </row>
    <row r="25" spans="2:8" x14ac:dyDescent="0.3">
      <c r="C25">
        <v>140383014</v>
      </c>
      <c r="D25">
        <v>809400</v>
      </c>
      <c r="E25">
        <v>11514261</v>
      </c>
      <c r="F25">
        <f t="shared" si="4"/>
        <v>151087875</v>
      </c>
      <c r="G25">
        <f t="shared" ref="G25:G26" si="6" xml:space="preserve"> F25 / ABS(F24) -1</f>
        <v>-0.64989434708320148</v>
      </c>
      <c r="H25">
        <f t="shared" si="5"/>
        <v>0.35010565291679852</v>
      </c>
    </row>
    <row r="26" spans="2:8" x14ac:dyDescent="0.3">
      <c r="C26">
        <v>135717842</v>
      </c>
      <c r="D26">
        <v>15435532</v>
      </c>
      <c r="E26">
        <v>2898674</v>
      </c>
      <c r="F26">
        <f t="shared" si="4"/>
        <v>123180984</v>
      </c>
      <c r="G26">
        <f t="shared" si="6"/>
        <v>-0.18470635714480732</v>
      </c>
      <c r="H26">
        <f t="shared" si="5"/>
        <v>0.81529364285519268</v>
      </c>
    </row>
    <row r="29" spans="2:8" x14ac:dyDescent="0.3">
      <c r="B29" t="s">
        <v>81</v>
      </c>
      <c r="C29" t="s">
        <v>83</v>
      </c>
      <c r="D29">
        <v>0.13774546176649799</v>
      </c>
    </row>
    <row r="30" spans="2:8" x14ac:dyDescent="0.3">
      <c r="B30" t="s">
        <v>69</v>
      </c>
      <c r="C30" t="s">
        <v>68</v>
      </c>
      <c r="D30" t="s">
        <v>82</v>
      </c>
      <c r="E30" t="s">
        <v>84</v>
      </c>
    </row>
    <row r="31" spans="2:8" x14ac:dyDescent="0.3">
      <c r="B31">
        <v>2023</v>
      </c>
      <c r="C31">
        <f xml:space="preserve"> F26 * (1 + H27)</f>
        <v>123180984</v>
      </c>
      <c r="D31">
        <f xml:space="preserve"> C31 / (1 + D29)</f>
        <v>108267611.81604318</v>
      </c>
      <c r="E31">
        <v>2017</v>
      </c>
      <c r="F31">
        <v>21.32</v>
      </c>
    </row>
    <row r="32" spans="2:8" x14ac:dyDescent="0.3">
      <c r="B32">
        <v>2024</v>
      </c>
      <c r="C32">
        <f xml:space="preserve"> C31 * (1 + $H$26)</f>
        <v>223609657.1758472</v>
      </c>
      <c r="D32">
        <f xml:space="preserve"> C32 / (1 + $D$28) ^ A32</f>
        <v>223609657.1758472</v>
      </c>
      <c r="E32">
        <v>2018</v>
      </c>
      <c r="F32">
        <v>22.46</v>
      </c>
    </row>
    <row r="33" spans="2:6" x14ac:dyDescent="0.3">
      <c r="B33">
        <v>2025</v>
      </c>
      <c r="C33">
        <f t="shared" ref="C33:C36" si="7" xml:space="preserve"> C32 * (1 + $H$26)</f>
        <v>405917189.15234447</v>
      </c>
      <c r="D33">
        <f t="shared" ref="D33:D36" si="8" xml:space="preserve"> C33 / (1 + $D$28) ^ A33</f>
        <v>405917189.15234447</v>
      </c>
      <c r="E33">
        <v>2019</v>
      </c>
      <c r="F33">
        <v>20.11</v>
      </c>
    </row>
    <row r="34" spans="2:6" x14ac:dyDescent="0.3">
      <c r="B34">
        <v>2026</v>
      </c>
      <c r="C34">
        <f t="shared" si="7"/>
        <v>736858892.9938997</v>
      </c>
      <c r="D34">
        <f t="shared" si="8"/>
        <v>736858892.9938997</v>
      </c>
      <c r="E34">
        <v>2020</v>
      </c>
      <c r="F34">
        <v>21.49</v>
      </c>
    </row>
    <row r="35" spans="2:6" x14ac:dyDescent="0.3">
      <c r="B35">
        <v>2027</v>
      </c>
      <c r="C35">
        <f t="shared" si="7"/>
        <v>1337615264.1331408</v>
      </c>
      <c r="D35">
        <f t="shared" si="8"/>
        <v>1337615264.1331408</v>
      </c>
      <c r="E35">
        <v>2021</v>
      </c>
      <c r="F35">
        <v>24.56</v>
      </c>
    </row>
    <row r="36" spans="2:6" x14ac:dyDescent="0.3">
      <c r="B36">
        <v>2028</v>
      </c>
      <c r="C36">
        <f t="shared" si="7"/>
        <v>2428164485.5669599</v>
      </c>
      <c r="D36">
        <f t="shared" si="8"/>
        <v>2428164485.5669599</v>
      </c>
      <c r="E36">
        <v>2022</v>
      </c>
      <c r="F36">
        <v>25.94</v>
      </c>
    </row>
    <row r="37" spans="2:6" x14ac:dyDescent="0.3">
      <c r="F37">
        <f xml:space="preserve"> AVERAGE(F31:F36)</f>
        <v>22.646666666666665</v>
      </c>
    </row>
    <row r="38" spans="2:6" x14ac:dyDescent="0.3">
      <c r="B38" t="s">
        <v>85</v>
      </c>
      <c r="D38">
        <f xml:space="preserve"> D36 * F37</f>
        <v>54989831716.473076</v>
      </c>
    </row>
    <row r="39" spans="2:6" x14ac:dyDescent="0.3">
      <c r="B39" t="s">
        <v>86</v>
      </c>
      <c r="D39">
        <v>92886531.428571418</v>
      </c>
      <c r="E39">
        <f xml:space="preserve"> D38 / D39</f>
        <v>592.01082084499592</v>
      </c>
    </row>
    <row r="41" spans="2:6" x14ac:dyDescent="0.3">
      <c r="B41" t="s">
        <v>88</v>
      </c>
    </row>
    <row r="42" spans="2:6" x14ac:dyDescent="0.3">
      <c r="B42" t="s">
        <v>89</v>
      </c>
      <c r="C42">
        <f xml:space="preserve"> DDM!J44</f>
        <v>0</v>
      </c>
    </row>
    <row r="43" spans="2:6" x14ac:dyDescent="0.3">
      <c r="B43" t="s">
        <v>90</v>
      </c>
      <c r="C43">
        <f xml:space="preserve"> DDM!G12</f>
        <v>-0.1393442622950819</v>
      </c>
    </row>
    <row r="44" spans="2:6" x14ac:dyDescent="0.3">
      <c r="B44" t="s">
        <v>91</v>
      </c>
      <c r="C44">
        <f xml:space="preserve"> C42 * C43</f>
        <v>0</v>
      </c>
    </row>
    <row r="45" spans="2:6" x14ac:dyDescent="0.3">
      <c r="B45" t="s">
        <v>126</v>
      </c>
      <c r="C45">
        <v>24.56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2102-EF8E-43FD-9D51-407A3AD6D34A}">
  <dimension ref="C2:I46"/>
  <sheetViews>
    <sheetView topLeftCell="A21" workbookViewId="0">
      <selection activeCell="I45" sqref="I45"/>
    </sheetView>
  </sheetViews>
  <sheetFormatPr defaultRowHeight="14.4" x14ac:dyDescent="0.3"/>
  <cols>
    <col min="3" max="3" width="13.21875" customWidth="1"/>
    <col min="4" max="4" width="20" customWidth="1"/>
    <col min="5" max="5" width="14" customWidth="1"/>
    <col min="6" max="6" width="15" customWidth="1"/>
    <col min="7" max="7" width="16.77734375" customWidth="1"/>
    <col min="8" max="8" width="12.77734375" customWidth="1"/>
    <col min="9" max="9" width="14.44140625" customWidth="1"/>
  </cols>
  <sheetData>
    <row r="2" spans="3:9" x14ac:dyDescent="0.3">
      <c r="C2" t="s">
        <v>68</v>
      </c>
    </row>
    <row r="3" spans="3:9" x14ac:dyDescent="0.3"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20</v>
      </c>
    </row>
    <row r="4" spans="3:9" ht="28.8" x14ac:dyDescent="0.3">
      <c r="C4">
        <v>2017</v>
      </c>
      <c r="D4" s="9" t="s">
        <v>149</v>
      </c>
      <c r="E4">
        <v>1143986</v>
      </c>
      <c r="F4">
        <v>459100</v>
      </c>
      <c r="G4" t="str">
        <f>D4</f>
        <v xml:space="preserve">   10,251,965
</v>
      </c>
    </row>
    <row r="5" spans="3:9" x14ac:dyDescent="0.3">
      <c r="C5">
        <v>2018</v>
      </c>
      <c r="D5" s="2">
        <v>41949226</v>
      </c>
      <c r="E5">
        <v>7932700</v>
      </c>
      <c r="F5">
        <v>7094536</v>
      </c>
      <c r="G5" s="2">
        <f>D5 - E5 + F5</f>
        <v>41111062</v>
      </c>
      <c r="H5" t="e">
        <f>G5/G4-1</f>
        <v>#VALUE!</v>
      </c>
      <c r="I5" t="e">
        <f>1+ H5</f>
        <v>#VALUE!</v>
      </c>
    </row>
    <row r="6" spans="3:9" x14ac:dyDescent="0.3">
      <c r="C6">
        <v>2019</v>
      </c>
      <c r="D6" s="2">
        <v>149384750</v>
      </c>
      <c r="E6">
        <v>185739240</v>
      </c>
      <c r="F6">
        <v>-12287701</v>
      </c>
      <c r="G6">
        <f>D6 - E6 + F6</f>
        <v>-48642191</v>
      </c>
      <c r="H6">
        <f t="shared" ref="H6:H9" si="0" xml:space="preserve"> G6 / G5 -1</f>
        <v>-2.1831898431619208</v>
      </c>
      <c r="I6">
        <f t="shared" ref="I6:I9" si="1" xml:space="preserve"> 1+ H6</f>
        <v>-1.1831898431619208</v>
      </c>
    </row>
    <row r="7" spans="3:9" x14ac:dyDescent="0.3">
      <c r="C7">
        <v>2020</v>
      </c>
      <c r="D7" s="2">
        <v>237897958</v>
      </c>
      <c r="E7">
        <v>459112347</v>
      </c>
      <c r="F7">
        <v>2370388</v>
      </c>
      <c r="G7">
        <f>D7 - E7 + F7</f>
        <v>-218844001</v>
      </c>
      <c r="H7">
        <f t="shared" si="0"/>
        <v>3.4990572279114645</v>
      </c>
      <c r="I7">
        <f t="shared" si="1"/>
        <v>4.4990572279114645</v>
      </c>
    </row>
    <row r="8" spans="3:9" x14ac:dyDescent="0.3">
      <c r="C8">
        <v>2021</v>
      </c>
      <c r="D8" s="2">
        <v>1290672022</v>
      </c>
      <c r="E8">
        <v>809400</v>
      </c>
      <c r="F8">
        <v>21514261</v>
      </c>
      <c r="G8">
        <f>D8 - E8 + F8</f>
        <v>1311376883</v>
      </c>
      <c r="H8">
        <f t="shared" si="0"/>
        <v>-6.9922907505241598</v>
      </c>
      <c r="I8">
        <f t="shared" si="1"/>
        <v>-5.9922907505241598</v>
      </c>
    </row>
    <row r="9" spans="3:9" x14ac:dyDescent="0.3">
      <c r="C9">
        <v>2022</v>
      </c>
      <c r="D9" s="2">
        <v>1290672022</v>
      </c>
      <c r="E9">
        <v>15435532</v>
      </c>
      <c r="F9">
        <v>7898678</v>
      </c>
      <c r="G9">
        <f>D9 - E9 + F9</f>
        <v>1283135168</v>
      </c>
      <c r="H9">
        <f t="shared" si="0"/>
        <v>-2.1535925610791762E-2</v>
      </c>
      <c r="I9">
        <f t="shared" si="1"/>
        <v>0.97846407438920824</v>
      </c>
    </row>
    <row r="10" spans="3:9" x14ac:dyDescent="0.3">
      <c r="I10" t="e">
        <f xml:space="preserve"> GEOMEAN(I5:I9) -1</f>
        <v>#VALUE!</v>
      </c>
    </row>
    <row r="11" spans="3:9" x14ac:dyDescent="0.3">
      <c r="C11" t="s">
        <v>71</v>
      </c>
      <c r="F11" t="s">
        <v>77</v>
      </c>
    </row>
    <row r="12" spans="3:9" x14ac:dyDescent="0.3">
      <c r="C12" t="s">
        <v>74</v>
      </c>
      <c r="D12" t="s">
        <v>75</v>
      </c>
      <c r="E12" t="s">
        <v>76</v>
      </c>
      <c r="F12" t="s">
        <v>78</v>
      </c>
      <c r="G12" t="s">
        <v>79</v>
      </c>
      <c r="H12" t="s">
        <v>80</v>
      </c>
    </row>
    <row r="13" spans="3:9" x14ac:dyDescent="0.3">
      <c r="C13" t="s">
        <v>147</v>
      </c>
      <c r="D13">
        <v>0</v>
      </c>
      <c r="E13" t="e">
        <f t="shared" ref="E13:E18" si="2">C13 - D13</f>
        <v>#VALUE!</v>
      </c>
      <c r="F13">
        <v>-2442960</v>
      </c>
      <c r="G13">
        <v>2320460</v>
      </c>
      <c r="H13">
        <f>F13 +G13</f>
        <v>-122500</v>
      </c>
    </row>
    <row r="14" spans="3:9" x14ac:dyDescent="0.3">
      <c r="C14" s="2">
        <v>2782328798</v>
      </c>
      <c r="D14">
        <v>0</v>
      </c>
      <c r="E14">
        <f t="shared" si="2"/>
        <v>2782328798</v>
      </c>
      <c r="F14">
        <v>-3082096</v>
      </c>
      <c r="G14">
        <v>2110231192</v>
      </c>
      <c r="H14">
        <f t="shared" ref="H14:H18" si="3">F14 +G14</f>
        <v>2107149096</v>
      </c>
    </row>
    <row r="15" spans="3:9" x14ac:dyDescent="0.3">
      <c r="C15" s="2">
        <v>5413733052</v>
      </c>
      <c r="D15">
        <v>0</v>
      </c>
      <c r="E15">
        <f t="shared" si="2"/>
        <v>5413733052</v>
      </c>
      <c r="F15">
        <f>G18</f>
        <v>-4339950</v>
      </c>
      <c r="G15">
        <v>1227151</v>
      </c>
      <c r="H15">
        <f t="shared" si="3"/>
        <v>-3112799</v>
      </c>
    </row>
    <row r="16" spans="3:9" x14ac:dyDescent="0.3">
      <c r="C16" s="2">
        <v>4843172576</v>
      </c>
      <c r="D16">
        <v>0</v>
      </c>
      <c r="E16">
        <f t="shared" si="2"/>
        <v>4843172576</v>
      </c>
      <c r="F16">
        <v>-2519623</v>
      </c>
      <c r="G16">
        <v>16122455</v>
      </c>
      <c r="H16">
        <f t="shared" si="3"/>
        <v>13602832</v>
      </c>
    </row>
    <row r="17" spans="3:9" x14ac:dyDescent="0.3">
      <c r="C17" s="2">
        <v>16467045135</v>
      </c>
      <c r="D17">
        <v>0</v>
      </c>
      <c r="E17">
        <f t="shared" si="2"/>
        <v>16467045135</v>
      </c>
      <c r="F17">
        <v>-1254248</v>
      </c>
      <c r="G17">
        <v>12468478</v>
      </c>
      <c r="H17">
        <f t="shared" si="3"/>
        <v>11214230</v>
      </c>
    </row>
    <row r="18" spans="3:9" x14ac:dyDescent="0.3">
      <c r="C18" s="2">
        <v>17767565065</v>
      </c>
      <c r="D18">
        <v>0</v>
      </c>
      <c r="E18">
        <f t="shared" si="2"/>
        <v>17767565065</v>
      </c>
      <c r="F18">
        <v>-3545488</v>
      </c>
      <c r="G18">
        <v>-4339950</v>
      </c>
      <c r="H18">
        <f t="shared" si="3"/>
        <v>-7885438</v>
      </c>
    </row>
    <row r="20" spans="3:9" x14ac:dyDescent="0.3">
      <c r="C20" t="s">
        <v>87</v>
      </c>
      <c r="D20" t="s">
        <v>21</v>
      </c>
      <c r="E20" t="s">
        <v>71</v>
      </c>
      <c r="F20" t="s">
        <v>72</v>
      </c>
      <c r="G20" t="s">
        <v>73</v>
      </c>
    </row>
    <row r="21" spans="3:9" x14ac:dyDescent="0.3">
      <c r="D21" s="2">
        <v>3285017909</v>
      </c>
      <c r="E21">
        <v>2180986</v>
      </c>
      <c r="F21">
        <v>459100</v>
      </c>
      <c r="G21">
        <f xml:space="preserve"> D21 - E21 + F21</f>
        <v>3283296023</v>
      </c>
    </row>
    <row r="22" spans="3:9" x14ac:dyDescent="0.3">
      <c r="D22" s="2">
        <v>3245074690</v>
      </c>
      <c r="E22">
        <v>4979672</v>
      </c>
      <c r="F22">
        <v>7094536</v>
      </c>
      <c r="G22">
        <f t="shared" ref="G22:G26" si="4" xml:space="preserve"> D22 - E22 + F22</f>
        <v>3247189554</v>
      </c>
      <c r="H22">
        <f xml:space="preserve"> G22 / ABS(G21) -1</f>
        <v>-1.0997019076887549E-2</v>
      </c>
      <c r="I22">
        <f xml:space="preserve"> 1 + H22</f>
        <v>0.98900298092311245</v>
      </c>
    </row>
    <row r="23" spans="3:9" x14ac:dyDescent="0.3">
      <c r="D23" s="2">
        <v>1707590966</v>
      </c>
      <c r="E23">
        <v>185739240</v>
      </c>
      <c r="F23">
        <v>-17287101</v>
      </c>
      <c r="G23">
        <f t="shared" si="4"/>
        <v>1504564625</v>
      </c>
      <c r="H23">
        <f xml:space="preserve"> G23 / G22 -1</f>
        <v>-0.53665636083775103</v>
      </c>
      <c r="I23">
        <f t="shared" ref="I23:I26" si="5" xml:space="preserve"> 1 + H23</f>
        <v>0.46334363916224897</v>
      </c>
    </row>
    <row r="24" spans="3:9" x14ac:dyDescent="0.3">
      <c r="D24" s="2">
        <v>3220810237</v>
      </c>
      <c r="E24">
        <v>459112347</v>
      </c>
      <c r="F24">
        <v>13523832</v>
      </c>
      <c r="G24">
        <f t="shared" si="4"/>
        <v>2775221722</v>
      </c>
      <c r="H24">
        <f xml:space="preserve"> G24 / G23 -1</f>
        <v>0.84453474173633447</v>
      </c>
      <c r="I24">
        <f t="shared" si="5"/>
        <v>1.8445347417363345</v>
      </c>
    </row>
    <row r="25" spans="3:9" x14ac:dyDescent="0.3">
      <c r="D25" s="2">
        <v>3543631966</v>
      </c>
      <c r="E25">
        <v>809400</v>
      </c>
      <c r="F25">
        <v>11514261</v>
      </c>
      <c r="G25">
        <f t="shared" si="4"/>
        <v>3554336827</v>
      </c>
      <c r="H25">
        <f t="shared" ref="H25:H26" si="6" xml:space="preserve"> G25 / ABS(G24) -1</f>
        <v>0.28073976894304509</v>
      </c>
      <c r="I25">
        <f t="shared" si="5"/>
        <v>1.2807397689430451</v>
      </c>
    </row>
    <row r="26" spans="3:9" x14ac:dyDescent="0.3">
      <c r="D26" s="2">
        <v>3435595043</v>
      </c>
      <c r="E26">
        <v>15435532</v>
      </c>
      <c r="F26">
        <v>2898674</v>
      </c>
      <c r="G26">
        <f t="shared" si="4"/>
        <v>3423058185</v>
      </c>
      <c r="H26">
        <f t="shared" si="6"/>
        <v>-3.6934778100589982E-2</v>
      </c>
      <c r="I26">
        <f t="shared" si="5"/>
        <v>0.96306522189941002</v>
      </c>
    </row>
    <row r="29" spans="3:9" x14ac:dyDescent="0.3">
      <c r="C29" t="s">
        <v>81</v>
      </c>
      <c r="D29" t="s">
        <v>83</v>
      </c>
      <c r="E29">
        <v>0.13774546176649799</v>
      </c>
    </row>
    <row r="31" spans="3:9" x14ac:dyDescent="0.3">
      <c r="C31" t="s">
        <v>69</v>
      </c>
      <c r="D31" t="s">
        <v>68</v>
      </c>
      <c r="E31" t="s">
        <v>82</v>
      </c>
      <c r="F31" t="s">
        <v>84</v>
      </c>
    </row>
    <row r="32" spans="3:9" x14ac:dyDescent="0.3">
      <c r="C32">
        <v>2023</v>
      </c>
      <c r="D32">
        <f xml:space="preserve"> G26 * (1 + I27)</f>
        <v>3423058185</v>
      </c>
      <c r="E32">
        <f xml:space="preserve"> D32 / (1 + E29)</f>
        <v>3008632686.3350058</v>
      </c>
      <c r="F32">
        <v>2017</v>
      </c>
      <c r="G32">
        <v>21.32</v>
      </c>
    </row>
    <row r="33" spans="3:7" x14ac:dyDescent="0.3">
      <c r="C33">
        <v>2024</v>
      </c>
      <c r="D33">
        <f xml:space="preserve"> D32 * (1 + $H$26)</f>
        <v>3296628290.5116167</v>
      </c>
      <c r="E33">
        <f xml:space="preserve"> D33 / (1 + $D$28) ^ B33</f>
        <v>3296628290.5116167</v>
      </c>
      <c r="F33">
        <v>2018</v>
      </c>
      <c r="G33">
        <v>22.46</v>
      </c>
    </row>
    <row r="34" spans="3:7" x14ac:dyDescent="0.3">
      <c r="C34">
        <v>2025</v>
      </c>
      <c r="D34">
        <f t="shared" ref="D34:D37" si="7" xml:space="preserve"> D33 * (1 + $H$26)</f>
        <v>3174868056.1214428</v>
      </c>
      <c r="E34">
        <f t="shared" ref="E34:E37" si="8" xml:space="preserve"> D34 / (1 + $D$28) ^ B34</f>
        <v>3174868056.1214428</v>
      </c>
      <c r="F34">
        <v>2019</v>
      </c>
      <c r="G34">
        <v>20.11</v>
      </c>
    </row>
    <row r="35" spans="3:7" x14ac:dyDescent="0.3">
      <c r="C35">
        <v>2026</v>
      </c>
      <c r="D35">
        <f t="shared" si="7"/>
        <v>3057605008.9699459</v>
      </c>
      <c r="E35">
        <f t="shared" si="8"/>
        <v>3057605008.9699459</v>
      </c>
      <c r="F35">
        <v>2020</v>
      </c>
      <c r="G35">
        <v>21.49</v>
      </c>
    </row>
    <row r="36" spans="3:7" x14ac:dyDescent="0.3">
      <c r="C36">
        <v>2027</v>
      </c>
      <c r="D36">
        <f t="shared" si="7"/>
        <v>2944673046.4443884</v>
      </c>
      <c r="E36">
        <f t="shared" si="8"/>
        <v>2944673046.4443884</v>
      </c>
      <c r="F36">
        <v>2021</v>
      </c>
      <c r="G36">
        <v>24.56</v>
      </c>
    </row>
    <row r="37" spans="3:7" x14ac:dyDescent="0.3">
      <c r="C37">
        <v>2028</v>
      </c>
      <c r="D37">
        <f t="shared" si="7"/>
        <v>2835912200.8951764</v>
      </c>
      <c r="E37">
        <f t="shared" si="8"/>
        <v>2835912200.8951764</v>
      </c>
      <c r="F37">
        <v>2022</v>
      </c>
      <c r="G37">
        <v>25.94</v>
      </c>
    </row>
    <row r="38" spans="3:7" x14ac:dyDescent="0.3">
      <c r="G38">
        <f xml:space="preserve"> AVERAGE(G32:G37)</f>
        <v>22.646666666666665</v>
      </c>
    </row>
    <row r="39" spans="3:7" x14ac:dyDescent="0.3">
      <c r="C39" t="s">
        <v>85</v>
      </c>
      <c r="E39">
        <f xml:space="preserve"> E37 * G38</f>
        <v>64223958309.606087</v>
      </c>
    </row>
    <row r="40" spans="3:7" x14ac:dyDescent="0.3">
      <c r="C40" t="s">
        <v>86</v>
      </c>
      <c r="E40">
        <v>92886531.428571418</v>
      </c>
      <c r="F40">
        <f xml:space="preserve"> E39 / E40</f>
        <v>691.42379763629685</v>
      </c>
    </row>
    <row r="42" spans="3:7" x14ac:dyDescent="0.3">
      <c r="C42" t="s">
        <v>88</v>
      </c>
    </row>
    <row r="43" spans="3:7" x14ac:dyDescent="0.3">
      <c r="C43" t="s">
        <v>89</v>
      </c>
      <c r="D43">
        <f xml:space="preserve"> DDM!K44</f>
        <v>0</v>
      </c>
    </row>
    <row r="44" spans="3:7" x14ac:dyDescent="0.3">
      <c r="C44" t="s">
        <v>90</v>
      </c>
      <c r="D44">
        <f xml:space="preserve"> DDM!H12</f>
        <v>-1.9355032708190233E-2</v>
      </c>
    </row>
    <row r="45" spans="3:7" x14ac:dyDescent="0.3">
      <c r="C45" t="s">
        <v>91</v>
      </c>
      <c r="D45">
        <f xml:space="preserve"> D43 * D44</f>
        <v>0</v>
      </c>
    </row>
    <row r="46" spans="3:7" x14ac:dyDescent="0.3">
      <c r="C46" t="s">
        <v>126</v>
      </c>
      <c r="D46">
        <v>24.56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2493-92E3-4E7F-9FB9-FB326B5A53E6}">
  <dimension ref="C1:Q489"/>
  <sheetViews>
    <sheetView tabSelected="1" topLeftCell="F1" zoomScale="130" zoomScaleNormal="130" workbookViewId="0">
      <selection activeCell="G3" sqref="G3"/>
    </sheetView>
  </sheetViews>
  <sheetFormatPr defaultRowHeight="14.4" x14ac:dyDescent="0.3"/>
  <cols>
    <col min="4" max="4" width="9.88671875" customWidth="1"/>
    <col min="6" max="6" width="10.88671875" customWidth="1"/>
    <col min="7" max="7" width="15.33203125" customWidth="1"/>
    <col min="8" max="8" width="12.44140625" customWidth="1"/>
    <col min="9" max="9" width="24.109375" customWidth="1"/>
    <col min="10" max="10" width="12.6640625" customWidth="1"/>
    <col min="11" max="11" width="14.21875" customWidth="1"/>
    <col min="14" max="14" width="17.44140625" customWidth="1"/>
    <col min="15" max="15" width="11.44140625" customWidth="1"/>
    <col min="16" max="16" width="10.44140625" customWidth="1"/>
    <col min="17" max="17" width="11.5546875" customWidth="1"/>
  </cols>
  <sheetData>
    <row r="1" spans="3:14" x14ac:dyDescent="0.3">
      <c r="C1" t="s">
        <v>94</v>
      </c>
      <c r="D1" t="s">
        <v>96</v>
      </c>
      <c r="E1" t="s">
        <v>95</v>
      </c>
      <c r="F1" t="s">
        <v>97</v>
      </c>
      <c r="G1" t="s">
        <v>29</v>
      </c>
      <c r="H1" t="s">
        <v>29</v>
      </c>
      <c r="I1" t="s">
        <v>100</v>
      </c>
    </row>
    <row r="2" spans="3:14" x14ac:dyDescent="0.3">
      <c r="C2">
        <v>28.5</v>
      </c>
      <c r="E2">
        <v>6853.13</v>
      </c>
      <c r="G2" t="s">
        <v>98</v>
      </c>
      <c r="H2" t="s">
        <v>99</v>
      </c>
    </row>
    <row r="3" spans="3:14" x14ac:dyDescent="0.3">
      <c r="C3">
        <v>28.6</v>
      </c>
      <c r="D3">
        <f xml:space="preserve"> C3/C2 -1</f>
        <v>3.5087719298245723E-3</v>
      </c>
      <c r="E3">
        <v>6882.3</v>
      </c>
      <c r="F3">
        <f xml:space="preserve"> E3 / E2 -1</f>
        <v>4.256449242900695E-3</v>
      </c>
      <c r="G3">
        <f xml:space="preserve"> _xlfn.COVARIANCE.P(D3:D489,F3:F489) / _xlfn.VAR.P(F3:F489)</f>
        <v>-8.8460511282078668E-3</v>
      </c>
      <c r="H3">
        <f xml:space="preserve"> SLOPE(D3:D489, F3:F489)</f>
        <v>-8.8460511282078599E-3</v>
      </c>
      <c r="I3" t="s">
        <v>101</v>
      </c>
    </row>
    <row r="4" spans="3:14" ht="15" thickBot="1" x14ac:dyDescent="0.35">
      <c r="C4">
        <v>27.4</v>
      </c>
      <c r="D4">
        <f t="shared" ref="D4:D67" si="0" xml:space="preserve"> C4/C3 -1</f>
        <v>-4.1958041958042092E-2</v>
      </c>
      <c r="E4">
        <v>6892.99</v>
      </c>
      <c r="F4">
        <f t="shared" ref="F4:F67" si="1" xml:space="preserve"> E4 / E3 -1</f>
        <v>1.5532598114003093E-3</v>
      </c>
    </row>
    <row r="5" spans="3:14" x14ac:dyDescent="0.3">
      <c r="C5">
        <v>26.7</v>
      </c>
      <c r="D5">
        <f t="shared" si="0"/>
        <v>-2.5547445255474477E-2</v>
      </c>
      <c r="E5">
        <v>6929.93</v>
      </c>
      <c r="F5">
        <f t="shared" si="1"/>
        <v>5.3590676905088674E-3</v>
      </c>
      <c r="I5" s="8" t="s">
        <v>102</v>
      </c>
      <c r="J5" s="8"/>
    </row>
    <row r="6" spans="3:14" x14ac:dyDescent="0.3">
      <c r="C6">
        <v>27.1</v>
      </c>
      <c r="D6">
        <f t="shared" si="0"/>
        <v>1.4981273408239737E-2</v>
      </c>
      <c r="E6">
        <v>6987.45</v>
      </c>
      <c r="F6">
        <f t="shared" si="1"/>
        <v>8.3002281408324219E-3</v>
      </c>
      <c r="I6" t="s">
        <v>103</v>
      </c>
      <c r="J6">
        <v>1.883473583365496E-3</v>
      </c>
    </row>
    <row r="7" spans="3:14" x14ac:dyDescent="0.3">
      <c r="C7">
        <v>26.4</v>
      </c>
      <c r="D7">
        <f t="shared" si="0"/>
        <v>-2.583025830258312E-2</v>
      </c>
      <c r="E7">
        <v>6994.15</v>
      </c>
      <c r="F7">
        <f t="shared" si="1"/>
        <v>9.5886195965610987E-4</v>
      </c>
      <c r="I7" t="s">
        <v>104</v>
      </c>
      <c r="J7">
        <v>3.5474727392356617E-6</v>
      </c>
    </row>
    <row r="8" spans="3:14" x14ac:dyDescent="0.3">
      <c r="C8">
        <v>26.3</v>
      </c>
      <c r="D8">
        <f t="shared" si="0"/>
        <v>-3.7878787878786735E-3</v>
      </c>
      <c r="E8">
        <v>7049.15</v>
      </c>
      <c r="F8">
        <f t="shared" si="1"/>
        <v>7.863714675836242E-3</v>
      </c>
      <c r="I8" t="s">
        <v>105</v>
      </c>
      <c r="J8">
        <v>-2.0583008829870753E-3</v>
      </c>
    </row>
    <row r="9" spans="3:14" x14ac:dyDescent="0.3">
      <c r="C9">
        <v>25.5</v>
      </c>
      <c r="D9">
        <f t="shared" si="0"/>
        <v>-3.041825095057038E-2</v>
      </c>
      <c r="E9">
        <v>6996.06</v>
      </c>
      <c r="F9">
        <f t="shared" si="1"/>
        <v>-7.5314044955773207E-3</v>
      </c>
      <c r="I9" t="s">
        <v>106</v>
      </c>
      <c r="J9">
        <v>2.8010744146723842E-2</v>
      </c>
    </row>
    <row r="10" spans="3:14" ht="15" thickBot="1" x14ac:dyDescent="0.35">
      <c r="C10">
        <v>25.1</v>
      </c>
      <c r="D10">
        <f t="shared" si="0"/>
        <v>-1.5686274509803866E-2</v>
      </c>
      <c r="E10">
        <v>7017.22</v>
      </c>
      <c r="F10">
        <f t="shared" si="1"/>
        <v>3.0245595377969003E-3</v>
      </c>
      <c r="I10" s="6" t="s">
        <v>107</v>
      </c>
      <c r="J10" s="6">
        <v>487</v>
      </c>
    </row>
    <row r="11" spans="3:14" x14ac:dyDescent="0.3">
      <c r="C11">
        <v>24.1</v>
      </c>
      <c r="D11">
        <f t="shared" si="0"/>
        <v>-3.9840637450199168E-2</v>
      </c>
      <c r="E11">
        <v>7019.59</v>
      </c>
      <c r="F11">
        <f t="shared" si="1"/>
        <v>3.377405867279748E-4</v>
      </c>
    </row>
    <row r="12" spans="3:14" ht="15" thickBot="1" x14ac:dyDescent="0.35">
      <c r="C12">
        <v>25.2</v>
      </c>
      <c r="D12">
        <f t="shared" si="0"/>
        <v>4.5643153526970792E-2</v>
      </c>
      <c r="E12">
        <v>7055.27</v>
      </c>
      <c r="F12">
        <f t="shared" si="1"/>
        <v>5.0829179481992615E-3</v>
      </c>
      <c r="I12" t="s">
        <v>108</v>
      </c>
    </row>
    <row r="13" spans="3:14" x14ac:dyDescent="0.3">
      <c r="C13">
        <v>25.6</v>
      </c>
      <c r="D13">
        <f t="shared" si="0"/>
        <v>1.5873015873016039E-2</v>
      </c>
      <c r="E13">
        <v>7055.7</v>
      </c>
      <c r="F13">
        <f t="shared" si="1"/>
        <v>6.0947348577533589E-5</v>
      </c>
      <c r="I13" s="7"/>
      <c r="J13" s="7" t="s">
        <v>113</v>
      </c>
      <c r="K13" s="7" t="s">
        <v>114</v>
      </c>
      <c r="L13" s="7" t="s">
        <v>115</v>
      </c>
      <c r="M13" s="7" t="s">
        <v>116</v>
      </c>
      <c r="N13" s="7" t="s">
        <v>117</v>
      </c>
    </row>
    <row r="14" spans="3:14" x14ac:dyDescent="0.3">
      <c r="C14">
        <v>25.6</v>
      </c>
      <c r="D14">
        <f t="shared" si="0"/>
        <v>0</v>
      </c>
      <c r="E14">
        <v>7089.43</v>
      </c>
      <c r="F14">
        <f t="shared" si="1"/>
        <v>4.7805320520997174E-3</v>
      </c>
      <c r="I14" t="s">
        <v>109</v>
      </c>
      <c r="J14">
        <v>1</v>
      </c>
      <c r="K14">
        <v>1.3499312134790387E-6</v>
      </c>
      <c r="L14">
        <v>1.3499312134790387E-6</v>
      </c>
      <c r="M14">
        <v>1.7205303820639233E-3</v>
      </c>
      <c r="N14">
        <v>0.96693088342684219</v>
      </c>
    </row>
    <row r="15" spans="3:14" x14ac:dyDescent="0.3">
      <c r="C15">
        <v>25.5</v>
      </c>
      <c r="D15">
        <f t="shared" si="0"/>
        <v>-3.90625E-3</v>
      </c>
      <c r="E15">
        <v>7105.69</v>
      </c>
      <c r="F15">
        <f t="shared" si="1"/>
        <v>2.2935553351961513E-3</v>
      </c>
      <c r="I15" t="s">
        <v>110</v>
      </c>
      <c r="J15">
        <v>485</v>
      </c>
      <c r="K15">
        <v>0.38053186701181363</v>
      </c>
      <c r="L15">
        <v>7.8460178765322401E-4</v>
      </c>
    </row>
    <row r="16" spans="3:14" ht="15" thickBot="1" x14ac:dyDescent="0.35">
      <c r="C16">
        <v>26.1</v>
      </c>
      <c r="D16">
        <f t="shared" si="0"/>
        <v>2.3529411764706021E-2</v>
      </c>
      <c r="E16">
        <v>7073</v>
      </c>
      <c r="F16">
        <f t="shared" si="1"/>
        <v>-4.6005384417275863E-3</v>
      </c>
      <c r="I16" s="6" t="s">
        <v>111</v>
      </c>
      <c r="J16" s="6">
        <v>486</v>
      </c>
      <c r="K16" s="6">
        <v>0.38053321694302711</v>
      </c>
      <c r="L16" s="6"/>
      <c r="M16" s="6"/>
      <c r="N16" s="6"/>
    </row>
    <row r="17" spans="3:17" ht="15" thickBot="1" x14ac:dyDescent="0.35">
      <c r="C17">
        <v>25.8</v>
      </c>
      <c r="D17">
        <f t="shared" si="0"/>
        <v>-1.1494252873563204E-2</v>
      </c>
      <c r="E17">
        <v>7019.25</v>
      </c>
      <c r="F17">
        <f t="shared" si="1"/>
        <v>-7.599321362929401E-3</v>
      </c>
    </row>
    <row r="18" spans="3:17" x14ac:dyDescent="0.3">
      <c r="C18">
        <v>25.6</v>
      </c>
      <c r="D18">
        <f t="shared" si="0"/>
        <v>-7.7519379844961378E-3</v>
      </c>
      <c r="E18">
        <v>7032.57</v>
      </c>
      <c r="F18">
        <f t="shared" si="1"/>
        <v>1.8976386366065245E-3</v>
      </c>
      <c r="I18" s="7"/>
      <c r="J18" s="7" t="s">
        <v>118</v>
      </c>
      <c r="K18" s="7" t="s">
        <v>106</v>
      </c>
      <c r="L18" s="7" t="s">
        <v>119</v>
      </c>
      <c r="M18" s="7" t="s">
        <v>120</v>
      </c>
      <c r="N18" s="7" t="s">
        <v>121</v>
      </c>
      <c r="O18" s="7" t="s">
        <v>122</v>
      </c>
      <c r="P18" s="7" t="s">
        <v>123</v>
      </c>
      <c r="Q18" s="7" t="s">
        <v>124</v>
      </c>
    </row>
    <row r="19" spans="3:17" x14ac:dyDescent="0.3">
      <c r="C19">
        <v>25.8</v>
      </c>
      <c r="D19">
        <f t="shared" si="0"/>
        <v>7.8125E-3</v>
      </c>
      <c r="E19">
        <v>7032.44</v>
      </c>
      <c r="F19">
        <f t="shared" si="1"/>
        <v>-1.8485418559643918E-5</v>
      </c>
      <c r="I19" t="s">
        <v>112</v>
      </c>
      <c r="J19">
        <v>3.0981226604329446E-4</v>
      </c>
      <c r="K19">
        <v>1.2722774081529629E-3</v>
      </c>
      <c r="L19">
        <v>0.24350999558584197</v>
      </c>
      <c r="M19">
        <v>0.80771330535299113</v>
      </c>
      <c r="N19">
        <v>-2.1900439932295247E-3</v>
      </c>
      <c r="O19">
        <v>2.8096685253161139E-3</v>
      </c>
      <c r="P19">
        <v>-2.1900439932295247E-3</v>
      </c>
      <c r="Q19">
        <v>2.8096685253161139E-3</v>
      </c>
    </row>
    <row r="20" spans="3:17" ht="15" thickBot="1" x14ac:dyDescent="0.35">
      <c r="C20">
        <v>26.9</v>
      </c>
      <c r="D20">
        <f t="shared" si="0"/>
        <v>4.2635658914728536E-2</v>
      </c>
      <c r="E20">
        <v>7027.55</v>
      </c>
      <c r="F20">
        <f t="shared" si="1"/>
        <v>-6.9534898271428336E-4</v>
      </c>
      <c r="I20" s="6" t="s">
        <v>125</v>
      </c>
      <c r="J20" s="6">
        <v>-8.8460511282076118E-3</v>
      </c>
      <c r="K20" s="6">
        <v>0.21326435432099405</v>
      </c>
      <c r="L20" s="6">
        <v>-4.1479276536260767E-2</v>
      </c>
      <c r="M20" s="6">
        <v>0.96693088342772904</v>
      </c>
      <c r="N20" s="6">
        <v>-0.4278822044173623</v>
      </c>
      <c r="O20" s="6">
        <v>0.41019010216094703</v>
      </c>
      <c r="P20" s="6">
        <v>-0.4278822044173623</v>
      </c>
      <c r="Q20" s="6">
        <v>0.41019010216094703</v>
      </c>
    </row>
    <row r="21" spans="3:17" x14ac:dyDescent="0.3">
      <c r="C21">
        <v>27</v>
      </c>
      <c r="D21">
        <f t="shared" si="0"/>
        <v>3.7174721189592308E-3</v>
      </c>
      <c r="E21">
        <v>6991.55</v>
      </c>
      <c r="F21">
        <f t="shared" si="1"/>
        <v>-5.1226956763025244E-3</v>
      </c>
    </row>
    <row r="22" spans="3:17" x14ac:dyDescent="0.3">
      <c r="C22">
        <v>26.5</v>
      </c>
      <c r="D22">
        <f t="shared" si="0"/>
        <v>-1.851851851851849E-2</v>
      </c>
      <c r="E22">
        <v>6926.29</v>
      </c>
      <c r="F22">
        <f t="shared" si="1"/>
        <v>-9.3341247648948134E-3</v>
      </c>
    </row>
    <row r="23" spans="3:17" x14ac:dyDescent="0.3">
      <c r="C23">
        <v>26</v>
      </c>
      <c r="D23">
        <f t="shared" si="0"/>
        <v>-1.8867924528301883E-2</v>
      </c>
      <c r="E23">
        <v>6997.6</v>
      </c>
      <c r="F23">
        <f t="shared" si="1"/>
        <v>1.0295555051838878E-2</v>
      </c>
    </row>
    <row r="24" spans="3:17" x14ac:dyDescent="0.3">
      <c r="C24">
        <v>26</v>
      </c>
      <c r="D24">
        <f t="shared" si="0"/>
        <v>0</v>
      </c>
      <c r="E24">
        <v>7016.75</v>
      </c>
      <c r="F24">
        <f t="shared" si="1"/>
        <v>2.7366525665941666E-3</v>
      </c>
    </row>
    <row r="25" spans="3:17" x14ac:dyDescent="0.3">
      <c r="C25">
        <v>25.9</v>
      </c>
      <c r="D25">
        <f t="shared" si="0"/>
        <v>-3.8461538461539435E-3</v>
      </c>
      <c r="E25">
        <v>7023.52</v>
      </c>
      <c r="F25">
        <f t="shared" si="1"/>
        <v>9.6483414686288071E-4</v>
      </c>
    </row>
    <row r="26" spans="3:17" x14ac:dyDescent="0.3">
      <c r="C26">
        <v>25.4</v>
      </c>
      <c r="D26">
        <f t="shared" si="0"/>
        <v>-1.9305019305019266E-2</v>
      </c>
      <c r="E26">
        <v>7064.29</v>
      </c>
      <c r="F26">
        <f t="shared" si="1"/>
        <v>5.8047816479485093E-3</v>
      </c>
    </row>
    <row r="27" spans="3:17" x14ac:dyDescent="0.3">
      <c r="C27">
        <v>25.3</v>
      </c>
      <c r="D27">
        <f t="shared" si="0"/>
        <v>-3.93700787401563E-3</v>
      </c>
      <c r="E27">
        <v>7051.8</v>
      </c>
      <c r="F27">
        <f t="shared" si="1"/>
        <v>-1.768047461245148E-3</v>
      </c>
    </row>
    <row r="28" spans="3:17" x14ac:dyDescent="0.3">
      <c r="C28">
        <v>25.1</v>
      </c>
      <c r="D28">
        <f t="shared" si="0"/>
        <v>-7.905138339920903E-3</v>
      </c>
      <c r="E28">
        <v>7072.78</v>
      </c>
      <c r="F28">
        <f t="shared" si="1"/>
        <v>2.9751269179498774E-3</v>
      </c>
    </row>
    <row r="29" spans="3:17" x14ac:dyDescent="0.3">
      <c r="C29">
        <v>25.4</v>
      </c>
      <c r="D29">
        <f t="shared" si="0"/>
        <v>1.195219123505975E-2</v>
      </c>
      <c r="E29">
        <v>7081.38</v>
      </c>
      <c r="F29">
        <f t="shared" si="1"/>
        <v>1.2159292385738318E-3</v>
      </c>
    </row>
    <row r="30" spans="3:17" x14ac:dyDescent="0.3">
      <c r="C30">
        <v>25.6</v>
      </c>
      <c r="D30">
        <f t="shared" si="0"/>
        <v>7.8740157480317041E-3</v>
      </c>
      <c r="E30">
        <v>7085.94</v>
      </c>
      <c r="F30">
        <f t="shared" si="1"/>
        <v>6.4394228243647156E-4</v>
      </c>
    </row>
    <row r="31" spans="3:17" x14ac:dyDescent="0.3">
      <c r="C31">
        <v>25.1</v>
      </c>
      <c r="D31">
        <f t="shared" si="0"/>
        <v>-1.953125E-2</v>
      </c>
      <c r="E31">
        <v>7089.52</v>
      </c>
      <c r="F31">
        <f t="shared" si="1"/>
        <v>5.0522584159629069E-4</v>
      </c>
    </row>
    <row r="32" spans="3:17" x14ac:dyDescent="0.3">
      <c r="C32">
        <v>24.6</v>
      </c>
      <c r="D32">
        <f t="shared" si="0"/>
        <v>-1.9920318725099584E-2</v>
      </c>
      <c r="E32">
        <v>7060.73</v>
      </c>
      <c r="F32">
        <f t="shared" si="1"/>
        <v>-4.0609237296743705E-3</v>
      </c>
    </row>
    <row r="33" spans="3:6" x14ac:dyDescent="0.3">
      <c r="C33">
        <v>24.4</v>
      </c>
      <c r="D33">
        <f t="shared" si="0"/>
        <v>-8.1300813008131634E-3</v>
      </c>
      <c r="E33">
        <v>7036.77</v>
      </c>
      <c r="F33">
        <f t="shared" si="1"/>
        <v>-3.3934168280048693E-3</v>
      </c>
    </row>
    <row r="34" spans="3:6" x14ac:dyDescent="0.3">
      <c r="C34">
        <v>24.5</v>
      </c>
      <c r="D34">
        <f t="shared" si="0"/>
        <v>4.098360655737654E-3</v>
      </c>
      <c r="E34">
        <v>7043.69</v>
      </c>
      <c r="F34">
        <f t="shared" si="1"/>
        <v>9.8340573871236181E-4</v>
      </c>
    </row>
    <row r="35" spans="3:6" x14ac:dyDescent="0.3">
      <c r="C35">
        <v>24.6</v>
      </c>
      <c r="D35">
        <f t="shared" si="0"/>
        <v>4.0816326530612734E-3</v>
      </c>
      <c r="E35">
        <v>6991.35</v>
      </c>
      <c r="F35">
        <f t="shared" si="1"/>
        <v>-7.430764272703505E-3</v>
      </c>
    </row>
    <row r="36" spans="3:6" x14ac:dyDescent="0.3">
      <c r="C36">
        <v>24.5</v>
      </c>
      <c r="D36">
        <f t="shared" si="0"/>
        <v>-4.0650406504065817E-3</v>
      </c>
      <c r="E36">
        <v>6926.62</v>
      </c>
      <c r="F36">
        <f t="shared" si="1"/>
        <v>-9.2585838214365168E-3</v>
      </c>
    </row>
    <row r="37" spans="3:6" x14ac:dyDescent="0.3">
      <c r="C37">
        <v>24.8</v>
      </c>
      <c r="D37">
        <f t="shared" si="0"/>
        <v>1.2244897959183598E-2</v>
      </c>
      <c r="E37">
        <v>6917.9</v>
      </c>
      <c r="F37">
        <f t="shared" si="1"/>
        <v>-1.2589112727420249E-3</v>
      </c>
    </row>
    <row r="38" spans="3:6" x14ac:dyDescent="0.3">
      <c r="C38">
        <v>25.1</v>
      </c>
      <c r="D38">
        <f t="shared" si="0"/>
        <v>1.2096774193548487E-2</v>
      </c>
      <c r="E38">
        <v>6948.67</v>
      </c>
      <c r="F38">
        <f t="shared" si="1"/>
        <v>4.4478815825612639E-3</v>
      </c>
    </row>
    <row r="39" spans="3:6" x14ac:dyDescent="0.3">
      <c r="C39">
        <v>25.4</v>
      </c>
      <c r="D39">
        <f t="shared" si="0"/>
        <v>1.195219123505975E-2</v>
      </c>
      <c r="E39">
        <v>6839.44</v>
      </c>
      <c r="F39">
        <f t="shared" si="1"/>
        <v>-1.5719554965194837E-2</v>
      </c>
    </row>
    <row r="40" spans="3:6" x14ac:dyDescent="0.3">
      <c r="C40">
        <v>25.1</v>
      </c>
      <c r="D40">
        <f t="shared" si="0"/>
        <v>-1.1811023622047112E-2</v>
      </c>
      <c r="E40">
        <v>6676.14</v>
      </c>
      <c r="F40">
        <f t="shared" si="1"/>
        <v>-2.387622378440335E-2</v>
      </c>
    </row>
    <row r="41" spans="3:6" x14ac:dyDescent="0.3">
      <c r="C41">
        <v>24.9</v>
      </c>
      <c r="D41">
        <f t="shared" si="0"/>
        <v>-7.9681274900399446E-3</v>
      </c>
      <c r="E41">
        <v>6739.44</v>
      </c>
      <c r="F41">
        <f t="shared" si="1"/>
        <v>9.4815267504875234E-3</v>
      </c>
    </row>
    <row r="42" spans="3:6" x14ac:dyDescent="0.3">
      <c r="C42">
        <v>24.9</v>
      </c>
      <c r="D42">
        <f t="shared" si="0"/>
        <v>0</v>
      </c>
      <c r="E42">
        <v>6753.78</v>
      </c>
      <c r="F42">
        <f t="shared" si="1"/>
        <v>2.1277732274491701E-3</v>
      </c>
    </row>
    <row r="43" spans="3:6" x14ac:dyDescent="0.3">
      <c r="C43">
        <v>25.2</v>
      </c>
      <c r="D43">
        <f t="shared" si="0"/>
        <v>1.2048192771084265E-2</v>
      </c>
      <c r="E43">
        <v>6699.83</v>
      </c>
      <c r="F43">
        <f t="shared" si="1"/>
        <v>-7.9881192458148842E-3</v>
      </c>
    </row>
    <row r="44" spans="3:6" x14ac:dyDescent="0.3">
      <c r="C44">
        <v>25.3</v>
      </c>
      <c r="D44">
        <f t="shared" si="0"/>
        <v>3.9682539682539542E-3</v>
      </c>
      <c r="E44">
        <v>6696.52</v>
      </c>
      <c r="F44">
        <f t="shared" si="1"/>
        <v>-4.9404238615002871E-4</v>
      </c>
    </row>
    <row r="45" spans="3:6" x14ac:dyDescent="0.3">
      <c r="C45">
        <v>25.2</v>
      </c>
      <c r="D45">
        <f t="shared" si="0"/>
        <v>-3.9525691699605625E-3</v>
      </c>
      <c r="E45">
        <v>6638.63</v>
      </c>
      <c r="F45">
        <f t="shared" si="1"/>
        <v>-8.6447886364858784E-3</v>
      </c>
    </row>
    <row r="46" spans="3:6" x14ac:dyDescent="0.3">
      <c r="C46">
        <v>25</v>
      </c>
      <c r="D46">
        <f t="shared" si="0"/>
        <v>-7.9365079365079083E-3</v>
      </c>
      <c r="E46">
        <v>6456.51</v>
      </c>
      <c r="F46">
        <f t="shared" si="1"/>
        <v>-2.7433371041916788E-2</v>
      </c>
    </row>
    <row r="47" spans="3:6" x14ac:dyDescent="0.3">
      <c r="C47">
        <v>24.5</v>
      </c>
      <c r="D47">
        <f t="shared" si="0"/>
        <v>-2.0000000000000018E-2</v>
      </c>
      <c r="E47">
        <v>6474.28</v>
      </c>
      <c r="F47">
        <f t="shared" si="1"/>
        <v>2.7522608963665984E-3</v>
      </c>
    </row>
    <row r="48" spans="3:6" x14ac:dyDescent="0.3">
      <c r="C48">
        <v>24.5</v>
      </c>
      <c r="D48">
        <f t="shared" si="0"/>
        <v>0</v>
      </c>
      <c r="E48">
        <v>6630.02</v>
      </c>
      <c r="F48">
        <f t="shared" si="1"/>
        <v>2.4055184514726102E-2</v>
      </c>
    </row>
    <row r="49" spans="3:6" x14ac:dyDescent="0.3">
      <c r="C49">
        <v>24.4</v>
      </c>
      <c r="D49">
        <f t="shared" si="0"/>
        <v>-4.0816326530612734E-3</v>
      </c>
      <c r="E49">
        <v>6668.14</v>
      </c>
      <c r="F49">
        <f t="shared" si="1"/>
        <v>5.7496055818835323E-3</v>
      </c>
    </row>
    <row r="50" spans="3:6" x14ac:dyDescent="0.3">
      <c r="C50">
        <v>24</v>
      </c>
      <c r="D50">
        <f t="shared" si="0"/>
        <v>-1.6393442622950727E-2</v>
      </c>
      <c r="E50">
        <v>6765.73</v>
      </c>
      <c r="F50">
        <f t="shared" si="1"/>
        <v>1.4635265606300907E-2</v>
      </c>
    </row>
    <row r="51" spans="3:6" x14ac:dyDescent="0.3">
      <c r="C51">
        <v>23.6</v>
      </c>
      <c r="D51">
        <f t="shared" si="0"/>
        <v>-1.6666666666666607E-2</v>
      </c>
      <c r="E51">
        <v>6763.93</v>
      </c>
      <c r="F51">
        <f t="shared" si="1"/>
        <v>-2.6604667936780402E-4</v>
      </c>
    </row>
    <row r="52" spans="3:6" x14ac:dyDescent="0.3">
      <c r="C52">
        <v>23.4</v>
      </c>
      <c r="D52">
        <f t="shared" si="0"/>
        <v>-8.4745762711865291E-3</v>
      </c>
      <c r="E52">
        <v>6765.47</v>
      </c>
      <c r="F52">
        <f t="shared" si="1"/>
        <v>2.2767828762271236E-4</v>
      </c>
    </row>
    <row r="53" spans="3:6" x14ac:dyDescent="0.3">
      <c r="C53">
        <v>23.4</v>
      </c>
      <c r="D53">
        <f t="shared" si="0"/>
        <v>0</v>
      </c>
      <c r="E53">
        <v>6765.58</v>
      </c>
      <c r="F53">
        <f t="shared" si="1"/>
        <v>1.6259033001286838E-5</v>
      </c>
    </row>
    <row r="54" spans="3:6" x14ac:dyDescent="0.3">
      <c r="C54">
        <v>23</v>
      </c>
      <c r="D54">
        <f t="shared" si="0"/>
        <v>-1.7094017094017033E-2</v>
      </c>
      <c r="E54">
        <v>6698.04</v>
      </c>
      <c r="F54">
        <f t="shared" si="1"/>
        <v>-9.9828839508216971E-3</v>
      </c>
    </row>
    <row r="55" spans="3:6" x14ac:dyDescent="0.3">
      <c r="C55">
        <v>23.1</v>
      </c>
      <c r="D55">
        <f t="shared" si="0"/>
        <v>4.3478260869564966E-3</v>
      </c>
      <c r="E55">
        <v>6691.77</v>
      </c>
      <c r="F55">
        <f t="shared" si="1"/>
        <v>-9.3609473816214095E-4</v>
      </c>
    </row>
    <row r="56" spans="3:6" x14ac:dyDescent="0.3">
      <c r="C56">
        <v>22.8</v>
      </c>
      <c r="D56">
        <f t="shared" si="0"/>
        <v>-1.2987012987012991E-2</v>
      </c>
      <c r="E56">
        <v>6771.66</v>
      </c>
      <c r="F56">
        <f t="shared" si="1"/>
        <v>1.1938545407268908E-2</v>
      </c>
    </row>
    <row r="57" spans="3:6" x14ac:dyDescent="0.3">
      <c r="C57">
        <v>22.4</v>
      </c>
      <c r="D57">
        <f t="shared" si="0"/>
        <v>-1.7543859649122862E-2</v>
      </c>
      <c r="E57">
        <v>6750.4</v>
      </c>
      <c r="F57">
        <f t="shared" si="1"/>
        <v>-3.1395551460056126E-3</v>
      </c>
    </row>
    <row r="58" spans="3:6" x14ac:dyDescent="0.3">
      <c r="C58">
        <v>22</v>
      </c>
      <c r="D58">
        <f t="shared" si="0"/>
        <v>-1.7857142857142794E-2</v>
      </c>
      <c r="E58">
        <v>6752.87</v>
      </c>
      <c r="F58">
        <f t="shared" si="1"/>
        <v>3.6590424271154554E-4</v>
      </c>
    </row>
    <row r="59" spans="3:6" x14ac:dyDescent="0.3">
      <c r="C59">
        <v>23.1</v>
      </c>
      <c r="D59">
        <f t="shared" si="0"/>
        <v>5.0000000000000044E-2</v>
      </c>
      <c r="E59">
        <v>6741.55</v>
      </c>
      <c r="F59">
        <f t="shared" si="1"/>
        <v>-1.676324288783837E-3</v>
      </c>
    </row>
    <row r="60" spans="3:6" x14ac:dyDescent="0.3">
      <c r="C60">
        <v>23.4</v>
      </c>
      <c r="D60">
        <f t="shared" si="0"/>
        <v>1.298701298701288E-2</v>
      </c>
      <c r="E60">
        <v>6758.16</v>
      </c>
      <c r="F60">
        <f t="shared" si="1"/>
        <v>2.463825084735749E-3</v>
      </c>
    </row>
    <row r="61" spans="3:6" x14ac:dyDescent="0.3">
      <c r="C61">
        <v>24</v>
      </c>
      <c r="D61">
        <f t="shared" si="0"/>
        <v>2.5641025641025772E-2</v>
      </c>
      <c r="E61">
        <v>6765.3</v>
      </c>
      <c r="F61">
        <f t="shared" si="1"/>
        <v>1.0565005859584087E-3</v>
      </c>
    </row>
    <row r="62" spans="3:6" x14ac:dyDescent="0.3">
      <c r="C62">
        <v>23.8</v>
      </c>
      <c r="D62">
        <f t="shared" si="0"/>
        <v>-8.3333333333333037E-3</v>
      </c>
      <c r="E62">
        <v>6753.76</v>
      </c>
      <c r="F62">
        <f t="shared" si="1"/>
        <v>-1.7057632329682271E-3</v>
      </c>
    </row>
    <row r="63" spans="3:6" x14ac:dyDescent="0.3">
      <c r="C63">
        <v>23.6</v>
      </c>
      <c r="D63">
        <f t="shared" si="0"/>
        <v>-8.4033613445377853E-3</v>
      </c>
      <c r="E63">
        <v>6757.83</v>
      </c>
      <c r="F63">
        <f t="shared" si="1"/>
        <v>6.0262727724991194E-4</v>
      </c>
    </row>
    <row r="64" spans="3:6" x14ac:dyDescent="0.3">
      <c r="C64">
        <v>24.1</v>
      </c>
      <c r="D64">
        <f t="shared" si="0"/>
        <v>2.1186440677966045E-2</v>
      </c>
      <c r="E64">
        <v>6771.91</v>
      </c>
      <c r="F64">
        <f t="shared" si="1"/>
        <v>2.0835090554216507E-3</v>
      </c>
    </row>
    <row r="65" spans="3:6" x14ac:dyDescent="0.3">
      <c r="C65">
        <v>24</v>
      </c>
      <c r="D65">
        <f t="shared" si="0"/>
        <v>-4.1493775933610921E-3</v>
      </c>
      <c r="E65">
        <v>6718.91</v>
      </c>
      <c r="F65">
        <f t="shared" si="1"/>
        <v>-7.8264477820880751E-3</v>
      </c>
    </row>
    <row r="66" spans="3:6" x14ac:dyDescent="0.3">
      <c r="C66">
        <v>23.3</v>
      </c>
      <c r="D66">
        <f t="shared" si="0"/>
        <v>-2.9166666666666674E-2</v>
      </c>
      <c r="E66">
        <v>6694.3</v>
      </c>
      <c r="F66">
        <f t="shared" si="1"/>
        <v>-3.6627964952647973E-3</v>
      </c>
    </row>
    <row r="67" spans="3:6" x14ac:dyDescent="0.3">
      <c r="C67">
        <v>23</v>
      </c>
      <c r="D67">
        <f t="shared" si="0"/>
        <v>-1.2875536480686733E-2</v>
      </c>
      <c r="E67">
        <v>6662.48</v>
      </c>
      <c r="F67">
        <f t="shared" si="1"/>
        <v>-4.7532975815246514E-3</v>
      </c>
    </row>
    <row r="68" spans="3:6" x14ac:dyDescent="0.3">
      <c r="C68">
        <v>23.1</v>
      </c>
      <c r="D68">
        <f t="shared" ref="D68:D131" si="2" xml:space="preserve"> C68/C67 -1</f>
        <v>4.3478260869564966E-3</v>
      </c>
      <c r="E68">
        <v>6641.23</v>
      </c>
      <c r="F68">
        <f t="shared" ref="F68:F131" si="3" xml:space="preserve"> E68 / E67 -1</f>
        <v>-3.1895030078890052E-3</v>
      </c>
    </row>
    <row r="69" spans="3:6" x14ac:dyDescent="0.3">
      <c r="C69">
        <v>23.6</v>
      </c>
      <c r="D69">
        <f t="shared" si="2"/>
        <v>2.1645021645021689E-2</v>
      </c>
      <c r="E69">
        <v>6662.45</v>
      </c>
      <c r="F69">
        <f t="shared" si="3"/>
        <v>3.1951912522227843E-3</v>
      </c>
    </row>
    <row r="70" spans="3:6" x14ac:dyDescent="0.3">
      <c r="C70">
        <v>23.3</v>
      </c>
      <c r="D70">
        <f t="shared" si="2"/>
        <v>-1.2711864406779738E-2</v>
      </c>
      <c r="E70">
        <v>6638.56</v>
      </c>
      <c r="F70">
        <f t="shared" si="3"/>
        <v>-3.5857679982588264E-3</v>
      </c>
    </row>
    <row r="71" spans="3:6" x14ac:dyDescent="0.3">
      <c r="C71">
        <v>23.3</v>
      </c>
      <c r="D71">
        <f t="shared" si="2"/>
        <v>0</v>
      </c>
      <c r="E71">
        <v>6574.07</v>
      </c>
      <c r="F71">
        <f t="shared" si="3"/>
        <v>-9.7144561471163016E-3</v>
      </c>
    </row>
    <row r="72" spans="3:6" x14ac:dyDescent="0.3">
      <c r="C72">
        <v>24.3</v>
      </c>
      <c r="D72">
        <f t="shared" si="2"/>
        <v>4.2918454935622297E-2</v>
      </c>
      <c r="E72">
        <v>6584.97</v>
      </c>
      <c r="F72">
        <f t="shared" si="3"/>
        <v>1.6580291965251348E-3</v>
      </c>
    </row>
    <row r="73" spans="3:6" x14ac:dyDescent="0.3">
      <c r="C73">
        <v>24.5</v>
      </c>
      <c r="D73">
        <f t="shared" si="2"/>
        <v>8.2304526748970819E-3</v>
      </c>
      <c r="E73">
        <v>6554.87</v>
      </c>
      <c r="F73">
        <f t="shared" si="3"/>
        <v>-4.5710155095619598E-3</v>
      </c>
    </row>
    <row r="74" spans="3:6" x14ac:dyDescent="0.3">
      <c r="C74">
        <v>23.9</v>
      </c>
      <c r="D74">
        <f t="shared" si="2"/>
        <v>-2.4489795918367419E-2</v>
      </c>
      <c r="E74">
        <v>6482.38</v>
      </c>
      <c r="F74">
        <f t="shared" si="3"/>
        <v>-1.1058953114249426E-2</v>
      </c>
    </row>
    <row r="75" spans="3:6" x14ac:dyDescent="0.3">
      <c r="C75">
        <v>23.9</v>
      </c>
      <c r="D75">
        <f t="shared" si="2"/>
        <v>0</v>
      </c>
      <c r="E75">
        <v>6530.06</v>
      </c>
      <c r="F75">
        <f t="shared" si="3"/>
        <v>7.3553231991954071E-3</v>
      </c>
    </row>
    <row r="76" spans="3:6" x14ac:dyDescent="0.3">
      <c r="C76">
        <v>24.7</v>
      </c>
      <c r="D76">
        <f t="shared" si="2"/>
        <v>3.3472803347280422E-2</v>
      </c>
      <c r="E76">
        <v>6606.41</v>
      </c>
      <c r="F76">
        <f t="shared" si="3"/>
        <v>1.1692082461723041E-2</v>
      </c>
    </row>
    <row r="77" spans="3:6" x14ac:dyDescent="0.3">
      <c r="C77">
        <v>24.7</v>
      </c>
      <c r="D77">
        <f t="shared" si="2"/>
        <v>0</v>
      </c>
      <c r="E77">
        <v>6662.36</v>
      </c>
      <c r="F77">
        <f t="shared" si="3"/>
        <v>8.4690474856994324E-3</v>
      </c>
    </row>
    <row r="78" spans="3:6" x14ac:dyDescent="0.3">
      <c r="C78">
        <v>27.1</v>
      </c>
      <c r="D78">
        <f t="shared" si="2"/>
        <v>9.7165991902834037E-2</v>
      </c>
      <c r="E78">
        <v>6683.23</v>
      </c>
      <c r="F78">
        <f t="shared" si="3"/>
        <v>3.1325236102521803E-3</v>
      </c>
    </row>
    <row r="79" spans="3:6" x14ac:dyDescent="0.3">
      <c r="C79">
        <v>28.4</v>
      </c>
      <c r="D79">
        <f t="shared" si="2"/>
        <v>4.7970479704796842E-2</v>
      </c>
      <c r="E79">
        <v>6666.91</v>
      </c>
      <c r="F79">
        <f t="shared" si="3"/>
        <v>-2.4419330174181297E-3</v>
      </c>
    </row>
    <row r="80" spans="3:6" x14ac:dyDescent="0.3">
      <c r="C80">
        <v>30.3</v>
      </c>
      <c r="D80">
        <f t="shared" si="2"/>
        <v>6.6901408450704247E-2</v>
      </c>
      <c r="E80">
        <v>6677.56</v>
      </c>
      <c r="F80">
        <f t="shared" si="3"/>
        <v>1.5974416933781654E-3</v>
      </c>
    </row>
    <row r="81" spans="3:6" x14ac:dyDescent="0.3">
      <c r="C81">
        <v>30</v>
      </c>
      <c r="D81">
        <f t="shared" si="2"/>
        <v>-9.9009900990099098E-3</v>
      </c>
      <c r="E81">
        <v>6677.64</v>
      </c>
      <c r="F81">
        <f t="shared" si="3"/>
        <v>1.1980423987090205E-5</v>
      </c>
    </row>
    <row r="82" spans="3:6" x14ac:dyDescent="0.3">
      <c r="C82">
        <v>27.8</v>
      </c>
      <c r="D82">
        <f t="shared" si="2"/>
        <v>-7.3333333333333361E-2</v>
      </c>
      <c r="E82">
        <v>6655.66</v>
      </c>
      <c r="F82">
        <f t="shared" si="3"/>
        <v>-3.2915820559360487E-3</v>
      </c>
    </row>
    <row r="83" spans="3:6" x14ac:dyDescent="0.3">
      <c r="C83">
        <v>28.5</v>
      </c>
      <c r="D83">
        <f t="shared" si="2"/>
        <v>2.5179856115107979E-2</v>
      </c>
      <c r="E83">
        <v>6643.16</v>
      </c>
      <c r="F83">
        <f t="shared" si="3"/>
        <v>-1.8781007443289255E-3</v>
      </c>
    </row>
    <row r="84" spans="3:6" x14ac:dyDescent="0.3">
      <c r="C84">
        <v>31</v>
      </c>
      <c r="D84">
        <f t="shared" si="2"/>
        <v>8.7719298245614086E-2</v>
      </c>
      <c r="E84">
        <v>6669.41</v>
      </c>
      <c r="F84">
        <f t="shared" si="3"/>
        <v>3.9514327518830328E-3</v>
      </c>
    </row>
    <row r="85" spans="3:6" x14ac:dyDescent="0.3">
      <c r="C85">
        <v>29.3</v>
      </c>
      <c r="D85">
        <f t="shared" si="2"/>
        <v>-5.4838709677419328E-2</v>
      </c>
      <c r="E85">
        <v>6698.08</v>
      </c>
      <c r="F85">
        <f t="shared" si="3"/>
        <v>4.2987310721638305E-3</v>
      </c>
    </row>
    <row r="86" spans="3:6" x14ac:dyDescent="0.3">
      <c r="C86">
        <v>28.5</v>
      </c>
      <c r="D86">
        <f t="shared" si="2"/>
        <v>-2.7303754266211677E-2</v>
      </c>
      <c r="E86">
        <v>6665.61</v>
      </c>
      <c r="F86">
        <f t="shared" si="3"/>
        <v>-4.8476578362754985E-3</v>
      </c>
    </row>
    <row r="87" spans="3:6" x14ac:dyDescent="0.3">
      <c r="C87">
        <v>28.5</v>
      </c>
      <c r="D87">
        <f t="shared" si="2"/>
        <v>0</v>
      </c>
      <c r="E87">
        <v>6591.99</v>
      </c>
      <c r="F87">
        <f t="shared" si="3"/>
        <v>-1.1044750592968944E-2</v>
      </c>
    </row>
    <row r="88" spans="3:6" x14ac:dyDescent="0.3">
      <c r="C88">
        <v>28.4</v>
      </c>
      <c r="D88">
        <f t="shared" si="2"/>
        <v>-3.5087719298245723E-3</v>
      </c>
      <c r="E88">
        <v>6565.47</v>
      </c>
      <c r="F88">
        <f t="shared" si="3"/>
        <v>-4.0230643553766932E-3</v>
      </c>
    </row>
    <row r="89" spans="3:6" x14ac:dyDescent="0.3">
      <c r="C89">
        <v>26.9</v>
      </c>
      <c r="D89">
        <f t="shared" si="2"/>
        <v>-5.2816901408450745E-2</v>
      </c>
      <c r="E89">
        <v>6430.93</v>
      </c>
      <c r="F89">
        <f t="shared" si="3"/>
        <v>-2.0492059212821045E-2</v>
      </c>
    </row>
    <row r="90" spans="3:6" x14ac:dyDescent="0.3">
      <c r="C90">
        <v>28</v>
      </c>
      <c r="D90">
        <f t="shared" si="2"/>
        <v>4.0892193308550207E-2</v>
      </c>
      <c r="E90">
        <v>6403.5</v>
      </c>
      <c r="F90">
        <f t="shared" si="3"/>
        <v>-4.265323988909886E-3</v>
      </c>
    </row>
    <row r="91" spans="3:6" x14ac:dyDescent="0.3">
      <c r="C91">
        <v>27.2</v>
      </c>
      <c r="D91">
        <f t="shared" si="2"/>
        <v>-2.8571428571428581E-2</v>
      </c>
      <c r="E91">
        <v>6309.91</v>
      </c>
      <c r="F91">
        <f t="shared" si="3"/>
        <v>-1.4615444678691358E-2</v>
      </c>
    </row>
    <row r="92" spans="3:6" x14ac:dyDescent="0.3">
      <c r="C92">
        <v>27.4</v>
      </c>
      <c r="D92">
        <f t="shared" si="2"/>
        <v>7.3529411764705621E-3</v>
      </c>
      <c r="E92">
        <v>6258.24</v>
      </c>
      <c r="F92">
        <f t="shared" si="3"/>
        <v>-8.1887063365404522E-3</v>
      </c>
    </row>
    <row r="93" spans="3:6" x14ac:dyDescent="0.3">
      <c r="C93">
        <v>27.7</v>
      </c>
      <c r="D93">
        <f t="shared" si="2"/>
        <v>1.0948905109489093E-2</v>
      </c>
      <c r="E93">
        <v>6142.68</v>
      </c>
      <c r="F93">
        <f t="shared" si="3"/>
        <v>-1.8465255407270953E-2</v>
      </c>
    </row>
    <row r="94" spans="3:6" x14ac:dyDescent="0.3">
      <c r="C94">
        <v>29.8</v>
      </c>
      <c r="D94">
        <f t="shared" si="2"/>
        <v>7.5812274368231014E-2</v>
      </c>
      <c r="E94">
        <v>6261.54</v>
      </c>
      <c r="F94">
        <f t="shared" si="3"/>
        <v>1.9349860321553392E-2</v>
      </c>
    </row>
    <row r="95" spans="3:6" x14ac:dyDescent="0.3">
      <c r="C95">
        <v>30.3</v>
      </c>
      <c r="D95">
        <f t="shared" si="2"/>
        <v>1.6778523489932917E-2</v>
      </c>
      <c r="E95">
        <v>6211.46</v>
      </c>
      <c r="F95">
        <f t="shared" si="3"/>
        <v>-7.9980324329158581E-3</v>
      </c>
    </row>
    <row r="96" spans="3:6" x14ac:dyDescent="0.3">
      <c r="C96">
        <v>28.7</v>
      </c>
      <c r="D96">
        <f t="shared" si="2"/>
        <v>-5.2805280528052889E-2</v>
      </c>
      <c r="E96">
        <v>6187.64</v>
      </c>
      <c r="F96">
        <f t="shared" si="3"/>
        <v>-3.8348472017850632E-3</v>
      </c>
    </row>
    <row r="97" spans="3:6" x14ac:dyDescent="0.3">
      <c r="C97">
        <v>28.1</v>
      </c>
      <c r="D97">
        <f t="shared" si="2"/>
        <v>-2.0905923344947674E-2</v>
      </c>
      <c r="E97">
        <v>6237.97</v>
      </c>
      <c r="F97">
        <f t="shared" si="3"/>
        <v>8.1339573730856429E-3</v>
      </c>
    </row>
    <row r="98" spans="3:6" x14ac:dyDescent="0.3">
      <c r="C98">
        <v>28.9</v>
      </c>
      <c r="D98">
        <f t="shared" si="2"/>
        <v>2.8469750889679624E-2</v>
      </c>
      <c r="E98">
        <v>6369.33</v>
      </c>
      <c r="F98">
        <f t="shared" si="3"/>
        <v>2.1058132693809073E-2</v>
      </c>
    </row>
    <row r="99" spans="3:6" x14ac:dyDescent="0.3">
      <c r="C99">
        <v>28</v>
      </c>
      <c r="D99">
        <f t="shared" si="2"/>
        <v>-3.1141868512110649E-2</v>
      </c>
      <c r="E99">
        <v>6388.65</v>
      </c>
      <c r="F99">
        <f t="shared" si="3"/>
        <v>3.0332860756154822E-3</v>
      </c>
    </row>
    <row r="100" spans="3:6" x14ac:dyDescent="0.3">
      <c r="C100">
        <v>28.4</v>
      </c>
      <c r="D100">
        <f t="shared" si="2"/>
        <v>1.4285714285714235E-2</v>
      </c>
      <c r="E100">
        <v>6392.85</v>
      </c>
      <c r="F100">
        <f t="shared" si="3"/>
        <v>6.5741588598533518E-4</v>
      </c>
    </row>
    <row r="101" spans="3:6" x14ac:dyDescent="0.3">
      <c r="C101">
        <v>27.9</v>
      </c>
      <c r="D101">
        <f t="shared" si="2"/>
        <v>-1.7605633802816878E-2</v>
      </c>
      <c r="E101">
        <v>6433.17</v>
      </c>
      <c r="F101">
        <f t="shared" si="3"/>
        <v>6.3070461531240518E-3</v>
      </c>
    </row>
    <row r="102" spans="3:6" x14ac:dyDescent="0.3">
      <c r="C102">
        <v>29.5</v>
      </c>
      <c r="D102">
        <f t="shared" si="2"/>
        <v>5.7347670250896154E-2</v>
      </c>
      <c r="E102">
        <v>6451.53</v>
      </c>
      <c r="F102">
        <f t="shared" si="3"/>
        <v>2.8539584683755503E-3</v>
      </c>
    </row>
    <row r="103" spans="3:6" x14ac:dyDescent="0.3">
      <c r="C103">
        <v>28.9</v>
      </c>
      <c r="D103">
        <f t="shared" si="2"/>
        <v>-2.033898305084747E-2</v>
      </c>
      <c r="E103">
        <v>6497.39</v>
      </c>
      <c r="F103">
        <f t="shared" si="3"/>
        <v>7.1083913428289236E-3</v>
      </c>
    </row>
    <row r="104" spans="3:6" x14ac:dyDescent="0.3">
      <c r="C104">
        <v>28.3</v>
      </c>
      <c r="D104">
        <f t="shared" si="2"/>
        <v>-2.0761245674740358E-2</v>
      </c>
      <c r="E104">
        <v>6489.17</v>
      </c>
      <c r="F104">
        <f t="shared" si="3"/>
        <v>-1.2651233803112616E-3</v>
      </c>
    </row>
    <row r="105" spans="3:6" x14ac:dyDescent="0.3">
      <c r="C105">
        <v>28</v>
      </c>
      <c r="D105">
        <f t="shared" si="2"/>
        <v>-1.0600706713780994E-2</v>
      </c>
      <c r="E105">
        <v>6468.6</v>
      </c>
      <c r="F105">
        <f t="shared" si="3"/>
        <v>-3.1698969205614658E-3</v>
      </c>
    </row>
    <row r="106" spans="3:6" x14ac:dyDescent="0.3">
      <c r="C106">
        <v>28.6</v>
      </c>
      <c r="D106">
        <f t="shared" si="2"/>
        <v>2.1428571428571574E-2</v>
      </c>
      <c r="E106">
        <v>6484.24</v>
      </c>
      <c r="F106">
        <f t="shared" si="3"/>
        <v>2.4178338434899249E-3</v>
      </c>
    </row>
    <row r="107" spans="3:6" x14ac:dyDescent="0.3">
      <c r="C107">
        <v>30.1</v>
      </c>
      <c r="D107">
        <f t="shared" si="2"/>
        <v>5.2447552447552503E-2</v>
      </c>
      <c r="E107">
        <v>6480.3</v>
      </c>
      <c r="F107">
        <f t="shared" si="3"/>
        <v>-6.0762710818840215E-4</v>
      </c>
    </row>
    <row r="108" spans="3:6" x14ac:dyDescent="0.3">
      <c r="C108">
        <v>29.5</v>
      </c>
      <c r="D108">
        <f t="shared" si="2"/>
        <v>-1.9933554817275767E-2</v>
      </c>
      <c r="E108">
        <v>6431.46</v>
      </c>
      <c r="F108">
        <f t="shared" si="3"/>
        <v>-7.5366881162909349E-3</v>
      </c>
    </row>
    <row r="109" spans="3:6" x14ac:dyDescent="0.3">
      <c r="C109">
        <v>27.9</v>
      </c>
      <c r="D109">
        <f t="shared" si="2"/>
        <v>-5.4237288135593253E-2</v>
      </c>
      <c r="E109">
        <v>6391.99</v>
      </c>
      <c r="F109">
        <f t="shared" si="3"/>
        <v>-6.137020210030153E-3</v>
      </c>
    </row>
    <row r="110" spans="3:6" x14ac:dyDescent="0.3">
      <c r="C110">
        <v>26.5</v>
      </c>
      <c r="D110">
        <f t="shared" si="2"/>
        <v>-5.0179211469533969E-2</v>
      </c>
      <c r="E110">
        <v>6361.39</v>
      </c>
      <c r="F110">
        <f t="shared" si="3"/>
        <v>-4.7872415319797357E-3</v>
      </c>
    </row>
    <row r="111" spans="3:6" x14ac:dyDescent="0.3">
      <c r="C111">
        <v>26.1</v>
      </c>
      <c r="D111">
        <f t="shared" si="2"/>
        <v>-1.5094339622641506E-2</v>
      </c>
      <c r="E111">
        <v>6374.51</v>
      </c>
      <c r="F111">
        <f t="shared" si="3"/>
        <v>2.0624423278559068E-3</v>
      </c>
    </row>
    <row r="112" spans="3:6" x14ac:dyDescent="0.3">
      <c r="C112">
        <v>24.5</v>
      </c>
      <c r="D112">
        <f t="shared" si="2"/>
        <v>-6.1302681992337238E-2</v>
      </c>
      <c r="E112">
        <v>6425.73</v>
      </c>
      <c r="F112">
        <f t="shared" si="3"/>
        <v>8.0351274058712008E-3</v>
      </c>
    </row>
    <row r="113" spans="3:6" x14ac:dyDescent="0.3">
      <c r="C113">
        <v>25.2</v>
      </c>
      <c r="D113">
        <f t="shared" si="2"/>
        <v>2.857142857142847E-2</v>
      </c>
      <c r="E113">
        <v>6407.37</v>
      </c>
      <c r="F113">
        <f t="shared" si="3"/>
        <v>-2.8572629102062708E-3</v>
      </c>
    </row>
    <row r="114" spans="3:6" x14ac:dyDescent="0.3">
      <c r="C114">
        <v>23.1</v>
      </c>
      <c r="D114">
        <f t="shared" si="2"/>
        <v>-8.3333333333333259E-2</v>
      </c>
      <c r="E114">
        <v>6357.38</v>
      </c>
      <c r="F114">
        <f t="shared" si="3"/>
        <v>-7.8019530634253487E-3</v>
      </c>
    </row>
    <row r="115" spans="3:6" x14ac:dyDescent="0.3">
      <c r="C115">
        <v>23</v>
      </c>
      <c r="D115">
        <f t="shared" si="2"/>
        <v>-4.3290043290044045E-3</v>
      </c>
      <c r="E115">
        <v>6311.65</v>
      </c>
      <c r="F115">
        <f t="shared" si="3"/>
        <v>-7.1932148149080888E-3</v>
      </c>
    </row>
    <row r="116" spans="3:6" x14ac:dyDescent="0.3">
      <c r="C116">
        <v>24</v>
      </c>
      <c r="D116">
        <f t="shared" si="2"/>
        <v>4.3478260869565188E-2</v>
      </c>
      <c r="E116">
        <v>6317.8</v>
      </c>
      <c r="F116">
        <f t="shared" si="3"/>
        <v>9.7438863054843949E-4</v>
      </c>
    </row>
    <row r="117" spans="3:6" x14ac:dyDescent="0.3">
      <c r="C117">
        <v>23.5</v>
      </c>
      <c r="D117">
        <f t="shared" si="2"/>
        <v>-2.083333333333337E-2</v>
      </c>
      <c r="E117">
        <v>6327.65</v>
      </c>
      <c r="F117">
        <f t="shared" si="3"/>
        <v>1.559087023963901E-3</v>
      </c>
    </row>
    <row r="118" spans="3:6" x14ac:dyDescent="0.3">
      <c r="C118">
        <v>23.1</v>
      </c>
      <c r="D118">
        <f t="shared" si="2"/>
        <v>-1.7021276595744594E-2</v>
      </c>
      <c r="E118">
        <v>6301.08</v>
      </c>
      <c r="F118">
        <f t="shared" si="3"/>
        <v>-4.1990312359247994E-3</v>
      </c>
    </row>
    <row r="119" spans="3:6" x14ac:dyDescent="0.3">
      <c r="C119">
        <v>22.6</v>
      </c>
      <c r="D119">
        <f t="shared" si="2"/>
        <v>-2.1645021645021689E-2</v>
      </c>
      <c r="E119">
        <v>6320.33</v>
      </c>
      <c r="F119">
        <f t="shared" si="3"/>
        <v>3.0550318358122386E-3</v>
      </c>
    </row>
    <row r="120" spans="3:6" x14ac:dyDescent="0.3">
      <c r="C120">
        <v>22.6</v>
      </c>
      <c r="D120">
        <f t="shared" si="2"/>
        <v>0</v>
      </c>
      <c r="E120">
        <v>6342.59</v>
      </c>
      <c r="F120">
        <f t="shared" si="3"/>
        <v>3.5219679985063479E-3</v>
      </c>
    </row>
    <row r="121" spans="3:6" x14ac:dyDescent="0.3">
      <c r="C121">
        <v>22.6</v>
      </c>
      <c r="D121">
        <f t="shared" si="2"/>
        <v>0</v>
      </c>
      <c r="E121">
        <v>6350.46</v>
      </c>
      <c r="F121">
        <f t="shared" si="3"/>
        <v>1.2408180254439571E-3</v>
      </c>
    </row>
    <row r="122" spans="3:6" x14ac:dyDescent="0.3">
      <c r="C122">
        <v>22.6</v>
      </c>
      <c r="D122">
        <f t="shared" si="2"/>
        <v>0</v>
      </c>
      <c r="E122">
        <v>6376.94</v>
      </c>
      <c r="F122">
        <f t="shared" si="3"/>
        <v>4.169776677594994E-3</v>
      </c>
    </row>
    <row r="123" spans="3:6" x14ac:dyDescent="0.3">
      <c r="C123">
        <v>23.2</v>
      </c>
      <c r="D123">
        <f t="shared" si="2"/>
        <v>2.6548672566371501E-2</v>
      </c>
      <c r="E123">
        <v>6359.77</v>
      </c>
      <c r="F123">
        <f t="shared" si="3"/>
        <v>-2.6925139643777518E-3</v>
      </c>
    </row>
    <row r="124" spans="3:6" x14ac:dyDescent="0.3">
      <c r="C124">
        <v>22.7</v>
      </c>
      <c r="D124">
        <f t="shared" si="2"/>
        <v>-2.155172413793105E-2</v>
      </c>
      <c r="E124">
        <v>6346.88</v>
      </c>
      <c r="F124">
        <f t="shared" si="3"/>
        <v>-2.026802856078147E-3</v>
      </c>
    </row>
    <row r="125" spans="3:6" x14ac:dyDescent="0.3">
      <c r="C125">
        <v>22.6</v>
      </c>
      <c r="D125">
        <f t="shared" si="2"/>
        <v>-4.405286343612258E-3</v>
      </c>
      <c r="E125">
        <v>6372.13</v>
      </c>
      <c r="F125">
        <f t="shared" si="3"/>
        <v>3.9783326610869363E-3</v>
      </c>
    </row>
    <row r="126" spans="3:6" x14ac:dyDescent="0.3">
      <c r="C126">
        <v>22.6</v>
      </c>
      <c r="D126">
        <f t="shared" si="2"/>
        <v>0</v>
      </c>
      <c r="E126">
        <v>6366.05</v>
      </c>
      <c r="F126">
        <f t="shared" si="3"/>
        <v>-9.541550470564264E-4</v>
      </c>
    </row>
    <row r="127" spans="3:6" x14ac:dyDescent="0.3">
      <c r="C127">
        <v>22.6</v>
      </c>
      <c r="D127">
        <f t="shared" si="2"/>
        <v>0</v>
      </c>
      <c r="E127">
        <v>6366.95</v>
      </c>
      <c r="F127">
        <f t="shared" si="3"/>
        <v>1.4137494992971789E-4</v>
      </c>
    </row>
    <row r="128" spans="3:6" x14ac:dyDescent="0.3">
      <c r="C128">
        <v>22.6</v>
      </c>
      <c r="D128">
        <f t="shared" si="2"/>
        <v>0</v>
      </c>
      <c r="E128">
        <v>6355.49</v>
      </c>
      <c r="F128">
        <f t="shared" si="3"/>
        <v>-1.7999198988526421E-3</v>
      </c>
    </row>
    <row r="129" spans="3:6" x14ac:dyDescent="0.3">
      <c r="C129">
        <v>22.6</v>
      </c>
      <c r="D129">
        <f t="shared" si="2"/>
        <v>0</v>
      </c>
      <c r="E129">
        <v>6324.81</v>
      </c>
      <c r="F129">
        <f t="shared" si="3"/>
        <v>-4.8273225195852865E-3</v>
      </c>
    </row>
    <row r="130" spans="3:6" x14ac:dyDescent="0.3">
      <c r="C130">
        <v>22.6</v>
      </c>
      <c r="D130">
        <f t="shared" si="2"/>
        <v>0</v>
      </c>
      <c r="E130">
        <v>6324.5</v>
      </c>
      <c r="F130">
        <f t="shared" si="3"/>
        <v>-4.9013330044811454E-5</v>
      </c>
    </row>
    <row r="131" spans="3:6" x14ac:dyDescent="0.3">
      <c r="C131">
        <v>22.6</v>
      </c>
      <c r="D131">
        <f t="shared" si="2"/>
        <v>0</v>
      </c>
      <c r="E131">
        <v>6216.89</v>
      </c>
      <c r="F131">
        <f t="shared" si="3"/>
        <v>-1.7014783777373643E-2</v>
      </c>
    </row>
    <row r="132" spans="3:6" x14ac:dyDescent="0.3">
      <c r="C132">
        <v>22.6</v>
      </c>
      <c r="D132">
        <f t="shared" ref="D132:D195" si="4" xml:space="preserve"> C132/C131 -1</f>
        <v>0</v>
      </c>
      <c r="E132">
        <v>6153.18</v>
      </c>
      <c r="F132">
        <f t="shared" ref="F132:F195" si="5" xml:space="preserve"> E132 / E131 -1</f>
        <v>-1.0247889217920858E-2</v>
      </c>
    </row>
    <row r="133" spans="3:6" x14ac:dyDescent="0.3">
      <c r="C133">
        <v>22.6</v>
      </c>
      <c r="D133">
        <f t="shared" si="4"/>
        <v>0</v>
      </c>
      <c r="E133">
        <v>6138.79</v>
      </c>
      <c r="F133">
        <f t="shared" si="5"/>
        <v>-2.3386281564979905E-3</v>
      </c>
    </row>
    <row r="134" spans="3:6" x14ac:dyDescent="0.3">
      <c r="C134">
        <v>22.6</v>
      </c>
      <c r="D134">
        <f t="shared" si="4"/>
        <v>0</v>
      </c>
      <c r="E134">
        <v>6126.52</v>
      </c>
      <c r="F134">
        <f t="shared" si="5"/>
        <v>-1.9987652289782387E-3</v>
      </c>
    </row>
    <row r="135" spans="3:6" x14ac:dyDescent="0.3">
      <c r="C135">
        <v>22.6</v>
      </c>
      <c r="D135">
        <f t="shared" si="4"/>
        <v>0</v>
      </c>
      <c r="E135">
        <v>6082.9</v>
      </c>
      <c r="F135">
        <f t="shared" si="5"/>
        <v>-7.1198657639248708E-3</v>
      </c>
    </row>
    <row r="136" spans="3:6" x14ac:dyDescent="0.3">
      <c r="C136">
        <v>22.6</v>
      </c>
      <c r="D136">
        <f t="shared" si="4"/>
        <v>0</v>
      </c>
      <c r="E136">
        <v>6112.25</v>
      </c>
      <c r="F136">
        <f t="shared" si="5"/>
        <v>4.8250012329646985E-3</v>
      </c>
    </row>
    <row r="137" spans="3:6" x14ac:dyDescent="0.3">
      <c r="C137">
        <v>24.8</v>
      </c>
      <c r="D137">
        <f t="shared" si="4"/>
        <v>9.7345132743362761E-2</v>
      </c>
      <c r="E137">
        <v>6038</v>
      </c>
      <c r="F137">
        <f t="shared" si="5"/>
        <v>-1.2147736103726103E-2</v>
      </c>
    </row>
    <row r="138" spans="3:6" x14ac:dyDescent="0.3">
      <c r="C138">
        <v>26.6</v>
      </c>
      <c r="D138">
        <f t="shared" si="4"/>
        <v>7.2580645161290258E-2</v>
      </c>
      <c r="E138">
        <v>5980.51</v>
      </c>
      <c r="F138">
        <f t="shared" si="5"/>
        <v>-9.5213646902947424E-3</v>
      </c>
    </row>
    <row r="139" spans="3:6" x14ac:dyDescent="0.3">
      <c r="C139">
        <v>25</v>
      </c>
      <c r="D139">
        <f t="shared" si="4"/>
        <v>-6.0150375939849621E-2</v>
      </c>
      <c r="E139">
        <v>6163.99</v>
      </c>
      <c r="F139">
        <f t="shared" si="5"/>
        <v>3.0679657754940637E-2</v>
      </c>
    </row>
    <row r="140" spans="3:6" x14ac:dyDescent="0.3">
      <c r="C140">
        <v>23.8</v>
      </c>
      <c r="D140">
        <f t="shared" si="4"/>
        <v>-4.7999999999999932E-2</v>
      </c>
      <c r="E140">
        <v>6249.23</v>
      </c>
      <c r="F140">
        <f t="shared" si="5"/>
        <v>1.3828705108217099E-2</v>
      </c>
    </row>
    <row r="141" spans="3:6" x14ac:dyDescent="0.3">
      <c r="C141">
        <v>26.1</v>
      </c>
      <c r="D141">
        <f t="shared" si="4"/>
        <v>9.6638655462184975E-2</v>
      </c>
      <c r="E141">
        <v>6300.11</v>
      </c>
      <c r="F141">
        <f t="shared" si="5"/>
        <v>8.1418030701383426E-3</v>
      </c>
    </row>
    <row r="142" spans="3:6" x14ac:dyDescent="0.3">
      <c r="C142">
        <v>27.4</v>
      </c>
      <c r="D142">
        <f t="shared" si="4"/>
        <v>4.9808429118773923E-2</v>
      </c>
      <c r="E142">
        <v>6312.25</v>
      </c>
      <c r="F142">
        <f t="shared" si="5"/>
        <v>1.9269504818171246E-3</v>
      </c>
    </row>
    <row r="143" spans="3:6" x14ac:dyDescent="0.3">
      <c r="C143">
        <v>27.3</v>
      </c>
      <c r="D143">
        <f t="shared" si="4"/>
        <v>-3.6496350364962904E-3</v>
      </c>
      <c r="E143">
        <v>6258.95</v>
      </c>
      <c r="F143">
        <f t="shared" si="5"/>
        <v>-8.443898768268121E-3</v>
      </c>
    </row>
    <row r="144" spans="3:6" x14ac:dyDescent="0.3">
      <c r="C144">
        <v>28.4</v>
      </c>
      <c r="D144">
        <f t="shared" si="4"/>
        <v>4.029304029304015E-2</v>
      </c>
      <c r="E144">
        <v>6180.9</v>
      </c>
      <c r="F144">
        <f t="shared" si="5"/>
        <v>-1.247014275557401E-2</v>
      </c>
    </row>
    <row r="145" spans="3:6" x14ac:dyDescent="0.3">
      <c r="C145">
        <v>27.7</v>
      </c>
      <c r="D145">
        <f t="shared" si="4"/>
        <v>-2.4647887323943629E-2</v>
      </c>
      <c r="E145">
        <v>6148.77</v>
      </c>
      <c r="F145">
        <f t="shared" si="5"/>
        <v>-5.1982720962965301E-3</v>
      </c>
    </row>
    <row r="146" spans="3:6" x14ac:dyDescent="0.3">
      <c r="C146">
        <v>28</v>
      </c>
      <c r="D146">
        <f t="shared" si="4"/>
        <v>1.0830324909747224E-2</v>
      </c>
      <c r="E146">
        <v>6225.91</v>
      </c>
      <c r="F146">
        <f t="shared" si="5"/>
        <v>1.2545598550604442E-2</v>
      </c>
    </row>
    <row r="147" spans="3:6" x14ac:dyDescent="0.3">
      <c r="C147">
        <v>26.9</v>
      </c>
      <c r="D147">
        <f t="shared" si="4"/>
        <v>-3.9285714285714368E-2</v>
      </c>
      <c r="E147">
        <v>6241.44</v>
      </c>
      <c r="F147">
        <f t="shared" si="5"/>
        <v>2.4944144711374072E-3</v>
      </c>
    </row>
    <row r="148" spans="3:6" x14ac:dyDescent="0.3">
      <c r="C148">
        <v>27.2</v>
      </c>
      <c r="D148">
        <f t="shared" si="4"/>
        <v>1.1152416356877248E-2</v>
      </c>
      <c r="E148">
        <v>6300.14</v>
      </c>
      <c r="F148">
        <f t="shared" si="5"/>
        <v>9.4048809249149823E-3</v>
      </c>
    </row>
    <row r="149" spans="3:6" x14ac:dyDescent="0.3">
      <c r="C149">
        <v>27.3</v>
      </c>
      <c r="D149">
        <f t="shared" si="4"/>
        <v>3.6764705882352811E-3</v>
      </c>
      <c r="E149">
        <v>6315.83</v>
      </c>
      <c r="F149">
        <f t="shared" si="5"/>
        <v>2.4904208477907197E-3</v>
      </c>
    </row>
    <row r="150" spans="3:6" x14ac:dyDescent="0.3">
      <c r="C150">
        <v>27.9</v>
      </c>
      <c r="D150">
        <f t="shared" si="4"/>
        <v>2.19780219780219E-2</v>
      </c>
      <c r="E150">
        <v>6280.35</v>
      </c>
      <c r="F150">
        <f t="shared" si="5"/>
        <v>-5.6176306202034842E-3</v>
      </c>
    </row>
    <row r="151" spans="3:6" x14ac:dyDescent="0.3">
      <c r="C151">
        <v>28.2</v>
      </c>
      <c r="D151">
        <f t="shared" si="4"/>
        <v>1.0752688172043001E-2</v>
      </c>
      <c r="E151">
        <v>6355.07</v>
      </c>
      <c r="F151">
        <f t="shared" si="5"/>
        <v>1.1897426098863795E-2</v>
      </c>
    </row>
    <row r="152" spans="3:6" x14ac:dyDescent="0.3">
      <c r="C152">
        <v>28.7</v>
      </c>
      <c r="D152">
        <f t="shared" si="4"/>
        <v>1.7730496453900679E-2</v>
      </c>
      <c r="E152">
        <v>6407.98</v>
      </c>
      <c r="F152">
        <f t="shared" si="5"/>
        <v>8.3256360669512475E-3</v>
      </c>
    </row>
    <row r="153" spans="3:6" x14ac:dyDescent="0.3">
      <c r="C153">
        <v>28.1</v>
      </c>
      <c r="D153">
        <f t="shared" si="4"/>
        <v>-2.0905923344947674E-2</v>
      </c>
      <c r="E153">
        <v>6432.83</v>
      </c>
      <c r="F153">
        <f t="shared" si="5"/>
        <v>3.8779771472445823E-3</v>
      </c>
    </row>
    <row r="154" spans="3:6" x14ac:dyDescent="0.3">
      <c r="C154">
        <v>28.2</v>
      </c>
      <c r="D154">
        <f t="shared" si="4"/>
        <v>3.5587188612098419E-3</v>
      </c>
      <c r="E154">
        <v>6457.22</v>
      </c>
      <c r="F154">
        <f t="shared" si="5"/>
        <v>3.7914883496066309E-3</v>
      </c>
    </row>
    <row r="155" spans="3:6" x14ac:dyDescent="0.3">
      <c r="C155">
        <v>26.9</v>
      </c>
      <c r="D155">
        <f t="shared" si="4"/>
        <v>-4.6099290780141855E-2</v>
      </c>
      <c r="E155">
        <v>6508.61</v>
      </c>
      <c r="F155">
        <f t="shared" si="5"/>
        <v>7.9585332387621666E-3</v>
      </c>
    </row>
    <row r="156" spans="3:6" x14ac:dyDescent="0.3">
      <c r="C156">
        <v>25.5</v>
      </c>
      <c r="D156">
        <f t="shared" si="4"/>
        <v>-5.2044609665427455E-2</v>
      </c>
      <c r="E156">
        <v>6431.35</v>
      </c>
      <c r="F156">
        <f t="shared" si="5"/>
        <v>-1.1870430091832085E-2</v>
      </c>
    </row>
    <row r="157" spans="3:6" x14ac:dyDescent="0.3">
      <c r="C157">
        <v>23.3</v>
      </c>
      <c r="D157">
        <f t="shared" si="4"/>
        <v>-8.6274509803921595E-2</v>
      </c>
      <c r="E157">
        <v>6471</v>
      </c>
      <c r="F157">
        <f t="shared" si="5"/>
        <v>6.16511307890244E-3</v>
      </c>
    </row>
    <row r="158" spans="3:6" x14ac:dyDescent="0.3">
      <c r="C158">
        <v>24.1</v>
      </c>
      <c r="D158">
        <f t="shared" si="4"/>
        <v>3.4334763948497882E-2</v>
      </c>
      <c r="E158">
        <v>6547.46</v>
      </c>
      <c r="F158">
        <f t="shared" si="5"/>
        <v>1.1815793540411068E-2</v>
      </c>
    </row>
    <row r="159" spans="3:6" x14ac:dyDescent="0.3">
      <c r="C159">
        <v>23.8</v>
      </c>
      <c r="D159">
        <f t="shared" si="4"/>
        <v>-1.2448132780083054E-2</v>
      </c>
      <c r="E159">
        <v>6560.02</v>
      </c>
      <c r="F159">
        <f t="shared" si="5"/>
        <v>1.9183011427332808E-3</v>
      </c>
    </row>
    <row r="160" spans="3:6" x14ac:dyDescent="0.3">
      <c r="C160">
        <v>23.4</v>
      </c>
      <c r="D160">
        <f t="shared" si="4"/>
        <v>-1.6806722689075682E-2</v>
      </c>
      <c r="E160">
        <v>6528.31</v>
      </c>
      <c r="F160">
        <f t="shared" si="5"/>
        <v>-4.8338267261380796E-3</v>
      </c>
    </row>
    <row r="161" spans="3:6" x14ac:dyDescent="0.3">
      <c r="C161">
        <v>24.6</v>
      </c>
      <c r="D161">
        <f t="shared" si="4"/>
        <v>5.1282051282051322E-2</v>
      </c>
      <c r="E161">
        <v>6537.6</v>
      </c>
      <c r="F161">
        <f t="shared" si="5"/>
        <v>1.42303291357182E-3</v>
      </c>
    </row>
    <row r="162" spans="3:6" x14ac:dyDescent="0.3">
      <c r="C162">
        <v>25.4</v>
      </c>
      <c r="D162">
        <f t="shared" si="4"/>
        <v>3.2520325203251987E-2</v>
      </c>
      <c r="E162">
        <v>6487.18</v>
      </c>
      <c r="F162">
        <f t="shared" si="5"/>
        <v>-7.7123103279490568E-3</v>
      </c>
    </row>
    <row r="163" spans="3:6" x14ac:dyDescent="0.3">
      <c r="C163">
        <v>24.5</v>
      </c>
      <c r="D163">
        <f t="shared" si="4"/>
        <v>-3.5433070866141669E-2</v>
      </c>
      <c r="E163">
        <v>6515.01</v>
      </c>
      <c r="F163">
        <f t="shared" si="5"/>
        <v>4.2899996608696256E-3</v>
      </c>
    </row>
    <row r="164" spans="3:6" x14ac:dyDescent="0.3">
      <c r="C164">
        <v>24.2</v>
      </c>
      <c r="D164">
        <f t="shared" si="4"/>
        <v>-1.2244897959183709E-2</v>
      </c>
      <c r="E164">
        <v>6600.88</v>
      </c>
      <c r="F164">
        <f t="shared" si="5"/>
        <v>1.3180332800717176E-2</v>
      </c>
    </row>
    <row r="165" spans="3:6" x14ac:dyDescent="0.3">
      <c r="C165">
        <v>25.2</v>
      </c>
      <c r="D165">
        <f t="shared" si="4"/>
        <v>4.1322314049586861E-2</v>
      </c>
      <c r="E165">
        <v>6596.66</v>
      </c>
      <c r="F165">
        <f t="shared" si="5"/>
        <v>-6.3930869823425329E-4</v>
      </c>
    </row>
    <row r="166" spans="3:6" x14ac:dyDescent="0.3">
      <c r="C166">
        <v>25.7</v>
      </c>
      <c r="D166">
        <f t="shared" si="4"/>
        <v>1.9841269841269771E-2</v>
      </c>
      <c r="E166">
        <v>6551.44</v>
      </c>
      <c r="F166">
        <f t="shared" si="5"/>
        <v>-6.8549841889683494E-3</v>
      </c>
    </row>
    <row r="167" spans="3:6" x14ac:dyDescent="0.3">
      <c r="C167">
        <v>25</v>
      </c>
      <c r="D167">
        <f t="shared" si="4"/>
        <v>-2.7237354085603127E-2</v>
      </c>
      <c r="E167">
        <v>6564</v>
      </c>
      <c r="F167">
        <f t="shared" si="5"/>
        <v>1.9171357747305162E-3</v>
      </c>
    </row>
    <row r="168" spans="3:6" x14ac:dyDescent="0.3">
      <c r="C168">
        <v>24.6</v>
      </c>
      <c r="D168">
        <f t="shared" si="4"/>
        <v>-1.5999999999999903E-2</v>
      </c>
      <c r="E168">
        <v>6510.98</v>
      </c>
      <c r="F168">
        <f t="shared" si="5"/>
        <v>-8.0773918342474937E-3</v>
      </c>
    </row>
    <row r="169" spans="3:6" x14ac:dyDescent="0.3">
      <c r="C169">
        <v>25.3</v>
      </c>
      <c r="D169">
        <f t="shared" si="4"/>
        <v>2.8455284552845406E-2</v>
      </c>
      <c r="E169">
        <v>6489.05</v>
      </c>
      <c r="F169">
        <f t="shared" si="5"/>
        <v>-3.3681565601491048E-3</v>
      </c>
    </row>
    <row r="170" spans="3:6" x14ac:dyDescent="0.3">
      <c r="C170">
        <v>26</v>
      </c>
      <c r="D170">
        <f t="shared" si="4"/>
        <v>2.7667984189723382E-2</v>
      </c>
      <c r="E170">
        <v>6496.39</v>
      </c>
      <c r="F170">
        <f t="shared" si="5"/>
        <v>1.1311362988419837E-3</v>
      </c>
    </row>
    <row r="171" spans="3:6" x14ac:dyDescent="0.3">
      <c r="C171">
        <v>25.4</v>
      </c>
      <c r="D171">
        <f t="shared" si="4"/>
        <v>-2.3076923076923106E-2</v>
      </c>
      <c r="E171">
        <v>6515.11</v>
      </c>
      <c r="F171">
        <f t="shared" si="5"/>
        <v>2.8816003965277392E-3</v>
      </c>
    </row>
    <row r="172" spans="3:6" x14ac:dyDescent="0.3">
      <c r="C172">
        <v>25.7</v>
      </c>
      <c r="D172">
        <f t="shared" si="4"/>
        <v>1.1811023622047223E-2</v>
      </c>
      <c r="E172">
        <v>6518.35</v>
      </c>
      <c r="F172">
        <f t="shared" si="5"/>
        <v>4.9730549445836658E-4</v>
      </c>
    </row>
    <row r="173" spans="3:6" x14ac:dyDescent="0.3">
      <c r="C173">
        <v>26.4</v>
      </c>
      <c r="D173">
        <f t="shared" si="4"/>
        <v>2.7237354085603016E-2</v>
      </c>
      <c r="E173">
        <v>6544.83</v>
      </c>
      <c r="F173">
        <f t="shared" si="5"/>
        <v>4.0623777489701141E-3</v>
      </c>
    </row>
    <row r="174" spans="3:6" x14ac:dyDescent="0.3">
      <c r="C174">
        <v>26</v>
      </c>
      <c r="D174">
        <f t="shared" si="4"/>
        <v>-1.5151515151515138E-2</v>
      </c>
      <c r="E174">
        <v>6569.51</v>
      </c>
      <c r="F174">
        <f t="shared" si="5"/>
        <v>3.7709153637299764E-3</v>
      </c>
    </row>
    <row r="175" spans="3:6" x14ac:dyDescent="0.3">
      <c r="C175">
        <v>26.4</v>
      </c>
      <c r="D175">
        <f t="shared" si="4"/>
        <v>1.538461538461533E-2</v>
      </c>
      <c r="E175">
        <v>6449.63</v>
      </c>
      <c r="F175">
        <f t="shared" si="5"/>
        <v>-1.8247936299663148E-2</v>
      </c>
    </row>
    <row r="176" spans="3:6" x14ac:dyDescent="0.3">
      <c r="C176">
        <v>25.4</v>
      </c>
      <c r="D176">
        <f t="shared" si="4"/>
        <v>-3.7878787878787845E-2</v>
      </c>
      <c r="E176">
        <v>6449.92</v>
      </c>
      <c r="F176">
        <f t="shared" si="5"/>
        <v>4.4963819630039481E-5</v>
      </c>
    </row>
    <row r="177" spans="3:6" x14ac:dyDescent="0.3">
      <c r="C177">
        <v>25.3</v>
      </c>
      <c r="D177">
        <f t="shared" si="4"/>
        <v>-3.93700787401563E-3</v>
      </c>
      <c r="E177">
        <v>6500.85</v>
      </c>
      <c r="F177">
        <f t="shared" si="5"/>
        <v>7.8962219686447011E-3</v>
      </c>
    </row>
    <row r="178" spans="3:6" x14ac:dyDescent="0.3">
      <c r="C178">
        <v>24.7</v>
      </c>
      <c r="D178">
        <f t="shared" si="4"/>
        <v>-2.3715415019762931E-2</v>
      </c>
      <c r="E178">
        <v>6494.25</v>
      </c>
      <c r="F178">
        <f t="shared" si="5"/>
        <v>-1.0152518516809428E-3</v>
      </c>
    </row>
    <row r="179" spans="3:6" x14ac:dyDescent="0.3">
      <c r="C179">
        <v>24.3</v>
      </c>
      <c r="D179">
        <f t="shared" si="4"/>
        <v>-1.6194331983805599E-2</v>
      </c>
      <c r="E179">
        <v>6413.02</v>
      </c>
      <c r="F179">
        <f t="shared" si="5"/>
        <v>-1.2507987835392753E-2</v>
      </c>
    </row>
    <row r="180" spans="3:6" x14ac:dyDescent="0.3">
      <c r="C180">
        <v>24.5</v>
      </c>
      <c r="D180">
        <f t="shared" si="4"/>
        <v>8.2304526748970819E-3</v>
      </c>
      <c r="E180">
        <v>6400.71</v>
      </c>
      <c r="F180">
        <f t="shared" si="5"/>
        <v>-1.9195324511697143E-3</v>
      </c>
    </row>
    <row r="181" spans="3:6" x14ac:dyDescent="0.3">
      <c r="C181">
        <v>24.3</v>
      </c>
      <c r="D181">
        <f t="shared" si="4"/>
        <v>-8.1632653061224358E-3</v>
      </c>
      <c r="E181">
        <v>6390.18</v>
      </c>
      <c r="F181">
        <f t="shared" si="5"/>
        <v>-1.6451299933912811E-3</v>
      </c>
    </row>
    <row r="182" spans="3:6" x14ac:dyDescent="0.3">
      <c r="C182">
        <v>24.1</v>
      </c>
      <c r="D182">
        <f t="shared" si="4"/>
        <v>-8.2304526748970819E-3</v>
      </c>
      <c r="E182">
        <v>6392.3</v>
      </c>
      <c r="F182">
        <f t="shared" si="5"/>
        <v>3.3175904278115453E-4</v>
      </c>
    </row>
    <row r="183" spans="3:6" x14ac:dyDescent="0.3">
      <c r="C183">
        <v>23.8</v>
      </c>
      <c r="D183">
        <f t="shared" si="4"/>
        <v>-1.2448132780083054E-2</v>
      </c>
      <c r="E183">
        <v>6311.38</v>
      </c>
      <c r="F183">
        <f t="shared" si="5"/>
        <v>-1.2658980335716441E-2</v>
      </c>
    </row>
    <row r="184" spans="3:6" x14ac:dyDescent="0.3">
      <c r="C184">
        <v>24</v>
      </c>
      <c r="D184">
        <f t="shared" si="4"/>
        <v>8.4033613445377853E-3</v>
      </c>
      <c r="E184">
        <v>6328.2</v>
      </c>
      <c r="F184">
        <f t="shared" si="5"/>
        <v>2.6650272998931523E-3</v>
      </c>
    </row>
    <row r="185" spans="3:6" x14ac:dyDescent="0.3">
      <c r="C185">
        <v>24.4</v>
      </c>
      <c r="D185">
        <f t="shared" si="4"/>
        <v>1.6666666666666607E-2</v>
      </c>
      <c r="E185">
        <v>6344.35</v>
      </c>
      <c r="F185">
        <f t="shared" si="5"/>
        <v>2.5520685186941616E-3</v>
      </c>
    </row>
    <row r="186" spans="3:6" x14ac:dyDescent="0.3">
      <c r="C186">
        <v>24.7</v>
      </c>
      <c r="D186">
        <f t="shared" si="4"/>
        <v>1.2295081967213184E-2</v>
      </c>
      <c r="E186">
        <v>6378</v>
      </c>
      <c r="F186">
        <f t="shared" si="5"/>
        <v>5.3039318448697692E-3</v>
      </c>
    </row>
    <row r="187" spans="3:6" x14ac:dyDescent="0.3">
      <c r="C187">
        <v>25.2</v>
      </c>
      <c r="D187">
        <f t="shared" si="4"/>
        <v>2.0242914979757165E-2</v>
      </c>
      <c r="E187">
        <v>6307.34</v>
      </c>
      <c r="F187">
        <f t="shared" si="5"/>
        <v>-1.1078708058952613E-2</v>
      </c>
    </row>
    <row r="188" spans="3:6" x14ac:dyDescent="0.3">
      <c r="C188">
        <v>24.9</v>
      </c>
      <c r="D188">
        <f t="shared" si="4"/>
        <v>-1.1904761904761973E-2</v>
      </c>
      <c r="E188">
        <v>6352.9</v>
      </c>
      <c r="F188">
        <f t="shared" si="5"/>
        <v>7.2233302786910425E-3</v>
      </c>
    </row>
    <row r="189" spans="3:6" x14ac:dyDescent="0.3">
      <c r="C189">
        <v>24.4</v>
      </c>
      <c r="D189">
        <f t="shared" si="4"/>
        <v>-2.008032128514059E-2</v>
      </c>
      <c r="E189">
        <v>6388.56</v>
      </c>
      <c r="F189">
        <f t="shared" si="5"/>
        <v>5.613184529899895E-3</v>
      </c>
    </row>
    <row r="190" spans="3:6" x14ac:dyDescent="0.3">
      <c r="C190">
        <v>24.1</v>
      </c>
      <c r="D190">
        <f t="shared" si="4"/>
        <v>-1.2295081967212962E-2</v>
      </c>
      <c r="E190">
        <v>6410.67</v>
      </c>
      <c r="F190">
        <f t="shared" si="5"/>
        <v>3.4608738119388249E-3</v>
      </c>
    </row>
    <row r="191" spans="3:6" x14ac:dyDescent="0.3">
      <c r="C191">
        <v>24.6</v>
      </c>
      <c r="D191">
        <f t="shared" si="4"/>
        <v>2.0746887966804906E-2</v>
      </c>
      <c r="E191">
        <v>6393.03</v>
      </c>
      <c r="F191">
        <f t="shared" si="5"/>
        <v>-2.7516624627379471E-3</v>
      </c>
    </row>
    <row r="192" spans="3:6" x14ac:dyDescent="0.3">
      <c r="C192">
        <v>24.4</v>
      </c>
      <c r="D192">
        <f t="shared" si="4"/>
        <v>-8.1300813008131634E-3</v>
      </c>
      <c r="E192">
        <v>6384.1</v>
      </c>
      <c r="F192">
        <f t="shared" si="5"/>
        <v>-1.3968337392440411E-3</v>
      </c>
    </row>
    <row r="193" spans="3:6" x14ac:dyDescent="0.3">
      <c r="C193">
        <v>23.9</v>
      </c>
      <c r="D193">
        <f t="shared" si="4"/>
        <v>-2.0491803278688492E-2</v>
      </c>
      <c r="E193">
        <v>6350.14</v>
      </c>
      <c r="F193">
        <f t="shared" si="5"/>
        <v>-5.319465547218849E-3</v>
      </c>
    </row>
    <row r="194" spans="3:6" x14ac:dyDescent="0.3">
      <c r="C194">
        <v>24</v>
      </c>
      <c r="D194">
        <f t="shared" si="4"/>
        <v>4.1841004184099972E-3</v>
      </c>
      <c r="E194">
        <v>6353.77</v>
      </c>
      <c r="F194">
        <f t="shared" si="5"/>
        <v>5.7164094019968026E-4</v>
      </c>
    </row>
    <row r="195" spans="3:6" x14ac:dyDescent="0.3">
      <c r="C195">
        <v>23.7</v>
      </c>
      <c r="D195">
        <f t="shared" si="4"/>
        <v>-1.2500000000000067E-2</v>
      </c>
      <c r="E195">
        <v>6253.49</v>
      </c>
      <c r="F195">
        <f t="shared" si="5"/>
        <v>-1.5782755749736088E-2</v>
      </c>
    </row>
    <row r="196" spans="3:6" x14ac:dyDescent="0.3">
      <c r="C196">
        <v>23.6</v>
      </c>
      <c r="D196">
        <f t="shared" ref="D196:D259" si="6" xml:space="preserve"> C196/C195 -1</f>
        <v>-4.2194092827003704E-3</v>
      </c>
      <c r="E196">
        <v>6218.32</v>
      </c>
      <c r="F196">
        <f t="shared" ref="F196:F259" si="7" xml:space="preserve"> E196 / E195 -1</f>
        <v>-5.6240595251612069E-3</v>
      </c>
    </row>
    <row r="197" spans="3:6" x14ac:dyDescent="0.3">
      <c r="C197">
        <v>23.2</v>
      </c>
      <c r="D197">
        <f t="shared" si="6"/>
        <v>-1.6949152542372947E-2</v>
      </c>
      <c r="E197">
        <v>6253.35</v>
      </c>
      <c r="F197">
        <f t="shared" si="7"/>
        <v>5.6333543465116875E-3</v>
      </c>
    </row>
    <row r="198" spans="3:6" x14ac:dyDescent="0.3">
      <c r="C198">
        <v>22.9</v>
      </c>
      <c r="D198">
        <f t="shared" si="6"/>
        <v>-1.2931034482758674E-2</v>
      </c>
      <c r="E198">
        <v>6265.99</v>
      </c>
      <c r="F198">
        <f t="shared" si="7"/>
        <v>2.0213165743161454E-3</v>
      </c>
    </row>
    <row r="199" spans="3:6" x14ac:dyDescent="0.3">
      <c r="C199">
        <v>22.7</v>
      </c>
      <c r="D199">
        <f t="shared" si="6"/>
        <v>-8.733624454148492E-3</v>
      </c>
      <c r="E199">
        <v>6190.99</v>
      </c>
      <c r="F199">
        <f t="shared" si="7"/>
        <v>-1.1969377544490123E-2</v>
      </c>
    </row>
    <row r="200" spans="3:6" x14ac:dyDescent="0.3">
      <c r="C200">
        <v>22.9</v>
      </c>
      <c r="D200">
        <f t="shared" si="6"/>
        <v>8.8105726872247381E-3</v>
      </c>
      <c r="E200">
        <v>6230.51</v>
      </c>
      <c r="F200">
        <f t="shared" si="7"/>
        <v>6.3834701719758247E-3</v>
      </c>
    </row>
    <row r="201" spans="3:6" x14ac:dyDescent="0.3">
      <c r="C201">
        <v>22.7</v>
      </c>
      <c r="D201">
        <f t="shared" si="6"/>
        <v>-8.733624454148492E-3</v>
      </c>
      <c r="E201">
        <v>6207.73</v>
      </c>
      <c r="F201">
        <f t="shared" si="7"/>
        <v>-3.6562014987537861E-3</v>
      </c>
    </row>
    <row r="202" spans="3:6" x14ac:dyDescent="0.3">
      <c r="C202">
        <v>22.6</v>
      </c>
      <c r="D202">
        <f t="shared" si="6"/>
        <v>-4.405286343612258E-3</v>
      </c>
      <c r="E202">
        <v>6215.12</v>
      </c>
      <c r="F202">
        <f t="shared" si="7"/>
        <v>1.1904512599614225E-3</v>
      </c>
    </row>
    <row r="203" spans="3:6" x14ac:dyDescent="0.3">
      <c r="C203">
        <v>22.8</v>
      </c>
      <c r="D203">
        <f t="shared" si="6"/>
        <v>8.8495575221239076E-3</v>
      </c>
      <c r="E203">
        <v>6197.94</v>
      </c>
      <c r="F203">
        <f t="shared" si="7"/>
        <v>-2.7642265957857903E-3</v>
      </c>
    </row>
    <row r="204" spans="3:6" x14ac:dyDescent="0.3">
      <c r="C204">
        <v>23.2</v>
      </c>
      <c r="D204">
        <f t="shared" si="6"/>
        <v>1.754385964912264E-2</v>
      </c>
      <c r="E204">
        <v>6212.46</v>
      </c>
      <c r="F204">
        <f t="shared" si="7"/>
        <v>2.3427138694469551E-3</v>
      </c>
    </row>
    <row r="205" spans="3:6" x14ac:dyDescent="0.3">
      <c r="C205">
        <v>23.4</v>
      </c>
      <c r="D205">
        <f t="shared" si="6"/>
        <v>8.6206896551723755E-3</v>
      </c>
      <c r="E205">
        <v>6235.95</v>
      </c>
      <c r="F205">
        <f t="shared" si="7"/>
        <v>3.7811108642953339E-3</v>
      </c>
    </row>
    <row r="206" spans="3:6" x14ac:dyDescent="0.3">
      <c r="C206">
        <v>23.1</v>
      </c>
      <c r="D206">
        <f t="shared" si="6"/>
        <v>-1.2820512820512664E-2</v>
      </c>
      <c r="E206">
        <v>6245.38</v>
      </c>
      <c r="F206">
        <f t="shared" si="7"/>
        <v>1.5121994243059156E-3</v>
      </c>
    </row>
    <row r="207" spans="3:6" x14ac:dyDescent="0.3">
      <c r="C207">
        <v>24.1</v>
      </c>
      <c r="D207">
        <f t="shared" si="6"/>
        <v>4.3290043290043378E-2</v>
      </c>
      <c r="E207">
        <v>6212.55</v>
      </c>
      <c r="F207">
        <f t="shared" si="7"/>
        <v>-5.2566857421005864E-3</v>
      </c>
    </row>
    <row r="208" spans="3:6" x14ac:dyDescent="0.3">
      <c r="C208">
        <v>24.6</v>
      </c>
      <c r="D208">
        <f t="shared" si="6"/>
        <v>2.0746887966804906E-2</v>
      </c>
      <c r="E208">
        <v>6229.01</v>
      </c>
      <c r="F208">
        <f t="shared" si="7"/>
        <v>2.6494756581436629E-3</v>
      </c>
    </row>
    <row r="209" spans="3:6" x14ac:dyDescent="0.3">
      <c r="C209">
        <v>23.9</v>
      </c>
      <c r="D209">
        <f t="shared" si="6"/>
        <v>-2.8455284552845628E-2</v>
      </c>
      <c r="E209">
        <v>6233.68</v>
      </c>
      <c r="F209">
        <f t="shared" si="7"/>
        <v>7.4971785243560518E-4</v>
      </c>
    </row>
    <row r="210" spans="3:6" x14ac:dyDescent="0.3">
      <c r="C210">
        <v>23.8</v>
      </c>
      <c r="D210">
        <f t="shared" si="6"/>
        <v>-4.1841004184099972E-3</v>
      </c>
      <c r="E210">
        <v>6227.82</v>
      </c>
      <c r="F210">
        <f t="shared" si="7"/>
        <v>-9.4005467075641835E-4</v>
      </c>
    </row>
    <row r="211" spans="3:6" x14ac:dyDescent="0.3">
      <c r="C211">
        <v>23.1</v>
      </c>
      <c r="D211">
        <f t="shared" si="6"/>
        <v>-2.9411764705882359E-2</v>
      </c>
      <c r="E211">
        <v>6266.96</v>
      </c>
      <c r="F211">
        <f t="shared" si="7"/>
        <v>6.2847031545549825E-3</v>
      </c>
    </row>
    <row r="212" spans="3:6" x14ac:dyDescent="0.3">
      <c r="C212">
        <v>23.1</v>
      </c>
      <c r="D212">
        <f t="shared" si="6"/>
        <v>0</v>
      </c>
      <c r="E212">
        <v>6271.41</v>
      </c>
      <c r="F212">
        <f t="shared" si="7"/>
        <v>7.1007314551230216E-4</v>
      </c>
    </row>
    <row r="213" spans="3:6" x14ac:dyDescent="0.3">
      <c r="C213">
        <v>22.9</v>
      </c>
      <c r="D213">
        <f t="shared" si="6"/>
        <v>-8.6580086580088089E-3</v>
      </c>
      <c r="E213">
        <v>6260.77</v>
      </c>
      <c r="F213">
        <f t="shared" si="7"/>
        <v>-1.6965881675731209E-3</v>
      </c>
    </row>
    <row r="214" spans="3:6" x14ac:dyDescent="0.3">
      <c r="C214">
        <v>22.7</v>
      </c>
      <c r="D214">
        <f t="shared" si="6"/>
        <v>-8.733624454148492E-3</v>
      </c>
      <c r="E214">
        <v>6256.83</v>
      </c>
      <c r="F214">
        <f t="shared" si="7"/>
        <v>-6.2931556342116224E-4</v>
      </c>
    </row>
    <row r="215" spans="3:6" x14ac:dyDescent="0.3">
      <c r="C215">
        <v>22.8</v>
      </c>
      <c r="D215">
        <f t="shared" si="6"/>
        <v>4.405286343612369E-3</v>
      </c>
      <c r="E215">
        <v>6238.99</v>
      </c>
      <c r="F215">
        <f t="shared" si="7"/>
        <v>-2.851284116717312E-3</v>
      </c>
    </row>
    <row r="216" spans="3:6" x14ac:dyDescent="0.3">
      <c r="C216">
        <v>22.7</v>
      </c>
      <c r="D216">
        <f t="shared" si="6"/>
        <v>-4.3859649122807154E-3</v>
      </c>
      <c r="E216">
        <v>6226.5</v>
      </c>
      <c r="F216">
        <f t="shared" si="7"/>
        <v>-2.0019265938877595E-3</v>
      </c>
    </row>
    <row r="217" spans="3:6" x14ac:dyDescent="0.3">
      <c r="C217">
        <v>22.7</v>
      </c>
      <c r="D217">
        <f t="shared" si="6"/>
        <v>0</v>
      </c>
      <c r="E217">
        <v>6198.82</v>
      </c>
      <c r="F217">
        <f t="shared" si="7"/>
        <v>-4.4455151369148238E-3</v>
      </c>
    </row>
    <row r="218" spans="3:6" x14ac:dyDescent="0.3">
      <c r="C218">
        <v>22.9</v>
      </c>
      <c r="D218">
        <f t="shared" si="6"/>
        <v>8.8105726872247381E-3</v>
      </c>
      <c r="E218">
        <v>6202.21</v>
      </c>
      <c r="F218">
        <f t="shared" si="7"/>
        <v>5.4687827683341794E-4</v>
      </c>
    </row>
    <row r="219" spans="3:6" x14ac:dyDescent="0.3">
      <c r="C219">
        <v>22.7</v>
      </c>
      <c r="D219">
        <f t="shared" si="6"/>
        <v>-8.733624454148492E-3</v>
      </c>
      <c r="E219">
        <v>6189.7</v>
      </c>
      <c r="F219">
        <f t="shared" si="7"/>
        <v>-2.0170229643949877E-3</v>
      </c>
    </row>
    <row r="220" spans="3:6" x14ac:dyDescent="0.3">
      <c r="C220">
        <v>22.7</v>
      </c>
      <c r="D220">
        <f t="shared" si="6"/>
        <v>0</v>
      </c>
      <c r="E220">
        <v>6180.27</v>
      </c>
      <c r="F220">
        <f t="shared" si="7"/>
        <v>-1.5234987156080848E-3</v>
      </c>
    </row>
    <row r="221" spans="3:6" x14ac:dyDescent="0.3">
      <c r="C221">
        <v>22.6</v>
      </c>
      <c r="D221">
        <f t="shared" si="6"/>
        <v>-4.405286343612258E-3</v>
      </c>
      <c r="E221">
        <v>6195.82</v>
      </c>
      <c r="F221">
        <f t="shared" si="7"/>
        <v>2.5160713043279603E-3</v>
      </c>
    </row>
    <row r="222" spans="3:6" x14ac:dyDescent="0.3">
      <c r="C222">
        <v>22.6</v>
      </c>
      <c r="D222">
        <f t="shared" si="6"/>
        <v>0</v>
      </c>
      <c r="E222">
        <v>6206.81</v>
      </c>
      <c r="F222">
        <f t="shared" si="7"/>
        <v>1.7737765138432504E-3</v>
      </c>
    </row>
    <row r="223" spans="3:6" x14ac:dyDescent="0.3">
      <c r="C223">
        <v>22.6</v>
      </c>
      <c r="D223">
        <f t="shared" si="6"/>
        <v>0</v>
      </c>
      <c r="E223">
        <v>6177.88</v>
      </c>
      <c r="F223">
        <f t="shared" si="7"/>
        <v>-4.6610094396316581E-3</v>
      </c>
    </row>
    <row r="224" spans="3:6" x14ac:dyDescent="0.3">
      <c r="C224">
        <v>22.7</v>
      </c>
      <c r="D224">
        <f t="shared" si="6"/>
        <v>4.4247787610618428E-3</v>
      </c>
      <c r="E224">
        <v>6185.06</v>
      </c>
      <c r="F224">
        <f t="shared" si="7"/>
        <v>1.1622109849982465E-3</v>
      </c>
    </row>
    <row r="225" spans="3:6" x14ac:dyDescent="0.3">
      <c r="C225">
        <v>23.2</v>
      </c>
      <c r="D225">
        <f t="shared" si="6"/>
        <v>2.2026431718061623E-2</v>
      </c>
      <c r="E225">
        <v>6202.63</v>
      </c>
      <c r="F225">
        <f t="shared" si="7"/>
        <v>2.8407161773693623E-3</v>
      </c>
    </row>
    <row r="226" spans="3:6" x14ac:dyDescent="0.3">
      <c r="C226">
        <v>23</v>
      </c>
      <c r="D226">
        <f t="shared" si="6"/>
        <v>-8.6206896551723755E-3</v>
      </c>
      <c r="E226">
        <v>6193.96</v>
      </c>
      <c r="F226">
        <f t="shared" si="7"/>
        <v>-1.3977941615088696E-3</v>
      </c>
    </row>
    <row r="227" spans="3:6" x14ac:dyDescent="0.3">
      <c r="C227">
        <v>22.8</v>
      </c>
      <c r="D227">
        <f t="shared" si="6"/>
        <v>-8.6956521739129933E-3</v>
      </c>
      <c r="E227">
        <v>6191.55</v>
      </c>
      <c r="F227">
        <f t="shared" si="7"/>
        <v>-3.8908872514509252E-4</v>
      </c>
    </row>
    <row r="228" spans="3:6" x14ac:dyDescent="0.3">
      <c r="C228">
        <v>22.6</v>
      </c>
      <c r="D228">
        <f t="shared" si="6"/>
        <v>-8.7719298245613198E-3</v>
      </c>
      <c r="E228">
        <v>6205.28</v>
      </c>
      <c r="F228">
        <f t="shared" si="7"/>
        <v>2.2175384192972825E-3</v>
      </c>
    </row>
    <row r="229" spans="3:6" x14ac:dyDescent="0.3">
      <c r="C229">
        <v>22.8</v>
      </c>
      <c r="D229">
        <f t="shared" si="6"/>
        <v>8.8495575221239076E-3</v>
      </c>
      <c r="E229">
        <v>6209.52</v>
      </c>
      <c r="F229">
        <f t="shared" si="7"/>
        <v>6.8328906995351879E-4</v>
      </c>
    </row>
    <row r="230" spans="3:6" x14ac:dyDescent="0.3">
      <c r="C230">
        <v>22.7</v>
      </c>
      <c r="D230">
        <f t="shared" si="6"/>
        <v>-4.3859649122807154E-3</v>
      </c>
      <c r="E230">
        <v>6207.29</v>
      </c>
      <c r="F230">
        <f t="shared" si="7"/>
        <v>-3.5912598719389788E-4</v>
      </c>
    </row>
    <row r="231" spans="3:6" x14ac:dyDescent="0.3">
      <c r="C231">
        <v>22.6</v>
      </c>
      <c r="D231">
        <f t="shared" si="6"/>
        <v>-4.405286343612258E-3</v>
      </c>
      <c r="E231">
        <v>6246.07</v>
      </c>
      <c r="F231">
        <f t="shared" si="7"/>
        <v>6.2474928672575647E-3</v>
      </c>
    </row>
    <row r="232" spans="3:6" x14ac:dyDescent="0.3">
      <c r="C232">
        <v>22.6</v>
      </c>
      <c r="D232">
        <f t="shared" si="6"/>
        <v>0</v>
      </c>
      <c r="E232">
        <v>6281.74</v>
      </c>
      <c r="F232">
        <f t="shared" si="7"/>
        <v>5.7107909453464334E-3</v>
      </c>
    </row>
    <row r="233" spans="3:6" x14ac:dyDescent="0.3">
      <c r="C233">
        <v>22.6</v>
      </c>
      <c r="D233">
        <f t="shared" si="6"/>
        <v>0</v>
      </c>
      <c r="E233">
        <v>6258.17</v>
      </c>
      <c r="F233">
        <f t="shared" si="7"/>
        <v>-3.7521451062921818E-3</v>
      </c>
    </row>
    <row r="234" spans="3:6" x14ac:dyDescent="0.3">
      <c r="C234">
        <v>22.6</v>
      </c>
      <c r="D234">
        <f t="shared" si="6"/>
        <v>0</v>
      </c>
      <c r="E234">
        <v>6265.44</v>
      </c>
      <c r="F234">
        <f t="shared" si="7"/>
        <v>1.1616814500083894E-3</v>
      </c>
    </row>
    <row r="235" spans="3:6" x14ac:dyDescent="0.3">
      <c r="C235">
        <v>22.6</v>
      </c>
      <c r="D235">
        <f t="shared" si="6"/>
        <v>0</v>
      </c>
      <c r="E235">
        <v>6263.51</v>
      </c>
      <c r="F235">
        <f t="shared" si="7"/>
        <v>-3.0803902040388298E-4</v>
      </c>
    </row>
    <row r="236" spans="3:6" x14ac:dyDescent="0.3">
      <c r="C236">
        <v>22.6</v>
      </c>
      <c r="D236">
        <f t="shared" si="6"/>
        <v>0</v>
      </c>
      <c r="E236">
        <v>6291.3</v>
      </c>
      <c r="F236">
        <f t="shared" si="7"/>
        <v>4.4368093928164321E-3</v>
      </c>
    </row>
    <row r="237" spans="3:6" x14ac:dyDescent="0.3">
      <c r="C237">
        <v>22.6</v>
      </c>
      <c r="D237">
        <f t="shared" si="6"/>
        <v>0</v>
      </c>
      <c r="E237">
        <v>6293.4</v>
      </c>
      <c r="F237">
        <f t="shared" si="7"/>
        <v>3.3379428734914285E-4</v>
      </c>
    </row>
    <row r="238" spans="3:6" x14ac:dyDescent="0.3">
      <c r="C238">
        <v>22.6</v>
      </c>
      <c r="D238">
        <f t="shared" si="6"/>
        <v>0</v>
      </c>
      <c r="E238">
        <v>6296.26</v>
      </c>
      <c r="F238">
        <f t="shared" si="7"/>
        <v>4.5444433851349331E-4</v>
      </c>
    </row>
    <row r="239" spans="3:6" x14ac:dyDescent="0.3">
      <c r="C239">
        <v>23.1</v>
      </c>
      <c r="D239">
        <f t="shared" si="6"/>
        <v>2.2123893805309658E-2</v>
      </c>
      <c r="E239">
        <v>6278.84</v>
      </c>
      <c r="F239">
        <f t="shared" si="7"/>
        <v>-2.7667218316905773E-3</v>
      </c>
    </row>
    <row r="240" spans="3:6" x14ac:dyDescent="0.3">
      <c r="C240">
        <v>23.4</v>
      </c>
      <c r="D240">
        <f t="shared" si="6"/>
        <v>1.298701298701288E-2</v>
      </c>
      <c r="E240">
        <v>6267.05</v>
      </c>
      <c r="F240">
        <f t="shared" si="7"/>
        <v>-1.8777353778723915E-3</v>
      </c>
    </row>
    <row r="241" spans="3:6" x14ac:dyDescent="0.3">
      <c r="C241">
        <v>23.2</v>
      </c>
      <c r="D241">
        <f t="shared" si="6"/>
        <v>-8.5470085470085166E-3</v>
      </c>
      <c r="E241">
        <v>6277.18</v>
      </c>
      <c r="F241">
        <f t="shared" si="7"/>
        <v>1.6163904867521062E-3</v>
      </c>
    </row>
    <row r="242" spans="3:6" x14ac:dyDescent="0.3">
      <c r="C242">
        <v>22.6</v>
      </c>
      <c r="D242">
        <f t="shared" si="6"/>
        <v>-2.5862068965517127E-2</v>
      </c>
      <c r="E242">
        <v>6294.73</v>
      </c>
      <c r="F242">
        <f t="shared" si="7"/>
        <v>2.7958414447251112E-3</v>
      </c>
    </row>
    <row r="243" spans="3:6" x14ac:dyDescent="0.3">
      <c r="C243">
        <v>23.5</v>
      </c>
      <c r="D243">
        <f t="shared" si="6"/>
        <v>3.9823008849557473E-2</v>
      </c>
      <c r="E243">
        <v>6280.72</v>
      </c>
      <c r="F243">
        <f t="shared" si="7"/>
        <v>-2.2256713155288654E-3</v>
      </c>
    </row>
    <row r="244" spans="3:6" x14ac:dyDescent="0.3">
      <c r="C244">
        <v>23.2</v>
      </c>
      <c r="D244">
        <f t="shared" si="6"/>
        <v>-1.2765957446808529E-2</v>
      </c>
      <c r="E244">
        <v>6285.4</v>
      </c>
      <c r="F244">
        <f t="shared" si="7"/>
        <v>7.4513750015903213E-4</v>
      </c>
    </row>
    <row r="245" spans="3:6" x14ac:dyDescent="0.3">
      <c r="C245">
        <v>24.1</v>
      </c>
      <c r="D245">
        <f t="shared" si="6"/>
        <v>3.8793103448276023E-2</v>
      </c>
      <c r="E245">
        <v>6295.66</v>
      </c>
      <c r="F245">
        <f t="shared" si="7"/>
        <v>1.6323543449900946E-3</v>
      </c>
    </row>
    <row r="246" spans="3:6" x14ac:dyDescent="0.3">
      <c r="C246">
        <v>24.5</v>
      </c>
      <c r="D246">
        <f t="shared" si="6"/>
        <v>1.6597510373443924E-2</v>
      </c>
      <c r="E246">
        <v>6283.31</v>
      </c>
      <c r="F246">
        <f t="shared" si="7"/>
        <v>-1.9616688321795195E-3</v>
      </c>
    </row>
    <row r="247" spans="3:6" x14ac:dyDescent="0.3">
      <c r="C247">
        <v>25.1</v>
      </c>
      <c r="D247">
        <f t="shared" si="6"/>
        <v>2.4489795918367419E-2</v>
      </c>
      <c r="E247">
        <v>6270.87</v>
      </c>
      <c r="F247">
        <f t="shared" si="7"/>
        <v>-1.9798482010279228E-3</v>
      </c>
    </row>
    <row r="248" spans="3:6" x14ac:dyDescent="0.3">
      <c r="C248">
        <v>25.2</v>
      </c>
      <c r="D248">
        <f t="shared" si="6"/>
        <v>3.9840637450199168E-3</v>
      </c>
      <c r="E248">
        <v>6256.17</v>
      </c>
      <c r="F248">
        <f t="shared" si="7"/>
        <v>-2.3441723397231717E-3</v>
      </c>
    </row>
    <row r="249" spans="3:6" x14ac:dyDescent="0.3">
      <c r="C249">
        <v>24.5</v>
      </c>
      <c r="D249">
        <f t="shared" si="6"/>
        <v>-2.777777777777779E-2</v>
      </c>
      <c r="E249">
        <v>6245.02</v>
      </c>
      <c r="F249">
        <f t="shared" si="7"/>
        <v>-1.7822405721071855E-3</v>
      </c>
    </row>
    <row r="250" spans="3:6" x14ac:dyDescent="0.3">
      <c r="C250">
        <v>23.5</v>
      </c>
      <c r="D250">
        <f t="shared" si="6"/>
        <v>-4.081632653061229E-2</v>
      </c>
      <c r="E250">
        <v>6246.21</v>
      </c>
      <c r="F250">
        <f t="shared" si="7"/>
        <v>1.905518316993593E-4</v>
      </c>
    </row>
    <row r="251" spans="3:6" x14ac:dyDescent="0.3">
      <c r="C251">
        <v>23.5</v>
      </c>
      <c r="D251">
        <f t="shared" si="6"/>
        <v>0</v>
      </c>
      <c r="E251">
        <v>6218.84</v>
      </c>
      <c r="F251">
        <f t="shared" si="7"/>
        <v>-4.3818571581807353E-3</v>
      </c>
    </row>
    <row r="252" spans="3:6" x14ac:dyDescent="0.3">
      <c r="C252">
        <v>24.3</v>
      </c>
      <c r="D252">
        <f t="shared" si="6"/>
        <v>3.4042553191489411E-2</v>
      </c>
      <c r="E252">
        <v>6218.3</v>
      </c>
      <c r="F252">
        <f t="shared" si="7"/>
        <v>-8.6832914176881992E-5</v>
      </c>
    </row>
    <row r="253" spans="3:6" x14ac:dyDescent="0.3">
      <c r="C253">
        <v>24.5</v>
      </c>
      <c r="D253">
        <f t="shared" si="6"/>
        <v>8.2304526748970819E-3</v>
      </c>
      <c r="E253">
        <v>6205.12</v>
      </c>
      <c r="F253">
        <f t="shared" si="7"/>
        <v>-2.1195503594230169E-3</v>
      </c>
    </row>
    <row r="254" spans="3:6" x14ac:dyDescent="0.3">
      <c r="C254">
        <v>24.9</v>
      </c>
      <c r="D254">
        <f t="shared" si="6"/>
        <v>1.6326530612244872E-2</v>
      </c>
      <c r="E254">
        <v>6199.2</v>
      </c>
      <c r="F254">
        <f t="shared" si="7"/>
        <v>-9.5405084833166676E-4</v>
      </c>
    </row>
    <row r="255" spans="3:6" x14ac:dyDescent="0.3">
      <c r="C255">
        <v>24.4</v>
      </c>
      <c r="D255">
        <f t="shared" si="6"/>
        <v>-2.008032128514059E-2</v>
      </c>
      <c r="E255">
        <v>6216.95</v>
      </c>
      <c r="F255">
        <f t="shared" si="7"/>
        <v>2.8632726803459185E-3</v>
      </c>
    </row>
    <row r="256" spans="3:6" x14ac:dyDescent="0.3">
      <c r="C256">
        <v>24.6</v>
      </c>
      <c r="D256">
        <f t="shared" si="6"/>
        <v>8.19672131147553E-3</v>
      </c>
      <c r="E256">
        <v>6214.69</v>
      </c>
      <c r="F256">
        <f t="shared" si="7"/>
        <v>-3.6352230595393387E-4</v>
      </c>
    </row>
    <row r="257" spans="3:6" x14ac:dyDescent="0.3">
      <c r="C257">
        <v>26.1</v>
      </c>
      <c r="D257">
        <f t="shared" si="6"/>
        <v>6.0975609756097615E-2</v>
      </c>
      <c r="E257">
        <v>6213.74</v>
      </c>
      <c r="F257">
        <f t="shared" si="7"/>
        <v>-1.5286361829791595E-4</v>
      </c>
    </row>
    <row r="258" spans="3:6" x14ac:dyDescent="0.3">
      <c r="C258">
        <v>26.3</v>
      </c>
      <c r="D258">
        <f t="shared" si="6"/>
        <v>7.6628352490422103E-3</v>
      </c>
      <c r="E258">
        <v>6259.48</v>
      </c>
      <c r="F258">
        <f t="shared" si="7"/>
        <v>7.3611061936933453E-3</v>
      </c>
    </row>
    <row r="259" spans="3:6" x14ac:dyDescent="0.3">
      <c r="C259">
        <v>26.7</v>
      </c>
      <c r="D259">
        <f t="shared" si="6"/>
        <v>1.5209125475285079E-2</v>
      </c>
      <c r="E259">
        <v>6262.31</v>
      </c>
      <c r="F259">
        <f t="shared" si="7"/>
        <v>4.5211423313129551E-4</v>
      </c>
    </row>
    <row r="260" spans="3:6" x14ac:dyDescent="0.3">
      <c r="C260">
        <v>26.5</v>
      </c>
      <c r="D260">
        <f t="shared" ref="D260:D323" si="8" xml:space="preserve"> C260/C259 -1</f>
        <v>-7.4906367041198685E-3</v>
      </c>
      <c r="E260">
        <v>6260.18</v>
      </c>
      <c r="F260">
        <f t="shared" ref="F260:F323" si="9" xml:space="preserve"> E260 / E259 -1</f>
        <v>-3.4013007979483145E-4</v>
      </c>
    </row>
    <row r="261" spans="3:6" x14ac:dyDescent="0.3">
      <c r="C261">
        <v>26.1</v>
      </c>
      <c r="D261">
        <f t="shared" si="8"/>
        <v>-1.5094339622641506E-2</v>
      </c>
      <c r="E261">
        <v>6243.57</v>
      </c>
      <c r="F261">
        <f t="shared" si="9"/>
        <v>-2.6532783402395399E-3</v>
      </c>
    </row>
    <row r="262" spans="3:6" x14ac:dyDescent="0.3">
      <c r="C262">
        <v>27.3</v>
      </c>
      <c r="D262">
        <f t="shared" si="8"/>
        <v>4.5977011494252817E-2</v>
      </c>
      <c r="E262">
        <v>6231.96</v>
      </c>
      <c r="F262">
        <f t="shared" si="9"/>
        <v>-1.8595130670433502E-3</v>
      </c>
    </row>
    <row r="263" spans="3:6" x14ac:dyDescent="0.3">
      <c r="C263">
        <v>27.4</v>
      </c>
      <c r="D263">
        <f t="shared" si="8"/>
        <v>3.66300366300365E-3</v>
      </c>
      <c r="E263">
        <v>6213.37</v>
      </c>
      <c r="F263">
        <f t="shared" si="9"/>
        <v>-2.9830101605273773E-3</v>
      </c>
    </row>
    <row r="264" spans="3:6" x14ac:dyDescent="0.3">
      <c r="C264">
        <v>27.1</v>
      </c>
      <c r="D264">
        <f t="shared" si="8"/>
        <v>-1.0948905109488982E-2</v>
      </c>
      <c r="E264">
        <v>6220.24</v>
      </c>
      <c r="F264">
        <f t="shared" si="9"/>
        <v>1.1056801703424046E-3</v>
      </c>
    </row>
    <row r="265" spans="3:6" x14ac:dyDescent="0.3">
      <c r="C265">
        <v>26.7</v>
      </c>
      <c r="D265">
        <f t="shared" si="8"/>
        <v>-1.4760147601476148E-2</v>
      </c>
      <c r="E265">
        <v>6204.18</v>
      </c>
      <c r="F265">
        <f t="shared" si="9"/>
        <v>-2.5818939462142199E-3</v>
      </c>
    </row>
    <row r="266" spans="3:6" x14ac:dyDescent="0.3">
      <c r="C266">
        <v>28.8</v>
      </c>
      <c r="D266">
        <f t="shared" si="8"/>
        <v>7.8651685393258397E-2</v>
      </c>
      <c r="E266">
        <v>6222.9</v>
      </c>
      <c r="F266">
        <f t="shared" si="9"/>
        <v>3.0173205806407477E-3</v>
      </c>
    </row>
    <row r="267" spans="3:6" x14ac:dyDescent="0.3">
      <c r="C267">
        <v>27.3</v>
      </c>
      <c r="D267">
        <f t="shared" si="8"/>
        <v>-5.208333333333337E-2</v>
      </c>
      <c r="E267">
        <v>6206.64</v>
      </c>
      <c r="F267">
        <f t="shared" si="9"/>
        <v>-2.6129296630187371E-3</v>
      </c>
    </row>
    <row r="268" spans="3:6" x14ac:dyDescent="0.3">
      <c r="C268">
        <v>27.3</v>
      </c>
      <c r="D268">
        <f t="shared" si="8"/>
        <v>0</v>
      </c>
      <c r="E268">
        <v>6215.3</v>
      </c>
      <c r="F268">
        <f t="shared" si="9"/>
        <v>1.3952798937910682E-3</v>
      </c>
    </row>
    <row r="269" spans="3:6" x14ac:dyDescent="0.3">
      <c r="C269">
        <v>29.5</v>
      </c>
      <c r="D269">
        <f t="shared" si="8"/>
        <v>8.0586080586080522E-2</v>
      </c>
      <c r="E269">
        <v>6203.92</v>
      </c>
      <c r="F269">
        <f t="shared" si="9"/>
        <v>-1.8309655205702713E-3</v>
      </c>
    </row>
    <row r="270" spans="3:6" x14ac:dyDescent="0.3">
      <c r="C270">
        <v>29.1</v>
      </c>
      <c r="D270">
        <f t="shared" si="8"/>
        <v>-1.3559322033898202E-2</v>
      </c>
      <c r="E270">
        <v>6193.08</v>
      </c>
      <c r="F270">
        <f t="shared" si="9"/>
        <v>-1.7472823634089307E-3</v>
      </c>
    </row>
    <row r="271" spans="3:6" x14ac:dyDescent="0.3">
      <c r="C271">
        <v>28.4</v>
      </c>
      <c r="D271">
        <f t="shared" si="8"/>
        <v>-2.4054982817869552E-2</v>
      </c>
      <c r="E271">
        <v>6196.75</v>
      </c>
      <c r="F271">
        <f t="shared" si="9"/>
        <v>5.9259689847368513E-4</v>
      </c>
    </row>
    <row r="272" spans="3:6" x14ac:dyDescent="0.3">
      <c r="C272">
        <v>29</v>
      </c>
      <c r="D272">
        <f t="shared" si="8"/>
        <v>2.1126760563380254E-2</v>
      </c>
      <c r="E272">
        <v>6206.8</v>
      </c>
      <c r="F272">
        <f t="shared" si="9"/>
        <v>1.621817888409316E-3</v>
      </c>
    </row>
    <row r="273" spans="3:6" x14ac:dyDescent="0.3">
      <c r="C273">
        <v>29.7</v>
      </c>
      <c r="D273">
        <f t="shared" si="8"/>
        <v>2.4137931034482696E-2</v>
      </c>
      <c r="E273">
        <v>6213.45</v>
      </c>
      <c r="F273">
        <f t="shared" si="9"/>
        <v>1.0714055551974688E-3</v>
      </c>
    </row>
    <row r="274" spans="3:6" x14ac:dyDescent="0.3">
      <c r="C274">
        <v>28.8</v>
      </c>
      <c r="D274">
        <f t="shared" si="8"/>
        <v>-3.0303030303030276E-2</v>
      </c>
      <c r="E274">
        <v>6209.68</v>
      </c>
      <c r="F274">
        <f t="shared" si="9"/>
        <v>-6.0674826384687908E-4</v>
      </c>
    </row>
    <row r="275" spans="3:6" x14ac:dyDescent="0.3">
      <c r="C275">
        <v>28.2</v>
      </c>
      <c r="D275">
        <f t="shared" si="8"/>
        <v>-2.083333333333337E-2</v>
      </c>
      <c r="E275">
        <v>6211.03</v>
      </c>
      <c r="F275">
        <f t="shared" si="9"/>
        <v>2.1740250705337694E-4</v>
      </c>
    </row>
    <row r="276" spans="3:6" x14ac:dyDescent="0.3">
      <c r="C276">
        <v>28.9</v>
      </c>
      <c r="D276">
        <f t="shared" si="8"/>
        <v>2.4822695035460862E-2</v>
      </c>
      <c r="E276">
        <v>6214.2</v>
      </c>
      <c r="F276">
        <f t="shared" si="9"/>
        <v>5.1038233594113969E-4</v>
      </c>
    </row>
    <row r="277" spans="3:6" x14ac:dyDescent="0.3">
      <c r="C277">
        <v>29</v>
      </c>
      <c r="D277">
        <f t="shared" si="8"/>
        <v>3.4602076124568004E-3</v>
      </c>
      <c r="E277">
        <v>6201.55</v>
      </c>
      <c r="F277">
        <f t="shared" si="9"/>
        <v>-2.0356602619805431E-3</v>
      </c>
    </row>
    <row r="278" spans="3:6" x14ac:dyDescent="0.3">
      <c r="C278">
        <v>28.4</v>
      </c>
      <c r="D278">
        <f t="shared" si="8"/>
        <v>-2.0689655172413834E-2</v>
      </c>
      <c r="E278">
        <v>6196.49</v>
      </c>
      <c r="F278">
        <f t="shared" si="9"/>
        <v>-8.1592505099536972E-4</v>
      </c>
    </row>
    <row r="279" spans="3:6" x14ac:dyDescent="0.3">
      <c r="C279">
        <v>28.2</v>
      </c>
      <c r="D279">
        <f t="shared" si="8"/>
        <v>-7.0422535211267512E-3</v>
      </c>
      <c r="E279">
        <v>6204.88</v>
      </c>
      <c r="F279">
        <f t="shared" si="9"/>
        <v>1.3539923408252275E-3</v>
      </c>
    </row>
    <row r="280" spans="3:6" x14ac:dyDescent="0.3">
      <c r="C280">
        <v>26.4</v>
      </c>
      <c r="D280">
        <f t="shared" si="8"/>
        <v>-6.3829787234042534E-2</v>
      </c>
      <c r="E280">
        <v>6215.18</v>
      </c>
      <c r="F280">
        <f t="shared" si="9"/>
        <v>1.6599837547222052E-3</v>
      </c>
    </row>
    <row r="281" spans="3:6" x14ac:dyDescent="0.3">
      <c r="C281">
        <v>26.4</v>
      </c>
      <c r="D281">
        <f t="shared" si="8"/>
        <v>0</v>
      </c>
      <c r="E281">
        <v>6223.06</v>
      </c>
      <c r="F281">
        <f t="shared" si="9"/>
        <v>1.2678635212495237E-3</v>
      </c>
    </row>
    <row r="282" spans="3:6" x14ac:dyDescent="0.3">
      <c r="C282">
        <v>28.1</v>
      </c>
      <c r="D282">
        <f t="shared" si="8"/>
        <v>6.4393939393939448E-2</v>
      </c>
      <c r="E282">
        <v>6228.65</v>
      </c>
      <c r="F282">
        <f t="shared" si="9"/>
        <v>8.9827191124602912E-4</v>
      </c>
    </row>
    <row r="283" spans="3:6" x14ac:dyDescent="0.3">
      <c r="C283">
        <v>27.3</v>
      </c>
      <c r="D283">
        <f t="shared" si="8"/>
        <v>-2.8469750889679735E-2</v>
      </c>
      <c r="E283">
        <v>6252.16</v>
      </c>
      <c r="F283">
        <f t="shared" si="9"/>
        <v>3.7744936703780763E-3</v>
      </c>
    </row>
    <row r="284" spans="3:6" x14ac:dyDescent="0.3">
      <c r="C284">
        <v>26.7</v>
      </c>
      <c r="D284">
        <f t="shared" si="8"/>
        <v>-2.1978021978022011E-2</v>
      </c>
      <c r="E284">
        <v>6263.52</v>
      </c>
      <c r="F284">
        <f t="shared" si="9"/>
        <v>1.816972054458077E-3</v>
      </c>
    </row>
    <row r="285" spans="3:6" x14ac:dyDescent="0.3">
      <c r="C285">
        <v>26.7</v>
      </c>
      <c r="D285">
        <f t="shared" si="8"/>
        <v>0</v>
      </c>
      <c r="E285">
        <v>6266.36</v>
      </c>
      <c r="F285">
        <f t="shared" si="9"/>
        <v>4.5341916366514745E-4</v>
      </c>
    </row>
    <row r="286" spans="3:6" x14ac:dyDescent="0.3">
      <c r="C286">
        <v>26.7</v>
      </c>
      <c r="D286">
        <f t="shared" si="8"/>
        <v>0</v>
      </c>
      <c r="E286">
        <v>6274.06</v>
      </c>
      <c r="F286">
        <f t="shared" si="9"/>
        <v>1.228783536215694E-3</v>
      </c>
    </row>
    <row r="287" spans="3:6" x14ac:dyDescent="0.3">
      <c r="C287">
        <v>26.8</v>
      </c>
      <c r="D287">
        <f t="shared" si="8"/>
        <v>3.7453183520599342E-3</v>
      </c>
      <c r="E287">
        <v>6270.77</v>
      </c>
      <c r="F287">
        <f t="shared" si="9"/>
        <v>-5.2438134158738769E-4</v>
      </c>
    </row>
    <row r="288" spans="3:6" x14ac:dyDescent="0.3">
      <c r="C288">
        <v>27.2</v>
      </c>
      <c r="D288">
        <f t="shared" si="8"/>
        <v>1.4925373134328401E-2</v>
      </c>
      <c r="E288">
        <v>6269.16</v>
      </c>
      <c r="F288">
        <f t="shared" si="9"/>
        <v>-2.5674677910381138E-4</v>
      </c>
    </row>
    <row r="289" spans="3:6" x14ac:dyDescent="0.3">
      <c r="C289">
        <v>26.7</v>
      </c>
      <c r="D289">
        <f t="shared" si="8"/>
        <v>-1.8382352941176516E-2</v>
      </c>
      <c r="E289">
        <v>6261.63</v>
      </c>
      <c r="F289">
        <f t="shared" si="9"/>
        <v>-1.2011178531095013E-3</v>
      </c>
    </row>
    <row r="290" spans="3:6" x14ac:dyDescent="0.3">
      <c r="C290">
        <v>26.2</v>
      </c>
      <c r="D290">
        <f t="shared" si="8"/>
        <v>-1.8726591760299671E-2</v>
      </c>
      <c r="E290">
        <v>6273.6</v>
      </c>
      <c r="F290">
        <f t="shared" si="9"/>
        <v>1.9116428150498521E-3</v>
      </c>
    </row>
    <row r="291" spans="3:6" x14ac:dyDescent="0.3">
      <c r="C291">
        <v>26.4</v>
      </c>
      <c r="D291">
        <f t="shared" si="8"/>
        <v>7.6335877862594437E-3</v>
      </c>
      <c r="E291">
        <v>6279.11</v>
      </c>
      <c r="F291">
        <f t="shared" si="9"/>
        <v>8.7828360112207626E-4</v>
      </c>
    </row>
    <row r="292" spans="3:6" x14ac:dyDescent="0.3">
      <c r="C292">
        <v>26.4</v>
      </c>
      <c r="D292">
        <f t="shared" si="8"/>
        <v>0</v>
      </c>
      <c r="E292">
        <v>6272.43</v>
      </c>
      <c r="F292">
        <f t="shared" si="9"/>
        <v>-1.0638450353631645E-3</v>
      </c>
    </row>
    <row r="293" spans="3:6" x14ac:dyDescent="0.3">
      <c r="C293">
        <v>26.2</v>
      </c>
      <c r="D293">
        <f t="shared" si="8"/>
        <v>-7.575757575757569E-3</v>
      </c>
      <c r="E293">
        <v>6260.1</v>
      </c>
      <c r="F293">
        <f t="shared" si="9"/>
        <v>-1.9657453331484165E-3</v>
      </c>
    </row>
    <row r="294" spans="3:6" x14ac:dyDescent="0.3">
      <c r="C294">
        <v>27.7</v>
      </c>
      <c r="D294">
        <f t="shared" si="8"/>
        <v>5.7251908396946494E-2</v>
      </c>
      <c r="E294">
        <v>6277.21</v>
      </c>
      <c r="F294">
        <f t="shared" si="9"/>
        <v>2.7331831759875858E-3</v>
      </c>
    </row>
    <row r="295" spans="3:6" x14ac:dyDescent="0.3">
      <c r="C295">
        <v>27.6</v>
      </c>
      <c r="D295">
        <f t="shared" si="8"/>
        <v>-3.6101083032490378E-3</v>
      </c>
      <c r="E295">
        <v>6281.25</v>
      </c>
      <c r="F295">
        <f t="shared" si="9"/>
        <v>6.4359803160951579E-4</v>
      </c>
    </row>
    <row r="296" spans="3:6" x14ac:dyDescent="0.3">
      <c r="C296">
        <v>26.8</v>
      </c>
      <c r="D296">
        <f t="shared" si="8"/>
        <v>-2.8985507246376829E-2</v>
      </c>
      <c r="E296">
        <v>6290.2</v>
      </c>
      <c r="F296">
        <f t="shared" si="9"/>
        <v>1.4248756218904202E-3</v>
      </c>
    </row>
    <row r="297" spans="3:6" x14ac:dyDescent="0.3">
      <c r="C297">
        <v>25.9</v>
      </c>
      <c r="D297">
        <f t="shared" si="8"/>
        <v>-3.3582089552238847E-2</v>
      </c>
      <c r="E297">
        <v>6281.65</v>
      </c>
      <c r="F297">
        <f t="shared" si="9"/>
        <v>-1.3592572573208894E-3</v>
      </c>
    </row>
    <row r="298" spans="3:6" x14ac:dyDescent="0.3">
      <c r="C298">
        <v>25.3</v>
      </c>
      <c r="D298">
        <f t="shared" si="8"/>
        <v>-2.316602316602312E-2</v>
      </c>
      <c r="E298">
        <v>6306.19</v>
      </c>
      <c r="F298">
        <f t="shared" si="9"/>
        <v>3.906616892058512E-3</v>
      </c>
    </row>
    <row r="299" spans="3:6" x14ac:dyDescent="0.3">
      <c r="C299">
        <v>25.1</v>
      </c>
      <c r="D299">
        <f t="shared" si="8"/>
        <v>-7.905138339920903E-3</v>
      </c>
      <c r="E299">
        <v>6305.9</v>
      </c>
      <c r="F299">
        <f t="shared" si="9"/>
        <v>-4.5986562409283671E-5</v>
      </c>
    </row>
    <row r="300" spans="3:6" x14ac:dyDescent="0.3">
      <c r="C300">
        <v>25.5</v>
      </c>
      <c r="D300">
        <f t="shared" si="8"/>
        <v>1.5936254980079667E-2</v>
      </c>
      <c r="E300">
        <v>6325.73</v>
      </c>
      <c r="F300">
        <f t="shared" si="9"/>
        <v>3.1446740354270641E-3</v>
      </c>
    </row>
    <row r="301" spans="3:6" x14ac:dyDescent="0.3">
      <c r="C301">
        <v>25.2</v>
      </c>
      <c r="D301">
        <f t="shared" si="8"/>
        <v>-1.176470588235301E-2</v>
      </c>
      <c r="E301">
        <v>6332.74</v>
      </c>
      <c r="F301">
        <f t="shared" si="9"/>
        <v>1.108172495506432E-3</v>
      </c>
    </row>
    <row r="302" spans="3:6" x14ac:dyDescent="0.3">
      <c r="C302">
        <v>24.2</v>
      </c>
      <c r="D302">
        <f t="shared" si="8"/>
        <v>-3.9682539682539653E-2</v>
      </c>
      <c r="E302">
        <v>6345.78</v>
      </c>
      <c r="F302">
        <f t="shared" si="9"/>
        <v>2.0591402773522116E-3</v>
      </c>
    </row>
    <row r="303" spans="3:6" x14ac:dyDescent="0.3">
      <c r="C303">
        <v>24.7</v>
      </c>
      <c r="D303">
        <f t="shared" si="8"/>
        <v>2.0661157024793431E-2</v>
      </c>
      <c r="E303">
        <v>6339.74</v>
      </c>
      <c r="F303">
        <f t="shared" si="9"/>
        <v>-9.5181364623420084E-4</v>
      </c>
    </row>
    <row r="304" spans="3:6" x14ac:dyDescent="0.3">
      <c r="C304">
        <v>24.9</v>
      </c>
      <c r="D304">
        <f t="shared" si="8"/>
        <v>8.0971659919029104E-3</v>
      </c>
      <c r="E304">
        <v>6355.56</v>
      </c>
      <c r="F304">
        <f t="shared" si="9"/>
        <v>2.4953704726062842E-3</v>
      </c>
    </row>
    <row r="305" spans="3:6" x14ac:dyDescent="0.3">
      <c r="C305">
        <v>24.7</v>
      </c>
      <c r="D305">
        <f t="shared" si="8"/>
        <v>-8.0321285140562138E-3</v>
      </c>
      <c r="E305">
        <v>6356.3</v>
      </c>
      <c r="F305">
        <f t="shared" si="9"/>
        <v>1.1643348501144679E-4</v>
      </c>
    </row>
    <row r="306" spans="3:6" x14ac:dyDescent="0.3">
      <c r="C306">
        <v>24.3</v>
      </c>
      <c r="D306">
        <f t="shared" si="8"/>
        <v>-1.6194331983805599E-2</v>
      </c>
      <c r="E306">
        <v>6316.19</v>
      </c>
      <c r="F306">
        <f t="shared" si="9"/>
        <v>-6.3102748454290092E-3</v>
      </c>
    </row>
    <row r="307" spans="3:6" x14ac:dyDescent="0.3">
      <c r="C307">
        <v>23.8</v>
      </c>
      <c r="D307">
        <f t="shared" si="8"/>
        <v>-2.0576131687242816E-2</v>
      </c>
      <c r="E307">
        <v>6338.99</v>
      </c>
      <c r="F307">
        <f t="shared" si="9"/>
        <v>3.6097710803506544E-3</v>
      </c>
    </row>
    <row r="308" spans="3:6" x14ac:dyDescent="0.3">
      <c r="C308">
        <v>23.6</v>
      </c>
      <c r="D308">
        <f t="shared" si="8"/>
        <v>-8.4033613445377853E-3</v>
      </c>
      <c r="E308">
        <v>6352.84</v>
      </c>
      <c r="F308">
        <f t="shared" si="9"/>
        <v>2.1848906529273737E-3</v>
      </c>
    </row>
    <row r="309" spans="3:6" x14ac:dyDescent="0.3">
      <c r="C309">
        <v>23.8</v>
      </c>
      <c r="D309">
        <f t="shared" si="8"/>
        <v>8.4745762711864181E-3</v>
      </c>
      <c r="E309">
        <v>6310.6</v>
      </c>
      <c r="F309">
        <f t="shared" si="9"/>
        <v>-6.6489947802872429E-3</v>
      </c>
    </row>
    <row r="310" spans="3:6" x14ac:dyDescent="0.3">
      <c r="C310">
        <v>23.5</v>
      </c>
      <c r="D310">
        <f t="shared" si="8"/>
        <v>-1.2605042016806789E-2</v>
      </c>
      <c r="E310">
        <v>6298.92</v>
      </c>
      <c r="F310">
        <f t="shared" si="9"/>
        <v>-1.8508541184674154E-3</v>
      </c>
    </row>
    <row r="311" spans="3:6" x14ac:dyDescent="0.3">
      <c r="C311">
        <v>23.2</v>
      </c>
      <c r="D311">
        <f t="shared" si="8"/>
        <v>-1.2765957446808529E-2</v>
      </c>
      <c r="E311">
        <v>6274.76</v>
      </c>
      <c r="F311">
        <f t="shared" si="9"/>
        <v>-3.8355781626056018E-3</v>
      </c>
    </row>
    <row r="312" spans="3:6" x14ac:dyDescent="0.3">
      <c r="C312">
        <v>22.7</v>
      </c>
      <c r="D312">
        <f t="shared" si="8"/>
        <v>-2.155172413793105E-2</v>
      </c>
      <c r="E312">
        <v>6280.02</v>
      </c>
      <c r="F312">
        <f t="shared" si="9"/>
        <v>8.382790736218837E-4</v>
      </c>
    </row>
    <row r="313" spans="3:6" x14ac:dyDescent="0.3">
      <c r="C313">
        <v>22.7</v>
      </c>
      <c r="D313">
        <f t="shared" si="8"/>
        <v>0</v>
      </c>
      <c r="E313">
        <v>6314.14</v>
      </c>
      <c r="F313">
        <f t="shared" si="9"/>
        <v>5.433103716230292E-3</v>
      </c>
    </row>
    <row r="314" spans="3:6" x14ac:dyDescent="0.3">
      <c r="C314">
        <v>22.7</v>
      </c>
      <c r="D314">
        <f t="shared" si="8"/>
        <v>0</v>
      </c>
      <c r="E314">
        <v>6301.8</v>
      </c>
      <c r="F314">
        <f t="shared" si="9"/>
        <v>-1.954343742774145E-3</v>
      </c>
    </row>
    <row r="315" spans="3:6" x14ac:dyDescent="0.3">
      <c r="C315">
        <v>22.9</v>
      </c>
      <c r="D315">
        <f t="shared" si="8"/>
        <v>8.8105726872247381E-3</v>
      </c>
      <c r="E315">
        <v>6310.96</v>
      </c>
      <c r="F315">
        <f t="shared" si="9"/>
        <v>1.4535529531245484E-3</v>
      </c>
    </row>
    <row r="316" spans="3:6" x14ac:dyDescent="0.3">
      <c r="C316">
        <v>22.8</v>
      </c>
      <c r="D316">
        <f t="shared" si="8"/>
        <v>-4.366812227074135E-3</v>
      </c>
      <c r="E316">
        <v>6319.25</v>
      </c>
      <c r="F316">
        <f t="shared" si="9"/>
        <v>1.313587790130244E-3</v>
      </c>
    </row>
    <row r="317" spans="3:6" x14ac:dyDescent="0.3">
      <c r="C317">
        <v>23.4</v>
      </c>
      <c r="D317">
        <f t="shared" si="8"/>
        <v>2.631578947368407E-2</v>
      </c>
      <c r="E317">
        <v>6344.09</v>
      </c>
      <c r="F317">
        <f t="shared" si="9"/>
        <v>3.9308462238398789E-3</v>
      </c>
    </row>
    <row r="318" spans="3:6" x14ac:dyDescent="0.3">
      <c r="C318">
        <v>23.2</v>
      </c>
      <c r="D318">
        <f t="shared" si="8"/>
        <v>-8.5470085470085166E-3</v>
      </c>
      <c r="E318">
        <v>6331.36</v>
      </c>
      <c r="F318">
        <f t="shared" si="9"/>
        <v>-2.0065919619678407E-3</v>
      </c>
    </row>
    <row r="319" spans="3:6" x14ac:dyDescent="0.3">
      <c r="C319">
        <v>23</v>
      </c>
      <c r="D319">
        <f t="shared" si="8"/>
        <v>-8.6206896551723755E-3</v>
      </c>
      <c r="E319">
        <v>6334.11</v>
      </c>
      <c r="F319">
        <f t="shared" si="9"/>
        <v>4.3434585934143399E-4</v>
      </c>
    </row>
    <row r="320" spans="3:6" x14ac:dyDescent="0.3">
      <c r="C320">
        <v>23.7</v>
      </c>
      <c r="D320">
        <f t="shared" si="8"/>
        <v>3.0434782608695699E-2</v>
      </c>
      <c r="E320">
        <v>6336.15</v>
      </c>
      <c r="F320">
        <f t="shared" si="9"/>
        <v>3.2206576772431106E-4</v>
      </c>
    </row>
    <row r="321" spans="3:6" x14ac:dyDescent="0.3">
      <c r="C321">
        <v>24.4</v>
      </c>
      <c r="D321">
        <f t="shared" si="8"/>
        <v>2.9535864978902815E-2</v>
      </c>
      <c r="E321">
        <v>6334.79</v>
      </c>
      <c r="F321">
        <f t="shared" si="9"/>
        <v>-2.1464138317428549E-4</v>
      </c>
    </row>
    <row r="322" spans="3:6" x14ac:dyDescent="0.3">
      <c r="C322">
        <v>24</v>
      </c>
      <c r="D322">
        <f t="shared" si="8"/>
        <v>-1.6393442622950727E-2</v>
      </c>
      <c r="E322">
        <v>6325.2</v>
      </c>
      <c r="F322">
        <f t="shared" si="9"/>
        <v>-1.5138623379781224E-3</v>
      </c>
    </row>
    <row r="323" spans="3:6" x14ac:dyDescent="0.3">
      <c r="C323">
        <v>24.6</v>
      </c>
      <c r="D323">
        <f t="shared" si="8"/>
        <v>2.5000000000000133E-2</v>
      </c>
      <c r="E323">
        <v>6327.99</v>
      </c>
      <c r="F323">
        <f t="shared" si="9"/>
        <v>4.4109277176995754E-4</v>
      </c>
    </row>
    <row r="324" spans="3:6" x14ac:dyDescent="0.3">
      <c r="C324">
        <v>24.5</v>
      </c>
      <c r="D324">
        <f t="shared" ref="D324:D387" si="10" xml:space="preserve"> C324/C323 -1</f>
        <v>-4.0650406504065817E-3</v>
      </c>
      <c r="E324">
        <v>6336.79</v>
      </c>
      <c r="F324">
        <f t="shared" ref="F324:F387" si="11" xml:space="preserve"> E324 / E323 -1</f>
        <v>1.3906469510855946E-3</v>
      </c>
    </row>
    <row r="325" spans="3:6" x14ac:dyDescent="0.3">
      <c r="C325">
        <v>24.1</v>
      </c>
      <c r="D325">
        <f t="shared" si="10"/>
        <v>-1.6326530612244872E-2</v>
      </c>
      <c r="E325">
        <v>6341.1</v>
      </c>
      <c r="F325">
        <f t="shared" si="11"/>
        <v>6.8015509429852905E-4</v>
      </c>
    </row>
    <row r="326" spans="3:6" x14ac:dyDescent="0.3">
      <c r="C326">
        <v>24.2</v>
      </c>
      <c r="D326">
        <f t="shared" si="10"/>
        <v>4.1493775933609811E-3</v>
      </c>
      <c r="E326">
        <v>6361.16</v>
      </c>
      <c r="F326">
        <f t="shared" si="11"/>
        <v>3.1634889845608694E-3</v>
      </c>
    </row>
    <row r="327" spans="3:6" x14ac:dyDescent="0.3">
      <c r="C327">
        <v>24</v>
      </c>
      <c r="D327">
        <f t="shared" si="10"/>
        <v>-8.2644628099173278E-3</v>
      </c>
      <c r="E327">
        <v>6351.1</v>
      </c>
      <c r="F327">
        <f t="shared" si="11"/>
        <v>-1.5814725616082326E-3</v>
      </c>
    </row>
    <row r="328" spans="3:6" x14ac:dyDescent="0.3">
      <c r="C328">
        <v>23.9</v>
      </c>
      <c r="D328">
        <f t="shared" si="10"/>
        <v>-4.1666666666667629E-3</v>
      </c>
      <c r="E328">
        <v>6366.17</v>
      </c>
      <c r="F328">
        <f t="shared" si="11"/>
        <v>2.3728173072381509E-3</v>
      </c>
    </row>
    <row r="329" spans="3:6" x14ac:dyDescent="0.3">
      <c r="C329">
        <v>23.5</v>
      </c>
      <c r="D329">
        <f t="shared" si="10"/>
        <v>-1.67364016736401E-2</v>
      </c>
      <c r="E329">
        <v>6365.61</v>
      </c>
      <c r="F329">
        <f t="shared" si="11"/>
        <v>-8.796497737262321E-5</v>
      </c>
    </row>
    <row r="330" spans="3:6" x14ac:dyDescent="0.3">
      <c r="C330">
        <v>23.2</v>
      </c>
      <c r="D330">
        <f t="shared" si="10"/>
        <v>-1.2765957446808529E-2</v>
      </c>
      <c r="E330">
        <v>6337.89</v>
      </c>
      <c r="F330">
        <f t="shared" si="11"/>
        <v>-4.3546494365818145E-3</v>
      </c>
    </row>
    <row r="331" spans="3:6" x14ac:dyDescent="0.3">
      <c r="C331">
        <v>22.9</v>
      </c>
      <c r="D331">
        <f t="shared" si="10"/>
        <v>-1.2931034482758674E-2</v>
      </c>
      <c r="E331">
        <v>6331.03</v>
      </c>
      <c r="F331">
        <f t="shared" si="11"/>
        <v>-1.0823791514211756E-3</v>
      </c>
    </row>
    <row r="332" spans="3:6" x14ac:dyDescent="0.3">
      <c r="C332">
        <v>23.2</v>
      </c>
      <c r="D332">
        <f t="shared" si="10"/>
        <v>1.3100436681222849E-2</v>
      </c>
      <c r="E332">
        <v>6332.52</v>
      </c>
      <c r="F332">
        <f t="shared" si="11"/>
        <v>2.3534875051933746E-4</v>
      </c>
    </row>
    <row r="333" spans="3:6" x14ac:dyDescent="0.3">
      <c r="C333">
        <v>23</v>
      </c>
      <c r="D333">
        <f t="shared" si="10"/>
        <v>-8.6206896551723755E-3</v>
      </c>
      <c r="E333">
        <v>6339.51</v>
      </c>
      <c r="F333">
        <f t="shared" si="11"/>
        <v>1.1038259650186788E-3</v>
      </c>
    </row>
    <row r="334" spans="3:6" x14ac:dyDescent="0.3">
      <c r="C334">
        <v>22.8</v>
      </c>
      <c r="D334">
        <f t="shared" si="10"/>
        <v>-8.6956521739129933E-3</v>
      </c>
      <c r="E334">
        <v>6324.81</v>
      </c>
      <c r="F334">
        <f t="shared" si="11"/>
        <v>-2.3187911999507094E-3</v>
      </c>
    </row>
    <row r="335" spans="3:6" x14ac:dyDescent="0.3">
      <c r="C335">
        <v>23.5</v>
      </c>
      <c r="D335">
        <f t="shared" si="10"/>
        <v>3.0701754385964897E-2</v>
      </c>
      <c r="E335">
        <v>6338.77</v>
      </c>
      <c r="F335">
        <f t="shared" si="11"/>
        <v>2.2071809271742016E-3</v>
      </c>
    </row>
    <row r="336" spans="3:6" x14ac:dyDescent="0.3">
      <c r="C336">
        <v>23.3</v>
      </c>
      <c r="D336">
        <f t="shared" si="10"/>
        <v>-8.5106382978723527E-3</v>
      </c>
      <c r="E336">
        <v>6343</v>
      </c>
      <c r="F336">
        <f t="shared" si="11"/>
        <v>6.6732189367968431E-4</v>
      </c>
    </row>
    <row r="337" spans="3:6" x14ac:dyDescent="0.3">
      <c r="C337">
        <v>23</v>
      </c>
      <c r="D337">
        <f t="shared" si="10"/>
        <v>-1.2875536480686733E-2</v>
      </c>
      <c r="E337">
        <v>6329.86</v>
      </c>
      <c r="F337">
        <f t="shared" si="11"/>
        <v>-2.0715749645279224E-3</v>
      </c>
    </row>
    <row r="338" spans="3:6" x14ac:dyDescent="0.3">
      <c r="C338">
        <v>23.1</v>
      </c>
      <c r="D338">
        <f t="shared" si="10"/>
        <v>4.3478260869564966E-3</v>
      </c>
      <c r="E338">
        <v>6299.66</v>
      </c>
      <c r="F338">
        <f t="shared" si="11"/>
        <v>-4.7710375900889002E-3</v>
      </c>
    </row>
    <row r="339" spans="3:6" x14ac:dyDescent="0.3">
      <c r="C339">
        <v>23.3</v>
      </c>
      <c r="D339">
        <f t="shared" si="10"/>
        <v>8.6580086580085869E-3</v>
      </c>
      <c r="E339">
        <v>6315.57</v>
      </c>
      <c r="F339">
        <f t="shared" si="11"/>
        <v>2.5255331240099377E-3</v>
      </c>
    </row>
    <row r="340" spans="3:6" x14ac:dyDescent="0.3">
      <c r="C340">
        <v>22.9</v>
      </c>
      <c r="D340">
        <f t="shared" si="10"/>
        <v>-1.7167381974249052E-2</v>
      </c>
      <c r="E340">
        <v>6296.99</v>
      </c>
      <c r="F340">
        <f t="shared" si="11"/>
        <v>-2.9419355655941892E-3</v>
      </c>
    </row>
    <row r="341" spans="3:6" x14ac:dyDescent="0.3">
      <c r="C341">
        <v>22.9</v>
      </c>
      <c r="D341">
        <f t="shared" si="10"/>
        <v>0</v>
      </c>
      <c r="E341">
        <v>6297.25</v>
      </c>
      <c r="F341">
        <f t="shared" si="11"/>
        <v>4.1289568508240393E-5</v>
      </c>
    </row>
    <row r="342" spans="3:6" x14ac:dyDescent="0.3">
      <c r="C342">
        <v>23.2</v>
      </c>
      <c r="D342">
        <f t="shared" si="10"/>
        <v>1.3100436681222849E-2</v>
      </c>
      <c r="E342">
        <v>6257.14</v>
      </c>
      <c r="F342">
        <f t="shared" si="11"/>
        <v>-6.3694469808248666E-3</v>
      </c>
    </row>
    <row r="343" spans="3:6" x14ac:dyDescent="0.3">
      <c r="C343">
        <v>23</v>
      </c>
      <c r="D343">
        <f t="shared" si="10"/>
        <v>-8.6206896551723755E-3</v>
      </c>
      <c r="E343">
        <v>6220.8</v>
      </c>
      <c r="F343">
        <f t="shared" si="11"/>
        <v>-5.8077652090252618E-3</v>
      </c>
    </row>
    <row r="344" spans="3:6" x14ac:dyDescent="0.3">
      <c r="C344">
        <v>22.7</v>
      </c>
      <c r="D344">
        <f t="shared" si="10"/>
        <v>-1.3043478260869601E-2</v>
      </c>
      <c r="E344">
        <v>6254.83</v>
      </c>
      <c r="F344">
        <f t="shared" si="11"/>
        <v>5.4703575102881263E-3</v>
      </c>
    </row>
    <row r="345" spans="3:6" x14ac:dyDescent="0.3">
      <c r="C345">
        <v>22.8</v>
      </c>
      <c r="D345">
        <f t="shared" si="10"/>
        <v>4.405286343612369E-3</v>
      </c>
      <c r="E345">
        <v>6291.83</v>
      </c>
      <c r="F345">
        <f t="shared" si="11"/>
        <v>5.9154285568112641E-3</v>
      </c>
    </row>
    <row r="346" spans="3:6" x14ac:dyDescent="0.3">
      <c r="C346">
        <v>22.7</v>
      </c>
      <c r="D346">
        <f t="shared" si="10"/>
        <v>-4.3859649122807154E-3</v>
      </c>
      <c r="E346">
        <v>6288.52</v>
      </c>
      <c r="F346">
        <f t="shared" si="11"/>
        <v>-5.2607905807999789E-4</v>
      </c>
    </row>
    <row r="347" spans="3:6" x14ac:dyDescent="0.3">
      <c r="C347">
        <v>22.6</v>
      </c>
      <c r="D347">
        <f t="shared" si="10"/>
        <v>-4.405286343612258E-3</v>
      </c>
      <c r="E347">
        <v>6275.75</v>
      </c>
      <c r="F347">
        <f t="shared" si="11"/>
        <v>-2.0306844853797967E-3</v>
      </c>
    </row>
    <row r="348" spans="3:6" x14ac:dyDescent="0.3">
      <c r="C348">
        <v>22.7</v>
      </c>
      <c r="D348">
        <f t="shared" si="10"/>
        <v>4.4247787610618428E-3</v>
      </c>
      <c r="E348">
        <v>6280.09</v>
      </c>
      <c r="F348">
        <f t="shared" si="11"/>
        <v>6.9155081066019086E-4</v>
      </c>
    </row>
    <row r="349" spans="3:6" x14ac:dyDescent="0.3">
      <c r="C349">
        <v>22.6</v>
      </c>
      <c r="D349">
        <f t="shared" si="10"/>
        <v>-4.405286343612258E-3</v>
      </c>
      <c r="E349">
        <v>6299.66</v>
      </c>
      <c r="F349">
        <f t="shared" si="11"/>
        <v>3.1161973793367714E-3</v>
      </c>
    </row>
    <row r="350" spans="3:6" x14ac:dyDescent="0.3">
      <c r="C350">
        <v>22.6</v>
      </c>
      <c r="D350">
        <f t="shared" si="10"/>
        <v>0</v>
      </c>
      <c r="E350">
        <v>6290.99</v>
      </c>
      <c r="F350">
        <f t="shared" si="11"/>
        <v>-1.3762647507961079E-3</v>
      </c>
    </row>
    <row r="351" spans="3:6" x14ac:dyDescent="0.3">
      <c r="C351">
        <v>22.6</v>
      </c>
      <c r="D351">
        <f t="shared" si="10"/>
        <v>0</v>
      </c>
      <c r="E351">
        <v>6293.14</v>
      </c>
      <c r="F351">
        <f t="shared" si="11"/>
        <v>3.4175861033003407E-4</v>
      </c>
    </row>
    <row r="352" spans="3:6" x14ac:dyDescent="0.3">
      <c r="C352">
        <v>22.7</v>
      </c>
      <c r="D352">
        <f t="shared" si="10"/>
        <v>4.4247787610618428E-3</v>
      </c>
      <c r="E352">
        <v>6299.5</v>
      </c>
      <c r="F352">
        <f t="shared" si="11"/>
        <v>1.0106242670588905E-3</v>
      </c>
    </row>
    <row r="353" spans="3:6" x14ac:dyDescent="0.3">
      <c r="C353">
        <v>22.9</v>
      </c>
      <c r="D353">
        <f t="shared" si="10"/>
        <v>8.8105726872247381E-3</v>
      </c>
      <c r="E353">
        <v>6307.82</v>
      </c>
      <c r="F353">
        <f t="shared" si="11"/>
        <v>1.3207397412493549E-3</v>
      </c>
    </row>
    <row r="354" spans="3:6" x14ac:dyDescent="0.3">
      <c r="C354">
        <v>22.8</v>
      </c>
      <c r="D354">
        <f t="shared" si="10"/>
        <v>-4.366812227074135E-3</v>
      </c>
      <c r="E354">
        <v>6316.98</v>
      </c>
      <c r="F354">
        <f t="shared" si="11"/>
        <v>1.4521657244499497E-3</v>
      </c>
    </row>
    <row r="355" spans="3:6" x14ac:dyDescent="0.3">
      <c r="C355">
        <v>22.7</v>
      </c>
      <c r="D355">
        <f t="shared" si="10"/>
        <v>-4.3859649122807154E-3</v>
      </c>
      <c r="E355">
        <v>6307.08</v>
      </c>
      <c r="F355">
        <f t="shared" si="11"/>
        <v>-1.5672045819362657E-3</v>
      </c>
    </row>
    <row r="356" spans="3:6" x14ac:dyDescent="0.3">
      <c r="C356">
        <v>23.9</v>
      </c>
      <c r="D356">
        <f t="shared" si="10"/>
        <v>5.2863436123347984E-2</v>
      </c>
      <c r="E356">
        <v>6283.86</v>
      </c>
      <c r="F356">
        <f t="shared" si="11"/>
        <v>-3.6815768945376304E-3</v>
      </c>
    </row>
    <row r="357" spans="3:6" x14ac:dyDescent="0.3">
      <c r="C357">
        <v>23.5</v>
      </c>
      <c r="D357">
        <f t="shared" si="10"/>
        <v>-1.67364016736401E-2</v>
      </c>
      <c r="E357">
        <v>6300.56</v>
      </c>
      <c r="F357">
        <f t="shared" si="11"/>
        <v>2.6576021744597611E-3</v>
      </c>
    </row>
    <row r="358" spans="3:6" x14ac:dyDescent="0.3">
      <c r="C358">
        <v>23</v>
      </c>
      <c r="D358">
        <f t="shared" si="10"/>
        <v>-2.1276595744680882E-2</v>
      </c>
      <c r="E358">
        <v>6304.88</v>
      </c>
      <c r="F358">
        <f t="shared" si="11"/>
        <v>6.8565333875070245E-4</v>
      </c>
    </row>
    <row r="359" spans="3:6" x14ac:dyDescent="0.3">
      <c r="C359">
        <v>22.8</v>
      </c>
      <c r="D359">
        <f t="shared" si="10"/>
        <v>-8.6956521739129933E-3</v>
      </c>
      <c r="E359">
        <v>6302.03</v>
      </c>
      <c r="F359">
        <f t="shared" si="11"/>
        <v>-4.5203080788225325E-4</v>
      </c>
    </row>
    <row r="360" spans="3:6" x14ac:dyDescent="0.3">
      <c r="C360">
        <v>22.9</v>
      </c>
      <c r="D360">
        <f t="shared" si="10"/>
        <v>4.3859649122806044E-3</v>
      </c>
      <c r="E360">
        <v>6310.98</v>
      </c>
      <c r="F360">
        <f t="shared" si="11"/>
        <v>1.4201773079467461E-3</v>
      </c>
    </row>
    <row r="361" spans="3:6" x14ac:dyDescent="0.3">
      <c r="C361">
        <v>22.7</v>
      </c>
      <c r="D361">
        <f t="shared" si="10"/>
        <v>-8.733624454148492E-3</v>
      </c>
      <c r="E361">
        <v>6311.08</v>
      </c>
      <c r="F361">
        <f t="shared" si="11"/>
        <v>1.5845399605085575E-5</v>
      </c>
    </row>
    <row r="362" spans="3:6" x14ac:dyDescent="0.3">
      <c r="C362">
        <v>22.7</v>
      </c>
      <c r="D362">
        <f t="shared" si="10"/>
        <v>0</v>
      </c>
      <c r="E362">
        <v>6310.63</v>
      </c>
      <c r="F362">
        <f t="shared" si="11"/>
        <v>-7.130316839587536E-5</v>
      </c>
    </row>
    <row r="363" spans="3:6" x14ac:dyDescent="0.3">
      <c r="C363">
        <v>22.6</v>
      </c>
      <c r="D363">
        <f t="shared" si="10"/>
        <v>-4.405286343612258E-3</v>
      </c>
      <c r="E363">
        <v>6309.75</v>
      </c>
      <c r="F363">
        <f t="shared" si="11"/>
        <v>-1.3944725011605374E-4</v>
      </c>
    </row>
    <row r="364" spans="3:6" x14ac:dyDescent="0.3">
      <c r="C364">
        <v>22.6</v>
      </c>
      <c r="D364">
        <f t="shared" si="10"/>
        <v>0</v>
      </c>
      <c r="E364">
        <v>6282.78</v>
      </c>
      <c r="F364">
        <f t="shared" si="11"/>
        <v>-4.2743373350767611E-3</v>
      </c>
    </row>
    <row r="365" spans="3:6" x14ac:dyDescent="0.3">
      <c r="C365">
        <v>22.6</v>
      </c>
      <c r="D365">
        <f t="shared" si="10"/>
        <v>0</v>
      </c>
      <c r="E365">
        <v>6283.8</v>
      </c>
      <c r="F365">
        <f t="shared" si="11"/>
        <v>1.6234851451124577E-4</v>
      </c>
    </row>
    <row r="366" spans="3:6" x14ac:dyDescent="0.3">
      <c r="C366">
        <v>22.6</v>
      </c>
      <c r="D366">
        <f t="shared" si="10"/>
        <v>0</v>
      </c>
      <c r="E366">
        <v>6284.63</v>
      </c>
      <c r="F366">
        <f t="shared" si="11"/>
        <v>1.3208568063904913E-4</v>
      </c>
    </row>
    <row r="367" spans="3:6" x14ac:dyDescent="0.3">
      <c r="C367">
        <v>22.6</v>
      </c>
      <c r="D367">
        <f t="shared" si="10"/>
        <v>0</v>
      </c>
      <c r="E367">
        <v>6272.94</v>
      </c>
      <c r="F367">
        <f t="shared" si="11"/>
        <v>-1.8600935934176555E-3</v>
      </c>
    </row>
    <row r="368" spans="3:6" x14ac:dyDescent="0.3">
      <c r="C368">
        <v>22.6</v>
      </c>
      <c r="D368">
        <f t="shared" si="10"/>
        <v>0</v>
      </c>
      <c r="E368">
        <v>6262.44</v>
      </c>
      <c r="F368">
        <f t="shared" si="11"/>
        <v>-1.6738562779174959E-3</v>
      </c>
    </row>
    <row r="369" spans="3:6" x14ac:dyDescent="0.3">
      <c r="C369">
        <v>23</v>
      </c>
      <c r="D369">
        <f t="shared" si="10"/>
        <v>1.7699115044247815E-2</v>
      </c>
      <c r="E369">
        <v>6262.79</v>
      </c>
      <c r="F369">
        <f t="shared" si="11"/>
        <v>5.5888759014077749E-5</v>
      </c>
    </row>
    <row r="370" spans="3:6" x14ac:dyDescent="0.3">
      <c r="C370">
        <v>23</v>
      </c>
      <c r="D370">
        <f t="shared" si="10"/>
        <v>0</v>
      </c>
      <c r="E370">
        <v>6261.72</v>
      </c>
      <c r="F370">
        <f t="shared" si="11"/>
        <v>-1.7085037179909168E-4</v>
      </c>
    </row>
    <row r="371" spans="3:6" x14ac:dyDescent="0.3">
      <c r="C371">
        <v>22.7</v>
      </c>
      <c r="D371">
        <f t="shared" si="10"/>
        <v>-1.3043478260869601E-2</v>
      </c>
      <c r="E371">
        <v>6229.61</v>
      </c>
      <c r="F371">
        <f t="shared" si="11"/>
        <v>-5.1279840043950697E-3</v>
      </c>
    </row>
    <row r="372" spans="3:6" x14ac:dyDescent="0.3">
      <c r="C372">
        <v>22.7</v>
      </c>
      <c r="D372">
        <f t="shared" si="10"/>
        <v>0</v>
      </c>
      <c r="E372">
        <v>6247.38</v>
      </c>
      <c r="F372">
        <f t="shared" si="11"/>
        <v>2.8525060156254778E-3</v>
      </c>
    </row>
    <row r="373" spans="3:6" x14ac:dyDescent="0.3">
      <c r="C373">
        <v>23.2</v>
      </c>
      <c r="D373">
        <f t="shared" si="10"/>
        <v>2.2026431718061623E-2</v>
      </c>
      <c r="E373">
        <v>6256.19</v>
      </c>
      <c r="F373">
        <f t="shared" si="11"/>
        <v>1.4101911521309241E-3</v>
      </c>
    </row>
    <row r="374" spans="3:6" x14ac:dyDescent="0.3">
      <c r="C374">
        <v>22.8</v>
      </c>
      <c r="D374">
        <f t="shared" si="10"/>
        <v>-1.7241379310344751E-2</v>
      </c>
      <c r="E374">
        <v>6269.35</v>
      </c>
      <c r="F374">
        <f t="shared" si="11"/>
        <v>2.1035166770830838E-3</v>
      </c>
    </row>
    <row r="375" spans="3:6" x14ac:dyDescent="0.3">
      <c r="C375">
        <v>22.7</v>
      </c>
      <c r="D375">
        <f t="shared" si="10"/>
        <v>-4.3859649122807154E-3</v>
      </c>
      <c r="E375">
        <v>6265.16</v>
      </c>
      <c r="F375">
        <f t="shared" si="11"/>
        <v>-6.6833084769557516E-4</v>
      </c>
    </row>
    <row r="376" spans="3:6" x14ac:dyDescent="0.3">
      <c r="C376">
        <v>22.9</v>
      </c>
      <c r="D376">
        <f t="shared" si="10"/>
        <v>8.8105726872247381E-3</v>
      </c>
      <c r="E376">
        <v>6273.71</v>
      </c>
      <c r="F376">
        <f t="shared" si="11"/>
        <v>1.3646898084007653E-3</v>
      </c>
    </row>
    <row r="377" spans="3:6" x14ac:dyDescent="0.3">
      <c r="C377">
        <v>22.7</v>
      </c>
      <c r="D377">
        <f t="shared" si="10"/>
        <v>-8.733624454148492E-3</v>
      </c>
      <c r="E377">
        <v>6278.51</v>
      </c>
      <c r="F377">
        <f t="shared" si="11"/>
        <v>7.6509752602538228E-4</v>
      </c>
    </row>
    <row r="378" spans="3:6" x14ac:dyDescent="0.3">
      <c r="C378">
        <v>22.7</v>
      </c>
      <c r="D378">
        <f t="shared" si="10"/>
        <v>0</v>
      </c>
      <c r="E378">
        <v>6289.01</v>
      </c>
      <c r="F378">
        <f t="shared" si="11"/>
        <v>1.6723713110275984E-3</v>
      </c>
    </row>
    <row r="379" spans="3:6" x14ac:dyDescent="0.3">
      <c r="C379">
        <v>22.7</v>
      </c>
      <c r="D379">
        <f t="shared" si="10"/>
        <v>0</v>
      </c>
      <c r="E379">
        <v>6277.89</v>
      </c>
      <c r="F379">
        <f t="shared" si="11"/>
        <v>-1.7681638286470847E-3</v>
      </c>
    </row>
    <row r="380" spans="3:6" x14ac:dyDescent="0.3">
      <c r="C380">
        <v>22.7</v>
      </c>
      <c r="D380">
        <f t="shared" si="10"/>
        <v>0</v>
      </c>
      <c r="E380">
        <v>6282.48</v>
      </c>
      <c r="F380">
        <f t="shared" si="11"/>
        <v>7.3113737258845291E-4</v>
      </c>
    </row>
    <row r="381" spans="3:6" x14ac:dyDescent="0.3">
      <c r="C381">
        <v>22.7</v>
      </c>
      <c r="D381">
        <f t="shared" si="10"/>
        <v>0</v>
      </c>
      <c r="E381">
        <v>6275.83</v>
      </c>
      <c r="F381">
        <f t="shared" si="11"/>
        <v>-1.0584991914021069E-3</v>
      </c>
    </row>
    <row r="382" spans="3:6" x14ac:dyDescent="0.3">
      <c r="C382">
        <v>22.7</v>
      </c>
      <c r="D382">
        <f t="shared" si="10"/>
        <v>0</v>
      </c>
      <c r="E382">
        <v>6276.73</v>
      </c>
      <c r="F382">
        <f t="shared" si="11"/>
        <v>1.4340732620210517E-4</v>
      </c>
    </row>
    <row r="383" spans="3:6" x14ac:dyDescent="0.3">
      <c r="C383">
        <v>22.6</v>
      </c>
      <c r="D383">
        <f t="shared" si="10"/>
        <v>-4.405286343612258E-3</v>
      </c>
      <c r="E383">
        <v>6278.66</v>
      </c>
      <c r="F383">
        <f t="shared" si="11"/>
        <v>3.0748494837284923E-4</v>
      </c>
    </row>
    <row r="384" spans="3:6" x14ac:dyDescent="0.3">
      <c r="C384">
        <v>22.6</v>
      </c>
      <c r="D384">
        <f t="shared" si="10"/>
        <v>0</v>
      </c>
      <c r="E384">
        <v>6273.72</v>
      </c>
      <c r="F384">
        <f t="shared" si="11"/>
        <v>-7.8679208620946461E-4</v>
      </c>
    </row>
    <row r="385" spans="3:6" x14ac:dyDescent="0.3">
      <c r="C385">
        <v>22.6</v>
      </c>
      <c r="D385">
        <f t="shared" si="10"/>
        <v>0</v>
      </c>
      <c r="E385">
        <v>6267.9</v>
      </c>
      <c r="F385">
        <f t="shared" si="11"/>
        <v>-9.2767927162840103E-4</v>
      </c>
    </row>
    <row r="386" spans="3:6" x14ac:dyDescent="0.3">
      <c r="C386">
        <v>22.6</v>
      </c>
      <c r="D386">
        <f t="shared" si="10"/>
        <v>0</v>
      </c>
      <c r="E386">
        <v>6277.63</v>
      </c>
      <c r="F386">
        <f t="shared" si="11"/>
        <v>1.5523540579780448E-3</v>
      </c>
    </row>
    <row r="387" spans="3:6" x14ac:dyDescent="0.3">
      <c r="C387">
        <v>22.6</v>
      </c>
      <c r="D387">
        <f t="shared" si="10"/>
        <v>0</v>
      </c>
      <c r="E387">
        <v>6276.66</v>
      </c>
      <c r="F387">
        <f t="shared" si="11"/>
        <v>-1.5451691163703707E-4</v>
      </c>
    </row>
    <row r="388" spans="3:6" x14ac:dyDescent="0.3">
      <c r="C388">
        <v>22.6</v>
      </c>
      <c r="D388">
        <f t="shared" ref="D388:D451" si="12" xml:space="preserve"> C388/C387 -1</f>
        <v>0</v>
      </c>
      <c r="E388">
        <v>6273.77</v>
      </c>
      <c r="F388">
        <f t="shared" ref="F388:F451" si="13" xml:space="preserve"> E388 / E387 -1</f>
        <v>-4.6043596435041412E-4</v>
      </c>
    </row>
    <row r="389" spans="3:6" x14ac:dyDescent="0.3">
      <c r="C389">
        <v>22.7</v>
      </c>
      <c r="D389">
        <f t="shared" si="12"/>
        <v>4.4247787610618428E-3</v>
      </c>
      <c r="E389">
        <v>6271.84</v>
      </c>
      <c r="F389">
        <f t="shared" si="13"/>
        <v>-3.0763002150224761E-4</v>
      </c>
    </row>
    <row r="390" spans="3:6" x14ac:dyDescent="0.3">
      <c r="C390">
        <v>23.3</v>
      </c>
      <c r="D390">
        <f t="shared" si="12"/>
        <v>2.6431718061673992E-2</v>
      </c>
      <c r="E390">
        <v>6245.81</v>
      </c>
      <c r="F390">
        <f t="shared" si="13"/>
        <v>-4.1502972014592077E-3</v>
      </c>
    </row>
    <row r="391" spans="3:6" x14ac:dyDescent="0.3">
      <c r="C391">
        <v>25.5</v>
      </c>
      <c r="D391">
        <f t="shared" si="12"/>
        <v>9.4420600858369008E-2</v>
      </c>
      <c r="E391">
        <v>6245.81</v>
      </c>
      <c r="F391">
        <f t="shared" si="13"/>
        <v>0</v>
      </c>
    </row>
    <row r="392" spans="3:6" x14ac:dyDescent="0.3">
      <c r="C392">
        <v>25.7</v>
      </c>
      <c r="D392">
        <f t="shared" si="12"/>
        <v>7.8431372549019329E-3</v>
      </c>
      <c r="E392">
        <v>6258.18</v>
      </c>
      <c r="F392">
        <f t="shared" si="13"/>
        <v>1.9805277458007087E-3</v>
      </c>
    </row>
    <row r="393" spans="3:6" x14ac:dyDescent="0.3">
      <c r="C393">
        <v>27</v>
      </c>
      <c r="D393">
        <f t="shared" si="12"/>
        <v>5.058365758754868E-2</v>
      </c>
      <c r="E393">
        <v>6257.15</v>
      </c>
      <c r="F393">
        <f t="shared" si="13"/>
        <v>-1.6458459168655626E-4</v>
      </c>
    </row>
    <row r="394" spans="3:6" x14ac:dyDescent="0.3">
      <c r="C394">
        <v>26.1</v>
      </c>
      <c r="D394">
        <f t="shared" si="12"/>
        <v>-3.3333333333333326E-2</v>
      </c>
      <c r="E394">
        <v>6226.56</v>
      </c>
      <c r="F394">
        <f t="shared" si="13"/>
        <v>-4.8888072045578657E-3</v>
      </c>
    </row>
    <row r="395" spans="3:6" x14ac:dyDescent="0.3">
      <c r="C395">
        <v>27</v>
      </c>
      <c r="D395">
        <f t="shared" si="12"/>
        <v>3.4482758620689502E-2</v>
      </c>
      <c r="E395">
        <v>6221.73</v>
      </c>
      <c r="F395">
        <f t="shared" si="13"/>
        <v>-7.7570921985825603E-4</v>
      </c>
    </row>
    <row r="396" spans="3:6" x14ac:dyDescent="0.3">
      <c r="C396">
        <v>25.4</v>
      </c>
      <c r="D396">
        <f t="shared" si="12"/>
        <v>-5.9259259259259345E-2</v>
      </c>
      <c r="E396">
        <v>6224.47</v>
      </c>
      <c r="F396">
        <f t="shared" si="13"/>
        <v>4.403919810085366E-4</v>
      </c>
    </row>
    <row r="397" spans="3:6" x14ac:dyDescent="0.3">
      <c r="C397">
        <v>25.3</v>
      </c>
      <c r="D397">
        <f t="shared" si="12"/>
        <v>-3.93700787401563E-3</v>
      </c>
      <c r="E397">
        <v>6233.71</v>
      </c>
      <c r="F397">
        <f t="shared" si="13"/>
        <v>1.4844637374749059E-3</v>
      </c>
    </row>
    <row r="398" spans="3:6" x14ac:dyDescent="0.3">
      <c r="C398">
        <v>25.1</v>
      </c>
      <c r="D398">
        <f t="shared" si="12"/>
        <v>-7.905138339920903E-3</v>
      </c>
      <c r="E398">
        <v>6209.44</v>
      </c>
      <c r="F398">
        <f t="shared" si="13"/>
        <v>-3.8933476212400508E-3</v>
      </c>
    </row>
    <row r="399" spans="3:6" x14ac:dyDescent="0.3">
      <c r="C399">
        <v>24.5</v>
      </c>
      <c r="D399">
        <f t="shared" si="12"/>
        <v>-2.3904382470119612E-2</v>
      </c>
      <c r="E399">
        <v>6202.81</v>
      </c>
      <c r="F399">
        <f t="shared" si="13"/>
        <v>-1.0677291349943108E-3</v>
      </c>
    </row>
    <row r="400" spans="3:6" x14ac:dyDescent="0.3">
      <c r="C400">
        <v>25.3</v>
      </c>
      <c r="D400">
        <f t="shared" si="12"/>
        <v>3.2653061224489743E-2</v>
      </c>
      <c r="E400">
        <v>6218.54</v>
      </c>
      <c r="F400">
        <f t="shared" si="13"/>
        <v>2.5359474173800578E-3</v>
      </c>
    </row>
    <row r="401" spans="3:6" x14ac:dyDescent="0.3">
      <c r="C401">
        <v>24.3</v>
      </c>
      <c r="D401">
        <f t="shared" si="12"/>
        <v>-3.9525691699604737E-2</v>
      </c>
      <c r="E401">
        <v>6223.03</v>
      </c>
      <c r="F401">
        <f t="shared" si="13"/>
        <v>7.220344325193917E-4</v>
      </c>
    </row>
    <row r="402" spans="3:6" x14ac:dyDescent="0.3">
      <c r="C402">
        <v>23.2</v>
      </c>
      <c r="D402">
        <f t="shared" si="12"/>
        <v>-4.5267489711934172E-2</v>
      </c>
      <c r="E402">
        <v>6244.4</v>
      </c>
      <c r="F402">
        <f t="shared" si="13"/>
        <v>3.4340184765297987E-3</v>
      </c>
    </row>
    <row r="403" spans="3:6" x14ac:dyDescent="0.3">
      <c r="C403">
        <v>23.4</v>
      </c>
      <c r="D403">
        <f t="shared" si="12"/>
        <v>8.6206896551723755E-3</v>
      </c>
      <c r="E403">
        <v>6247.57</v>
      </c>
      <c r="F403">
        <f t="shared" si="13"/>
        <v>5.0765485875348126E-4</v>
      </c>
    </row>
    <row r="404" spans="3:6" x14ac:dyDescent="0.3">
      <c r="C404">
        <v>24.3</v>
      </c>
      <c r="D404">
        <f t="shared" si="12"/>
        <v>3.8461538461538547E-2</v>
      </c>
      <c r="E404">
        <v>6250.47</v>
      </c>
      <c r="F404">
        <f t="shared" si="13"/>
        <v>4.6418047336804769E-4</v>
      </c>
    </row>
    <row r="405" spans="3:6" x14ac:dyDescent="0.3">
      <c r="C405">
        <v>23.9</v>
      </c>
      <c r="D405">
        <f t="shared" si="12"/>
        <v>-1.6460905349794275E-2</v>
      </c>
      <c r="E405">
        <v>6252.56</v>
      </c>
      <c r="F405">
        <f t="shared" si="13"/>
        <v>3.3437485501086606E-4</v>
      </c>
    </row>
    <row r="406" spans="3:6" x14ac:dyDescent="0.3">
      <c r="C406">
        <v>24.9</v>
      </c>
      <c r="D406">
        <f t="shared" si="12"/>
        <v>4.1841004184100417E-2</v>
      </c>
      <c r="E406">
        <v>6264.35</v>
      </c>
      <c r="F406">
        <f t="shared" si="13"/>
        <v>1.8856276469159106E-3</v>
      </c>
    </row>
    <row r="407" spans="3:6" x14ac:dyDescent="0.3">
      <c r="C407">
        <v>24.1</v>
      </c>
      <c r="D407">
        <f t="shared" si="12"/>
        <v>-3.2128514056224744E-2</v>
      </c>
      <c r="E407">
        <v>6263.87</v>
      </c>
      <c r="F407">
        <f t="shared" si="13"/>
        <v>-7.6624071132735949E-5</v>
      </c>
    </row>
    <row r="408" spans="3:6" x14ac:dyDescent="0.3">
      <c r="C408">
        <v>23.1</v>
      </c>
      <c r="D408">
        <f t="shared" si="12"/>
        <v>-4.1493775933609922E-2</v>
      </c>
      <c r="E408">
        <v>6262.87</v>
      </c>
      <c r="F408">
        <f t="shared" si="13"/>
        <v>-1.5964571423099372E-4</v>
      </c>
    </row>
    <row r="409" spans="3:6" x14ac:dyDescent="0.3">
      <c r="C409">
        <v>23.5</v>
      </c>
      <c r="D409">
        <f t="shared" si="12"/>
        <v>1.7316017316017174E-2</v>
      </c>
      <c r="E409">
        <v>6266.85</v>
      </c>
      <c r="F409">
        <f t="shared" si="13"/>
        <v>6.3549139611729366E-4</v>
      </c>
    </row>
    <row r="410" spans="3:6" x14ac:dyDescent="0.3">
      <c r="C410">
        <v>23.5</v>
      </c>
      <c r="D410">
        <f t="shared" si="12"/>
        <v>0</v>
      </c>
      <c r="E410">
        <v>6251.17</v>
      </c>
      <c r="F410">
        <f t="shared" si="13"/>
        <v>-2.5020544611726869E-3</v>
      </c>
    </row>
    <row r="411" spans="3:6" x14ac:dyDescent="0.3">
      <c r="C411">
        <v>24.4</v>
      </c>
      <c r="D411">
        <f t="shared" si="12"/>
        <v>3.8297872340425476E-2</v>
      </c>
      <c r="E411">
        <v>6261.03</v>
      </c>
      <c r="F411">
        <f t="shared" si="13"/>
        <v>1.5773047285547737E-3</v>
      </c>
    </row>
    <row r="412" spans="3:6" x14ac:dyDescent="0.3">
      <c r="C412">
        <v>24.1</v>
      </c>
      <c r="D412">
        <f t="shared" si="12"/>
        <v>-1.2295081967212962E-2</v>
      </c>
      <c r="E412">
        <v>6261.99</v>
      </c>
      <c r="F412">
        <f t="shared" si="13"/>
        <v>1.5332940426726616E-4</v>
      </c>
    </row>
    <row r="413" spans="3:6" x14ac:dyDescent="0.3">
      <c r="C413">
        <v>24.4</v>
      </c>
      <c r="D413">
        <f t="shared" si="12"/>
        <v>1.2448132780082943E-2</v>
      </c>
      <c r="E413">
        <v>6249.29</v>
      </c>
      <c r="F413">
        <f t="shared" si="13"/>
        <v>-2.0281092751665009E-3</v>
      </c>
    </row>
    <row r="414" spans="3:6" x14ac:dyDescent="0.3">
      <c r="C414">
        <v>24.8</v>
      </c>
      <c r="D414">
        <f t="shared" si="12"/>
        <v>1.6393442622950838E-2</v>
      </c>
      <c r="E414">
        <v>6245.24</v>
      </c>
      <c r="F414">
        <f t="shared" si="13"/>
        <v>-6.4807362116336975E-4</v>
      </c>
    </row>
    <row r="415" spans="3:6" x14ac:dyDescent="0.3">
      <c r="C415">
        <v>24.4</v>
      </c>
      <c r="D415">
        <f t="shared" si="12"/>
        <v>-1.6129032258064613E-2</v>
      </c>
      <c r="E415">
        <v>6243.88</v>
      </c>
      <c r="F415">
        <f t="shared" si="13"/>
        <v>-2.1776585047161845E-4</v>
      </c>
    </row>
    <row r="416" spans="3:6" x14ac:dyDescent="0.3">
      <c r="C416">
        <v>24.6</v>
      </c>
      <c r="D416">
        <f t="shared" si="12"/>
        <v>8.19672131147553E-3</v>
      </c>
      <c r="E416">
        <v>6246.5</v>
      </c>
      <c r="F416">
        <f t="shared" si="13"/>
        <v>4.1961088297659543E-4</v>
      </c>
    </row>
    <row r="417" spans="3:6" x14ac:dyDescent="0.3">
      <c r="C417">
        <v>25.8</v>
      </c>
      <c r="D417">
        <f t="shared" si="12"/>
        <v>4.8780487804878092E-2</v>
      </c>
      <c r="E417">
        <v>6242.87</v>
      </c>
      <c r="F417">
        <f t="shared" si="13"/>
        <v>-5.8112543024091412E-4</v>
      </c>
    </row>
    <row r="418" spans="3:6" x14ac:dyDescent="0.3">
      <c r="C418">
        <v>25.6</v>
      </c>
      <c r="D418">
        <f t="shared" si="12"/>
        <v>-7.7519379844961378E-3</v>
      </c>
      <c r="E418">
        <v>6233.42</v>
      </c>
      <c r="F418">
        <f t="shared" si="13"/>
        <v>-1.5137268596013831E-3</v>
      </c>
    </row>
    <row r="419" spans="3:6" x14ac:dyDescent="0.3">
      <c r="C419">
        <v>25.1</v>
      </c>
      <c r="D419">
        <f t="shared" si="12"/>
        <v>-1.953125E-2</v>
      </c>
      <c r="E419">
        <v>6236.07</v>
      </c>
      <c r="F419">
        <f t="shared" si="13"/>
        <v>4.2512777897196763E-4</v>
      </c>
    </row>
    <row r="420" spans="3:6" x14ac:dyDescent="0.3">
      <c r="C420">
        <v>24.6</v>
      </c>
      <c r="D420">
        <f t="shared" si="12"/>
        <v>-1.9920318725099584E-2</v>
      </c>
      <c r="E420">
        <v>6244.17</v>
      </c>
      <c r="F420">
        <f t="shared" si="13"/>
        <v>1.2988949771250979E-3</v>
      </c>
    </row>
    <row r="421" spans="3:6" x14ac:dyDescent="0.3">
      <c r="C421">
        <v>25.4</v>
      </c>
      <c r="D421">
        <f t="shared" si="12"/>
        <v>3.2520325203251987E-2</v>
      </c>
      <c r="E421">
        <v>6269.51</v>
      </c>
      <c r="F421">
        <f t="shared" si="13"/>
        <v>4.0581854754115909E-3</v>
      </c>
    </row>
    <row r="422" spans="3:6" x14ac:dyDescent="0.3">
      <c r="C422">
        <v>25.1</v>
      </c>
      <c r="D422">
        <f t="shared" si="12"/>
        <v>-1.1811023622047112E-2</v>
      </c>
      <c r="E422">
        <v>6267.82</v>
      </c>
      <c r="F422">
        <f t="shared" si="13"/>
        <v>-2.6955854604271412E-4</v>
      </c>
    </row>
    <row r="423" spans="3:6" x14ac:dyDescent="0.3">
      <c r="C423">
        <v>24.2</v>
      </c>
      <c r="D423">
        <f t="shared" si="12"/>
        <v>-3.5856573705179362E-2</v>
      </c>
      <c r="E423">
        <v>6285.25</v>
      </c>
      <c r="F423">
        <f t="shared" si="13"/>
        <v>2.7808711800914043E-3</v>
      </c>
    </row>
    <row r="424" spans="3:6" x14ac:dyDescent="0.3">
      <c r="C424">
        <v>24</v>
      </c>
      <c r="D424">
        <f t="shared" si="12"/>
        <v>-8.2644628099173278E-3</v>
      </c>
      <c r="E424">
        <v>6301.7</v>
      </c>
      <c r="F424">
        <f t="shared" si="13"/>
        <v>2.617238773318542E-3</v>
      </c>
    </row>
    <row r="425" spans="3:6" x14ac:dyDescent="0.3">
      <c r="C425">
        <v>23.3</v>
      </c>
      <c r="D425">
        <f t="shared" si="12"/>
        <v>-2.9166666666666674E-2</v>
      </c>
      <c r="E425">
        <v>6318.08</v>
      </c>
      <c r="F425">
        <f t="shared" si="13"/>
        <v>2.5992986019645059E-3</v>
      </c>
    </row>
    <row r="426" spans="3:6" x14ac:dyDescent="0.3">
      <c r="C426">
        <v>23.6</v>
      </c>
      <c r="D426">
        <f t="shared" si="12"/>
        <v>1.2875536480686733E-2</v>
      </c>
      <c r="E426">
        <v>6331.61</v>
      </c>
      <c r="F426">
        <f t="shared" si="13"/>
        <v>2.1414733589950607E-3</v>
      </c>
    </row>
    <row r="427" spans="3:6" x14ac:dyDescent="0.3">
      <c r="C427">
        <v>23.6</v>
      </c>
      <c r="D427">
        <f t="shared" si="12"/>
        <v>0</v>
      </c>
      <c r="E427">
        <v>6346.21</v>
      </c>
      <c r="F427">
        <f t="shared" si="13"/>
        <v>2.3058906028641246E-3</v>
      </c>
    </row>
    <row r="428" spans="3:6" x14ac:dyDescent="0.3">
      <c r="C428">
        <v>23.4</v>
      </c>
      <c r="D428">
        <f t="shared" si="12"/>
        <v>-8.4745762711865291E-3</v>
      </c>
      <c r="E428">
        <v>6336.76</v>
      </c>
      <c r="F428">
        <f t="shared" si="13"/>
        <v>-1.4890777330091032E-3</v>
      </c>
    </row>
    <row r="429" spans="3:6" x14ac:dyDescent="0.3">
      <c r="C429">
        <v>25</v>
      </c>
      <c r="D429">
        <f t="shared" si="12"/>
        <v>6.8376068376068355E-2</v>
      </c>
      <c r="E429">
        <v>6254.31</v>
      </c>
      <c r="F429">
        <f t="shared" si="13"/>
        <v>-1.3011381210587092E-2</v>
      </c>
    </row>
    <row r="430" spans="3:6" x14ac:dyDescent="0.3">
      <c r="C430">
        <v>26.4</v>
      </c>
      <c r="D430">
        <f t="shared" si="12"/>
        <v>5.600000000000005E-2</v>
      </c>
      <c r="E430">
        <v>6276.26</v>
      </c>
      <c r="F430">
        <f t="shared" si="13"/>
        <v>3.5095797937740869E-3</v>
      </c>
    </row>
    <row r="431" spans="3:6" x14ac:dyDescent="0.3">
      <c r="C431">
        <v>28.6</v>
      </c>
      <c r="D431">
        <f t="shared" si="12"/>
        <v>8.3333333333333481E-2</v>
      </c>
      <c r="E431">
        <v>6226.65</v>
      </c>
      <c r="F431">
        <f t="shared" si="13"/>
        <v>-7.9043889195158368E-3</v>
      </c>
    </row>
    <row r="432" spans="3:6" x14ac:dyDescent="0.3">
      <c r="C432">
        <v>28.1</v>
      </c>
      <c r="D432">
        <f t="shared" si="12"/>
        <v>-1.7482517482517501E-2</v>
      </c>
      <c r="E432">
        <v>6156.41</v>
      </c>
      <c r="F432">
        <f t="shared" si="13"/>
        <v>-1.1280544112805435E-2</v>
      </c>
    </row>
    <row r="433" spans="3:6" x14ac:dyDescent="0.3">
      <c r="C433">
        <v>29.6</v>
      </c>
      <c r="D433">
        <f t="shared" si="12"/>
        <v>5.3380782918149405E-2</v>
      </c>
      <c r="E433">
        <v>6097.23</v>
      </c>
      <c r="F433">
        <f t="shared" si="13"/>
        <v>-9.612745090076924E-3</v>
      </c>
    </row>
    <row r="434" spans="3:6" x14ac:dyDescent="0.3">
      <c r="C434">
        <v>32.4</v>
      </c>
      <c r="D434">
        <f t="shared" si="12"/>
        <v>9.4594594594594517E-2</v>
      </c>
      <c r="E434">
        <v>6150.22</v>
      </c>
      <c r="F434">
        <f t="shared" si="13"/>
        <v>8.6908317383469491E-3</v>
      </c>
    </row>
    <row r="435" spans="3:6" x14ac:dyDescent="0.3">
      <c r="C435">
        <v>32.200000000000003</v>
      </c>
      <c r="D435">
        <f t="shared" si="12"/>
        <v>-6.1728395061727559E-3</v>
      </c>
      <c r="E435">
        <v>6153.34</v>
      </c>
      <c r="F435">
        <f t="shared" si="13"/>
        <v>5.0729892589207459E-4</v>
      </c>
    </row>
    <row r="436" spans="3:6" x14ac:dyDescent="0.3">
      <c r="C436">
        <v>34</v>
      </c>
      <c r="D436">
        <f t="shared" si="12"/>
        <v>5.5900621118012417E-2</v>
      </c>
      <c r="E436">
        <v>6213.99</v>
      </c>
      <c r="F436">
        <f t="shared" si="13"/>
        <v>9.8564356918355855E-3</v>
      </c>
    </row>
    <row r="437" spans="3:6" x14ac:dyDescent="0.3">
      <c r="C437">
        <v>31.9</v>
      </c>
      <c r="D437">
        <f t="shared" si="12"/>
        <v>-6.1764705882352944E-2</v>
      </c>
      <c r="E437">
        <v>6322.6</v>
      </c>
      <c r="F437">
        <f t="shared" si="13"/>
        <v>1.7478302990510119E-2</v>
      </c>
    </row>
    <row r="438" spans="3:6" x14ac:dyDescent="0.3">
      <c r="C438">
        <v>30.4</v>
      </c>
      <c r="D438">
        <f t="shared" si="12"/>
        <v>-4.7021943573667735E-2</v>
      </c>
      <c r="E438">
        <v>6346.06</v>
      </c>
      <c r="F438">
        <f t="shared" si="13"/>
        <v>3.7104988454117471E-3</v>
      </c>
    </row>
    <row r="439" spans="3:6" x14ac:dyDescent="0.3">
      <c r="C439">
        <v>31</v>
      </c>
      <c r="D439">
        <f t="shared" si="12"/>
        <v>1.9736842105263275E-2</v>
      </c>
      <c r="E439">
        <v>6352.5</v>
      </c>
      <c r="F439">
        <f t="shared" si="13"/>
        <v>1.0148028855698765E-3</v>
      </c>
    </row>
    <row r="440" spans="3:6" x14ac:dyDescent="0.3">
      <c r="C440">
        <v>31.7</v>
      </c>
      <c r="D440">
        <f t="shared" si="12"/>
        <v>2.2580645161290214E-2</v>
      </c>
      <c r="E440">
        <v>6373.35</v>
      </c>
      <c r="F440">
        <f t="shared" si="13"/>
        <v>3.2821723730815933E-3</v>
      </c>
    </row>
    <row r="441" spans="3:6" x14ac:dyDescent="0.3">
      <c r="C441">
        <v>30.9</v>
      </c>
      <c r="D441">
        <f t="shared" si="12"/>
        <v>-2.5236593059936974E-2</v>
      </c>
      <c r="E441">
        <v>6424.93</v>
      </c>
      <c r="F441">
        <f t="shared" si="13"/>
        <v>8.0930750704104604E-3</v>
      </c>
    </row>
    <row r="442" spans="3:6" x14ac:dyDescent="0.3">
      <c r="C442">
        <v>30.1</v>
      </c>
      <c r="D442">
        <f t="shared" si="12"/>
        <v>-2.5889967637540368E-2</v>
      </c>
      <c r="E442">
        <v>6394.82</v>
      </c>
      <c r="F442">
        <f t="shared" si="13"/>
        <v>-4.6864323813645692E-3</v>
      </c>
    </row>
    <row r="443" spans="3:6" x14ac:dyDescent="0.3">
      <c r="C443">
        <v>29.5</v>
      </c>
      <c r="D443">
        <f t="shared" si="12"/>
        <v>-1.9933554817275767E-2</v>
      </c>
      <c r="E443">
        <v>6371.54</v>
      </c>
      <c r="F443">
        <f t="shared" si="13"/>
        <v>-3.6404464863748487E-3</v>
      </c>
    </row>
    <row r="444" spans="3:6" x14ac:dyDescent="0.3">
      <c r="C444">
        <v>30</v>
      </c>
      <c r="D444">
        <f t="shared" si="12"/>
        <v>1.6949152542372836E-2</v>
      </c>
      <c r="E444">
        <v>6336.25</v>
      </c>
      <c r="F444">
        <f t="shared" si="13"/>
        <v>-5.5386923726445936E-3</v>
      </c>
    </row>
    <row r="445" spans="3:6" x14ac:dyDescent="0.3">
      <c r="C445">
        <v>30.7</v>
      </c>
      <c r="D445">
        <f t="shared" si="12"/>
        <v>2.3333333333333206E-2</v>
      </c>
      <c r="E445">
        <v>6258.98</v>
      </c>
      <c r="F445">
        <f t="shared" si="13"/>
        <v>-1.2194910238705892E-2</v>
      </c>
    </row>
    <row r="446" spans="3:6" x14ac:dyDescent="0.3">
      <c r="C446">
        <v>31.6</v>
      </c>
      <c r="D446">
        <f t="shared" si="12"/>
        <v>2.931596091205213E-2</v>
      </c>
      <c r="E446">
        <v>6256.13</v>
      </c>
      <c r="F446">
        <f t="shared" si="13"/>
        <v>-4.5534575921302167E-4</v>
      </c>
    </row>
    <row r="447" spans="3:6" x14ac:dyDescent="0.3">
      <c r="C447">
        <v>30.8</v>
      </c>
      <c r="D447">
        <f t="shared" si="12"/>
        <v>-2.5316455696202556E-2</v>
      </c>
      <c r="E447">
        <v>6273.96</v>
      </c>
      <c r="F447">
        <f t="shared" si="13"/>
        <v>2.8500047153752206E-3</v>
      </c>
    </row>
    <row r="448" spans="3:6" x14ac:dyDescent="0.3">
      <c r="C448">
        <v>31.4</v>
      </c>
      <c r="D448">
        <f t="shared" si="12"/>
        <v>1.9480519480519431E-2</v>
      </c>
      <c r="E448">
        <v>6272.73</v>
      </c>
      <c r="F448">
        <f t="shared" si="13"/>
        <v>-1.9604842874365591E-4</v>
      </c>
    </row>
    <row r="449" spans="3:6" x14ac:dyDescent="0.3">
      <c r="C449">
        <v>32</v>
      </c>
      <c r="D449">
        <f t="shared" si="12"/>
        <v>1.9108280254777066E-2</v>
      </c>
      <c r="E449">
        <v>6268.63</v>
      </c>
      <c r="F449">
        <f t="shared" si="13"/>
        <v>-6.536229042218844E-4</v>
      </c>
    </row>
    <row r="450" spans="3:6" x14ac:dyDescent="0.3">
      <c r="C450">
        <v>32.9</v>
      </c>
      <c r="D450">
        <f t="shared" si="12"/>
        <v>2.8124999999999956E-2</v>
      </c>
      <c r="E450">
        <v>6254.54</v>
      </c>
      <c r="F450">
        <f t="shared" si="13"/>
        <v>-2.2477000556740956E-3</v>
      </c>
    </row>
    <row r="451" spans="3:6" x14ac:dyDescent="0.3">
      <c r="C451">
        <v>31.8</v>
      </c>
      <c r="D451">
        <f t="shared" si="12"/>
        <v>-3.3434650455926973E-2</v>
      </c>
      <c r="E451">
        <v>6175.25</v>
      </c>
      <c r="F451">
        <f t="shared" si="13"/>
        <v>-1.267719128824818E-2</v>
      </c>
    </row>
    <row r="452" spans="3:6" x14ac:dyDescent="0.3">
      <c r="C452">
        <v>31.6</v>
      </c>
      <c r="D452">
        <f t="shared" ref="D452:D489" si="14" xml:space="preserve"> C452/C451 -1</f>
        <v>-6.2893081761006275E-3</v>
      </c>
      <c r="E452">
        <v>6131.14</v>
      </c>
      <c r="F452">
        <f t="shared" ref="F452:F489" si="15" xml:space="preserve"> E452 / E451 -1</f>
        <v>-7.1430306465324334E-3</v>
      </c>
    </row>
    <row r="453" spans="3:6" x14ac:dyDescent="0.3">
      <c r="C453">
        <v>31.3</v>
      </c>
      <c r="D453">
        <f t="shared" si="14"/>
        <v>-9.493670886076E-3</v>
      </c>
      <c r="E453">
        <v>6166.14</v>
      </c>
      <c r="F453">
        <f t="shared" si="15"/>
        <v>5.7085631709601348E-3</v>
      </c>
    </row>
    <row r="454" spans="3:6" x14ac:dyDescent="0.3">
      <c r="C454">
        <v>31.3</v>
      </c>
      <c r="D454">
        <f t="shared" si="14"/>
        <v>0</v>
      </c>
      <c r="E454">
        <v>6112.76</v>
      </c>
      <c r="F454">
        <f t="shared" si="15"/>
        <v>-8.6569555670159559E-3</v>
      </c>
    </row>
    <row r="455" spans="3:6" x14ac:dyDescent="0.3">
      <c r="C455">
        <v>28.7</v>
      </c>
      <c r="D455">
        <f t="shared" si="14"/>
        <v>-8.3067092651757268E-2</v>
      </c>
      <c r="E455">
        <v>6058.39</v>
      </c>
      <c r="F455">
        <f t="shared" si="15"/>
        <v>-8.8945091906110774E-3</v>
      </c>
    </row>
    <row r="456" spans="3:6" x14ac:dyDescent="0.3">
      <c r="C456">
        <v>28.8</v>
      </c>
      <c r="D456">
        <f t="shared" si="14"/>
        <v>3.4843205574912606E-3</v>
      </c>
      <c r="E456">
        <v>6006.88</v>
      </c>
      <c r="F456">
        <f t="shared" si="15"/>
        <v>-8.5022588509489072E-3</v>
      </c>
    </row>
    <row r="457" spans="3:6" x14ac:dyDescent="0.3">
      <c r="C457">
        <v>28.5</v>
      </c>
      <c r="D457">
        <f t="shared" si="14"/>
        <v>-1.0416666666666741E-2</v>
      </c>
      <c r="E457">
        <v>5974.11</v>
      </c>
      <c r="F457">
        <f t="shared" si="15"/>
        <v>-5.4554111285726181E-3</v>
      </c>
    </row>
    <row r="458" spans="3:6" x14ac:dyDescent="0.3">
      <c r="C458">
        <v>26.7</v>
      </c>
      <c r="D458">
        <f t="shared" si="14"/>
        <v>-6.315789473684208E-2</v>
      </c>
      <c r="E458">
        <v>5968.04</v>
      </c>
      <c r="F458">
        <f t="shared" si="15"/>
        <v>-1.0160509264141027E-3</v>
      </c>
    </row>
    <row r="459" spans="3:6" x14ac:dyDescent="0.3">
      <c r="C459">
        <v>26.6</v>
      </c>
      <c r="D459">
        <f t="shared" si="14"/>
        <v>-3.7453183520598232E-3</v>
      </c>
      <c r="E459">
        <v>5898.24</v>
      </c>
      <c r="F459">
        <f t="shared" si="15"/>
        <v>-1.1695632066809236E-2</v>
      </c>
    </row>
    <row r="460" spans="3:6" x14ac:dyDescent="0.3">
      <c r="C460">
        <v>27.6</v>
      </c>
      <c r="D460">
        <f t="shared" si="14"/>
        <v>3.7593984962406068E-2</v>
      </c>
      <c r="E460">
        <v>5814.1</v>
      </c>
      <c r="F460">
        <f t="shared" si="15"/>
        <v>-1.4265272352430469E-2</v>
      </c>
    </row>
    <row r="461" spans="3:6" x14ac:dyDescent="0.3">
      <c r="C461">
        <v>28.1</v>
      </c>
      <c r="D461">
        <f t="shared" si="14"/>
        <v>1.8115942028985588E-2</v>
      </c>
      <c r="E461">
        <v>5872.58</v>
      </c>
      <c r="F461">
        <f t="shared" si="15"/>
        <v>1.0058306530675409E-2</v>
      </c>
    </row>
    <row r="462" spans="3:6" x14ac:dyDescent="0.3">
      <c r="C462">
        <v>26.8</v>
      </c>
      <c r="D462">
        <f t="shared" si="14"/>
        <v>-4.626334519572961E-2</v>
      </c>
      <c r="E462">
        <v>5941.66</v>
      </c>
      <c r="F462">
        <f t="shared" si="15"/>
        <v>1.1763143286255717E-2</v>
      </c>
    </row>
    <row r="463" spans="3:6" x14ac:dyDescent="0.3">
      <c r="C463">
        <v>26.4</v>
      </c>
      <c r="D463">
        <f t="shared" si="14"/>
        <v>-1.4925373134328401E-2</v>
      </c>
      <c r="E463">
        <v>5834.39</v>
      </c>
      <c r="F463">
        <f t="shared" si="15"/>
        <v>-1.8053877199301072E-2</v>
      </c>
    </row>
    <row r="464" spans="3:6" x14ac:dyDescent="0.3">
      <c r="C464">
        <v>25.2</v>
      </c>
      <c r="D464">
        <f t="shared" si="14"/>
        <v>-4.5454545454545414E-2</v>
      </c>
      <c r="E464">
        <v>5762.68</v>
      </c>
      <c r="F464">
        <f t="shared" si="15"/>
        <v>-1.2290916445421018E-2</v>
      </c>
    </row>
    <row r="465" spans="3:6" x14ac:dyDescent="0.3">
      <c r="C465">
        <v>25.5</v>
      </c>
      <c r="D465">
        <f t="shared" si="14"/>
        <v>1.1904761904761862E-2</v>
      </c>
      <c r="E465">
        <v>5778.33</v>
      </c>
      <c r="F465">
        <f t="shared" si="15"/>
        <v>2.7157503106192138E-3</v>
      </c>
    </row>
    <row r="466" spans="3:6" x14ac:dyDescent="0.3">
      <c r="C466">
        <v>26.2</v>
      </c>
      <c r="D466">
        <f t="shared" si="14"/>
        <v>2.7450980392156765E-2</v>
      </c>
      <c r="E466">
        <v>5761.38</v>
      </c>
      <c r="F466">
        <f t="shared" si="15"/>
        <v>-2.9333734833419944E-3</v>
      </c>
    </row>
    <row r="467" spans="3:6" x14ac:dyDescent="0.3">
      <c r="C467">
        <v>25.4</v>
      </c>
      <c r="D467">
        <f t="shared" si="14"/>
        <v>-3.0534351145038219E-2</v>
      </c>
      <c r="E467">
        <v>5738.4</v>
      </c>
      <c r="F467">
        <f t="shared" si="15"/>
        <v>-3.9886277246077295E-3</v>
      </c>
    </row>
    <row r="468" spans="3:6" x14ac:dyDescent="0.3">
      <c r="C468">
        <v>24.9</v>
      </c>
      <c r="D468">
        <f t="shared" si="14"/>
        <v>-1.9685039370078705E-2</v>
      </c>
      <c r="E468">
        <v>5776.08</v>
      </c>
      <c r="F468">
        <f t="shared" si="15"/>
        <v>6.5662902551233415E-3</v>
      </c>
    </row>
    <row r="469" spans="3:6" x14ac:dyDescent="0.3">
      <c r="C469">
        <v>25.4</v>
      </c>
      <c r="D469">
        <f t="shared" si="14"/>
        <v>2.008032128514059E-2</v>
      </c>
      <c r="E469">
        <v>5796.12</v>
      </c>
      <c r="F469">
        <f t="shared" si="15"/>
        <v>3.4694810321187486E-3</v>
      </c>
    </row>
    <row r="470" spans="3:6" x14ac:dyDescent="0.3">
      <c r="C470">
        <v>25.8</v>
      </c>
      <c r="D470">
        <f t="shared" si="14"/>
        <v>1.5748031496063186E-2</v>
      </c>
      <c r="E470">
        <v>5860.23</v>
      </c>
      <c r="F470">
        <f t="shared" si="15"/>
        <v>1.1060847601498836E-2</v>
      </c>
    </row>
    <row r="471" spans="3:6" x14ac:dyDescent="0.3">
      <c r="C471">
        <v>27.6</v>
      </c>
      <c r="D471">
        <f t="shared" si="14"/>
        <v>6.976744186046524E-2</v>
      </c>
      <c r="E471">
        <v>5864.09</v>
      </c>
      <c r="F471">
        <f t="shared" si="15"/>
        <v>6.586772191536916E-4</v>
      </c>
    </row>
    <row r="472" spans="3:6" x14ac:dyDescent="0.3">
      <c r="C472">
        <v>26.8</v>
      </c>
      <c r="D472">
        <f t="shared" si="14"/>
        <v>-2.8985507246376829E-2</v>
      </c>
      <c r="E472">
        <v>5778.77</v>
      </c>
      <c r="F472">
        <f t="shared" si="15"/>
        <v>-1.4549572056363314E-2</v>
      </c>
    </row>
    <row r="473" spans="3:6" x14ac:dyDescent="0.3">
      <c r="C473">
        <v>25.8</v>
      </c>
      <c r="D473">
        <f t="shared" si="14"/>
        <v>-3.7313432835820892E-2</v>
      </c>
      <c r="E473">
        <v>5779.77</v>
      </c>
      <c r="F473">
        <f t="shared" si="15"/>
        <v>1.7304720554722763E-4</v>
      </c>
    </row>
    <row r="474" spans="3:6" x14ac:dyDescent="0.3">
      <c r="C474">
        <v>26.1</v>
      </c>
      <c r="D474">
        <f t="shared" si="14"/>
        <v>1.1627906976744207E-2</v>
      </c>
      <c r="E474">
        <v>5774.58</v>
      </c>
      <c r="F474">
        <f t="shared" si="15"/>
        <v>-8.9795960738936476E-4</v>
      </c>
    </row>
    <row r="475" spans="3:6" x14ac:dyDescent="0.3">
      <c r="C475">
        <v>25.7</v>
      </c>
      <c r="D475">
        <f t="shared" si="14"/>
        <v>-1.5325670498084421E-2</v>
      </c>
      <c r="E475">
        <v>5776.58</v>
      </c>
      <c r="F475">
        <f t="shared" si="15"/>
        <v>3.4634553508650079E-4</v>
      </c>
    </row>
    <row r="476" spans="3:6" x14ac:dyDescent="0.3">
      <c r="C476">
        <v>25.1</v>
      </c>
      <c r="D476">
        <f t="shared" si="14"/>
        <v>-2.3346303501945442E-2</v>
      </c>
      <c r="E476">
        <v>5763.77</v>
      </c>
      <c r="F476">
        <f t="shared" si="15"/>
        <v>-2.2175751049928749E-3</v>
      </c>
    </row>
    <row r="477" spans="3:6" x14ac:dyDescent="0.3">
      <c r="C477">
        <v>24.8</v>
      </c>
      <c r="D477">
        <f t="shared" si="14"/>
        <v>-1.195219123505975E-2</v>
      </c>
      <c r="E477">
        <v>5764.77</v>
      </c>
      <c r="F477">
        <f t="shared" si="15"/>
        <v>1.7349755455198235E-4</v>
      </c>
    </row>
    <row r="478" spans="3:6" x14ac:dyDescent="0.3">
      <c r="C478">
        <v>25</v>
      </c>
      <c r="D478">
        <f t="shared" si="14"/>
        <v>8.0645161290322509E-3</v>
      </c>
      <c r="E478">
        <v>5686.69</v>
      </c>
      <c r="F478">
        <f t="shared" si="15"/>
        <v>-1.3544339149697326E-2</v>
      </c>
    </row>
    <row r="479" spans="3:6" x14ac:dyDescent="0.3">
      <c r="C479">
        <v>23.9</v>
      </c>
      <c r="D479">
        <f t="shared" si="14"/>
        <v>-4.4000000000000039E-2</v>
      </c>
      <c r="E479">
        <v>5685.69</v>
      </c>
      <c r="F479">
        <f t="shared" si="15"/>
        <v>-1.7584921984492574E-4</v>
      </c>
    </row>
    <row r="480" spans="3:6" x14ac:dyDescent="0.3">
      <c r="C480">
        <v>23.4</v>
      </c>
      <c r="D480">
        <f t="shared" si="14"/>
        <v>-2.0920502092050208E-2</v>
      </c>
      <c r="E480">
        <v>5674.87</v>
      </c>
      <c r="F480">
        <f t="shared" si="15"/>
        <v>-1.9030232038679262E-3</v>
      </c>
    </row>
    <row r="481" spans="3:6" x14ac:dyDescent="0.3">
      <c r="C481">
        <v>22.7</v>
      </c>
      <c r="D481">
        <f t="shared" si="14"/>
        <v>-2.9914529914529919E-2</v>
      </c>
      <c r="E481">
        <v>5675.87</v>
      </c>
      <c r="F481">
        <f t="shared" si="15"/>
        <v>1.7621549039881224E-4</v>
      </c>
    </row>
    <row r="482" spans="3:6" x14ac:dyDescent="0.3">
      <c r="C482">
        <v>24.7</v>
      </c>
      <c r="D482">
        <f t="shared" si="14"/>
        <v>8.8105726872246715E-2</v>
      </c>
      <c r="E482">
        <v>5633.61</v>
      </c>
      <c r="F482">
        <f t="shared" si="15"/>
        <v>-7.4455546022019758E-3</v>
      </c>
    </row>
    <row r="483" spans="3:6" x14ac:dyDescent="0.3">
      <c r="C483">
        <v>24</v>
      </c>
      <c r="D483">
        <f t="shared" si="14"/>
        <v>-2.8340080971659853E-2</v>
      </c>
      <c r="E483">
        <v>5634.61</v>
      </c>
      <c r="F483">
        <f t="shared" si="15"/>
        <v>1.7750607514543937E-4</v>
      </c>
    </row>
    <row r="484" spans="3:6" x14ac:dyDescent="0.3">
      <c r="C484">
        <v>25.4</v>
      </c>
      <c r="D484">
        <f t="shared" si="14"/>
        <v>5.8333333333333348E-2</v>
      </c>
      <c r="E484">
        <v>5578.97</v>
      </c>
      <c r="F484">
        <f t="shared" si="15"/>
        <v>-9.8746852044772071E-3</v>
      </c>
    </row>
    <row r="485" spans="3:6" x14ac:dyDescent="0.3">
      <c r="C485">
        <v>26.9</v>
      </c>
      <c r="D485">
        <f t="shared" si="14"/>
        <v>5.9055118110236116E-2</v>
      </c>
      <c r="E485">
        <v>5579.97</v>
      </c>
      <c r="F485">
        <f t="shared" si="15"/>
        <v>1.7924455589479749E-4</v>
      </c>
    </row>
    <row r="486" spans="3:6" x14ac:dyDescent="0.3">
      <c r="C486">
        <v>27.2</v>
      </c>
      <c r="D486">
        <f t="shared" si="14"/>
        <v>1.1152416356877248E-2</v>
      </c>
      <c r="E486">
        <v>5518.48</v>
      </c>
      <c r="F486">
        <f t="shared" si="15"/>
        <v>-1.1019772507737668E-2</v>
      </c>
    </row>
    <row r="487" spans="3:6" x14ac:dyDescent="0.3">
      <c r="C487">
        <v>27.5</v>
      </c>
      <c r="D487">
        <f t="shared" si="14"/>
        <v>1.1029411764705843E-2</v>
      </c>
      <c r="E487">
        <v>5519.48</v>
      </c>
      <c r="F487">
        <f t="shared" si="15"/>
        <v>1.8120931850806876E-4</v>
      </c>
    </row>
    <row r="488" spans="3:6" x14ac:dyDescent="0.3">
      <c r="C488">
        <v>27.4</v>
      </c>
      <c r="D488">
        <f t="shared" si="14"/>
        <v>-3.6363636363636598E-3</v>
      </c>
      <c r="E488">
        <v>5569.69</v>
      </c>
      <c r="F488">
        <f t="shared" si="15"/>
        <v>9.096871444411514E-3</v>
      </c>
    </row>
    <row r="489" spans="3:6" x14ac:dyDescent="0.3">
      <c r="C489">
        <v>27.5</v>
      </c>
      <c r="D489">
        <f t="shared" si="14"/>
        <v>3.6496350364965124E-3</v>
      </c>
      <c r="E489">
        <v>5567.69</v>
      </c>
      <c r="F489">
        <f t="shared" si="15"/>
        <v>-3.5908641234971839E-4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E25-E65B-4D0E-AF5A-58C6138FD81E}">
  <dimension ref="B1:R1521"/>
  <sheetViews>
    <sheetView topLeftCell="H1490" zoomScale="148" zoomScaleNormal="148" workbookViewId="0">
      <selection activeCell="M11" sqref="M11"/>
    </sheetView>
  </sheetViews>
  <sheetFormatPr defaultRowHeight="14.4" x14ac:dyDescent="0.3"/>
  <cols>
    <col min="4" max="5" width="10.33203125" customWidth="1"/>
    <col min="9" max="9" width="20" customWidth="1"/>
    <col min="10" max="10" width="17" customWidth="1"/>
    <col min="11" max="11" width="10.33203125" customWidth="1"/>
    <col min="12" max="12" width="9.88671875" customWidth="1"/>
    <col min="16" max="16" width="15.5546875" customWidth="1"/>
    <col min="17" max="17" width="10.44140625" customWidth="1"/>
  </cols>
  <sheetData>
    <row r="1" spans="2:18" x14ac:dyDescent="0.3">
      <c r="B1" t="s">
        <v>127</v>
      </c>
      <c r="P1" t="s">
        <v>148</v>
      </c>
      <c r="Q1" t="s">
        <v>143</v>
      </c>
      <c r="R1" t="s">
        <v>142</v>
      </c>
    </row>
    <row r="2" spans="2:18" x14ac:dyDescent="0.3">
      <c r="B2" t="s">
        <v>128</v>
      </c>
      <c r="D2" t="s">
        <v>129</v>
      </c>
      <c r="F2" t="s">
        <v>130</v>
      </c>
      <c r="J2" t="s">
        <v>148</v>
      </c>
      <c r="K2" t="s">
        <v>143</v>
      </c>
      <c r="L2" t="s">
        <v>142</v>
      </c>
      <c r="P2">
        <v>-2.0680205237538746E-2</v>
      </c>
      <c r="Q2">
        <v>-0.10274515829184294</v>
      </c>
      <c r="R2">
        <v>-2.0121403199421063E-2</v>
      </c>
    </row>
    <row r="3" spans="2:18" x14ac:dyDescent="0.3">
      <c r="B3">
        <v>34.200000000000003</v>
      </c>
      <c r="D3">
        <v>29.7</v>
      </c>
      <c r="F3">
        <v>25.1</v>
      </c>
      <c r="I3" t="s">
        <v>131</v>
      </c>
      <c r="J3">
        <f>EXP(AVERAGE(C4:C73) * 244) -1</f>
        <v>35.9128666698007</v>
      </c>
      <c r="K3">
        <f xml:space="preserve"> EXP(AVERAGE(E4:E73) * 244) -1</f>
        <v>-0.57724107865512087</v>
      </c>
      <c r="L3">
        <f xml:space="preserve"> EXP(AVERAGE(G4:G73) * 244) -1</f>
        <v>0.37480102251652592</v>
      </c>
      <c r="P3">
        <v>1.1869575555383729E-2</v>
      </c>
      <c r="Q3">
        <v>-0.10204925435417035</v>
      </c>
      <c r="R3">
        <v>3.2002731086173734E-2</v>
      </c>
    </row>
    <row r="4" spans="2:18" x14ac:dyDescent="0.3">
      <c r="B4">
        <v>33.5</v>
      </c>
      <c r="C4">
        <f t="shared" ref="C4:C35" si="0" xml:space="preserve"> LN(B4/B3)</f>
        <v>-2.0680205237538746E-2</v>
      </c>
      <c r="D4">
        <v>26.8</v>
      </c>
      <c r="E4">
        <f t="shared" ref="E4:E35" si="1" xml:space="preserve"> LN(D4/D3)</f>
        <v>-0.10274515829184294</v>
      </c>
      <c r="F4">
        <v>24.6</v>
      </c>
      <c r="G4">
        <f t="shared" ref="G4:G35" si="2">LN(F4/F3)</f>
        <v>-2.0121403199421063E-2</v>
      </c>
      <c r="I4" t="s">
        <v>132</v>
      </c>
      <c r="J4">
        <f xml:space="preserve"> SQRT(_xlfn.VAR.P(C4:C73) * 244)</f>
        <v>0.63108286996242891</v>
      </c>
      <c r="K4">
        <f xml:space="preserve"> SQRT(_xlfn.VAR.P(E4:E73) * 244)</f>
        <v>0.60986702806696869</v>
      </c>
      <c r="L4">
        <f xml:space="preserve"> SQRT(_xlfn.VAR.P(G4:G73) * 244)</f>
        <v>0.57006410137575703</v>
      </c>
      <c r="P4">
        <v>-1.7857617400006461E-2</v>
      </c>
      <c r="Q4">
        <v>-5.9592097202245543E-2</v>
      </c>
      <c r="R4">
        <v>-1.1881327886752563E-2</v>
      </c>
    </row>
    <row r="5" spans="2:18" x14ac:dyDescent="0.3">
      <c r="B5">
        <v>33.9</v>
      </c>
      <c r="C5">
        <f t="shared" si="0"/>
        <v>1.1869575555383729E-2</v>
      </c>
      <c r="D5">
        <v>24.2</v>
      </c>
      <c r="E5">
        <f t="shared" si="1"/>
        <v>-0.10204925435417035</v>
      </c>
      <c r="F5">
        <v>25.4</v>
      </c>
      <c r="G5">
        <f t="shared" si="2"/>
        <v>3.2002731086173734E-2</v>
      </c>
      <c r="I5" t="s">
        <v>134</v>
      </c>
      <c r="J5">
        <v>0.218062207696575</v>
      </c>
      <c r="K5">
        <v>0.3901273851531456</v>
      </c>
      <c r="L5">
        <v>0.39181040715027937</v>
      </c>
      <c r="M5">
        <f xml:space="preserve"> 1</f>
        <v>1</v>
      </c>
      <c r="P5">
        <v>-1.8182319083190249E-2</v>
      </c>
      <c r="Q5">
        <v>-2.6668247082161409E-2</v>
      </c>
      <c r="R5">
        <v>-3.651521297509757E-2</v>
      </c>
    </row>
    <row r="6" spans="2:18" x14ac:dyDescent="0.3">
      <c r="B6">
        <v>33.299999999999997</v>
      </c>
      <c r="C6">
        <f t="shared" si="0"/>
        <v>-1.7857617400006461E-2</v>
      </c>
      <c r="D6">
        <v>22.8</v>
      </c>
      <c r="E6">
        <f t="shared" si="1"/>
        <v>-5.9592097202245543E-2</v>
      </c>
      <c r="F6">
        <v>25.1</v>
      </c>
      <c r="G6">
        <f t="shared" si="2"/>
        <v>-1.1881327886752563E-2</v>
      </c>
      <c r="I6" t="s">
        <v>133</v>
      </c>
      <c r="J6">
        <f ca="1" xml:space="preserve"> RAND()</f>
        <v>0.34968970876215777</v>
      </c>
      <c r="K6">
        <f t="shared" ref="K6:L6" ca="1" si="3" xml:space="preserve"> RAND()</f>
        <v>0.50436644063524405</v>
      </c>
      <c r="L6">
        <f t="shared" ca="1" si="3"/>
        <v>0.25397881266104971</v>
      </c>
      <c r="M6">
        <f ca="1" xml:space="preserve"> SUM(J6:L6)</f>
        <v>1.1080349620584515</v>
      </c>
      <c r="P6">
        <v>-6.9648394289841847E-2</v>
      </c>
      <c r="Q6">
        <v>-1.818231908319036E-2</v>
      </c>
      <c r="R6">
        <v>-8.2988028146950658E-3</v>
      </c>
    </row>
    <row r="7" spans="2:18" x14ac:dyDescent="0.3">
      <c r="B7">
        <v>32.700000000000003</v>
      </c>
      <c r="C7">
        <f t="shared" si="0"/>
        <v>-1.8182319083190249E-2</v>
      </c>
      <c r="D7">
        <v>22.2</v>
      </c>
      <c r="E7">
        <f t="shared" si="1"/>
        <v>-2.6668247082161409E-2</v>
      </c>
      <c r="F7">
        <v>24.2</v>
      </c>
      <c r="G7">
        <f t="shared" si="2"/>
        <v>-3.651521297509757E-2</v>
      </c>
      <c r="P7">
        <v>-2.3218290102007107E-2</v>
      </c>
      <c r="Q7">
        <v>-8.1190154730013231E-2</v>
      </c>
      <c r="R7">
        <v>-2.9600469776290744E-2</v>
      </c>
    </row>
    <row r="8" spans="2:18" x14ac:dyDescent="0.3">
      <c r="B8">
        <v>30.5</v>
      </c>
      <c r="C8">
        <f t="shared" si="0"/>
        <v>-6.9648394289841847E-2</v>
      </c>
      <c r="D8">
        <v>21.8</v>
      </c>
      <c r="E8">
        <f t="shared" si="1"/>
        <v>-1.818231908319036E-2</v>
      </c>
      <c r="F8">
        <v>24</v>
      </c>
      <c r="G8">
        <f t="shared" si="2"/>
        <v>-8.2988028146950658E-3</v>
      </c>
      <c r="I8" t="s">
        <v>135</v>
      </c>
      <c r="P8">
        <v>5.2299499402848844E-2</v>
      </c>
      <c r="Q8">
        <v>-4.9875415110391622E-3</v>
      </c>
      <c r="R8">
        <v>1.2793351459909542E-2</v>
      </c>
    </row>
    <row r="9" spans="2:18" x14ac:dyDescent="0.3">
      <c r="B9">
        <v>29.8</v>
      </c>
      <c r="C9">
        <f t="shared" si="0"/>
        <v>-2.3218290102007107E-2</v>
      </c>
      <c r="D9">
        <v>20.100000000000001</v>
      </c>
      <c r="E9">
        <f t="shared" si="1"/>
        <v>-8.1190154730013231E-2</v>
      </c>
      <c r="F9">
        <v>23.3</v>
      </c>
      <c r="G9">
        <f t="shared" si="2"/>
        <v>-2.9600469776290744E-2</v>
      </c>
      <c r="I9" t="s">
        <v>136</v>
      </c>
      <c r="J9">
        <f xml:space="preserve"> SUMPRODUCT(J3:L3,J5:L5)</f>
        <v>7.752892379343324</v>
      </c>
      <c r="P9">
        <v>4.0567184989000124E-2</v>
      </c>
      <c r="Q9">
        <v>3.9220713153281329E-2</v>
      </c>
      <c r="R9">
        <v>0</v>
      </c>
    </row>
    <row r="10" spans="2:18" x14ac:dyDescent="0.3">
      <c r="B10">
        <v>31.4</v>
      </c>
      <c r="C10">
        <f t="shared" si="0"/>
        <v>5.2299499402848844E-2</v>
      </c>
      <c r="D10">
        <v>20</v>
      </c>
      <c r="E10">
        <f t="shared" si="1"/>
        <v>-4.9875415110391622E-3</v>
      </c>
      <c r="F10">
        <v>23.6</v>
      </c>
      <c r="G10">
        <f t="shared" si="2"/>
        <v>1.2793351459909542E-2</v>
      </c>
      <c r="I10" t="s">
        <v>132</v>
      </c>
      <c r="J10">
        <f t="array" ref="J10" xml:space="preserve"> SQRT(MMULT(MMULT(J5:L5, J16:L18), TRANSPOSE(J5:L5)* 244))</f>
        <v>0.4615809214909008</v>
      </c>
      <c r="P10">
        <v>5.0681486476144733E-2</v>
      </c>
      <c r="Q10">
        <v>4.7961722634930135E-3</v>
      </c>
      <c r="R10">
        <v>-8.5106896679087302E-3</v>
      </c>
    </row>
    <row r="11" spans="2:18" x14ac:dyDescent="0.3">
      <c r="B11">
        <v>32.700000000000003</v>
      </c>
      <c r="C11">
        <f t="shared" si="0"/>
        <v>4.0567184989000124E-2</v>
      </c>
      <c r="D11">
        <v>20.8</v>
      </c>
      <c r="E11">
        <f t="shared" si="1"/>
        <v>3.9220713153281329E-2</v>
      </c>
      <c r="F11">
        <v>23.6</v>
      </c>
      <c r="G11">
        <f t="shared" si="2"/>
        <v>0</v>
      </c>
      <c r="I11" t="s">
        <v>137</v>
      </c>
      <c r="J11">
        <v>6.5000000000000002E-2</v>
      </c>
      <c r="P11">
        <v>2.8655255760376148E-2</v>
      </c>
      <c r="Q11">
        <v>9.138775158942869E-2</v>
      </c>
      <c r="R11">
        <v>6.6139802504544987E-2</v>
      </c>
    </row>
    <row r="12" spans="2:18" x14ac:dyDescent="0.3">
      <c r="B12">
        <v>34.4</v>
      </c>
      <c r="C12">
        <f t="shared" si="0"/>
        <v>5.0681486476144733E-2</v>
      </c>
      <c r="D12">
        <v>20.9</v>
      </c>
      <c r="E12">
        <f t="shared" si="1"/>
        <v>4.7961722634930135E-3</v>
      </c>
      <c r="F12">
        <v>23.4</v>
      </c>
      <c r="G12">
        <f t="shared" si="2"/>
        <v>-8.5106896679087302E-3</v>
      </c>
      <c r="I12" t="s">
        <v>138</v>
      </c>
      <c r="J12">
        <f xml:space="preserve"> (J9 - J11) / J10</f>
        <v>16.655567900231933</v>
      </c>
      <c r="P12">
        <v>-1.9972133186915129E-2</v>
      </c>
      <c r="Q12">
        <v>5.1074929936415464E-2</v>
      </c>
      <c r="R12">
        <v>5.4488185284069776E-2</v>
      </c>
    </row>
    <row r="13" spans="2:18" x14ac:dyDescent="0.3">
      <c r="B13">
        <v>35.4</v>
      </c>
      <c r="C13">
        <f t="shared" si="0"/>
        <v>2.8655255760376148E-2</v>
      </c>
      <c r="D13">
        <v>22.9</v>
      </c>
      <c r="E13">
        <f t="shared" si="1"/>
        <v>9.138775158942869E-2</v>
      </c>
      <c r="F13">
        <v>25</v>
      </c>
      <c r="G13">
        <f t="shared" si="2"/>
        <v>6.6139802504544987E-2</v>
      </c>
      <c r="P13">
        <v>-8.6831225734609937E-3</v>
      </c>
      <c r="Q13">
        <v>-1.2526259819180369E-2</v>
      </c>
      <c r="R13">
        <v>8.0042707673536564E-2</v>
      </c>
    </row>
    <row r="14" spans="2:18" ht="15" thickBot="1" x14ac:dyDescent="0.35">
      <c r="B14">
        <v>34.700000000000003</v>
      </c>
      <c r="C14">
        <f t="shared" si="0"/>
        <v>-1.9972133186915129E-2</v>
      </c>
      <c r="D14">
        <v>24.1</v>
      </c>
      <c r="E14">
        <f t="shared" si="1"/>
        <v>5.1074929936415464E-2</v>
      </c>
      <c r="F14">
        <v>26.4</v>
      </c>
      <c r="G14">
        <f t="shared" si="2"/>
        <v>5.4488185284069776E-2</v>
      </c>
      <c r="I14" t="s">
        <v>141</v>
      </c>
      <c r="P14">
        <v>8.6284368597012412E-2</v>
      </c>
      <c r="Q14">
        <v>2.0790769669073689E-2</v>
      </c>
      <c r="R14">
        <v>-1.7637141486106844E-2</v>
      </c>
    </row>
    <row r="15" spans="2:18" ht="15" thickBot="1" x14ac:dyDescent="0.35">
      <c r="B15">
        <v>34.4</v>
      </c>
      <c r="C15">
        <f t="shared" si="0"/>
        <v>-8.6831225734609937E-3</v>
      </c>
      <c r="D15">
        <v>23.8</v>
      </c>
      <c r="E15">
        <f t="shared" si="1"/>
        <v>-1.2526259819180369E-2</v>
      </c>
      <c r="F15">
        <v>28.6</v>
      </c>
      <c r="G15">
        <f t="shared" si="2"/>
        <v>8.0042707673536564E-2</v>
      </c>
      <c r="I15" s="7"/>
      <c r="J15" s="7" t="s">
        <v>148</v>
      </c>
      <c r="K15" s="7" t="s">
        <v>143</v>
      </c>
      <c r="L15" s="7" t="s">
        <v>142</v>
      </c>
      <c r="P15">
        <v>-1.8843087801479943E-2</v>
      </c>
      <c r="Q15">
        <v>1.2270092591814401E-2</v>
      </c>
      <c r="R15">
        <v>5.2004784990314551E-2</v>
      </c>
    </row>
    <row r="16" spans="2:18" ht="15" thickBot="1" x14ac:dyDescent="0.35">
      <c r="B16">
        <v>37.5</v>
      </c>
      <c r="C16">
        <f t="shared" si="0"/>
        <v>8.6284368597012412E-2</v>
      </c>
      <c r="D16">
        <v>24.3</v>
      </c>
      <c r="E16">
        <f t="shared" si="1"/>
        <v>2.0790769669073689E-2</v>
      </c>
      <c r="F16">
        <v>28.1</v>
      </c>
      <c r="G16">
        <f t="shared" si="2"/>
        <v>-1.7637141486106844E-2</v>
      </c>
      <c r="I16" s="7" t="s">
        <v>148</v>
      </c>
      <c r="J16">
        <f>VARP(Portfolio!$P$1:$P$71)</f>
        <v>1.6322360195082618E-3</v>
      </c>
      <c r="K16">
        <v>3.9874904692658252E-4</v>
      </c>
      <c r="L16">
        <v>6.3342419732194334E-4</v>
      </c>
      <c r="P16">
        <v>4.2559614418795903E-2</v>
      </c>
      <c r="Q16">
        <v>7.4398290053859326E-2</v>
      </c>
      <c r="R16">
        <v>9.0384061468268939E-2</v>
      </c>
    </row>
    <row r="17" spans="2:18" ht="15" thickBot="1" x14ac:dyDescent="0.35">
      <c r="B17">
        <v>36.799999999999997</v>
      </c>
      <c r="C17">
        <f t="shared" si="0"/>
        <v>-1.8843087801479943E-2</v>
      </c>
      <c r="D17">
        <v>24.6</v>
      </c>
      <c r="E17">
        <f t="shared" si="1"/>
        <v>1.2270092591814401E-2</v>
      </c>
      <c r="F17">
        <v>29.6</v>
      </c>
      <c r="G17">
        <f t="shared" si="2"/>
        <v>5.2004784990314551E-2</v>
      </c>
      <c r="I17" s="7" t="s">
        <v>143</v>
      </c>
      <c r="J17">
        <v>3.9874904692658252E-4</v>
      </c>
      <c r="K17">
        <f>VARP(Portfolio!$Q$1:$Q$71)</f>
        <v>1.5243352128001509E-3</v>
      </c>
      <c r="L17">
        <v>5.986780920498602E-4</v>
      </c>
      <c r="P17">
        <v>9.4362761448285079E-2</v>
      </c>
      <c r="Q17">
        <v>-1.5209418663528795E-2</v>
      </c>
      <c r="R17">
        <v>-6.1919702479209951E-3</v>
      </c>
    </row>
    <row r="18" spans="2:18" ht="15" thickBot="1" x14ac:dyDescent="0.35">
      <c r="B18">
        <v>38.4</v>
      </c>
      <c r="C18">
        <f t="shared" si="0"/>
        <v>4.2559614418795903E-2</v>
      </c>
      <c r="D18">
        <v>26.5</v>
      </c>
      <c r="E18">
        <f t="shared" si="1"/>
        <v>7.4398290053859326E-2</v>
      </c>
      <c r="F18">
        <v>32.4</v>
      </c>
      <c r="G18">
        <f t="shared" si="2"/>
        <v>9.0384061468268939E-2</v>
      </c>
      <c r="I18" s="7" t="s">
        <v>142</v>
      </c>
      <c r="J18" s="6">
        <v>6.3342419732194334E-4</v>
      </c>
      <c r="K18" s="6">
        <v>5.986780920498602E-4</v>
      </c>
      <c r="L18" s="6">
        <f>VARP(Portfolio!$R$1:$R$71)</f>
        <v>1.331856883923563E-3</v>
      </c>
      <c r="P18">
        <v>9.4879238190243284E-2</v>
      </c>
      <c r="Q18">
        <v>-3.1130918595173213E-2</v>
      </c>
      <c r="R18">
        <v>5.4394072065798764E-2</v>
      </c>
    </row>
    <row r="19" spans="2:18" x14ac:dyDescent="0.3">
      <c r="B19">
        <v>42.2</v>
      </c>
      <c r="C19">
        <f t="shared" si="0"/>
        <v>9.4362761448285079E-2</v>
      </c>
      <c r="D19">
        <v>26.1</v>
      </c>
      <c r="E19">
        <f t="shared" si="1"/>
        <v>-1.5209418663528795E-2</v>
      </c>
      <c r="F19">
        <v>32.200000000000003</v>
      </c>
      <c r="G19">
        <f t="shared" si="2"/>
        <v>-6.1919702479209951E-3</v>
      </c>
      <c r="P19">
        <v>-1.7391742711869107E-2</v>
      </c>
      <c r="Q19">
        <v>-1.1928570865273845E-2</v>
      </c>
      <c r="R19">
        <v>-6.3754514825362499E-2</v>
      </c>
    </row>
    <row r="20" spans="2:18" x14ac:dyDescent="0.3">
      <c r="B20">
        <v>46.4</v>
      </c>
      <c r="C20">
        <f t="shared" si="0"/>
        <v>9.4879238190243284E-2</v>
      </c>
      <c r="D20">
        <v>25.3</v>
      </c>
      <c r="E20">
        <f t="shared" si="1"/>
        <v>-3.1130918595173213E-2</v>
      </c>
      <c r="F20">
        <v>34</v>
      </c>
      <c r="G20">
        <f t="shared" si="2"/>
        <v>5.4394072065798764E-2</v>
      </c>
      <c r="I20" t="s">
        <v>139</v>
      </c>
      <c r="J20" t="s">
        <v>140</v>
      </c>
      <c r="K20" t="s">
        <v>34</v>
      </c>
      <c r="P20">
        <v>3.4486176071169404E-2</v>
      </c>
      <c r="Q20">
        <v>2.7615167032973391E-2</v>
      </c>
      <c r="R20">
        <v>-4.8163401378622898E-2</v>
      </c>
    </row>
    <row r="21" spans="2:18" x14ac:dyDescent="0.3">
      <c r="B21">
        <v>45.6</v>
      </c>
      <c r="C21">
        <f t="shared" si="0"/>
        <v>-1.7391742711869107E-2</v>
      </c>
      <c r="D21">
        <v>25</v>
      </c>
      <c r="E21">
        <f t="shared" si="1"/>
        <v>-1.1928570865273845E-2</v>
      </c>
      <c r="F21">
        <v>31.9</v>
      </c>
      <c r="G21">
        <f t="shared" si="2"/>
        <v>-6.3754514825362499E-2</v>
      </c>
      <c r="J21">
        <f>J10</f>
        <v>0.4615809214909008</v>
      </c>
      <c r="K21">
        <f xml:space="preserve"> J9</f>
        <v>7.752892379343324</v>
      </c>
      <c r="P21">
        <v>9.4924897580333123E-2</v>
      </c>
      <c r="Q21">
        <v>1.160554612030789E-2</v>
      </c>
      <c r="R21">
        <v>1.9544596072970346E-2</v>
      </c>
    </row>
    <row r="22" spans="2:18" x14ac:dyDescent="0.3">
      <c r="B22">
        <v>47.2</v>
      </c>
      <c r="C22">
        <f t="shared" si="0"/>
        <v>3.4486176071169404E-2</v>
      </c>
      <c r="D22">
        <v>25.7</v>
      </c>
      <c r="E22">
        <f t="shared" si="1"/>
        <v>2.7615167032973391E-2</v>
      </c>
      <c r="F22">
        <v>30.4</v>
      </c>
      <c r="G22">
        <f t="shared" si="2"/>
        <v>-4.8163401378622898E-2</v>
      </c>
      <c r="I22">
        <v>1</v>
      </c>
      <c r="J22">
        <f t="dataTable" ref="J22:K1521" dt2D="0" dtr="0" r1="M21"/>
        <v>0.4615809214909008</v>
      </c>
      <c r="K22">
        <v>7.752892379343324</v>
      </c>
      <c r="P22">
        <v>-3.1313713066149496E-2</v>
      </c>
      <c r="Q22">
        <v>5.2446475372542524E-2</v>
      </c>
      <c r="R22">
        <v>2.2329476398088577E-2</v>
      </c>
    </row>
    <row r="23" spans="2:18" x14ac:dyDescent="0.3">
      <c r="B23">
        <v>51.9</v>
      </c>
      <c r="C23">
        <f t="shared" si="0"/>
        <v>9.4924897580333123E-2</v>
      </c>
      <c r="D23">
        <v>26</v>
      </c>
      <c r="E23">
        <f t="shared" si="1"/>
        <v>1.160554612030789E-2</v>
      </c>
      <c r="F23">
        <v>31</v>
      </c>
      <c r="G23">
        <f t="shared" si="2"/>
        <v>1.9544596072970346E-2</v>
      </c>
      <c r="I23">
        <v>2</v>
      </c>
      <c r="J23">
        <v>0.4615809214909008</v>
      </c>
      <c r="K23">
        <v>7.752892379343324</v>
      </c>
      <c r="P23">
        <v>-4.8889572688823914E-2</v>
      </c>
      <c r="Q23">
        <v>-1.8416726786231151E-2</v>
      </c>
      <c r="R23">
        <v>-2.5560496979535219E-2</v>
      </c>
    </row>
    <row r="24" spans="2:18" x14ac:dyDescent="0.3">
      <c r="B24">
        <v>50.3</v>
      </c>
      <c r="C24">
        <f t="shared" si="0"/>
        <v>-3.1313713066149496E-2</v>
      </c>
      <c r="D24">
        <v>27.4</v>
      </c>
      <c r="E24">
        <f t="shared" si="1"/>
        <v>5.2446475372542524E-2</v>
      </c>
      <c r="F24">
        <v>31.7</v>
      </c>
      <c r="G24">
        <f t="shared" si="2"/>
        <v>2.2329476398088577E-2</v>
      </c>
      <c r="I24">
        <v>3</v>
      </c>
      <c r="J24">
        <v>0.4615809214909008</v>
      </c>
      <c r="K24">
        <v>7.752892379343324</v>
      </c>
      <c r="P24">
        <v>-2.7514963285269253E-2</v>
      </c>
      <c r="Q24">
        <v>-1.8762276455522892E-2</v>
      </c>
      <c r="R24">
        <v>-2.6231012148869647E-2</v>
      </c>
    </row>
    <row r="25" spans="2:18" x14ac:dyDescent="0.3">
      <c r="B25">
        <v>47.9</v>
      </c>
      <c r="C25">
        <f t="shared" si="0"/>
        <v>-4.8889572688823914E-2</v>
      </c>
      <c r="D25">
        <v>26.9</v>
      </c>
      <c r="E25">
        <f t="shared" si="1"/>
        <v>-1.8416726786231151E-2</v>
      </c>
      <c r="F25">
        <v>30.9</v>
      </c>
      <c r="G25">
        <f t="shared" si="2"/>
        <v>-2.5560496979535219E-2</v>
      </c>
      <c r="I25">
        <v>4</v>
      </c>
      <c r="J25">
        <v>0.4615809214909008</v>
      </c>
      <c r="K25">
        <v>7.752892379343324</v>
      </c>
      <c r="P25">
        <v>3.789927259098573E-2</v>
      </c>
      <c r="Q25">
        <v>-2.687301825109634E-2</v>
      </c>
      <c r="R25">
        <v>-2.0134908409055925E-2</v>
      </c>
    </row>
    <row r="26" spans="2:18" x14ac:dyDescent="0.3">
      <c r="B26">
        <v>46.6</v>
      </c>
      <c r="C26">
        <f t="shared" si="0"/>
        <v>-2.7514963285269253E-2</v>
      </c>
      <c r="D26">
        <v>26.4</v>
      </c>
      <c r="E26">
        <f t="shared" si="1"/>
        <v>-1.8762276455522892E-2</v>
      </c>
      <c r="F26">
        <v>30.1</v>
      </c>
      <c r="G26">
        <f t="shared" si="2"/>
        <v>-2.6231012148869647E-2</v>
      </c>
      <c r="I26">
        <v>5</v>
      </c>
      <c r="J26">
        <v>0.4615809214909008</v>
      </c>
      <c r="K26">
        <v>7.752892379343324</v>
      </c>
      <c r="P26">
        <v>4.1237171838621562E-3</v>
      </c>
      <c r="Q26">
        <v>-2.761516703297338E-2</v>
      </c>
      <c r="R26">
        <v>1.6807118316381191E-2</v>
      </c>
    </row>
    <row r="27" spans="2:18" x14ac:dyDescent="0.3">
      <c r="B27">
        <v>48.4</v>
      </c>
      <c r="C27">
        <f t="shared" si="0"/>
        <v>3.789927259098573E-2</v>
      </c>
      <c r="D27">
        <v>25.7</v>
      </c>
      <c r="E27">
        <f t="shared" si="1"/>
        <v>-2.687301825109634E-2</v>
      </c>
      <c r="F27">
        <v>29.5</v>
      </c>
      <c r="G27">
        <f t="shared" si="2"/>
        <v>-2.0134908409055925E-2</v>
      </c>
      <c r="I27">
        <v>6</v>
      </c>
      <c r="J27">
        <v>0.4615809214909008</v>
      </c>
      <c r="K27">
        <v>7.752892379343324</v>
      </c>
      <c r="P27">
        <v>-2.079076966907378E-2</v>
      </c>
      <c r="Q27">
        <v>1.1928570865273812E-2</v>
      </c>
      <c r="R27">
        <v>2.3065272930995969E-2</v>
      </c>
    </row>
    <row r="28" spans="2:18" x14ac:dyDescent="0.3">
      <c r="B28">
        <v>48.6</v>
      </c>
      <c r="C28">
        <f t="shared" si="0"/>
        <v>4.1237171838621562E-3</v>
      </c>
      <c r="D28">
        <v>25</v>
      </c>
      <c r="E28">
        <f t="shared" si="1"/>
        <v>-2.761516703297338E-2</v>
      </c>
      <c r="F28">
        <v>30</v>
      </c>
      <c r="G28">
        <f t="shared" si="2"/>
        <v>1.6807118316381191E-2</v>
      </c>
      <c r="I28">
        <v>7</v>
      </c>
      <c r="J28">
        <v>0.4615809214909008</v>
      </c>
      <c r="K28">
        <v>7.752892379343324</v>
      </c>
      <c r="P28">
        <v>8.3682496705165792E-3</v>
      </c>
      <c r="Q28">
        <v>3.9447782910163251E-3</v>
      </c>
      <c r="R28">
        <v>2.8894465999714972E-2</v>
      </c>
    </row>
    <row r="29" spans="2:18" x14ac:dyDescent="0.3">
      <c r="B29">
        <v>47.6</v>
      </c>
      <c r="C29">
        <f t="shared" si="0"/>
        <v>-2.079076966907378E-2</v>
      </c>
      <c r="D29">
        <v>25.3</v>
      </c>
      <c r="E29">
        <f t="shared" si="1"/>
        <v>1.1928570865273812E-2</v>
      </c>
      <c r="F29">
        <v>30.7</v>
      </c>
      <c r="G29">
        <f t="shared" si="2"/>
        <v>2.3065272930995969E-2</v>
      </c>
      <c r="I29">
        <v>8</v>
      </c>
      <c r="J29">
        <v>0.4615809214909008</v>
      </c>
      <c r="K29">
        <v>7.752892379343324</v>
      </c>
      <c r="P29">
        <v>-4.1753714104807334E-3</v>
      </c>
      <c r="Q29">
        <v>-1.1881327886752563E-2</v>
      </c>
      <c r="R29">
        <v>-2.564243061333767E-2</v>
      </c>
    </row>
    <row r="30" spans="2:18" x14ac:dyDescent="0.3">
      <c r="B30">
        <v>48</v>
      </c>
      <c r="C30">
        <f t="shared" si="0"/>
        <v>8.3682496705165792E-3</v>
      </c>
      <c r="D30">
        <v>25.4</v>
      </c>
      <c r="E30">
        <f t="shared" si="1"/>
        <v>3.9447782910163251E-3</v>
      </c>
      <c r="F30">
        <v>31.6</v>
      </c>
      <c r="G30">
        <f t="shared" si="2"/>
        <v>2.8894465999714972E-2</v>
      </c>
      <c r="I30">
        <v>9</v>
      </c>
      <c r="J30">
        <v>0.4615809214909008</v>
      </c>
      <c r="K30">
        <v>7.752892379343324</v>
      </c>
      <c r="P30">
        <v>4.175371410480592E-3</v>
      </c>
      <c r="Q30">
        <v>-2.4194728587056992E-2</v>
      </c>
      <c r="R30">
        <v>1.9293202934678851E-2</v>
      </c>
    </row>
    <row r="31" spans="2:18" x14ac:dyDescent="0.3">
      <c r="B31">
        <v>47.8</v>
      </c>
      <c r="C31">
        <f t="shared" si="0"/>
        <v>-4.1753714104807334E-3</v>
      </c>
      <c r="D31">
        <v>25.1</v>
      </c>
      <c r="E31">
        <f t="shared" si="1"/>
        <v>-1.1881327886752563E-2</v>
      </c>
      <c r="F31">
        <v>30.8</v>
      </c>
      <c r="G31">
        <f t="shared" si="2"/>
        <v>-2.564243061333767E-2</v>
      </c>
      <c r="I31">
        <v>10</v>
      </c>
      <c r="J31">
        <v>0.4615809214909008</v>
      </c>
      <c r="K31">
        <v>7.752892379343324</v>
      </c>
      <c r="P31">
        <v>3.278982282299097E-2</v>
      </c>
      <c r="Q31">
        <v>-1.6461277054071962E-2</v>
      </c>
      <c r="R31">
        <v>1.8928009885518859E-2</v>
      </c>
    </row>
    <row r="32" spans="2:18" x14ac:dyDescent="0.3">
      <c r="B32">
        <v>48</v>
      </c>
      <c r="C32">
        <f t="shared" si="0"/>
        <v>4.175371410480592E-3</v>
      </c>
      <c r="D32">
        <v>24.5</v>
      </c>
      <c r="E32">
        <f t="shared" si="1"/>
        <v>-2.4194728587056992E-2</v>
      </c>
      <c r="F32">
        <v>31.4</v>
      </c>
      <c r="G32">
        <f t="shared" si="2"/>
        <v>1.9293202934678851E-2</v>
      </c>
      <c r="I32">
        <v>11</v>
      </c>
      <c r="J32">
        <v>0.4615809214909008</v>
      </c>
      <c r="K32">
        <v>7.752892379343324</v>
      </c>
      <c r="P32">
        <v>-3.0708656619166334E-2</v>
      </c>
      <c r="Q32">
        <v>0</v>
      </c>
      <c r="R32">
        <v>2.7736754971599619E-2</v>
      </c>
    </row>
    <row r="33" spans="2:18" x14ac:dyDescent="0.3">
      <c r="B33">
        <v>49.6</v>
      </c>
      <c r="C33">
        <f t="shared" si="0"/>
        <v>3.278982282299097E-2</v>
      </c>
      <c r="D33">
        <v>24.1</v>
      </c>
      <c r="E33">
        <f t="shared" si="1"/>
        <v>-1.6461277054071962E-2</v>
      </c>
      <c r="F33">
        <v>32</v>
      </c>
      <c r="G33">
        <f t="shared" si="2"/>
        <v>1.8928009885518859E-2</v>
      </c>
      <c r="I33">
        <v>12</v>
      </c>
      <c r="J33">
        <v>0.4615809214909008</v>
      </c>
      <c r="K33">
        <v>7.752892379343324</v>
      </c>
      <c r="P33">
        <v>-2.5264501659481933E-2</v>
      </c>
      <c r="Q33">
        <v>-2.0965128465044964E-2</v>
      </c>
      <c r="R33">
        <v>-3.4006367985194977E-2</v>
      </c>
    </row>
    <row r="34" spans="2:18" x14ac:dyDescent="0.3">
      <c r="B34">
        <v>48.1</v>
      </c>
      <c r="C34">
        <f t="shared" si="0"/>
        <v>-3.0708656619166334E-2</v>
      </c>
      <c r="D34">
        <v>24.1</v>
      </c>
      <c r="E34">
        <f t="shared" si="1"/>
        <v>0</v>
      </c>
      <c r="F34">
        <v>32.9</v>
      </c>
      <c r="G34">
        <f t="shared" si="2"/>
        <v>2.7736754971599619E-2</v>
      </c>
      <c r="I34">
        <v>13</v>
      </c>
      <c r="J34">
        <v>0.4615809214909008</v>
      </c>
      <c r="K34">
        <v>7.752892379343324</v>
      </c>
      <c r="P34">
        <v>4.99064055964107E-2</v>
      </c>
      <c r="Q34">
        <v>-1.2793351459909582E-2</v>
      </c>
      <c r="R34">
        <v>-6.309169193264721E-3</v>
      </c>
    </row>
    <row r="35" spans="2:18" x14ac:dyDescent="0.3">
      <c r="B35">
        <v>46.9</v>
      </c>
      <c r="C35">
        <f t="shared" si="0"/>
        <v>-2.5264501659481933E-2</v>
      </c>
      <c r="D35">
        <v>23.6</v>
      </c>
      <c r="E35">
        <f t="shared" si="1"/>
        <v>-2.0965128465044964E-2</v>
      </c>
      <c r="F35">
        <v>31.8</v>
      </c>
      <c r="G35">
        <f t="shared" si="2"/>
        <v>-3.4006367985194977E-2</v>
      </c>
      <c r="I35">
        <v>14</v>
      </c>
      <c r="J35">
        <v>0.4615809214909008</v>
      </c>
      <c r="K35">
        <v>7.752892379343324</v>
      </c>
      <c r="P35">
        <v>9.4756827396956164E-2</v>
      </c>
      <c r="Q35">
        <v>4.2826617920007281E-3</v>
      </c>
      <c r="R35">
        <v>-9.539023046758948E-3</v>
      </c>
    </row>
    <row r="36" spans="2:18" x14ac:dyDescent="0.3">
      <c r="B36">
        <v>49.3</v>
      </c>
      <c r="C36">
        <f t="shared" ref="C36:C67" si="4" xml:space="preserve"> LN(B36/B35)</f>
        <v>4.99064055964107E-2</v>
      </c>
      <c r="D36">
        <v>23.3</v>
      </c>
      <c r="E36">
        <f t="shared" ref="E36:E67" si="5" xml:space="preserve"> LN(D36/D35)</f>
        <v>-1.2793351459909582E-2</v>
      </c>
      <c r="F36">
        <v>31.6</v>
      </c>
      <c r="G36">
        <f t="shared" ref="G36:G67" si="6">LN(F36/F35)</f>
        <v>-6.309169193264721E-3</v>
      </c>
      <c r="I36">
        <v>15</v>
      </c>
      <c r="J36">
        <v>0.4615809214909008</v>
      </c>
      <c r="K36">
        <v>7.752892379343324</v>
      </c>
      <c r="P36">
        <v>-2.9964788701936394E-2</v>
      </c>
      <c r="Q36">
        <v>8.5106896679088308E-3</v>
      </c>
      <c r="R36">
        <v>0</v>
      </c>
    </row>
    <row r="37" spans="2:18" x14ac:dyDescent="0.3">
      <c r="B37">
        <v>54.2</v>
      </c>
      <c r="C37">
        <f t="shared" si="4"/>
        <v>9.4756827396956164E-2</v>
      </c>
      <c r="D37">
        <v>23.4</v>
      </c>
      <c r="E37">
        <f t="shared" si="5"/>
        <v>4.2826617920007281E-3</v>
      </c>
      <c r="F37">
        <v>31.3</v>
      </c>
      <c r="G37">
        <f t="shared" si="6"/>
        <v>-9.539023046758948E-3</v>
      </c>
      <c r="I37">
        <v>16</v>
      </c>
      <c r="J37">
        <v>0.4615809214909008</v>
      </c>
      <c r="K37">
        <v>7.752892379343324</v>
      </c>
      <c r="P37">
        <v>6.0848260417389229E-2</v>
      </c>
      <c r="Q37">
        <v>-1.2793351459909582E-2</v>
      </c>
      <c r="R37">
        <v>-8.6720974780532201E-2</v>
      </c>
    </row>
    <row r="38" spans="2:18" x14ac:dyDescent="0.3">
      <c r="B38">
        <v>52.6</v>
      </c>
      <c r="C38">
        <f t="shared" si="4"/>
        <v>-2.9964788701936394E-2</v>
      </c>
      <c r="D38">
        <v>23.6</v>
      </c>
      <c r="E38">
        <f t="shared" si="5"/>
        <v>8.5106896679088308E-3</v>
      </c>
      <c r="F38">
        <v>31.3</v>
      </c>
      <c r="G38">
        <f t="shared" si="6"/>
        <v>0</v>
      </c>
      <c r="I38">
        <v>17</v>
      </c>
      <c r="J38">
        <v>0.4615809214909008</v>
      </c>
      <c r="K38">
        <v>7.752892379343324</v>
      </c>
      <c r="P38">
        <v>-4.0151378646234394E-2</v>
      </c>
      <c r="Q38">
        <v>-1.2959144642505228E-2</v>
      </c>
      <c r="R38">
        <v>3.4782643763247925E-3</v>
      </c>
    </row>
    <row r="39" spans="2:18" x14ac:dyDescent="0.3">
      <c r="B39">
        <v>55.9</v>
      </c>
      <c r="C39">
        <f t="shared" si="4"/>
        <v>6.0848260417389229E-2</v>
      </c>
      <c r="D39">
        <v>23.3</v>
      </c>
      <c r="E39">
        <f t="shared" si="5"/>
        <v>-1.2793351459909582E-2</v>
      </c>
      <c r="F39">
        <v>28.7</v>
      </c>
      <c r="G39">
        <f t="shared" si="6"/>
        <v>-8.6720974780532201E-2</v>
      </c>
      <c r="I39">
        <v>18</v>
      </c>
      <c r="J39">
        <v>0.4615809214909008</v>
      </c>
      <c r="K39">
        <v>7.752892379343324</v>
      </c>
      <c r="P39">
        <v>-5.3550077958342004E-2</v>
      </c>
      <c r="Q39">
        <v>1.2959144642505116E-2</v>
      </c>
      <c r="R39">
        <v>-1.0471299867295478E-2</v>
      </c>
    </row>
    <row r="40" spans="2:18" x14ac:dyDescent="0.3">
      <c r="B40">
        <v>53.7</v>
      </c>
      <c r="C40">
        <f t="shared" si="4"/>
        <v>-4.0151378646234394E-2</v>
      </c>
      <c r="D40">
        <v>23</v>
      </c>
      <c r="E40">
        <f t="shared" si="5"/>
        <v>-1.2959144642505228E-2</v>
      </c>
      <c r="F40">
        <v>28.8</v>
      </c>
      <c r="G40">
        <f t="shared" si="6"/>
        <v>3.4782643763247925E-3</v>
      </c>
      <c r="I40">
        <v>19</v>
      </c>
      <c r="J40">
        <v>0.4615809214909008</v>
      </c>
      <c r="K40">
        <v>7.752892379343324</v>
      </c>
      <c r="P40">
        <v>-3.9370129593395316E-3</v>
      </c>
      <c r="Q40">
        <v>-1.7316450011461045E-2</v>
      </c>
      <c r="R40">
        <v>-6.5240521868400972E-2</v>
      </c>
    </row>
    <row r="41" spans="2:18" x14ac:dyDescent="0.3">
      <c r="B41">
        <v>50.9</v>
      </c>
      <c r="C41">
        <f t="shared" si="4"/>
        <v>-5.3550077958342004E-2</v>
      </c>
      <c r="D41">
        <v>23.3</v>
      </c>
      <c r="E41">
        <f t="shared" si="5"/>
        <v>1.2959144642505116E-2</v>
      </c>
      <c r="F41">
        <v>28.5</v>
      </c>
      <c r="G41">
        <f t="shared" si="6"/>
        <v>-1.0471299867295478E-2</v>
      </c>
      <c r="I41">
        <v>20</v>
      </c>
      <c r="J41">
        <v>0.4615809214909008</v>
      </c>
      <c r="K41">
        <v>7.752892379343324</v>
      </c>
      <c r="P41">
        <v>5.00104205746612E-2</v>
      </c>
      <c r="Q41">
        <v>-3.1044621681960163E-2</v>
      </c>
      <c r="R41">
        <v>-3.7523496185503527E-3</v>
      </c>
    </row>
    <row r="42" spans="2:18" x14ac:dyDescent="0.3">
      <c r="B42">
        <v>50.7</v>
      </c>
      <c r="C42">
        <f t="shared" si="4"/>
        <v>-3.9370129593395316E-3</v>
      </c>
      <c r="D42">
        <v>22.9</v>
      </c>
      <c r="E42">
        <f t="shared" si="5"/>
        <v>-1.7316450011461045E-2</v>
      </c>
      <c r="F42">
        <v>26.7</v>
      </c>
      <c r="G42">
        <f t="shared" si="6"/>
        <v>-6.5240521868400972E-2</v>
      </c>
      <c r="I42">
        <v>21</v>
      </c>
      <c r="J42">
        <v>0.4615809214909008</v>
      </c>
      <c r="K42">
        <v>7.752892379343324</v>
      </c>
      <c r="P42">
        <v>-9.4251404595831097E-3</v>
      </c>
      <c r="Q42">
        <v>2.2272635609123223E-2</v>
      </c>
      <c r="R42">
        <v>3.6904556935450979E-2</v>
      </c>
    </row>
    <row r="43" spans="2:18" x14ac:dyDescent="0.3">
      <c r="B43">
        <v>53.3</v>
      </c>
      <c r="C43">
        <f t="shared" si="4"/>
        <v>5.00104205746612E-2</v>
      </c>
      <c r="D43">
        <v>22.2</v>
      </c>
      <c r="E43">
        <f t="shared" si="5"/>
        <v>-3.1044621681960163E-2</v>
      </c>
      <c r="F43">
        <v>26.6</v>
      </c>
      <c r="G43">
        <f t="shared" si="6"/>
        <v>-3.7523496185503527E-3</v>
      </c>
      <c r="I43">
        <v>22</v>
      </c>
      <c r="J43">
        <v>0.4615809214909008</v>
      </c>
      <c r="K43">
        <v>7.752892379343324</v>
      </c>
      <c r="P43">
        <v>-4.850611360652228E-2</v>
      </c>
      <c r="Q43">
        <v>1.7467693040390999E-2</v>
      </c>
      <c r="R43">
        <v>1.7953803616595845E-2</v>
      </c>
    </row>
    <row r="44" spans="2:18" x14ac:dyDescent="0.3">
      <c r="B44">
        <v>52.8</v>
      </c>
      <c r="C44">
        <f t="shared" si="4"/>
        <v>-9.4251404595831097E-3</v>
      </c>
      <c r="D44">
        <v>22.7</v>
      </c>
      <c r="E44">
        <f t="shared" si="5"/>
        <v>2.2272635609123223E-2</v>
      </c>
      <c r="F44">
        <v>27.6</v>
      </c>
      <c r="G44">
        <f t="shared" si="6"/>
        <v>3.6904556935450979E-2</v>
      </c>
      <c r="I44">
        <v>23</v>
      </c>
      <c r="J44">
        <v>0.4615809214909008</v>
      </c>
      <c r="K44">
        <v>7.752892379343324</v>
      </c>
      <c r="P44">
        <v>0</v>
      </c>
      <c r="Q44">
        <v>-5.7922647732704509E-2</v>
      </c>
      <c r="R44">
        <v>-4.7367688822889165E-2</v>
      </c>
    </row>
    <row r="45" spans="2:18" x14ac:dyDescent="0.3">
      <c r="B45">
        <v>50.3</v>
      </c>
      <c r="C45">
        <f t="shared" si="4"/>
        <v>-4.850611360652228E-2</v>
      </c>
      <c r="D45">
        <v>23.1</v>
      </c>
      <c r="E45">
        <f t="shared" si="5"/>
        <v>1.7467693040390999E-2</v>
      </c>
      <c r="F45">
        <v>28.1</v>
      </c>
      <c r="G45">
        <f t="shared" si="6"/>
        <v>1.7953803616595845E-2</v>
      </c>
      <c r="I45">
        <v>24</v>
      </c>
      <c r="J45">
        <v>0.4615809214909008</v>
      </c>
      <c r="K45">
        <v>7.752892379343324</v>
      </c>
      <c r="P45">
        <v>9.8912774787427004E-3</v>
      </c>
      <c r="Q45">
        <v>-3.7387532071620329E-2</v>
      </c>
      <c r="R45">
        <v>-1.5037877364540559E-2</v>
      </c>
    </row>
    <row r="46" spans="2:18" x14ac:dyDescent="0.3">
      <c r="B46">
        <v>50.3</v>
      </c>
      <c r="C46">
        <f t="shared" si="4"/>
        <v>0</v>
      </c>
      <c r="D46">
        <v>21.8</v>
      </c>
      <c r="E46">
        <f t="shared" si="5"/>
        <v>-5.7922647732704509E-2</v>
      </c>
      <c r="F46">
        <v>26.8</v>
      </c>
      <c r="G46">
        <f t="shared" si="6"/>
        <v>-4.7367688822889165E-2</v>
      </c>
      <c r="I46">
        <v>25</v>
      </c>
      <c r="J46">
        <v>0.4615809214909008</v>
      </c>
      <c r="K46">
        <v>7.752892379343324</v>
      </c>
      <c r="P46">
        <v>4.4280573663457078E-2</v>
      </c>
      <c r="Q46">
        <v>-3.8839833316264012E-2</v>
      </c>
      <c r="R46">
        <v>-4.6520015634892817E-2</v>
      </c>
    </row>
    <row r="47" spans="2:18" x14ac:dyDescent="0.3">
      <c r="B47">
        <v>50.8</v>
      </c>
      <c r="C47">
        <f t="shared" si="4"/>
        <v>9.8912774787427004E-3</v>
      </c>
      <c r="D47">
        <v>21</v>
      </c>
      <c r="E47">
        <f t="shared" si="5"/>
        <v>-3.7387532071620329E-2</v>
      </c>
      <c r="F47">
        <v>26.4</v>
      </c>
      <c r="G47">
        <f t="shared" si="6"/>
        <v>-1.5037877364540559E-2</v>
      </c>
      <c r="I47">
        <v>26</v>
      </c>
      <c r="J47">
        <v>0.4615809214909008</v>
      </c>
      <c r="K47">
        <v>7.752892379343324</v>
      </c>
      <c r="P47">
        <v>2.7856954502966279E-2</v>
      </c>
      <c r="Q47">
        <v>1.4742281737203431E-2</v>
      </c>
      <c r="R47">
        <v>1.1834457647002798E-2</v>
      </c>
    </row>
    <row r="48" spans="2:18" x14ac:dyDescent="0.3">
      <c r="B48">
        <v>53.1</v>
      </c>
      <c r="C48">
        <f t="shared" si="4"/>
        <v>4.4280573663457078E-2</v>
      </c>
      <c r="D48">
        <v>20.2</v>
      </c>
      <c r="E48">
        <f t="shared" si="5"/>
        <v>-3.8839833316264012E-2</v>
      </c>
      <c r="F48">
        <v>25.2</v>
      </c>
      <c r="G48">
        <f t="shared" si="6"/>
        <v>-4.6520015634892817E-2</v>
      </c>
      <c r="I48">
        <v>27</v>
      </c>
      <c r="J48">
        <v>0.4615809214909008</v>
      </c>
      <c r="K48">
        <v>7.752892379343324</v>
      </c>
      <c r="P48">
        <v>-1.4760415583120686E-2</v>
      </c>
      <c r="Q48">
        <v>4.7628048989254664E-2</v>
      </c>
      <c r="R48">
        <v>2.7080958602670614E-2</v>
      </c>
    </row>
    <row r="49" spans="2:18" x14ac:dyDescent="0.3">
      <c r="B49">
        <v>54.6</v>
      </c>
      <c r="C49">
        <f t="shared" si="4"/>
        <v>2.7856954502966279E-2</v>
      </c>
      <c r="D49">
        <v>20.5</v>
      </c>
      <c r="E49">
        <f t="shared" si="5"/>
        <v>1.4742281737203431E-2</v>
      </c>
      <c r="F49">
        <v>25.5</v>
      </c>
      <c r="G49">
        <f t="shared" si="6"/>
        <v>1.1834457647002798E-2</v>
      </c>
      <c r="I49">
        <v>28</v>
      </c>
      <c r="J49">
        <v>0.4615809214909008</v>
      </c>
      <c r="K49">
        <v>7.752892379343324</v>
      </c>
      <c r="P49">
        <v>2.0239881347746336E-2</v>
      </c>
      <c r="Q49">
        <v>-3.3099948426344838E-2</v>
      </c>
      <c r="R49">
        <v>-3.1010236742560322E-2</v>
      </c>
    </row>
    <row r="50" spans="2:18" x14ac:dyDescent="0.3">
      <c r="B50">
        <v>53.8</v>
      </c>
      <c r="C50">
        <f t="shared" si="4"/>
        <v>-1.4760415583120686E-2</v>
      </c>
      <c r="D50">
        <v>21.5</v>
      </c>
      <c r="E50">
        <f t="shared" si="5"/>
        <v>4.7628048989254664E-2</v>
      </c>
      <c r="F50">
        <v>26.2</v>
      </c>
      <c r="G50">
        <f t="shared" si="6"/>
        <v>2.7080958602670614E-2</v>
      </c>
      <c r="I50">
        <v>29</v>
      </c>
      <c r="J50">
        <v>0.4615809214909008</v>
      </c>
      <c r="K50">
        <v>7.752892379343324</v>
      </c>
      <c r="P50">
        <v>5.8372006221907254E-2</v>
      </c>
      <c r="Q50">
        <v>-2.4332100659530669E-2</v>
      </c>
      <c r="R50">
        <v>-1.9881370553828933E-2</v>
      </c>
    </row>
    <row r="51" spans="2:18" x14ac:dyDescent="0.3">
      <c r="B51">
        <v>54.9</v>
      </c>
      <c r="C51">
        <f t="shared" si="4"/>
        <v>2.0239881347746336E-2</v>
      </c>
      <c r="D51">
        <v>20.8</v>
      </c>
      <c r="E51">
        <f t="shared" si="5"/>
        <v>-3.3099948426344838E-2</v>
      </c>
      <c r="F51">
        <v>25.4</v>
      </c>
      <c r="G51">
        <f t="shared" si="6"/>
        <v>-3.1010236742560322E-2</v>
      </c>
      <c r="I51">
        <v>30</v>
      </c>
      <c r="J51">
        <v>0.4615809214909008</v>
      </c>
      <c r="K51">
        <v>7.752892379343324</v>
      </c>
      <c r="P51">
        <v>2.3770219333911852E-2</v>
      </c>
      <c r="Q51">
        <v>4.3380295630224962E-2</v>
      </c>
      <c r="R51">
        <v>1.9881370553828995E-2</v>
      </c>
    </row>
    <row r="52" spans="2:18" x14ac:dyDescent="0.3">
      <c r="B52">
        <v>58.2</v>
      </c>
      <c r="C52">
        <f t="shared" si="4"/>
        <v>5.8372006221907254E-2</v>
      </c>
      <c r="D52">
        <v>20.3</v>
      </c>
      <c r="E52">
        <f t="shared" si="5"/>
        <v>-2.4332100659530669E-2</v>
      </c>
      <c r="F52">
        <v>24.9</v>
      </c>
      <c r="G52">
        <f t="shared" si="6"/>
        <v>-1.9881370553828933E-2</v>
      </c>
      <c r="I52">
        <v>31</v>
      </c>
      <c r="J52">
        <v>0.4615809214909008</v>
      </c>
      <c r="K52">
        <v>7.752892379343324</v>
      </c>
      <c r="P52">
        <v>4.7510982671051805E-2</v>
      </c>
      <c r="Q52">
        <v>-9.47874395454377E-3</v>
      </c>
      <c r="R52">
        <v>1.5625317903081033E-2</v>
      </c>
    </row>
    <row r="53" spans="2:18" x14ac:dyDescent="0.3">
      <c r="B53">
        <v>59.6</v>
      </c>
      <c r="C53">
        <f t="shared" si="4"/>
        <v>2.3770219333911852E-2</v>
      </c>
      <c r="D53">
        <v>21.2</v>
      </c>
      <c r="E53">
        <f t="shared" si="5"/>
        <v>4.3380295630224962E-2</v>
      </c>
      <c r="F53">
        <v>25.4</v>
      </c>
      <c r="G53">
        <f t="shared" si="6"/>
        <v>1.9881370553828995E-2</v>
      </c>
      <c r="I53">
        <v>32</v>
      </c>
      <c r="J53">
        <v>0.4615809214909008</v>
      </c>
      <c r="K53">
        <v>7.752892379343324</v>
      </c>
      <c r="P53">
        <v>-1.4504686202881688E-2</v>
      </c>
      <c r="Q53">
        <v>2.8170876966696439E-2</v>
      </c>
      <c r="R53">
        <v>6.7441280795532688E-2</v>
      </c>
    </row>
    <row r="54" spans="2:18" x14ac:dyDescent="0.3">
      <c r="B54">
        <v>62.5</v>
      </c>
      <c r="C54">
        <f t="shared" si="4"/>
        <v>4.7510982671051805E-2</v>
      </c>
      <c r="D54">
        <v>21</v>
      </c>
      <c r="E54">
        <f t="shared" si="5"/>
        <v>-9.47874395454377E-3</v>
      </c>
      <c r="F54">
        <v>25.8</v>
      </c>
      <c r="G54">
        <f t="shared" si="6"/>
        <v>1.5625317903081033E-2</v>
      </c>
      <c r="I54">
        <v>33</v>
      </c>
      <c r="J54">
        <v>0.4615809214909008</v>
      </c>
      <c r="K54">
        <v>7.752892379343324</v>
      </c>
      <c r="P54">
        <v>-1.4718172474021534E-2</v>
      </c>
      <c r="Q54">
        <v>-9.302392662313674E-3</v>
      </c>
      <c r="R54">
        <v>-2.9413885206293341E-2</v>
      </c>
    </row>
    <row r="55" spans="2:18" x14ac:dyDescent="0.3">
      <c r="B55">
        <v>61.6</v>
      </c>
      <c r="C55">
        <f t="shared" si="4"/>
        <v>-1.4504686202881688E-2</v>
      </c>
      <c r="D55">
        <v>21.6</v>
      </c>
      <c r="E55">
        <f t="shared" si="5"/>
        <v>2.8170876966696439E-2</v>
      </c>
      <c r="F55">
        <v>27.6</v>
      </c>
      <c r="G55">
        <f t="shared" si="6"/>
        <v>6.7441280795532688E-2</v>
      </c>
      <c r="I55">
        <v>34</v>
      </c>
      <c r="J55">
        <v>0.4615809214909008</v>
      </c>
      <c r="K55">
        <v>7.752892379343324</v>
      </c>
      <c r="P55">
        <v>3.5602465640942091E-2</v>
      </c>
      <c r="Q55">
        <v>-4.2966035883443249E-2</v>
      </c>
      <c r="R55">
        <v>-3.8027395589239253E-2</v>
      </c>
    </row>
    <row r="56" spans="2:18" x14ac:dyDescent="0.3">
      <c r="B56">
        <v>60.7</v>
      </c>
      <c r="C56">
        <f t="shared" si="4"/>
        <v>-1.4718172474021534E-2</v>
      </c>
      <c r="D56">
        <v>21.4</v>
      </c>
      <c r="E56">
        <f t="shared" si="5"/>
        <v>-9.302392662313674E-3</v>
      </c>
      <c r="F56">
        <v>26.8</v>
      </c>
      <c r="G56">
        <f t="shared" si="6"/>
        <v>-2.9413885206293341E-2</v>
      </c>
      <c r="I56">
        <v>35</v>
      </c>
      <c r="J56">
        <v>0.4615809214909008</v>
      </c>
      <c r="K56">
        <v>7.752892379343324</v>
      </c>
      <c r="P56">
        <v>4.0503978934811481E-2</v>
      </c>
      <c r="Q56">
        <v>0</v>
      </c>
      <c r="R56">
        <v>1.1560822401076006E-2</v>
      </c>
    </row>
    <row r="57" spans="2:18" x14ac:dyDescent="0.3">
      <c r="B57">
        <v>62.9</v>
      </c>
      <c r="C57">
        <f t="shared" si="4"/>
        <v>3.5602465640942091E-2</v>
      </c>
      <c r="D57">
        <v>20.5</v>
      </c>
      <c r="E57">
        <f t="shared" si="5"/>
        <v>-4.2966035883443249E-2</v>
      </c>
      <c r="F57">
        <v>25.8</v>
      </c>
      <c r="G57">
        <f t="shared" si="6"/>
        <v>-3.8027395589239253E-2</v>
      </c>
      <c r="I57">
        <v>36</v>
      </c>
      <c r="J57">
        <v>0.4615809214909008</v>
      </c>
      <c r="K57">
        <v>7.752892379343324</v>
      </c>
      <c r="P57">
        <v>2.1148824492976611E-2</v>
      </c>
      <c r="Q57">
        <v>0</v>
      </c>
      <c r="R57">
        <v>-1.5444322427473744E-2</v>
      </c>
    </row>
    <row r="58" spans="2:18" x14ac:dyDescent="0.3">
      <c r="B58">
        <v>65.5</v>
      </c>
      <c r="C58">
        <f t="shared" si="4"/>
        <v>4.0503978934811481E-2</v>
      </c>
      <c r="D58">
        <v>20.5</v>
      </c>
      <c r="E58">
        <f t="shared" si="5"/>
        <v>0</v>
      </c>
      <c r="F58">
        <v>26.1</v>
      </c>
      <c r="G58">
        <f t="shared" si="6"/>
        <v>1.1560822401076006E-2</v>
      </c>
      <c r="I58">
        <v>37</v>
      </c>
      <c r="J58">
        <v>0.4615809214909008</v>
      </c>
      <c r="K58">
        <v>7.752892379343324</v>
      </c>
      <c r="P58">
        <v>-1.9623271184139542E-2</v>
      </c>
      <c r="Q58">
        <v>-2.4692612590371522E-2</v>
      </c>
      <c r="R58">
        <v>-2.3623145763435827E-2</v>
      </c>
    </row>
    <row r="59" spans="2:18" x14ac:dyDescent="0.3">
      <c r="B59">
        <v>66.900000000000006</v>
      </c>
      <c r="C59">
        <f t="shared" si="4"/>
        <v>2.1148824492976611E-2</v>
      </c>
      <c r="D59">
        <v>20.5</v>
      </c>
      <c r="E59">
        <f t="shared" si="5"/>
        <v>0</v>
      </c>
      <c r="F59">
        <v>25.7</v>
      </c>
      <c r="G59">
        <f t="shared" si="6"/>
        <v>-1.5444322427473744E-2</v>
      </c>
      <c r="I59">
        <v>38</v>
      </c>
      <c r="J59">
        <v>0.4615809214909008</v>
      </c>
      <c r="K59">
        <v>7.752892379343324</v>
      </c>
      <c r="P59">
        <v>-1.0728072239998889E-2</v>
      </c>
      <c r="Q59">
        <v>-1.5113637810048184E-2</v>
      </c>
      <c r="R59">
        <v>-1.2024192966801701E-2</v>
      </c>
    </row>
    <row r="60" spans="2:18" x14ac:dyDescent="0.3">
      <c r="B60">
        <v>65.599999999999994</v>
      </c>
      <c r="C60">
        <f t="shared" si="4"/>
        <v>-1.9623271184139542E-2</v>
      </c>
      <c r="D60">
        <v>20</v>
      </c>
      <c r="E60">
        <f t="shared" si="5"/>
        <v>-2.4692612590371522E-2</v>
      </c>
      <c r="F60">
        <v>25.1</v>
      </c>
      <c r="G60">
        <f t="shared" si="6"/>
        <v>-2.3623145763435827E-2</v>
      </c>
      <c r="I60">
        <v>39</v>
      </c>
      <c r="J60">
        <v>0.4615809214909008</v>
      </c>
      <c r="K60">
        <v>7.752892379343324</v>
      </c>
      <c r="P60">
        <v>6.7039243802714574E-2</v>
      </c>
      <c r="Q60">
        <v>1.0101095986503919E-2</v>
      </c>
      <c r="R60">
        <v>8.0321716972642527E-3</v>
      </c>
    </row>
    <row r="61" spans="2:18" x14ac:dyDescent="0.3">
      <c r="B61">
        <v>64.900000000000006</v>
      </c>
      <c r="C61">
        <f t="shared" si="4"/>
        <v>-1.0728072239998889E-2</v>
      </c>
      <c r="D61">
        <v>19.7</v>
      </c>
      <c r="E61">
        <f t="shared" si="5"/>
        <v>-1.5113637810048184E-2</v>
      </c>
      <c r="F61">
        <v>24.8</v>
      </c>
      <c r="G61">
        <f t="shared" si="6"/>
        <v>-1.2024192966801701E-2</v>
      </c>
      <c r="I61">
        <v>40</v>
      </c>
      <c r="J61">
        <v>0.4615809214909008</v>
      </c>
      <c r="K61">
        <v>7.752892379343324</v>
      </c>
      <c r="P61">
        <v>2.7009459907491363E-2</v>
      </c>
      <c r="Q61">
        <v>-2.0305266160745569E-2</v>
      </c>
      <c r="R61">
        <v>-4.4997365930735805E-2</v>
      </c>
    </row>
    <row r="62" spans="2:18" x14ac:dyDescent="0.3">
      <c r="B62">
        <v>69.400000000000006</v>
      </c>
      <c r="C62">
        <f t="shared" si="4"/>
        <v>6.7039243802714574E-2</v>
      </c>
      <c r="D62">
        <v>19.899999999999999</v>
      </c>
      <c r="E62">
        <f t="shared" si="5"/>
        <v>1.0101095986503919E-2</v>
      </c>
      <c r="F62">
        <v>25</v>
      </c>
      <c r="G62">
        <f t="shared" si="6"/>
        <v>8.0321716972642527E-3</v>
      </c>
      <c r="I62">
        <v>41</v>
      </c>
      <c r="J62">
        <v>0.4615809214909008</v>
      </c>
      <c r="K62">
        <v>7.752892379343324</v>
      </c>
      <c r="P62">
        <v>-8.4507545177231243E-3</v>
      </c>
      <c r="Q62">
        <v>-4.1890941709160259E-2</v>
      </c>
      <c r="R62">
        <v>-2.1142436573809237E-2</v>
      </c>
    </row>
    <row r="63" spans="2:18" x14ac:dyDescent="0.3">
      <c r="B63">
        <v>71.3</v>
      </c>
      <c r="C63">
        <f t="shared" si="4"/>
        <v>2.7009459907491363E-2</v>
      </c>
      <c r="D63">
        <v>19.5</v>
      </c>
      <c r="E63">
        <f t="shared" si="5"/>
        <v>-2.0305266160745569E-2</v>
      </c>
      <c r="F63">
        <v>23.9</v>
      </c>
      <c r="G63">
        <f t="shared" si="6"/>
        <v>-4.4997365930735805E-2</v>
      </c>
      <c r="I63">
        <v>42</v>
      </c>
      <c r="J63">
        <v>0.4615809214909008</v>
      </c>
      <c r="K63">
        <v>7.752892379343324</v>
      </c>
      <c r="P63">
        <v>9.440968447107477E-2</v>
      </c>
      <c r="Q63">
        <v>-2.7101929777791269E-2</v>
      </c>
      <c r="R63">
        <v>-3.0371097876298759E-2</v>
      </c>
    </row>
    <row r="64" spans="2:18" x14ac:dyDescent="0.3">
      <c r="B64">
        <v>70.7</v>
      </c>
      <c r="C64">
        <f t="shared" si="4"/>
        <v>-8.4507545177231243E-3</v>
      </c>
      <c r="D64">
        <v>18.7</v>
      </c>
      <c r="E64">
        <f t="shared" si="5"/>
        <v>-4.1890941709160259E-2</v>
      </c>
      <c r="F64">
        <v>23.4</v>
      </c>
      <c r="G64">
        <f t="shared" si="6"/>
        <v>-2.1142436573809237E-2</v>
      </c>
      <c r="I64">
        <v>43</v>
      </c>
      <c r="J64">
        <v>0.4615809214909008</v>
      </c>
      <c r="K64">
        <v>7.752892379343324</v>
      </c>
      <c r="P64">
        <v>4.0358566690844241E-2</v>
      </c>
      <c r="Q64">
        <v>1.6349138001529411E-2</v>
      </c>
      <c r="R64">
        <v>8.4438319146574542E-2</v>
      </c>
    </row>
    <row r="65" spans="2:18" x14ac:dyDescent="0.3">
      <c r="B65">
        <v>77.7</v>
      </c>
      <c r="C65">
        <f t="shared" si="4"/>
        <v>9.440968447107477E-2</v>
      </c>
      <c r="D65">
        <v>18.2</v>
      </c>
      <c r="E65">
        <f t="shared" si="5"/>
        <v>-2.7101929777791269E-2</v>
      </c>
      <c r="F65">
        <v>22.7</v>
      </c>
      <c r="G65">
        <f t="shared" si="6"/>
        <v>-3.0371097876298759E-2</v>
      </c>
      <c r="I65">
        <v>44</v>
      </c>
      <c r="J65">
        <v>0.4615809214909008</v>
      </c>
      <c r="K65">
        <v>7.752892379343324</v>
      </c>
      <c r="P65">
        <v>-1.4944238268276672E-2</v>
      </c>
      <c r="Q65">
        <v>-2.7398974188114388E-2</v>
      </c>
      <c r="R65">
        <v>-2.8749413285985823E-2</v>
      </c>
    </row>
    <row r="66" spans="2:18" x14ac:dyDescent="0.3">
      <c r="B66">
        <v>80.900000000000006</v>
      </c>
      <c r="C66">
        <f t="shared" si="4"/>
        <v>4.0358566690844241E-2</v>
      </c>
      <c r="D66">
        <v>18.5</v>
      </c>
      <c r="E66">
        <f t="shared" si="5"/>
        <v>1.6349138001529411E-2</v>
      </c>
      <c r="F66">
        <v>24.7</v>
      </c>
      <c r="G66">
        <f t="shared" si="6"/>
        <v>8.4438319146574542E-2</v>
      </c>
      <c r="I66">
        <v>45</v>
      </c>
      <c r="J66">
        <v>0.4615809214909008</v>
      </c>
      <c r="K66">
        <v>7.752892379343324</v>
      </c>
      <c r="P66">
        <v>2.9668430662212985E-2</v>
      </c>
      <c r="Q66">
        <v>-1.1173300598125189E-2</v>
      </c>
      <c r="R66">
        <v>5.6695343676545294E-2</v>
      </c>
    </row>
    <row r="67" spans="2:18" x14ac:dyDescent="0.3">
      <c r="B67">
        <v>79.7</v>
      </c>
      <c r="C67">
        <f t="shared" si="4"/>
        <v>-1.4944238268276672E-2</v>
      </c>
      <c r="D67">
        <v>18</v>
      </c>
      <c r="E67">
        <f t="shared" si="5"/>
        <v>-2.7398974188114388E-2</v>
      </c>
      <c r="F67">
        <v>24</v>
      </c>
      <c r="G67">
        <f t="shared" si="6"/>
        <v>-2.8749413285985823E-2</v>
      </c>
      <c r="I67">
        <v>46</v>
      </c>
      <c r="J67">
        <v>0.4615809214909008</v>
      </c>
      <c r="K67">
        <v>7.752892379343324</v>
      </c>
      <c r="P67">
        <v>8.5182665721086112E-2</v>
      </c>
      <c r="Q67">
        <v>5.6022555486697516E-3</v>
      </c>
      <c r="R67">
        <v>5.7377112583302428E-2</v>
      </c>
    </row>
    <row r="68" spans="2:18" x14ac:dyDescent="0.3">
      <c r="B68">
        <v>82.1</v>
      </c>
      <c r="C68">
        <f t="shared" ref="C68:C73" si="7" xml:space="preserve"> LN(B68/B67)</f>
        <v>2.9668430662212985E-2</v>
      </c>
      <c r="D68">
        <v>17.8</v>
      </c>
      <c r="E68">
        <f t="shared" ref="E68:E73" si="8" xml:space="preserve"> LN(D68/D67)</f>
        <v>-1.1173300598125189E-2</v>
      </c>
      <c r="F68">
        <v>25.4</v>
      </c>
      <c r="G68">
        <f t="shared" ref="G68:G73" si="9">LN(F68/F67)</f>
        <v>5.6695343676545294E-2</v>
      </c>
      <c r="I68">
        <v>47</v>
      </c>
      <c r="J68">
        <v>0.4615809214909008</v>
      </c>
      <c r="K68">
        <v>7.752892379343324</v>
      </c>
      <c r="P68">
        <v>2.8667894869571848E-2</v>
      </c>
      <c r="Q68">
        <v>9.0728853389762401E-2</v>
      </c>
      <c r="R68">
        <v>1.1090686694158138E-2</v>
      </c>
    </row>
    <row r="69" spans="2:18" x14ac:dyDescent="0.3">
      <c r="B69">
        <v>89.4</v>
      </c>
      <c r="C69">
        <f t="shared" si="7"/>
        <v>8.5182665721086112E-2</v>
      </c>
      <c r="D69">
        <v>17.899999999999999</v>
      </c>
      <c r="E69">
        <f t="shared" si="8"/>
        <v>5.6022555486697516E-3</v>
      </c>
      <c r="F69">
        <v>26.9</v>
      </c>
      <c r="G69">
        <f t="shared" si="9"/>
        <v>5.7377112583302428E-2</v>
      </c>
      <c r="I69">
        <v>48</v>
      </c>
      <c r="J69">
        <v>0.4615809214909008</v>
      </c>
      <c r="K69">
        <v>7.752892379343324</v>
      </c>
      <c r="P69">
        <v>-1.4231219927949365E-2</v>
      </c>
      <c r="Q69">
        <v>9.2523368897145519E-2</v>
      </c>
      <c r="R69">
        <v>1.0969031370573937E-2</v>
      </c>
    </row>
    <row r="70" spans="2:18" x14ac:dyDescent="0.3">
      <c r="B70">
        <v>92</v>
      </c>
      <c r="C70">
        <f t="shared" si="7"/>
        <v>2.8667894869571848E-2</v>
      </c>
      <c r="D70">
        <v>19.600000000000001</v>
      </c>
      <c r="E70">
        <f t="shared" si="8"/>
        <v>9.0728853389762401E-2</v>
      </c>
      <c r="F70">
        <v>27.2</v>
      </c>
      <c r="G70">
        <f t="shared" si="9"/>
        <v>1.1090686694158138E-2</v>
      </c>
      <c r="I70">
        <v>49</v>
      </c>
      <c r="J70">
        <v>0.4615809214909008</v>
      </c>
      <c r="K70">
        <v>7.752892379343324</v>
      </c>
      <c r="P70">
        <v>3.3021493957590318E-3</v>
      </c>
      <c r="Q70">
        <v>8.8947486016496116E-2</v>
      </c>
      <c r="R70">
        <v>-3.6429912785010919E-3</v>
      </c>
    </row>
    <row r="71" spans="2:18" x14ac:dyDescent="0.3">
      <c r="B71">
        <v>90.7</v>
      </c>
      <c r="C71">
        <f t="shared" si="7"/>
        <v>-1.4231219927949365E-2</v>
      </c>
      <c r="D71">
        <v>21.5</v>
      </c>
      <c r="E71">
        <f t="shared" si="8"/>
        <v>9.2523368897145519E-2</v>
      </c>
      <c r="F71">
        <v>27.5</v>
      </c>
      <c r="G71">
        <f t="shared" si="9"/>
        <v>1.0969031370573937E-2</v>
      </c>
      <c r="I71">
        <v>50</v>
      </c>
      <c r="J71">
        <v>0.4615809214909008</v>
      </c>
      <c r="K71">
        <v>7.752892379343324</v>
      </c>
      <c r="P71">
        <v>5.6608812287229845E-2</v>
      </c>
      <c r="Q71">
        <v>-1.2848142477849024E-2</v>
      </c>
      <c r="R71">
        <v>3.6429912785012298E-3</v>
      </c>
    </row>
    <row r="72" spans="2:18" x14ac:dyDescent="0.3">
      <c r="B72">
        <v>91</v>
      </c>
      <c r="C72">
        <f t="shared" si="7"/>
        <v>3.3021493957590318E-3</v>
      </c>
      <c r="D72">
        <v>23.5</v>
      </c>
      <c r="E72">
        <f t="shared" si="8"/>
        <v>8.8947486016496116E-2</v>
      </c>
      <c r="F72">
        <v>27.4</v>
      </c>
      <c r="G72">
        <f t="shared" si="9"/>
        <v>-3.6429912785010919E-3</v>
      </c>
      <c r="I72">
        <v>51</v>
      </c>
      <c r="J72">
        <v>0.4615809214909008</v>
      </c>
      <c r="K72">
        <v>7.752892379343324</v>
      </c>
    </row>
    <row r="73" spans="2:18" x14ac:dyDescent="0.3">
      <c r="B73">
        <v>96.3</v>
      </c>
      <c r="C73">
        <f t="shared" si="7"/>
        <v>5.6608812287229845E-2</v>
      </c>
      <c r="D73">
        <v>23.2</v>
      </c>
      <c r="E73">
        <f t="shared" si="8"/>
        <v>-1.2848142477849024E-2</v>
      </c>
      <c r="F73">
        <v>27.5</v>
      </c>
      <c r="G73">
        <f t="shared" si="9"/>
        <v>3.6429912785012298E-3</v>
      </c>
      <c r="I73">
        <v>52</v>
      </c>
      <c r="J73">
        <v>0.4615809214909008</v>
      </c>
      <c r="K73">
        <v>7.752892379343324</v>
      </c>
    </row>
    <row r="74" spans="2:18" x14ac:dyDescent="0.3">
      <c r="I74">
        <v>53</v>
      </c>
      <c r="J74">
        <v>0.4615809214909008</v>
      </c>
      <c r="K74">
        <v>7.752892379343324</v>
      </c>
    </row>
    <row r="75" spans="2:18" x14ac:dyDescent="0.3">
      <c r="I75">
        <v>54</v>
      </c>
      <c r="J75">
        <v>0.4615809214909008</v>
      </c>
      <c r="K75">
        <v>7.752892379343324</v>
      </c>
    </row>
    <row r="76" spans="2:18" x14ac:dyDescent="0.3">
      <c r="I76">
        <v>55</v>
      </c>
      <c r="J76">
        <v>0.4615809214909008</v>
      </c>
      <c r="K76">
        <v>7.752892379343324</v>
      </c>
    </row>
    <row r="77" spans="2:18" x14ac:dyDescent="0.3">
      <c r="I77">
        <v>56</v>
      </c>
      <c r="J77">
        <v>0.4615809214909008</v>
      </c>
      <c r="K77">
        <v>7.752892379343324</v>
      </c>
    </row>
    <row r="78" spans="2:18" x14ac:dyDescent="0.3">
      <c r="I78">
        <v>57</v>
      </c>
      <c r="J78">
        <v>0.4615809214909008</v>
      </c>
      <c r="K78">
        <v>7.752892379343324</v>
      </c>
    </row>
    <row r="79" spans="2:18" x14ac:dyDescent="0.3">
      <c r="I79">
        <v>58</v>
      </c>
      <c r="J79">
        <v>0.4615809214909008</v>
      </c>
      <c r="K79">
        <v>7.752892379343324</v>
      </c>
    </row>
    <row r="80" spans="2:18" x14ac:dyDescent="0.3">
      <c r="I80">
        <v>59</v>
      </c>
      <c r="J80">
        <v>0.4615809214909008</v>
      </c>
      <c r="K80">
        <v>7.752892379343324</v>
      </c>
    </row>
    <row r="81" spans="9:11" x14ac:dyDescent="0.3">
      <c r="I81">
        <v>60</v>
      </c>
      <c r="J81">
        <v>0.4615809214909008</v>
      </c>
      <c r="K81">
        <v>7.752892379343324</v>
      </c>
    </row>
    <row r="82" spans="9:11" x14ac:dyDescent="0.3">
      <c r="I82">
        <v>61</v>
      </c>
      <c r="J82">
        <v>0.4615809214909008</v>
      </c>
      <c r="K82">
        <v>7.752892379343324</v>
      </c>
    </row>
    <row r="83" spans="9:11" x14ac:dyDescent="0.3">
      <c r="I83">
        <v>62</v>
      </c>
      <c r="J83">
        <v>0.4615809214909008</v>
      </c>
      <c r="K83">
        <v>7.752892379343324</v>
      </c>
    </row>
    <row r="84" spans="9:11" x14ac:dyDescent="0.3">
      <c r="I84">
        <v>63</v>
      </c>
      <c r="J84">
        <v>0.4615809214909008</v>
      </c>
      <c r="K84">
        <v>7.752892379343324</v>
      </c>
    </row>
    <row r="85" spans="9:11" x14ac:dyDescent="0.3">
      <c r="I85">
        <v>64</v>
      </c>
      <c r="J85">
        <v>0.4615809214909008</v>
      </c>
      <c r="K85">
        <v>7.752892379343324</v>
      </c>
    </row>
    <row r="86" spans="9:11" x14ac:dyDescent="0.3">
      <c r="I86">
        <v>65</v>
      </c>
      <c r="J86">
        <v>0.4615809214909008</v>
      </c>
      <c r="K86">
        <v>7.752892379343324</v>
      </c>
    </row>
    <row r="87" spans="9:11" x14ac:dyDescent="0.3">
      <c r="I87">
        <v>66</v>
      </c>
      <c r="J87">
        <v>0.4615809214909008</v>
      </c>
      <c r="K87">
        <v>7.752892379343324</v>
      </c>
    </row>
    <row r="88" spans="9:11" x14ac:dyDescent="0.3">
      <c r="I88">
        <v>67</v>
      </c>
      <c r="J88">
        <v>0.4615809214909008</v>
      </c>
      <c r="K88">
        <v>7.752892379343324</v>
      </c>
    </row>
    <row r="89" spans="9:11" x14ac:dyDescent="0.3">
      <c r="I89">
        <v>68</v>
      </c>
      <c r="J89">
        <v>0.4615809214909008</v>
      </c>
      <c r="K89">
        <v>7.752892379343324</v>
      </c>
    </row>
    <row r="90" spans="9:11" x14ac:dyDescent="0.3">
      <c r="I90">
        <v>69</v>
      </c>
      <c r="J90">
        <v>0.4615809214909008</v>
      </c>
      <c r="K90">
        <v>7.752892379343324</v>
      </c>
    </row>
    <row r="91" spans="9:11" x14ac:dyDescent="0.3">
      <c r="I91">
        <v>70</v>
      </c>
      <c r="J91">
        <v>0.4615809214909008</v>
      </c>
      <c r="K91">
        <v>7.752892379343324</v>
      </c>
    </row>
    <row r="92" spans="9:11" x14ac:dyDescent="0.3">
      <c r="I92">
        <v>71</v>
      </c>
      <c r="J92">
        <v>0.4615809214909008</v>
      </c>
      <c r="K92">
        <v>7.752892379343324</v>
      </c>
    </row>
    <row r="93" spans="9:11" x14ac:dyDescent="0.3">
      <c r="I93">
        <v>72</v>
      </c>
      <c r="J93">
        <v>0.4615809214909008</v>
      </c>
      <c r="K93">
        <v>7.752892379343324</v>
      </c>
    </row>
    <row r="94" spans="9:11" x14ac:dyDescent="0.3">
      <c r="I94">
        <v>73</v>
      </c>
      <c r="J94">
        <v>0.4615809214909008</v>
      </c>
      <c r="K94">
        <v>7.752892379343324</v>
      </c>
    </row>
    <row r="95" spans="9:11" x14ac:dyDescent="0.3">
      <c r="I95">
        <v>74</v>
      </c>
      <c r="J95">
        <v>0.4615809214909008</v>
      </c>
      <c r="K95">
        <v>7.752892379343324</v>
      </c>
    </row>
    <row r="96" spans="9:11" x14ac:dyDescent="0.3">
      <c r="I96">
        <v>75</v>
      </c>
      <c r="J96">
        <v>0.4615809214909008</v>
      </c>
      <c r="K96">
        <v>7.752892379343324</v>
      </c>
    </row>
    <row r="97" spans="9:11" x14ac:dyDescent="0.3">
      <c r="I97">
        <v>76</v>
      </c>
      <c r="J97">
        <v>0.4615809214909008</v>
      </c>
      <c r="K97">
        <v>7.752892379343324</v>
      </c>
    </row>
    <row r="98" spans="9:11" x14ac:dyDescent="0.3">
      <c r="I98">
        <v>77</v>
      </c>
      <c r="J98">
        <v>0.4615809214909008</v>
      </c>
      <c r="K98">
        <v>7.752892379343324</v>
      </c>
    </row>
    <row r="99" spans="9:11" x14ac:dyDescent="0.3">
      <c r="I99">
        <v>78</v>
      </c>
      <c r="J99">
        <v>0.4615809214909008</v>
      </c>
      <c r="K99">
        <v>7.752892379343324</v>
      </c>
    </row>
    <row r="100" spans="9:11" x14ac:dyDescent="0.3">
      <c r="I100">
        <v>79</v>
      </c>
      <c r="J100">
        <v>0.4615809214909008</v>
      </c>
      <c r="K100">
        <v>7.752892379343324</v>
      </c>
    </row>
    <row r="101" spans="9:11" x14ac:dyDescent="0.3">
      <c r="I101">
        <v>80</v>
      </c>
      <c r="J101">
        <v>0.4615809214909008</v>
      </c>
      <c r="K101">
        <v>7.752892379343324</v>
      </c>
    </row>
    <row r="102" spans="9:11" x14ac:dyDescent="0.3">
      <c r="I102">
        <v>81</v>
      </c>
      <c r="J102">
        <v>0.4615809214909008</v>
      </c>
      <c r="K102">
        <v>7.752892379343324</v>
      </c>
    </row>
    <row r="103" spans="9:11" x14ac:dyDescent="0.3">
      <c r="I103">
        <v>82</v>
      </c>
      <c r="J103">
        <v>0.4615809214909008</v>
      </c>
      <c r="K103">
        <v>7.752892379343324</v>
      </c>
    </row>
    <row r="104" spans="9:11" x14ac:dyDescent="0.3">
      <c r="I104">
        <v>83</v>
      </c>
      <c r="J104">
        <v>0.4615809214909008</v>
      </c>
      <c r="K104">
        <v>7.752892379343324</v>
      </c>
    </row>
    <row r="105" spans="9:11" x14ac:dyDescent="0.3">
      <c r="I105">
        <v>84</v>
      </c>
      <c r="J105">
        <v>0.4615809214909008</v>
      </c>
      <c r="K105">
        <v>7.752892379343324</v>
      </c>
    </row>
    <row r="106" spans="9:11" x14ac:dyDescent="0.3">
      <c r="I106">
        <v>85</v>
      </c>
      <c r="J106">
        <v>0.4615809214909008</v>
      </c>
      <c r="K106">
        <v>7.752892379343324</v>
      </c>
    </row>
    <row r="107" spans="9:11" x14ac:dyDescent="0.3">
      <c r="I107">
        <v>86</v>
      </c>
      <c r="J107">
        <v>0.4615809214909008</v>
      </c>
      <c r="K107">
        <v>7.752892379343324</v>
      </c>
    </row>
    <row r="108" spans="9:11" x14ac:dyDescent="0.3">
      <c r="I108">
        <v>87</v>
      </c>
      <c r="J108">
        <v>0.4615809214909008</v>
      </c>
      <c r="K108">
        <v>7.752892379343324</v>
      </c>
    </row>
    <row r="109" spans="9:11" x14ac:dyDescent="0.3">
      <c r="I109">
        <v>88</v>
      </c>
      <c r="J109">
        <v>0.4615809214909008</v>
      </c>
      <c r="K109">
        <v>7.752892379343324</v>
      </c>
    </row>
    <row r="110" spans="9:11" x14ac:dyDescent="0.3">
      <c r="I110">
        <v>89</v>
      </c>
      <c r="J110">
        <v>0.4615809214909008</v>
      </c>
      <c r="K110">
        <v>7.752892379343324</v>
      </c>
    </row>
    <row r="111" spans="9:11" x14ac:dyDescent="0.3">
      <c r="I111">
        <v>90</v>
      </c>
      <c r="J111">
        <v>0.4615809214909008</v>
      </c>
      <c r="K111">
        <v>7.752892379343324</v>
      </c>
    </row>
    <row r="112" spans="9:11" x14ac:dyDescent="0.3">
      <c r="I112">
        <v>91</v>
      </c>
      <c r="J112">
        <v>0.4615809214909008</v>
      </c>
      <c r="K112">
        <v>7.752892379343324</v>
      </c>
    </row>
    <row r="113" spans="9:11" x14ac:dyDescent="0.3">
      <c r="I113">
        <v>92</v>
      </c>
      <c r="J113">
        <v>0.4615809214909008</v>
      </c>
      <c r="K113">
        <v>7.752892379343324</v>
      </c>
    </row>
    <row r="114" spans="9:11" x14ac:dyDescent="0.3">
      <c r="I114">
        <v>93</v>
      </c>
      <c r="J114">
        <v>0.4615809214909008</v>
      </c>
      <c r="K114">
        <v>7.752892379343324</v>
      </c>
    </row>
    <row r="115" spans="9:11" x14ac:dyDescent="0.3">
      <c r="I115">
        <v>94</v>
      </c>
      <c r="J115">
        <v>0.4615809214909008</v>
      </c>
      <c r="K115">
        <v>7.752892379343324</v>
      </c>
    </row>
    <row r="116" spans="9:11" x14ac:dyDescent="0.3">
      <c r="I116">
        <v>95</v>
      </c>
      <c r="J116">
        <v>0.4615809214909008</v>
      </c>
      <c r="K116">
        <v>7.752892379343324</v>
      </c>
    </row>
    <row r="117" spans="9:11" x14ac:dyDescent="0.3">
      <c r="I117">
        <v>96</v>
      </c>
      <c r="J117">
        <v>0.4615809214909008</v>
      </c>
      <c r="K117">
        <v>7.752892379343324</v>
      </c>
    </row>
    <row r="118" spans="9:11" x14ac:dyDescent="0.3">
      <c r="I118">
        <v>97</v>
      </c>
      <c r="J118">
        <v>0.4615809214909008</v>
      </c>
      <c r="K118">
        <v>7.752892379343324</v>
      </c>
    </row>
    <row r="119" spans="9:11" x14ac:dyDescent="0.3">
      <c r="I119">
        <v>98</v>
      </c>
      <c r="J119">
        <v>0.4615809214909008</v>
      </c>
      <c r="K119">
        <v>7.752892379343324</v>
      </c>
    </row>
    <row r="120" spans="9:11" x14ac:dyDescent="0.3">
      <c r="I120">
        <v>99</v>
      </c>
      <c r="J120">
        <v>0.4615809214909008</v>
      </c>
      <c r="K120">
        <v>7.752892379343324</v>
      </c>
    </row>
    <row r="121" spans="9:11" x14ac:dyDescent="0.3">
      <c r="I121">
        <v>100</v>
      </c>
      <c r="J121">
        <v>0.4615809214909008</v>
      </c>
      <c r="K121">
        <v>7.752892379343324</v>
      </c>
    </row>
    <row r="122" spans="9:11" x14ac:dyDescent="0.3">
      <c r="I122">
        <v>101</v>
      </c>
      <c r="J122">
        <v>0.4615809214909008</v>
      </c>
      <c r="K122">
        <v>7.752892379343324</v>
      </c>
    </row>
    <row r="123" spans="9:11" x14ac:dyDescent="0.3">
      <c r="I123">
        <v>102</v>
      </c>
      <c r="J123">
        <v>0.4615809214909008</v>
      </c>
      <c r="K123">
        <v>7.752892379343324</v>
      </c>
    </row>
    <row r="124" spans="9:11" x14ac:dyDescent="0.3">
      <c r="I124">
        <v>103</v>
      </c>
      <c r="J124">
        <v>0.4615809214909008</v>
      </c>
      <c r="K124">
        <v>7.752892379343324</v>
      </c>
    </row>
    <row r="125" spans="9:11" x14ac:dyDescent="0.3">
      <c r="I125">
        <v>104</v>
      </c>
      <c r="J125">
        <v>0.4615809214909008</v>
      </c>
      <c r="K125">
        <v>7.752892379343324</v>
      </c>
    </row>
    <row r="126" spans="9:11" x14ac:dyDescent="0.3">
      <c r="I126">
        <v>105</v>
      </c>
      <c r="J126">
        <v>0.4615809214909008</v>
      </c>
      <c r="K126">
        <v>7.752892379343324</v>
      </c>
    </row>
    <row r="127" spans="9:11" x14ac:dyDescent="0.3">
      <c r="I127">
        <v>106</v>
      </c>
      <c r="J127">
        <v>0.4615809214909008</v>
      </c>
      <c r="K127">
        <v>7.752892379343324</v>
      </c>
    </row>
    <row r="128" spans="9:11" x14ac:dyDescent="0.3">
      <c r="I128">
        <v>107</v>
      </c>
      <c r="J128">
        <v>0.4615809214909008</v>
      </c>
      <c r="K128">
        <v>7.752892379343324</v>
      </c>
    </row>
    <row r="129" spans="9:11" x14ac:dyDescent="0.3">
      <c r="I129">
        <v>108</v>
      </c>
      <c r="J129">
        <v>0.4615809214909008</v>
      </c>
      <c r="K129">
        <v>7.752892379343324</v>
      </c>
    </row>
    <row r="130" spans="9:11" x14ac:dyDescent="0.3">
      <c r="I130">
        <v>109</v>
      </c>
      <c r="J130">
        <v>0.4615809214909008</v>
      </c>
      <c r="K130">
        <v>7.752892379343324</v>
      </c>
    </row>
    <row r="131" spans="9:11" x14ac:dyDescent="0.3">
      <c r="I131">
        <v>110</v>
      </c>
      <c r="J131">
        <v>0.4615809214909008</v>
      </c>
      <c r="K131">
        <v>7.752892379343324</v>
      </c>
    </row>
    <row r="132" spans="9:11" x14ac:dyDescent="0.3">
      <c r="I132">
        <v>111</v>
      </c>
      <c r="J132">
        <v>0.4615809214909008</v>
      </c>
      <c r="K132">
        <v>7.752892379343324</v>
      </c>
    </row>
    <row r="133" spans="9:11" x14ac:dyDescent="0.3">
      <c r="I133">
        <v>112</v>
      </c>
      <c r="J133">
        <v>0.4615809214909008</v>
      </c>
      <c r="K133">
        <v>7.752892379343324</v>
      </c>
    </row>
    <row r="134" spans="9:11" x14ac:dyDescent="0.3">
      <c r="I134">
        <v>113</v>
      </c>
      <c r="J134">
        <v>0.4615809214909008</v>
      </c>
      <c r="K134">
        <v>7.752892379343324</v>
      </c>
    </row>
    <row r="135" spans="9:11" x14ac:dyDescent="0.3">
      <c r="I135">
        <v>114</v>
      </c>
      <c r="J135">
        <v>0.4615809214909008</v>
      </c>
      <c r="K135">
        <v>7.752892379343324</v>
      </c>
    </row>
    <row r="136" spans="9:11" x14ac:dyDescent="0.3">
      <c r="I136">
        <v>115</v>
      </c>
      <c r="J136">
        <v>0.4615809214909008</v>
      </c>
      <c r="K136">
        <v>7.752892379343324</v>
      </c>
    </row>
    <row r="137" spans="9:11" x14ac:dyDescent="0.3">
      <c r="I137">
        <v>116</v>
      </c>
      <c r="J137">
        <v>0.4615809214909008</v>
      </c>
      <c r="K137">
        <v>7.752892379343324</v>
      </c>
    </row>
    <row r="138" spans="9:11" x14ac:dyDescent="0.3">
      <c r="I138">
        <v>117</v>
      </c>
      <c r="J138">
        <v>0.4615809214909008</v>
      </c>
      <c r="K138">
        <v>7.752892379343324</v>
      </c>
    </row>
    <row r="139" spans="9:11" x14ac:dyDescent="0.3">
      <c r="I139">
        <v>118</v>
      </c>
      <c r="J139">
        <v>0.4615809214909008</v>
      </c>
      <c r="K139">
        <v>7.752892379343324</v>
      </c>
    </row>
    <row r="140" spans="9:11" x14ac:dyDescent="0.3">
      <c r="I140">
        <v>119</v>
      </c>
      <c r="J140">
        <v>0.4615809214909008</v>
      </c>
      <c r="K140">
        <v>7.752892379343324</v>
      </c>
    </row>
    <row r="141" spans="9:11" x14ac:dyDescent="0.3">
      <c r="I141">
        <v>120</v>
      </c>
      <c r="J141">
        <v>0.4615809214909008</v>
      </c>
      <c r="K141">
        <v>7.752892379343324</v>
      </c>
    </row>
    <row r="142" spans="9:11" x14ac:dyDescent="0.3">
      <c r="I142">
        <v>121</v>
      </c>
      <c r="J142">
        <v>0.4615809214909008</v>
      </c>
      <c r="K142">
        <v>7.752892379343324</v>
      </c>
    </row>
    <row r="143" spans="9:11" x14ac:dyDescent="0.3">
      <c r="I143">
        <v>122</v>
      </c>
      <c r="J143">
        <v>0.4615809214909008</v>
      </c>
      <c r="K143">
        <v>7.752892379343324</v>
      </c>
    </row>
    <row r="144" spans="9:11" x14ac:dyDescent="0.3">
      <c r="I144">
        <v>123</v>
      </c>
      <c r="J144">
        <v>0.4615809214909008</v>
      </c>
      <c r="K144">
        <v>7.752892379343324</v>
      </c>
    </row>
    <row r="145" spans="9:11" x14ac:dyDescent="0.3">
      <c r="I145">
        <v>124</v>
      </c>
      <c r="J145">
        <v>0.4615809214909008</v>
      </c>
      <c r="K145">
        <v>7.752892379343324</v>
      </c>
    </row>
    <row r="146" spans="9:11" x14ac:dyDescent="0.3">
      <c r="I146">
        <v>125</v>
      </c>
      <c r="J146">
        <v>0.4615809214909008</v>
      </c>
      <c r="K146">
        <v>7.752892379343324</v>
      </c>
    </row>
    <row r="147" spans="9:11" x14ac:dyDescent="0.3">
      <c r="I147">
        <v>126</v>
      </c>
      <c r="J147">
        <v>0.4615809214909008</v>
      </c>
      <c r="K147">
        <v>7.752892379343324</v>
      </c>
    </row>
    <row r="148" spans="9:11" x14ac:dyDescent="0.3">
      <c r="I148">
        <v>127</v>
      </c>
      <c r="J148">
        <v>0.4615809214909008</v>
      </c>
      <c r="K148">
        <v>7.752892379343324</v>
      </c>
    </row>
    <row r="149" spans="9:11" x14ac:dyDescent="0.3">
      <c r="I149">
        <v>128</v>
      </c>
      <c r="J149">
        <v>0.4615809214909008</v>
      </c>
      <c r="K149">
        <v>7.752892379343324</v>
      </c>
    </row>
    <row r="150" spans="9:11" x14ac:dyDescent="0.3">
      <c r="I150">
        <v>129</v>
      </c>
      <c r="J150">
        <v>0.4615809214909008</v>
      </c>
      <c r="K150">
        <v>7.752892379343324</v>
      </c>
    </row>
    <row r="151" spans="9:11" x14ac:dyDescent="0.3">
      <c r="I151">
        <v>130</v>
      </c>
      <c r="J151">
        <v>0.4615809214909008</v>
      </c>
      <c r="K151">
        <v>7.752892379343324</v>
      </c>
    </row>
    <row r="152" spans="9:11" x14ac:dyDescent="0.3">
      <c r="I152">
        <v>131</v>
      </c>
      <c r="J152">
        <v>0.4615809214909008</v>
      </c>
      <c r="K152">
        <v>7.752892379343324</v>
      </c>
    </row>
    <row r="153" spans="9:11" x14ac:dyDescent="0.3">
      <c r="I153">
        <v>132</v>
      </c>
      <c r="J153">
        <v>0.4615809214909008</v>
      </c>
      <c r="K153">
        <v>7.752892379343324</v>
      </c>
    </row>
    <row r="154" spans="9:11" x14ac:dyDescent="0.3">
      <c r="I154">
        <v>133</v>
      </c>
      <c r="J154">
        <v>0.4615809214909008</v>
      </c>
      <c r="K154">
        <v>7.752892379343324</v>
      </c>
    </row>
    <row r="155" spans="9:11" x14ac:dyDescent="0.3">
      <c r="I155">
        <v>134</v>
      </c>
      <c r="J155">
        <v>0.4615809214909008</v>
      </c>
      <c r="K155">
        <v>7.752892379343324</v>
      </c>
    </row>
    <row r="156" spans="9:11" x14ac:dyDescent="0.3">
      <c r="I156">
        <v>135</v>
      </c>
      <c r="J156">
        <v>0.4615809214909008</v>
      </c>
      <c r="K156">
        <v>7.752892379343324</v>
      </c>
    </row>
    <row r="157" spans="9:11" x14ac:dyDescent="0.3">
      <c r="I157">
        <v>136</v>
      </c>
      <c r="J157">
        <v>0.4615809214909008</v>
      </c>
      <c r="K157">
        <v>7.752892379343324</v>
      </c>
    </row>
    <row r="158" spans="9:11" x14ac:dyDescent="0.3">
      <c r="I158">
        <v>137</v>
      </c>
      <c r="J158">
        <v>0.4615809214909008</v>
      </c>
      <c r="K158">
        <v>7.752892379343324</v>
      </c>
    </row>
    <row r="159" spans="9:11" x14ac:dyDescent="0.3">
      <c r="I159">
        <v>138</v>
      </c>
      <c r="J159">
        <v>0.4615809214909008</v>
      </c>
      <c r="K159">
        <v>7.752892379343324</v>
      </c>
    </row>
    <row r="160" spans="9:11" x14ac:dyDescent="0.3">
      <c r="I160">
        <v>139</v>
      </c>
      <c r="J160">
        <v>0.4615809214909008</v>
      </c>
      <c r="K160">
        <v>7.752892379343324</v>
      </c>
    </row>
    <row r="161" spans="9:11" x14ac:dyDescent="0.3">
      <c r="I161">
        <v>140</v>
      </c>
      <c r="J161">
        <v>0.4615809214909008</v>
      </c>
      <c r="K161">
        <v>7.752892379343324</v>
      </c>
    </row>
    <row r="162" spans="9:11" x14ac:dyDescent="0.3">
      <c r="I162">
        <v>141</v>
      </c>
      <c r="J162">
        <v>0.4615809214909008</v>
      </c>
      <c r="K162">
        <v>7.752892379343324</v>
      </c>
    </row>
    <row r="163" spans="9:11" x14ac:dyDescent="0.3">
      <c r="I163">
        <v>142</v>
      </c>
      <c r="J163">
        <v>0.4615809214909008</v>
      </c>
      <c r="K163">
        <v>7.752892379343324</v>
      </c>
    </row>
    <row r="164" spans="9:11" x14ac:dyDescent="0.3">
      <c r="I164">
        <v>143</v>
      </c>
      <c r="J164">
        <v>0.4615809214909008</v>
      </c>
      <c r="K164">
        <v>7.752892379343324</v>
      </c>
    </row>
    <row r="165" spans="9:11" x14ac:dyDescent="0.3">
      <c r="I165">
        <v>144</v>
      </c>
      <c r="J165">
        <v>0.4615809214909008</v>
      </c>
      <c r="K165">
        <v>7.752892379343324</v>
      </c>
    </row>
    <row r="166" spans="9:11" x14ac:dyDescent="0.3">
      <c r="I166">
        <v>145</v>
      </c>
      <c r="J166">
        <v>0.4615809214909008</v>
      </c>
      <c r="K166">
        <v>7.752892379343324</v>
      </c>
    </row>
    <row r="167" spans="9:11" x14ac:dyDescent="0.3">
      <c r="I167">
        <v>146</v>
      </c>
      <c r="J167">
        <v>0.4615809214909008</v>
      </c>
      <c r="K167">
        <v>7.752892379343324</v>
      </c>
    </row>
    <row r="168" spans="9:11" x14ac:dyDescent="0.3">
      <c r="I168">
        <v>147</v>
      </c>
      <c r="J168">
        <v>0.4615809214909008</v>
      </c>
      <c r="K168">
        <v>7.752892379343324</v>
      </c>
    </row>
    <row r="169" spans="9:11" x14ac:dyDescent="0.3">
      <c r="I169">
        <v>148</v>
      </c>
      <c r="J169">
        <v>0.4615809214909008</v>
      </c>
      <c r="K169">
        <v>7.752892379343324</v>
      </c>
    </row>
    <row r="170" spans="9:11" x14ac:dyDescent="0.3">
      <c r="I170">
        <v>149</v>
      </c>
      <c r="J170">
        <v>0.4615809214909008</v>
      </c>
      <c r="K170">
        <v>7.752892379343324</v>
      </c>
    </row>
    <row r="171" spans="9:11" x14ac:dyDescent="0.3">
      <c r="I171">
        <v>150</v>
      </c>
      <c r="J171">
        <v>0.4615809214909008</v>
      </c>
      <c r="K171">
        <v>7.752892379343324</v>
      </c>
    </row>
    <row r="172" spans="9:11" x14ac:dyDescent="0.3">
      <c r="I172">
        <v>151</v>
      </c>
      <c r="J172">
        <v>0.4615809214909008</v>
      </c>
      <c r="K172">
        <v>7.752892379343324</v>
      </c>
    </row>
    <row r="173" spans="9:11" x14ac:dyDescent="0.3">
      <c r="I173">
        <v>152</v>
      </c>
      <c r="J173">
        <v>0.4615809214909008</v>
      </c>
      <c r="K173">
        <v>7.752892379343324</v>
      </c>
    </row>
    <row r="174" spans="9:11" x14ac:dyDescent="0.3">
      <c r="I174">
        <v>153</v>
      </c>
      <c r="J174">
        <v>0.4615809214909008</v>
      </c>
      <c r="K174">
        <v>7.752892379343324</v>
      </c>
    </row>
    <row r="175" spans="9:11" x14ac:dyDescent="0.3">
      <c r="I175">
        <v>154</v>
      </c>
      <c r="J175">
        <v>0.4615809214909008</v>
      </c>
      <c r="K175">
        <v>7.752892379343324</v>
      </c>
    </row>
    <row r="176" spans="9:11" x14ac:dyDescent="0.3">
      <c r="I176">
        <v>155</v>
      </c>
      <c r="J176">
        <v>0.4615809214909008</v>
      </c>
      <c r="K176">
        <v>7.752892379343324</v>
      </c>
    </row>
    <row r="177" spans="9:11" x14ac:dyDescent="0.3">
      <c r="I177">
        <v>156</v>
      </c>
      <c r="J177">
        <v>0.4615809214909008</v>
      </c>
      <c r="K177">
        <v>7.752892379343324</v>
      </c>
    </row>
    <row r="178" spans="9:11" x14ac:dyDescent="0.3">
      <c r="I178">
        <v>157</v>
      </c>
      <c r="J178">
        <v>0.4615809214909008</v>
      </c>
      <c r="K178">
        <v>7.752892379343324</v>
      </c>
    </row>
    <row r="179" spans="9:11" x14ac:dyDescent="0.3">
      <c r="I179">
        <v>158</v>
      </c>
      <c r="J179">
        <v>0.4615809214909008</v>
      </c>
      <c r="K179">
        <v>7.752892379343324</v>
      </c>
    </row>
    <row r="180" spans="9:11" x14ac:dyDescent="0.3">
      <c r="I180">
        <v>159</v>
      </c>
      <c r="J180">
        <v>0.4615809214909008</v>
      </c>
      <c r="K180">
        <v>7.752892379343324</v>
      </c>
    </row>
    <row r="181" spans="9:11" x14ac:dyDescent="0.3">
      <c r="I181">
        <v>160</v>
      </c>
      <c r="J181">
        <v>0.4615809214909008</v>
      </c>
      <c r="K181">
        <v>7.752892379343324</v>
      </c>
    </row>
    <row r="182" spans="9:11" x14ac:dyDescent="0.3">
      <c r="I182">
        <v>161</v>
      </c>
      <c r="J182">
        <v>0.4615809214909008</v>
      </c>
      <c r="K182">
        <v>7.752892379343324</v>
      </c>
    </row>
    <row r="183" spans="9:11" x14ac:dyDescent="0.3">
      <c r="I183">
        <v>162</v>
      </c>
      <c r="J183">
        <v>0.4615809214909008</v>
      </c>
      <c r="K183">
        <v>7.752892379343324</v>
      </c>
    </row>
    <row r="184" spans="9:11" x14ac:dyDescent="0.3">
      <c r="I184">
        <v>163</v>
      </c>
      <c r="J184">
        <v>0.4615809214909008</v>
      </c>
      <c r="K184">
        <v>7.752892379343324</v>
      </c>
    </row>
    <row r="185" spans="9:11" x14ac:dyDescent="0.3">
      <c r="I185">
        <v>164</v>
      </c>
      <c r="J185">
        <v>0.4615809214909008</v>
      </c>
      <c r="K185">
        <v>7.752892379343324</v>
      </c>
    </row>
    <row r="186" spans="9:11" x14ac:dyDescent="0.3">
      <c r="I186">
        <v>165</v>
      </c>
      <c r="J186">
        <v>0.4615809214909008</v>
      </c>
      <c r="K186">
        <v>7.752892379343324</v>
      </c>
    </row>
    <row r="187" spans="9:11" x14ac:dyDescent="0.3">
      <c r="I187">
        <v>166</v>
      </c>
      <c r="J187">
        <v>0.4615809214909008</v>
      </c>
      <c r="K187">
        <v>7.752892379343324</v>
      </c>
    </row>
    <row r="188" spans="9:11" x14ac:dyDescent="0.3">
      <c r="I188">
        <v>167</v>
      </c>
      <c r="J188">
        <v>0.4615809214909008</v>
      </c>
      <c r="K188">
        <v>7.752892379343324</v>
      </c>
    </row>
    <row r="189" spans="9:11" x14ac:dyDescent="0.3">
      <c r="I189">
        <v>168</v>
      </c>
      <c r="J189">
        <v>0.4615809214909008</v>
      </c>
      <c r="K189">
        <v>7.752892379343324</v>
      </c>
    </row>
    <row r="190" spans="9:11" x14ac:dyDescent="0.3">
      <c r="I190">
        <v>169</v>
      </c>
      <c r="J190">
        <v>0.4615809214909008</v>
      </c>
      <c r="K190">
        <v>7.752892379343324</v>
      </c>
    </row>
    <row r="191" spans="9:11" x14ac:dyDescent="0.3">
      <c r="I191">
        <v>170</v>
      </c>
      <c r="J191">
        <v>0.4615809214909008</v>
      </c>
      <c r="K191">
        <v>7.752892379343324</v>
      </c>
    </row>
    <row r="192" spans="9:11" x14ac:dyDescent="0.3">
      <c r="I192">
        <v>171</v>
      </c>
      <c r="J192">
        <v>0.4615809214909008</v>
      </c>
      <c r="K192">
        <v>7.752892379343324</v>
      </c>
    </row>
    <row r="193" spans="9:11" x14ac:dyDescent="0.3">
      <c r="I193">
        <v>172</v>
      </c>
      <c r="J193">
        <v>0.4615809214909008</v>
      </c>
      <c r="K193">
        <v>7.752892379343324</v>
      </c>
    </row>
    <row r="194" spans="9:11" x14ac:dyDescent="0.3">
      <c r="I194">
        <v>173</v>
      </c>
      <c r="J194">
        <v>0.4615809214909008</v>
      </c>
      <c r="K194">
        <v>7.752892379343324</v>
      </c>
    </row>
    <row r="195" spans="9:11" x14ac:dyDescent="0.3">
      <c r="I195">
        <v>174</v>
      </c>
      <c r="J195">
        <v>0.4615809214909008</v>
      </c>
      <c r="K195">
        <v>7.752892379343324</v>
      </c>
    </row>
    <row r="196" spans="9:11" x14ac:dyDescent="0.3">
      <c r="I196">
        <v>175</v>
      </c>
      <c r="J196">
        <v>0.4615809214909008</v>
      </c>
      <c r="K196">
        <v>7.752892379343324</v>
      </c>
    </row>
    <row r="197" spans="9:11" x14ac:dyDescent="0.3">
      <c r="I197">
        <v>176</v>
      </c>
      <c r="J197">
        <v>0.4615809214909008</v>
      </c>
      <c r="K197">
        <v>7.752892379343324</v>
      </c>
    </row>
    <row r="198" spans="9:11" x14ac:dyDescent="0.3">
      <c r="I198">
        <v>177</v>
      </c>
      <c r="J198">
        <v>0.4615809214909008</v>
      </c>
      <c r="K198">
        <v>7.752892379343324</v>
      </c>
    </row>
    <row r="199" spans="9:11" x14ac:dyDescent="0.3">
      <c r="I199">
        <v>178</v>
      </c>
      <c r="J199">
        <v>0.4615809214909008</v>
      </c>
      <c r="K199">
        <v>7.752892379343324</v>
      </c>
    </row>
    <row r="200" spans="9:11" x14ac:dyDescent="0.3">
      <c r="I200">
        <v>179</v>
      </c>
      <c r="J200">
        <v>0.4615809214909008</v>
      </c>
      <c r="K200">
        <v>7.752892379343324</v>
      </c>
    </row>
    <row r="201" spans="9:11" x14ac:dyDescent="0.3">
      <c r="I201">
        <v>180</v>
      </c>
      <c r="J201">
        <v>0.4615809214909008</v>
      </c>
      <c r="K201">
        <v>7.752892379343324</v>
      </c>
    </row>
    <row r="202" spans="9:11" x14ac:dyDescent="0.3">
      <c r="I202">
        <v>181</v>
      </c>
      <c r="J202">
        <v>0.4615809214909008</v>
      </c>
      <c r="K202">
        <v>7.752892379343324</v>
      </c>
    </row>
    <row r="203" spans="9:11" x14ac:dyDescent="0.3">
      <c r="I203">
        <v>182</v>
      </c>
      <c r="J203">
        <v>0.4615809214909008</v>
      </c>
      <c r="K203">
        <v>7.752892379343324</v>
      </c>
    </row>
    <row r="204" spans="9:11" x14ac:dyDescent="0.3">
      <c r="I204">
        <v>183</v>
      </c>
      <c r="J204">
        <v>0.4615809214909008</v>
      </c>
      <c r="K204">
        <v>7.752892379343324</v>
      </c>
    </row>
    <row r="205" spans="9:11" x14ac:dyDescent="0.3">
      <c r="I205">
        <v>184</v>
      </c>
      <c r="J205">
        <v>0.4615809214909008</v>
      </c>
      <c r="K205">
        <v>7.752892379343324</v>
      </c>
    </row>
    <row r="206" spans="9:11" x14ac:dyDescent="0.3">
      <c r="I206">
        <v>185</v>
      </c>
      <c r="J206">
        <v>0.4615809214909008</v>
      </c>
      <c r="K206">
        <v>7.752892379343324</v>
      </c>
    </row>
    <row r="207" spans="9:11" x14ac:dyDescent="0.3">
      <c r="I207">
        <v>186</v>
      </c>
      <c r="J207">
        <v>0.4615809214909008</v>
      </c>
      <c r="K207">
        <v>7.752892379343324</v>
      </c>
    </row>
    <row r="208" spans="9:11" x14ac:dyDescent="0.3">
      <c r="I208">
        <v>187</v>
      </c>
      <c r="J208">
        <v>0.4615809214909008</v>
      </c>
      <c r="K208">
        <v>7.752892379343324</v>
      </c>
    </row>
    <row r="209" spans="9:11" x14ac:dyDescent="0.3">
      <c r="I209">
        <v>188</v>
      </c>
      <c r="J209">
        <v>0.4615809214909008</v>
      </c>
      <c r="K209">
        <v>7.752892379343324</v>
      </c>
    </row>
    <row r="210" spans="9:11" x14ac:dyDescent="0.3">
      <c r="I210">
        <v>189</v>
      </c>
      <c r="J210">
        <v>0.4615809214909008</v>
      </c>
      <c r="K210">
        <v>7.752892379343324</v>
      </c>
    </row>
    <row r="211" spans="9:11" x14ac:dyDescent="0.3">
      <c r="I211">
        <v>190</v>
      </c>
      <c r="J211">
        <v>0.4615809214909008</v>
      </c>
      <c r="K211">
        <v>7.752892379343324</v>
      </c>
    </row>
    <row r="212" spans="9:11" x14ac:dyDescent="0.3">
      <c r="I212">
        <v>191</v>
      </c>
      <c r="J212">
        <v>0.4615809214909008</v>
      </c>
      <c r="K212">
        <v>7.752892379343324</v>
      </c>
    </row>
    <row r="213" spans="9:11" x14ac:dyDescent="0.3">
      <c r="I213">
        <v>192</v>
      </c>
      <c r="J213">
        <v>0.4615809214909008</v>
      </c>
      <c r="K213">
        <v>7.752892379343324</v>
      </c>
    </row>
    <row r="214" spans="9:11" x14ac:dyDescent="0.3">
      <c r="I214">
        <v>193</v>
      </c>
      <c r="J214">
        <v>0.4615809214909008</v>
      </c>
      <c r="K214">
        <v>7.752892379343324</v>
      </c>
    </row>
    <row r="215" spans="9:11" x14ac:dyDescent="0.3">
      <c r="I215">
        <v>194</v>
      </c>
      <c r="J215">
        <v>0.4615809214909008</v>
      </c>
      <c r="K215">
        <v>7.752892379343324</v>
      </c>
    </row>
    <row r="216" spans="9:11" x14ac:dyDescent="0.3">
      <c r="I216">
        <v>195</v>
      </c>
      <c r="J216">
        <v>0.4615809214909008</v>
      </c>
      <c r="K216">
        <v>7.752892379343324</v>
      </c>
    </row>
    <row r="217" spans="9:11" x14ac:dyDescent="0.3">
      <c r="I217">
        <v>196</v>
      </c>
      <c r="J217">
        <v>0.4615809214909008</v>
      </c>
      <c r="K217">
        <v>7.752892379343324</v>
      </c>
    </row>
    <row r="218" spans="9:11" x14ac:dyDescent="0.3">
      <c r="I218">
        <v>197</v>
      </c>
      <c r="J218">
        <v>0.4615809214909008</v>
      </c>
      <c r="K218">
        <v>7.752892379343324</v>
      </c>
    </row>
    <row r="219" spans="9:11" x14ac:dyDescent="0.3">
      <c r="I219">
        <v>198</v>
      </c>
      <c r="J219">
        <v>0.4615809214909008</v>
      </c>
      <c r="K219">
        <v>7.752892379343324</v>
      </c>
    </row>
    <row r="220" spans="9:11" x14ac:dyDescent="0.3">
      <c r="I220">
        <v>199</v>
      </c>
      <c r="J220">
        <v>0.4615809214909008</v>
      </c>
      <c r="K220">
        <v>7.752892379343324</v>
      </c>
    </row>
    <row r="221" spans="9:11" x14ac:dyDescent="0.3">
      <c r="I221">
        <v>200</v>
      </c>
      <c r="J221">
        <v>0.4615809214909008</v>
      </c>
      <c r="K221">
        <v>7.752892379343324</v>
      </c>
    </row>
    <row r="222" spans="9:11" x14ac:dyDescent="0.3">
      <c r="I222">
        <v>201</v>
      </c>
      <c r="J222">
        <v>0.4615809214909008</v>
      </c>
      <c r="K222">
        <v>7.752892379343324</v>
      </c>
    </row>
    <row r="223" spans="9:11" x14ac:dyDescent="0.3">
      <c r="I223">
        <v>202</v>
      </c>
      <c r="J223">
        <v>0.4615809214909008</v>
      </c>
      <c r="K223">
        <v>7.752892379343324</v>
      </c>
    </row>
    <row r="224" spans="9:11" x14ac:dyDescent="0.3">
      <c r="I224">
        <v>203</v>
      </c>
      <c r="J224">
        <v>0.4615809214909008</v>
      </c>
      <c r="K224">
        <v>7.752892379343324</v>
      </c>
    </row>
    <row r="225" spans="9:11" x14ac:dyDescent="0.3">
      <c r="I225">
        <v>204</v>
      </c>
      <c r="J225">
        <v>0.4615809214909008</v>
      </c>
      <c r="K225">
        <v>7.752892379343324</v>
      </c>
    </row>
    <row r="226" spans="9:11" x14ac:dyDescent="0.3">
      <c r="I226">
        <v>205</v>
      </c>
      <c r="J226">
        <v>0.4615809214909008</v>
      </c>
      <c r="K226">
        <v>7.752892379343324</v>
      </c>
    </row>
    <row r="227" spans="9:11" x14ac:dyDescent="0.3">
      <c r="I227">
        <v>206</v>
      </c>
      <c r="J227">
        <v>0.4615809214909008</v>
      </c>
      <c r="K227">
        <v>7.752892379343324</v>
      </c>
    </row>
    <row r="228" spans="9:11" x14ac:dyDescent="0.3">
      <c r="I228">
        <v>207</v>
      </c>
      <c r="J228">
        <v>0.4615809214909008</v>
      </c>
      <c r="K228">
        <v>7.752892379343324</v>
      </c>
    </row>
    <row r="229" spans="9:11" x14ac:dyDescent="0.3">
      <c r="I229">
        <v>208</v>
      </c>
      <c r="J229">
        <v>0.4615809214909008</v>
      </c>
      <c r="K229">
        <v>7.752892379343324</v>
      </c>
    </row>
    <row r="230" spans="9:11" x14ac:dyDescent="0.3">
      <c r="I230">
        <v>209</v>
      </c>
      <c r="J230">
        <v>0.4615809214909008</v>
      </c>
      <c r="K230">
        <v>7.752892379343324</v>
      </c>
    </row>
    <row r="231" spans="9:11" x14ac:dyDescent="0.3">
      <c r="I231">
        <v>210</v>
      </c>
      <c r="J231">
        <v>0.4615809214909008</v>
      </c>
      <c r="K231">
        <v>7.752892379343324</v>
      </c>
    </row>
    <row r="232" spans="9:11" x14ac:dyDescent="0.3">
      <c r="I232">
        <v>211</v>
      </c>
      <c r="J232">
        <v>0.4615809214909008</v>
      </c>
      <c r="K232">
        <v>7.752892379343324</v>
      </c>
    </row>
    <row r="233" spans="9:11" x14ac:dyDescent="0.3">
      <c r="I233">
        <v>212</v>
      </c>
      <c r="J233">
        <v>0.4615809214909008</v>
      </c>
      <c r="K233">
        <v>7.752892379343324</v>
      </c>
    </row>
    <row r="234" spans="9:11" x14ac:dyDescent="0.3">
      <c r="I234">
        <v>213</v>
      </c>
      <c r="J234">
        <v>0.4615809214909008</v>
      </c>
      <c r="K234">
        <v>7.752892379343324</v>
      </c>
    </row>
    <row r="235" spans="9:11" x14ac:dyDescent="0.3">
      <c r="I235">
        <v>214</v>
      </c>
      <c r="J235">
        <v>0.4615809214909008</v>
      </c>
      <c r="K235">
        <v>7.752892379343324</v>
      </c>
    </row>
    <row r="236" spans="9:11" x14ac:dyDescent="0.3">
      <c r="I236">
        <v>215</v>
      </c>
      <c r="J236">
        <v>0.4615809214909008</v>
      </c>
      <c r="K236">
        <v>7.752892379343324</v>
      </c>
    </row>
    <row r="237" spans="9:11" x14ac:dyDescent="0.3">
      <c r="I237">
        <v>216</v>
      </c>
      <c r="J237">
        <v>0.4615809214909008</v>
      </c>
      <c r="K237">
        <v>7.752892379343324</v>
      </c>
    </row>
    <row r="238" spans="9:11" x14ac:dyDescent="0.3">
      <c r="I238">
        <v>217</v>
      </c>
      <c r="J238">
        <v>0.4615809214909008</v>
      </c>
      <c r="K238">
        <v>7.752892379343324</v>
      </c>
    </row>
    <row r="239" spans="9:11" x14ac:dyDescent="0.3">
      <c r="I239">
        <v>218</v>
      </c>
      <c r="J239">
        <v>0.4615809214909008</v>
      </c>
      <c r="K239">
        <v>7.752892379343324</v>
      </c>
    </row>
    <row r="240" spans="9:11" x14ac:dyDescent="0.3">
      <c r="I240">
        <v>219</v>
      </c>
      <c r="J240">
        <v>0.4615809214909008</v>
      </c>
      <c r="K240">
        <v>7.752892379343324</v>
      </c>
    </row>
    <row r="241" spans="9:11" x14ac:dyDescent="0.3">
      <c r="I241">
        <v>220</v>
      </c>
      <c r="J241">
        <v>0.4615809214909008</v>
      </c>
      <c r="K241">
        <v>7.752892379343324</v>
      </c>
    </row>
    <row r="242" spans="9:11" x14ac:dyDescent="0.3">
      <c r="I242">
        <v>221</v>
      </c>
      <c r="J242">
        <v>0.4615809214909008</v>
      </c>
      <c r="K242">
        <v>7.752892379343324</v>
      </c>
    </row>
    <row r="243" spans="9:11" x14ac:dyDescent="0.3">
      <c r="I243">
        <v>222</v>
      </c>
      <c r="J243">
        <v>0.4615809214909008</v>
      </c>
      <c r="K243">
        <v>7.752892379343324</v>
      </c>
    </row>
    <row r="244" spans="9:11" x14ac:dyDescent="0.3">
      <c r="I244">
        <v>223</v>
      </c>
      <c r="J244">
        <v>0.4615809214909008</v>
      </c>
      <c r="K244">
        <v>7.752892379343324</v>
      </c>
    </row>
    <row r="245" spans="9:11" x14ac:dyDescent="0.3">
      <c r="I245">
        <v>224</v>
      </c>
      <c r="J245">
        <v>0.4615809214909008</v>
      </c>
      <c r="K245">
        <v>7.752892379343324</v>
      </c>
    </row>
    <row r="246" spans="9:11" x14ac:dyDescent="0.3">
      <c r="I246">
        <v>225</v>
      </c>
      <c r="J246">
        <v>0.4615809214909008</v>
      </c>
      <c r="K246">
        <v>7.752892379343324</v>
      </c>
    </row>
    <row r="247" spans="9:11" x14ac:dyDescent="0.3">
      <c r="I247">
        <v>226</v>
      </c>
      <c r="J247">
        <v>0.4615809214909008</v>
      </c>
      <c r="K247">
        <v>7.752892379343324</v>
      </c>
    </row>
    <row r="248" spans="9:11" x14ac:dyDescent="0.3">
      <c r="I248">
        <v>227</v>
      </c>
      <c r="J248">
        <v>0.4615809214909008</v>
      </c>
      <c r="K248">
        <v>7.752892379343324</v>
      </c>
    </row>
    <row r="249" spans="9:11" x14ac:dyDescent="0.3">
      <c r="I249">
        <v>228</v>
      </c>
      <c r="J249">
        <v>0.4615809214909008</v>
      </c>
      <c r="K249">
        <v>7.752892379343324</v>
      </c>
    </row>
    <row r="250" spans="9:11" x14ac:dyDescent="0.3">
      <c r="I250">
        <v>229</v>
      </c>
      <c r="J250">
        <v>0.4615809214909008</v>
      </c>
      <c r="K250">
        <v>7.752892379343324</v>
      </c>
    </row>
    <row r="251" spans="9:11" x14ac:dyDescent="0.3">
      <c r="I251">
        <v>230</v>
      </c>
      <c r="J251">
        <v>0.4615809214909008</v>
      </c>
      <c r="K251">
        <v>7.752892379343324</v>
      </c>
    </row>
    <row r="252" spans="9:11" x14ac:dyDescent="0.3">
      <c r="I252">
        <v>231</v>
      </c>
      <c r="J252">
        <v>0.4615809214909008</v>
      </c>
      <c r="K252">
        <v>7.752892379343324</v>
      </c>
    </row>
    <row r="253" spans="9:11" x14ac:dyDescent="0.3">
      <c r="I253">
        <v>232</v>
      </c>
      <c r="J253">
        <v>0.4615809214909008</v>
      </c>
      <c r="K253">
        <v>7.752892379343324</v>
      </c>
    </row>
    <row r="254" spans="9:11" x14ac:dyDescent="0.3">
      <c r="I254">
        <v>233</v>
      </c>
      <c r="J254">
        <v>0.4615809214909008</v>
      </c>
      <c r="K254">
        <v>7.752892379343324</v>
      </c>
    </row>
    <row r="255" spans="9:11" x14ac:dyDescent="0.3">
      <c r="I255">
        <v>234</v>
      </c>
      <c r="J255">
        <v>0.4615809214909008</v>
      </c>
      <c r="K255">
        <v>7.752892379343324</v>
      </c>
    </row>
    <row r="256" spans="9:11" x14ac:dyDescent="0.3">
      <c r="I256">
        <v>235</v>
      </c>
      <c r="J256">
        <v>0.4615809214909008</v>
      </c>
      <c r="K256">
        <v>7.752892379343324</v>
      </c>
    </row>
    <row r="257" spans="9:11" x14ac:dyDescent="0.3">
      <c r="I257">
        <v>236</v>
      </c>
      <c r="J257">
        <v>0.4615809214909008</v>
      </c>
      <c r="K257">
        <v>7.752892379343324</v>
      </c>
    </row>
    <row r="258" spans="9:11" x14ac:dyDescent="0.3">
      <c r="I258">
        <v>237</v>
      </c>
      <c r="J258">
        <v>0.4615809214909008</v>
      </c>
      <c r="K258">
        <v>7.752892379343324</v>
      </c>
    </row>
    <row r="259" spans="9:11" x14ac:dyDescent="0.3">
      <c r="I259">
        <v>238</v>
      </c>
      <c r="J259">
        <v>0.4615809214909008</v>
      </c>
      <c r="K259">
        <v>7.752892379343324</v>
      </c>
    </row>
    <row r="260" spans="9:11" x14ac:dyDescent="0.3">
      <c r="I260">
        <v>239</v>
      </c>
      <c r="J260">
        <v>0.4615809214909008</v>
      </c>
      <c r="K260">
        <v>7.752892379343324</v>
      </c>
    </row>
    <row r="261" spans="9:11" x14ac:dyDescent="0.3">
      <c r="I261">
        <v>240</v>
      </c>
      <c r="J261">
        <v>0.4615809214909008</v>
      </c>
      <c r="K261">
        <v>7.752892379343324</v>
      </c>
    </row>
    <row r="262" spans="9:11" x14ac:dyDescent="0.3">
      <c r="I262">
        <v>241</v>
      </c>
      <c r="J262">
        <v>0.4615809214909008</v>
      </c>
      <c r="K262">
        <v>7.752892379343324</v>
      </c>
    </row>
    <row r="263" spans="9:11" x14ac:dyDescent="0.3">
      <c r="I263">
        <v>242</v>
      </c>
      <c r="J263">
        <v>0.4615809214909008</v>
      </c>
      <c r="K263">
        <v>7.752892379343324</v>
      </c>
    </row>
    <row r="264" spans="9:11" x14ac:dyDescent="0.3">
      <c r="I264">
        <v>243</v>
      </c>
      <c r="J264">
        <v>0.4615809214909008</v>
      </c>
      <c r="K264">
        <v>7.752892379343324</v>
      </c>
    </row>
    <row r="265" spans="9:11" x14ac:dyDescent="0.3">
      <c r="I265">
        <v>244</v>
      </c>
      <c r="J265">
        <v>0.4615809214909008</v>
      </c>
      <c r="K265">
        <v>7.752892379343324</v>
      </c>
    </row>
    <row r="266" spans="9:11" x14ac:dyDescent="0.3">
      <c r="I266">
        <v>245</v>
      </c>
      <c r="J266">
        <v>0.4615809214909008</v>
      </c>
      <c r="K266">
        <v>7.752892379343324</v>
      </c>
    </row>
    <row r="267" spans="9:11" x14ac:dyDescent="0.3">
      <c r="I267">
        <v>246</v>
      </c>
      <c r="J267">
        <v>0.4615809214909008</v>
      </c>
      <c r="K267">
        <v>7.752892379343324</v>
      </c>
    </row>
    <row r="268" spans="9:11" x14ac:dyDescent="0.3">
      <c r="I268">
        <v>247</v>
      </c>
      <c r="J268">
        <v>0.4615809214909008</v>
      </c>
      <c r="K268">
        <v>7.752892379343324</v>
      </c>
    </row>
    <row r="269" spans="9:11" x14ac:dyDescent="0.3">
      <c r="I269">
        <v>248</v>
      </c>
      <c r="J269">
        <v>0.4615809214909008</v>
      </c>
      <c r="K269">
        <v>7.752892379343324</v>
      </c>
    </row>
    <row r="270" spans="9:11" x14ac:dyDescent="0.3">
      <c r="I270">
        <v>249</v>
      </c>
      <c r="J270">
        <v>0.4615809214909008</v>
      </c>
      <c r="K270">
        <v>7.752892379343324</v>
      </c>
    </row>
    <row r="271" spans="9:11" x14ac:dyDescent="0.3">
      <c r="I271">
        <v>250</v>
      </c>
      <c r="J271">
        <v>0.4615809214909008</v>
      </c>
      <c r="K271">
        <v>7.752892379343324</v>
      </c>
    </row>
    <row r="272" spans="9:11" x14ac:dyDescent="0.3">
      <c r="I272">
        <v>251</v>
      </c>
      <c r="J272">
        <v>0.4615809214909008</v>
      </c>
      <c r="K272">
        <v>7.752892379343324</v>
      </c>
    </row>
    <row r="273" spans="9:11" x14ac:dyDescent="0.3">
      <c r="I273">
        <v>252</v>
      </c>
      <c r="J273">
        <v>0.4615809214909008</v>
      </c>
      <c r="K273">
        <v>7.752892379343324</v>
      </c>
    </row>
    <row r="274" spans="9:11" x14ac:dyDescent="0.3">
      <c r="I274">
        <v>253</v>
      </c>
      <c r="J274">
        <v>0.4615809214909008</v>
      </c>
      <c r="K274">
        <v>7.752892379343324</v>
      </c>
    </row>
    <row r="275" spans="9:11" x14ac:dyDescent="0.3">
      <c r="I275">
        <v>254</v>
      </c>
      <c r="J275">
        <v>0.4615809214909008</v>
      </c>
      <c r="K275">
        <v>7.752892379343324</v>
      </c>
    </row>
    <row r="276" spans="9:11" x14ac:dyDescent="0.3">
      <c r="I276">
        <v>255</v>
      </c>
      <c r="J276">
        <v>0.4615809214909008</v>
      </c>
      <c r="K276">
        <v>7.752892379343324</v>
      </c>
    </row>
    <row r="277" spans="9:11" x14ac:dyDescent="0.3">
      <c r="I277">
        <v>256</v>
      </c>
      <c r="J277">
        <v>0.4615809214909008</v>
      </c>
      <c r="K277">
        <v>7.752892379343324</v>
      </c>
    </row>
    <row r="278" spans="9:11" x14ac:dyDescent="0.3">
      <c r="I278">
        <v>257</v>
      </c>
      <c r="J278">
        <v>0.4615809214909008</v>
      </c>
      <c r="K278">
        <v>7.752892379343324</v>
      </c>
    </row>
    <row r="279" spans="9:11" x14ac:dyDescent="0.3">
      <c r="I279">
        <v>258</v>
      </c>
      <c r="J279">
        <v>0.4615809214909008</v>
      </c>
      <c r="K279">
        <v>7.752892379343324</v>
      </c>
    </row>
    <row r="280" spans="9:11" x14ac:dyDescent="0.3">
      <c r="I280">
        <v>259</v>
      </c>
      <c r="J280">
        <v>0.4615809214909008</v>
      </c>
      <c r="K280">
        <v>7.752892379343324</v>
      </c>
    </row>
    <row r="281" spans="9:11" x14ac:dyDescent="0.3">
      <c r="I281">
        <v>260</v>
      </c>
      <c r="J281">
        <v>0.4615809214909008</v>
      </c>
      <c r="K281">
        <v>7.752892379343324</v>
      </c>
    </row>
    <row r="282" spans="9:11" x14ac:dyDescent="0.3">
      <c r="I282">
        <v>261</v>
      </c>
      <c r="J282">
        <v>0.4615809214909008</v>
      </c>
      <c r="K282">
        <v>7.752892379343324</v>
      </c>
    </row>
    <row r="283" spans="9:11" x14ac:dyDescent="0.3">
      <c r="I283">
        <v>262</v>
      </c>
      <c r="J283">
        <v>0.4615809214909008</v>
      </c>
      <c r="K283">
        <v>7.752892379343324</v>
      </c>
    </row>
    <row r="284" spans="9:11" x14ac:dyDescent="0.3">
      <c r="I284">
        <v>263</v>
      </c>
      <c r="J284">
        <v>0.4615809214909008</v>
      </c>
      <c r="K284">
        <v>7.752892379343324</v>
      </c>
    </row>
    <row r="285" spans="9:11" x14ac:dyDescent="0.3">
      <c r="I285">
        <v>264</v>
      </c>
      <c r="J285">
        <v>0.4615809214909008</v>
      </c>
      <c r="K285">
        <v>7.752892379343324</v>
      </c>
    </row>
    <row r="286" spans="9:11" x14ac:dyDescent="0.3">
      <c r="I286">
        <v>265</v>
      </c>
      <c r="J286">
        <v>0.4615809214909008</v>
      </c>
      <c r="K286">
        <v>7.752892379343324</v>
      </c>
    </row>
    <row r="287" spans="9:11" x14ac:dyDescent="0.3">
      <c r="I287">
        <v>266</v>
      </c>
      <c r="J287">
        <v>0.4615809214909008</v>
      </c>
      <c r="K287">
        <v>7.752892379343324</v>
      </c>
    </row>
    <row r="288" spans="9:11" x14ac:dyDescent="0.3">
      <c r="I288">
        <v>267</v>
      </c>
      <c r="J288">
        <v>0.4615809214909008</v>
      </c>
      <c r="K288">
        <v>7.752892379343324</v>
      </c>
    </row>
    <row r="289" spans="9:11" x14ac:dyDescent="0.3">
      <c r="I289">
        <v>268</v>
      </c>
      <c r="J289">
        <v>0.4615809214909008</v>
      </c>
      <c r="K289">
        <v>7.752892379343324</v>
      </c>
    </row>
    <row r="290" spans="9:11" x14ac:dyDescent="0.3">
      <c r="I290">
        <v>269</v>
      </c>
      <c r="J290">
        <v>0.4615809214909008</v>
      </c>
      <c r="K290">
        <v>7.752892379343324</v>
      </c>
    </row>
    <row r="291" spans="9:11" x14ac:dyDescent="0.3">
      <c r="I291">
        <v>270</v>
      </c>
      <c r="J291">
        <v>0.4615809214909008</v>
      </c>
      <c r="K291">
        <v>7.752892379343324</v>
      </c>
    </row>
    <row r="292" spans="9:11" x14ac:dyDescent="0.3">
      <c r="I292">
        <v>271</v>
      </c>
      <c r="J292">
        <v>0.4615809214909008</v>
      </c>
      <c r="K292">
        <v>7.752892379343324</v>
      </c>
    </row>
    <row r="293" spans="9:11" x14ac:dyDescent="0.3">
      <c r="I293">
        <v>272</v>
      </c>
      <c r="J293">
        <v>0.4615809214909008</v>
      </c>
      <c r="K293">
        <v>7.752892379343324</v>
      </c>
    </row>
    <row r="294" spans="9:11" x14ac:dyDescent="0.3">
      <c r="I294">
        <v>273</v>
      </c>
      <c r="J294">
        <v>0.4615809214909008</v>
      </c>
      <c r="K294">
        <v>7.752892379343324</v>
      </c>
    </row>
    <row r="295" spans="9:11" x14ac:dyDescent="0.3">
      <c r="I295">
        <v>274</v>
      </c>
      <c r="J295">
        <v>0.4615809214909008</v>
      </c>
      <c r="K295">
        <v>7.752892379343324</v>
      </c>
    </row>
    <row r="296" spans="9:11" x14ac:dyDescent="0.3">
      <c r="I296">
        <v>275</v>
      </c>
      <c r="J296">
        <v>0.4615809214909008</v>
      </c>
      <c r="K296">
        <v>7.752892379343324</v>
      </c>
    </row>
    <row r="297" spans="9:11" x14ac:dyDescent="0.3">
      <c r="I297">
        <v>276</v>
      </c>
      <c r="J297">
        <v>0.4615809214909008</v>
      </c>
      <c r="K297">
        <v>7.752892379343324</v>
      </c>
    </row>
    <row r="298" spans="9:11" x14ac:dyDescent="0.3">
      <c r="I298">
        <v>277</v>
      </c>
      <c r="J298">
        <v>0.4615809214909008</v>
      </c>
      <c r="K298">
        <v>7.752892379343324</v>
      </c>
    </row>
    <row r="299" spans="9:11" x14ac:dyDescent="0.3">
      <c r="I299">
        <v>278</v>
      </c>
      <c r="J299">
        <v>0.4615809214909008</v>
      </c>
      <c r="K299">
        <v>7.752892379343324</v>
      </c>
    </row>
    <row r="300" spans="9:11" x14ac:dyDescent="0.3">
      <c r="I300">
        <v>279</v>
      </c>
      <c r="J300">
        <v>0.4615809214909008</v>
      </c>
      <c r="K300">
        <v>7.752892379343324</v>
      </c>
    </row>
    <row r="301" spans="9:11" x14ac:dyDescent="0.3">
      <c r="I301">
        <v>280</v>
      </c>
      <c r="J301">
        <v>0.4615809214909008</v>
      </c>
      <c r="K301">
        <v>7.752892379343324</v>
      </c>
    </row>
    <row r="302" spans="9:11" x14ac:dyDescent="0.3">
      <c r="I302">
        <v>281</v>
      </c>
      <c r="J302">
        <v>0.4615809214909008</v>
      </c>
      <c r="K302">
        <v>7.752892379343324</v>
      </c>
    </row>
    <row r="303" spans="9:11" x14ac:dyDescent="0.3">
      <c r="I303">
        <v>282</v>
      </c>
      <c r="J303">
        <v>0.4615809214909008</v>
      </c>
      <c r="K303">
        <v>7.752892379343324</v>
      </c>
    </row>
    <row r="304" spans="9:11" x14ac:dyDescent="0.3">
      <c r="I304">
        <v>283</v>
      </c>
      <c r="J304">
        <v>0.4615809214909008</v>
      </c>
      <c r="K304">
        <v>7.752892379343324</v>
      </c>
    </row>
    <row r="305" spans="9:11" x14ac:dyDescent="0.3">
      <c r="I305">
        <v>284</v>
      </c>
      <c r="J305">
        <v>0.4615809214909008</v>
      </c>
      <c r="K305">
        <v>7.752892379343324</v>
      </c>
    </row>
    <row r="306" spans="9:11" x14ac:dyDescent="0.3">
      <c r="I306">
        <v>285</v>
      </c>
      <c r="J306">
        <v>0.4615809214909008</v>
      </c>
      <c r="K306">
        <v>7.752892379343324</v>
      </c>
    </row>
    <row r="307" spans="9:11" x14ac:dyDescent="0.3">
      <c r="I307">
        <v>286</v>
      </c>
      <c r="J307">
        <v>0.4615809214909008</v>
      </c>
      <c r="K307">
        <v>7.752892379343324</v>
      </c>
    </row>
    <row r="308" spans="9:11" x14ac:dyDescent="0.3">
      <c r="I308">
        <v>287</v>
      </c>
      <c r="J308">
        <v>0.4615809214909008</v>
      </c>
      <c r="K308">
        <v>7.752892379343324</v>
      </c>
    </row>
    <row r="309" spans="9:11" x14ac:dyDescent="0.3">
      <c r="I309">
        <v>288</v>
      </c>
      <c r="J309">
        <v>0.4615809214909008</v>
      </c>
      <c r="K309">
        <v>7.752892379343324</v>
      </c>
    </row>
    <row r="310" spans="9:11" x14ac:dyDescent="0.3">
      <c r="I310">
        <v>289</v>
      </c>
      <c r="J310">
        <v>0.4615809214909008</v>
      </c>
      <c r="K310">
        <v>7.752892379343324</v>
      </c>
    </row>
    <row r="311" spans="9:11" x14ac:dyDescent="0.3">
      <c r="I311">
        <v>290</v>
      </c>
      <c r="J311">
        <v>0.4615809214909008</v>
      </c>
      <c r="K311">
        <v>7.752892379343324</v>
      </c>
    </row>
    <row r="312" spans="9:11" x14ac:dyDescent="0.3">
      <c r="I312">
        <v>291</v>
      </c>
      <c r="J312">
        <v>0.4615809214909008</v>
      </c>
      <c r="K312">
        <v>7.752892379343324</v>
      </c>
    </row>
    <row r="313" spans="9:11" x14ac:dyDescent="0.3">
      <c r="I313">
        <v>292</v>
      </c>
      <c r="J313">
        <v>0.4615809214909008</v>
      </c>
      <c r="K313">
        <v>7.752892379343324</v>
      </c>
    </row>
    <row r="314" spans="9:11" x14ac:dyDescent="0.3">
      <c r="I314">
        <v>293</v>
      </c>
      <c r="J314">
        <v>0.4615809214909008</v>
      </c>
      <c r="K314">
        <v>7.752892379343324</v>
      </c>
    </row>
    <row r="315" spans="9:11" x14ac:dyDescent="0.3">
      <c r="I315">
        <v>294</v>
      </c>
      <c r="J315">
        <v>0.4615809214909008</v>
      </c>
      <c r="K315">
        <v>7.752892379343324</v>
      </c>
    </row>
    <row r="316" spans="9:11" x14ac:dyDescent="0.3">
      <c r="I316">
        <v>295</v>
      </c>
      <c r="J316">
        <v>0.4615809214909008</v>
      </c>
      <c r="K316">
        <v>7.752892379343324</v>
      </c>
    </row>
    <row r="317" spans="9:11" x14ac:dyDescent="0.3">
      <c r="I317">
        <v>296</v>
      </c>
      <c r="J317">
        <v>0.4615809214909008</v>
      </c>
      <c r="K317">
        <v>7.752892379343324</v>
      </c>
    </row>
    <row r="318" spans="9:11" x14ac:dyDescent="0.3">
      <c r="I318">
        <v>297</v>
      </c>
      <c r="J318">
        <v>0.4615809214909008</v>
      </c>
      <c r="K318">
        <v>7.752892379343324</v>
      </c>
    </row>
    <row r="319" spans="9:11" x14ac:dyDescent="0.3">
      <c r="I319">
        <v>298</v>
      </c>
      <c r="J319">
        <v>0.4615809214909008</v>
      </c>
      <c r="K319">
        <v>7.752892379343324</v>
      </c>
    </row>
    <row r="320" spans="9:11" x14ac:dyDescent="0.3">
      <c r="I320">
        <v>299</v>
      </c>
      <c r="J320">
        <v>0.4615809214909008</v>
      </c>
      <c r="K320">
        <v>7.752892379343324</v>
      </c>
    </row>
    <row r="321" spans="9:11" x14ac:dyDescent="0.3">
      <c r="I321">
        <v>300</v>
      </c>
      <c r="J321">
        <v>0.4615809214909008</v>
      </c>
      <c r="K321">
        <v>7.752892379343324</v>
      </c>
    </row>
    <row r="322" spans="9:11" x14ac:dyDescent="0.3">
      <c r="I322">
        <v>301</v>
      </c>
      <c r="J322">
        <v>0.4615809214909008</v>
      </c>
      <c r="K322">
        <v>7.752892379343324</v>
      </c>
    </row>
    <row r="323" spans="9:11" x14ac:dyDescent="0.3">
      <c r="I323">
        <v>302</v>
      </c>
      <c r="J323">
        <v>0.4615809214909008</v>
      </c>
      <c r="K323">
        <v>7.752892379343324</v>
      </c>
    </row>
    <row r="324" spans="9:11" x14ac:dyDescent="0.3">
      <c r="I324">
        <v>303</v>
      </c>
      <c r="J324">
        <v>0.4615809214909008</v>
      </c>
      <c r="K324">
        <v>7.752892379343324</v>
      </c>
    </row>
    <row r="325" spans="9:11" x14ac:dyDescent="0.3">
      <c r="I325">
        <v>304</v>
      </c>
      <c r="J325">
        <v>0.4615809214909008</v>
      </c>
      <c r="K325">
        <v>7.752892379343324</v>
      </c>
    </row>
    <row r="326" spans="9:11" x14ac:dyDescent="0.3">
      <c r="I326">
        <v>305</v>
      </c>
      <c r="J326">
        <v>0.4615809214909008</v>
      </c>
      <c r="K326">
        <v>7.752892379343324</v>
      </c>
    </row>
    <row r="327" spans="9:11" x14ac:dyDescent="0.3">
      <c r="I327">
        <v>306</v>
      </c>
      <c r="J327">
        <v>0.4615809214909008</v>
      </c>
      <c r="K327">
        <v>7.752892379343324</v>
      </c>
    </row>
    <row r="328" spans="9:11" x14ac:dyDescent="0.3">
      <c r="I328">
        <v>307</v>
      </c>
      <c r="J328">
        <v>0.4615809214909008</v>
      </c>
      <c r="K328">
        <v>7.752892379343324</v>
      </c>
    </row>
    <row r="329" spans="9:11" x14ac:dyDescent="0.3">
      <c r="I329">
        <v>308</v>
      </c>
      <c r="J329">
        <v>0.4615809214909008</v>
      </c>
      <c r="K329">
        <v>7.752892379343324</v>
      </c>
    </row>
    <row r="330" spans="9:11" x14ac:dyDescent="0.3">
      <c r="I330">
        <v>309</v>
      </c>
      <c r="J330">
        <v>0.4615809214909008</v>
      </c>
      <c r="K330">
        <v>7.752892379343324</v>
      </c>
    </row>
    <row r="331" spans="9:11" x14ac:dyDescent="0.3">
      <c r="I331">
        <v>310</v>
      </c>
      <c r="J331">
        <v>0.4615809214909008</v>
      </c>
      <c r="K331">
        <v>7.752892379343324</v>
      </c>
    </row>
    <row r="332" spans="9:11" x14ac:dyDescent="0.3">
      <c r="I332">
        <v>311</v>
      </c>
      <c r="J332">
        <v>0.4615809214909008</v>
      </c>
      <c r="K332">
        <v>7.752892379343324</v>
      </c>
    </row>
    <row r="333" spans="9:11" x14ac:dyDescent="0.3">
      <c r="I333">
        <v>312</v>
      </c>
      <c r="J333">
        <v>0.4615809214909008</v>
      </c>
      <c r="K333">
        <v>7.752892379343324</v>
      </c>
    </row>
    <row r="334" spans="9:11" x14ac:dyDescent="0.3">
      <c r="I334">
        <v>313</v>
      </c>
      <c r="J334">
        <v>0.4615809214909008</v>
      </c>
      <c r="K334">
        <v>7.752892379343324</v>
      </c>
    </row>
    <row r="335" spans="9:11" x14ac:dyDescent="0.3">
      <c r="I335">
        <v>314</v>
      </c>
      <c r="J335">
        <v>0.4615809214909008</v>
      </c>
      <c r="K335">
        <v>7.752892379343324</v>
      </c>
    </row>
    <row r="336" spans="9:11" x14ac:dyDescent="0.3">
      <c r="I336">
        <v>315</v>
      </c>
      <c r="J336">
        <v>0.4615809214909008</v>
      </c>
      <c r="K336">
        <v>7.752892379343324</v>
      </c>
    </row>
    <row r="337" spans="9:11" x14ac:dyDescent="0.3">
      <c r="I337">
        <v>316</v>
      </c>
      <c r="J337">
        <v>0.4615809214909008</v>
      </c>
      <c r="K337">
        <v>7.752892379343324</v>
      </c>
    </row>
    <row r="338" spans="9:11" x14ac:dyDescent="0.3">
      <c r="I338">
        <v>317</v>
      </c>
      <c r="J338">
        <v>0.4615809214909008</v>
      </c>
      <c r="K338">
        <v>7.752892379343324</v>
      </c>
    </row>
    <row r="339" spans="9:11" x14ac:dyDescent="0.3">
      <c r="I339">
        <v>318</v>
      </c>
      <c r="J339">
        <v>0.4615809214909008</v>
      </c>
      <c r="K339">
        <v>7.752892379343324</v>
      </c>
    </row>
    <row r="340" spans="9:11" x14ac:dyDescent="0.3">
      <c r="I340">
        <v>319</v>
      </c>
      <c r="J340">
        <v>0.4615809214909008</v>
      </c>
      <c r="K340">
        <v>7.752892379343324</v>
      </c>
    </row>
    <row r="341" spans="9:11" x14ac:dyDescent="0.3">
      <c r="I341">
        <v>320</v>
      </c>
      <c r="J341">
        <v>0.4615809214909008</v>
      </c>
      <c r="K341">
        <v>7.752892379343324</v>
      </c>
    </row>
    <row r="342" spans="9:11" x14ac:dyDescent="0.3">
      <c r="I342">
        <v>321</v>
      </c>
      <c r="J342">
        <v>0.4615809214909008</v>
      </c>
      <c r="K342">
        <v>7.752892379343324</v>
      </c>
    </row>
    <row r="343" spans="9:11" x14ac:dyDescent="0.3">
      <c r="I343">
        <v>322</v>
      </c>
      <c r="J343">
        <v>0.4615809214909008</v>
      </c>
      <c r="K343">
        <v>7.752892379343324</v>
      </c>
    </row>
    <row r="344" spans="9:11" x14ac:dyDescent="0.3">
      <c r="I344">
        <v>323</v>
      </c>
      <c r="J344">
        <v>0.4615809214909008</v>
      </c>
      <c r="K344">
        <v>7.752892379343324</v>
      </c>
    </row>
    <row r="345" spans="9:11" x14ac:dyDescent="0.3">
      <c r="I345">
        <v>324</v>
      </c>
      <c r="J345">
        <v>0.4615809214909008</v>
      </c>
      <c r="K345">
        <v>7.752892379343324</v>
      </c>
    </row>
    <row r="346" spans="9:11" x14ac:dyDescent="0.3">
      <c r="I346">
        <v>325</v>
      </c>
      <c r="J346">
        <v>0.4615809214909008</v>
      </c>
      <c r="K346">
        <v>7.752892379343324</v>
      </c>
    </row>
    <row r="347" spans="9:11" x14ac:dyDescent="0.3">
      <c r="I347">
        <v>326</v>
      </c>
      <c r="J347">
        <v>0.4615809214909008</v>
      </c>
      <c r="K347">
        <v>7.752892379343324</v>
      </c>
    </row>
    <row r="348" spans="9:11" x14ac:dyDescent="0.3">
      <c r="I348">
        <v>327</v>
      </c>
      <c r="J348">
        <v>0.4615809214909008</v>
      </c>
      <c r="K348">
        <v>7.752892379343324</v>
      </c>
    </row>
    <row r="349" spans="9:11" x14ac:dyDescent="0.3">
      <c r="I349">
        <v>328</v>
      </c>
      <c r="J349">
        <v>0.4615809214909008</v>
      </c>
      <c r="K349">
        <v>7.752892379343324</v>
      </c>
    </row>
    <row r="350" spans="9:11" x14ac:dyDescent="0.3">
      <c r="I350">
        <v>329</v>
      </c>
      <c r="J350">
        <v>0.4615809214909008</v>
      </c>
      <c r="K350">
        <v>7.752892379343324</v>
      </c>
    </row>
    <row r="351" spans="9:11" x14ac:dyDescent="0.3">
      <c r="I351">
        <v>330</v>
      </c>
      <c r="J351">
        <v>0.4615809214909008</v>
      </c>
      <c r="K351">
        <v>7.752892379343324</v>
      </c>
    </row>
    <row r="352" spans="9:11" x14ac:dyDescent="0.3">
      <c r="I352">
        <v>331</v>
      </c>
      <c r="J352">
        <v>0.4615809214909008</v>
      </c>
      <c r="K352">
        <v>7.752892379343324</v>
      </c>
    </row>
    <row r="353" spans="9:11" x14ac:dyDescent="0.3">
      <c r="I353">
        <v>332</v>
      </c>
      <c r="J353">
        <v>0.4615809214909008</v>
      </c>
      <c r="K353">
        <v>7.752892379343324</v>
      </c>
    </row>
    <row r="354" spans="9:11" x14ac:dyDescent="0.3">
      <c r="I354">
        <v>333</v>
      </c>
      <c r="J354">
        <v>0.4615809214909008</v>
      </c>
      <c r="K354">
        <v>7.752892379343324</v>
      </c>
    </row>
    <row r="355" spans="9:11" x14ac:dyDescent="0.3">
      <c r="I355">
        <v>334</v>
      </c>
      <c r="J355">
        <v>0.4615809214909008</v>
      </c>
      <c r="K355">
        <v>7.752892379343324</v>
      </c>
    </row>
    <row r="356" spans="9:11" x14ac:dyDescent="0.3">
      <c r="I356">
        <v>335</v>
      </c>
      <c r="J356">
        <v>0.4615809214909008</v>
      </c>
      <c r="K356">
        <v>7.752892379343324</v>
      </c>
    </row>
    <row r="357" spans="9:11" x14ac:dyDescent="0.3">
      <c r="I357">
        <v>336</v>
      </c>
      <c r="J357">
        <v>0.4615809214909008</v>
      </c>
      <c r="K357">
        <v>7.752892379343324</v>
      </c>
    </row>
    <row r="358" spans="9:11" x14ac:dyDescent="0.3">
      <c r="I358">
        <v>337</v>
      </c>
      <c r="J358">
        <v>0.4615809214909008</v>
      </c>
      <c r="K358">
        <v>7.752892379343324</v>
      </c>
    </row>
    <row r="359" spans="9:11" x14ac:dyDescent="0.3">
      <c r="I359">
        <v>338</v>
      </c>
      <c r="J359">
        <v>0.4615809214909008</v>
      </c>
      <c r="K359">
        <v>7.752892379343324</v>
      </c>
    </row>
    <row r="360" spans="9:11" x14ac:dyDescent="0.3">
      <c r="I360">
        <v>339</v>
      </c>
      <c r="J360">
        <v>0.4615809214909008</v>
      </c>
      <c r="K360">
        <v>7.752892379343324</v>
      </c>
    </row>
    <row r="361" spans="9:11" x14ac:dyDescent="0.3">
      <c r="I361">
        <v>340</v>
      </c>
      <c r="J361">
        <v>0.4615809214909008</v>
      </c>
      <c r="K361">
        <v>7.752892379343324</v>
      </c>
    </row>
    <row r="362" spans="9:11" x14ac:dyDescent="0.3">
      <c r="I362">
        <v>341</v>
      </c>
      <c r="J362">
        <v>0.4615809214909008</v>
      </c>
      <c r="K362">
        <v>7.752892379343324</v>
      </c>
    </row>
    <row r="363" spans="9:11" x14ac:dyDescent="0.3">
      <c r="I363">
        <v>342</v>
      </c>
      <c r="J363">
        <v>0.4615809214909008</v>
      </c>
      <c r="K363">
        <v>7.752892379343324</v>
      </c>
    </row>
    <row r="364" spans="9:11" x14ac:dyDescent="0.3">
      <c r="I364">
        <v>343</v>
      </c>
      <c r="J364">
        <v>0.4615809214909008</v>
      </c>
      <c r="K364">
        <v>7.752892379343324</v>
      </c>
    </row>
    <row r="365" spans="9:11" x14ac:dyDescent="0.3">
      <c r="I365">
        <v>344</v>
      </c>
      <c r="J365">
        <v>0.4615809214909008</v>
      </c>
      <c r="K365">
        <v>7.752892379343324</v>
      </c>
    </row>
    <row r="366" spans="9:11" x14ac:dyDescent="0.3">
      <c r="I366">
        <v>345</v>
      </c>
      <c r="J366">
        <v>0.4615809214909008</v>
      </c>
      <c r="K366">
        <v>7.752892379343324</v>
      </c>
    </row>
    <row r="367" spans="9:11" x14ac:dyDescent="0.3">
      <c r="I367">
        <v>346</v>
      </c>
      <c r="J367">
        <v>0.4615809214909008</v>
      </c>
      <c r="K367">
        <v>7.752892379343324</v>
      </c>
    </row>
    <row r="368" spans="9:11" x14ac:dyDescent="0.3">
      <c r="I368">
        <v>347</v>
      </c>
      <c r="J368">
        <v>0.4615809214909008</v>
      </c>
      <c r="K368">
        <v>7.752892379343324</v>
      </c>
    </row>
    <row r="369" spans="9:11" x14ac:dyDescent="0.3">
      <c r="I369">
        <v>348</v>
      </c>
      <c r="J369">
        <v>0.4615809214909008</v>
      </c>
      <c r="K369">
        <v>7.752892379343324</v>
      </c>
    </row>
    <row r="370" spans="9:11" x14ac:dyDescent="0.3">
      <c r="I370">
        <v>349</v>
      </c>
      <c r="J370">
        <v>0.4615809214909008</v>
      </c>
      <c r="K370">
        <v>7.752892379343324</v>
      </c>
    </row>
    <row r="371" spans="9:11" x14ac:dyDescent="0.3">
      <c r="I371">
        <v>350</v>
      </c>
      <c r="J371">
        <v>0.4615809214909008</v>
      </c>
      <c r="K371">
        <v>7.752892379343324</v>
      </c>
    </row>
    <row r="372" spans="9:11" x14ac:dyDescent="0.3">
      <c r="I372">
        <v>351</v>
      </c>
      <c r="J372">
        <v>0.4615809214909008</v>
      </c>
      <c r="K372">
        <v>7.752892379343324</v>
      </c>
    </row>
    <row r="373" spans="9:11" x14ac:dyDescent="0.3">
      <c r="I373">
        <v>352</v>
      </c>
      <c r="J373">
        <v>0.4615809214909008</v>
      </c>
      <c r="K373">
        <v>7.752892379343324</v>
      </c>
    </row>
    <row r="374" spans="9:11" x14ac:dyDescent="0.3">
      <c r="I374">
        <v>353</v>
      </c>
      <c r="J374">
        <v>0.4615809214909008</v>
      </c>
      <c r="K374">
        <v>7.752892379343324</v>
      </c>
    </row>
    <row r="375" spans="9:11" x14ac:dyDescent="0.3">
      <c r="I375">
        <v>354</v>
      </c>
      <c r="J375">
        <v>0.4615809214909008</v>
      </c>
      <c r="K375">
        <v>7.752892379343324</v>
      </c>
    </row>
    <row r="376" spans="9:11" x14ac:dyDescent="0.3">
      <c r="I376">
        <v>355</v>
      </c>
      <c r="J376">
        <v>0.4615809214909008</v>
      </c>
      <c r="K376">
        <v>7.752892379343324</v>
      </c>
    </row>
    <row r="377" spans="9:11" x14ac:dyDescent="0.3">
      <c r="I377">
        <v>356</v>
      </c>
      <c r="J377">
        <v>0.4615809214909008</v>
      </c>
      <c r="K377">
        <v>7.752892379343324</v>
      </c>
    </row>
    <row r="378" spans="9:11" x14ac:dyDescent="0.3">
      <c r="I378">
        <v>357</v>
      </c>
      <c r="J378">
        <v>0.4615809214909008</v>
      </c>
      <c r="K378">
        <v>7.752892379343324</v>
      </c>
    </row>
    <row r="379" spans="9:11" x14ac:dyDescent="0.3">
      <c r="I379">
        <v>358</v>
      </c>
      <c r="J379">
        <v>0.4615809214909008</v>
      </c>
      <c r="K379">
        <v>7.752892379343324</v>
      </c>
    </row>
    <row r="380" spans="9:11" x14ac:dyDescent="0.3">
      <c r="I380">
        <v>359</v>
      </c>
      <c r="J380">
        <v>0.4615809214909008</v>
      </c>
      <c r="K380">
        <v>7.752892379343324</v>
      </c>
    </row>
    <row r="381" spans="9:11" x14ac:dyDescent="0.3">
      <c r="I381">
        <v>360</v>
      </c>
      <c r="J381">
        <v>0.4615809214909008</v>
      </c>
      <c r="K381">
        <v>7.752892379343324</v>
      </c>
    </row>
    <row r="382" spans="9:11" x14ac:dyDescent="0.3">
      <c r="I382">
        <v>361</v>
      </c>
      <c r="J382">
        <v>0.4615809214909008</v>
      </c>
      <c r="K382">
        <v>7.752892379343324</v>
      </c>
    </row>
    <row r="383" spans="9:11" x14ac:dyDescent="0.3">
      <c r="I383">
        <v>362</v>
      </c>
      <c r="J383">
        <v>0.4615809214909008</v>
      </c>
      <c r="K383">
        <v>7.752892379343324</v>
      </c>
    </row>
    <row r="384" spans="9:11" x14ac:dyDescent="0.3">
      <c r="I384">
        <v>363</v>
      </c>
      <c r="J384">
        <v>0.4615809214909008</v>
      </c>
      <c r="K384">
        <v>7.752892379343324</v>
      </c>
    </row>
    <row r="385" spans="9:11" x14ac:dyDescent="0.3">
      <c r="I385">
        <v>364</v>
      </c>
      <c r="J385">
        <v>0.4615809214909008</v>
      </c>
      <c r="K385">
        <v>7.752892379343324</v>
      </c>
    </row>
    <row r="386" spans="9:11" x14ac:dyDescent="0.3">
      <c r="I386">
        <v>365</v>
      </c>
      <c r="J386">
        <v>0.4615809214909008</v>
      </c>
      <c r="K386">
        <v>7.752892379343324</v>
      </c>
    </row>
    <row r="387" spans="9:11" x14ac:dyDescent="0.3">
      <c r="I387">
        <v>366</v>
      </c>
      <c r="J387">
        <v>0.4615809214909008</v>
      </c>
      <c r="K387">
        <v>7.752892379343324</v>
      </c>
    </row>
    <row r="388" spans="9:11" x14ac:dyDescent="0.3">
      <c r="I388">
        <v>367</v>
      </c>
      <c r="J388">
        <v>0.4615809214909008</v>
      </c>
      <c r="K388">
        <v>7.752892379343324</v>
      </c>
    </row>
    <row r="389" spans="9:11" x14ac:dyDescent="0.3">
      <c r="I389">
        <v>368</v>
      </c>
      <c r="J389">
        <v>0.4615809214909008</v>
      </c>
      <c r="K389">
        <v>7.752892379343324</v>
      </c>
    </row>
    <row r="390" spans="9:11" x14ac:dyDescent="0.3">
      <c r="I390">
        <v>369</v>
      </c>
      <c r="J390">
        <v>0.4615809214909008</v>
      </c>
      <c r="K390">
        <v>7.752892379343324</v>
      </c>
    </row>
    <row r="391" spans="9:11" x14ac:dyDescent="0.3">
      <c r="I391">
        <v>370</v>
      </c>
      <c r="J391">
        <v>0.4615809214909008</v>
      </c>
      <c r="K391">
        <v>7.752892379343324</v>
      </c>
    </row>
    <row r="392" spans="9:11" x14ac:dyDescent="0.3">
      <c r="I392">
        <v>371</v>
      </c>
      <c r="J392">
        <v>0.4615809214909008</v>
      </c>
      <c r="K392">
        <v>7.752892379343324</v>
      </c>
    </row>
    <row r="393" spans="9:11" x14ac:dyDescent="0.3">
      <c r="I393">
        <v>372</v>
      </c>
      <c r="J393">
        <v>0.4615809214909008</v>
      </c>
      <c r="K393">
        <v>7.752892379343324</v>
      </c>
    </row>
    <row r="394" spans="9:11" x14ac:dyDescent="0.3">
      <c r="I394">
        <v>373</v>
      </c>
      <c r="J394">
        <v>0.4615809214909008</v>
      </c>
      <c r="K394">
        <v>7.752892379343324</v>
      </c>
    </row>
    <row r="395" spans="9:11" x14ac:dyDescent="0.3">
      <c r="I395">
        <v>374</v>
      </c>
      <c r="J395">
        <v>0.4615809214909008</v>
      </c>
      <c r="K395">
        <v>7.752892379343324</v>
      </c>
    </row>
    <row r="396" spans="9:11" x14ac:dyDescent="0.3">
      <c r="I396">
        <v>375</v>
      </c>
      <c r="J396">
        <v>0.4615809214909008</v>
      </c>
      <c r="K396">
        <v>7.752892379343324</v>
      </c>
    </row>
    <row r="397" spans="9:11" x14ac:dyDescent="0.3">
      <c r="I397">
        <v>376</v>
      </c>
      <c r="J397">
        <v>0.4615809214909008</v>
      </c>
      <c r="K397">
        <v>7.752892379343324</v>
      </c>
    </row>
    <row r="398" spans="9:11" x14ac:dyDescent="0.3">
      <c r="I398">
        <v>377</v>
      </c>
      <c r="J398">
        <v>0.4615809214909008</v>
      </c>
      <c r="K398">
        <v>7.752892379343324</v>
      </c>
    </row>
    <row r="399" spans="9:11" x14ac:dyDescent="0.3">
      <c r="I399">
        <v>378</v>
      </c>
      <c r="J399">
        <v>0.4615809214909008</v>
      </c>
      <c r="K399">
        <v>7.752892379343324</v>
      </c>
    </row>
    <row r="400" spans="9:11" x14ac:dyDescent="0.3">
      <c r="I400">
        <v>379</v>
      </c>
      <c r="J400">
        <v>0.4615809214909008</v>
      </c>
      <c r="K400">
        <v>7.752892379343324</v>
      </c>
    </row>
    <row r="401" spans="9:11" x14ac:dyDescent="0.3">
      <c r="I401">
        <v>380</v>
      </c>
      <c r="J401">
        <v>0.4615809214909008</v>
      </c>
      <c r="K401">
        <v>7.752892379343324</v>
      </c>
    </row>
    <row r="402" spans="9:11" x14ac:dyDescent="0.3">
      <c r="I402">
        <v>381</v>
      </c>
      <c r="J402">
        <v>0.4615809214909008</v>
      </c>
      <c r="K402">
        <v>7.752892379343324</v>
      </c>
    </row>
    <row r="403" spans="9:11" x14ac:dyDescent="0.3">
      <c r="I403">
        <v>382</v>
      </c>
      <c r="J403">
        <v>0.4615809214909008</v>
      </c>
      <c r="K403">
        <v>7.752892379343324</v>
      </c>
    </row>
    <row r="404" spans="9:11" x14ac:dyDescent="0.3">
      <c r="I404">
        <v>383</v>
      </c>
      <c r="J404">
        <v>0.4615809214909008</v>
      </c>
      <c r="K404">
        <v>7.752892379343324</v>
      </c>
    </row>
    <row r="405" spans="9:11" x14ac:dyDescent="0.3">
      <c r="I405">
        <v>384</v>
      </c>
      <c r="J405">
        <v>0.4615809214909008</v>
      </c>
      <c r="K405">
        <v>7.752892379343324</v>
      </c>
    </row>
    <row r="406" spans="9:11" x14ac:dyDescent="0.3">
      <c r="I406">
        <v>385</v>
      </c>
      <c r="J406">
        <v>0.4615809214909008</v>
      </c>
      <c r="K406">
        <v>7.752892379343324</v>
      </c>
    </row>
    <row r="407" spans="9:11" x14ac:dyDescent="0.3">
      <c r="I407">
        <v>386</v>
      </c>
      <c r="J407">
        <v>0.4615809214909008</v>
      </c>
      <c r="K407">
        <v>7.752892379343324</v>
      </c>
    </row>
    <row r="408" spans="9:11" x14ac:dyDescent="0.3">
      <c r="I408">
        <v>387</v>
      </c>
      <c r="J408">
        <v>0.4615809214909008</v>
      </c>
      <c r="K408">
        <v>7.752892379343324</v>
      </c>
    </row>
    <row r="409" spans="9:11" x14ac:dyDescent="0.3">
      <c r="I409">
        <v>388</v>
      </c>
      <c r="J409">
        <v>0.4615809214909008</v>
      </c>
      <c r="K409">
        <v>7.752892379343324</v>
      </c>
    </row>
    <row r="410" spans="9:11" x14ac:dyDescent="0.3">
      <c r="I410">
        <v>389</v>
      </c>
      <c r="J410">
        <v>0.4615809214909008</v>
      </c>
      <c r="K410">
        <v>7.752892379343324</v>
      </c>
    </row>
    <row r="411" spans="9:11" x14ac:dyDescent="0.3">
      <c r="I411">
        <v>390</v>
      </c>
      <c r="J411">
        <v>0.4615809214909008</v>
      </c>
      <c r="K411">
        <v>7.752892379343324</v>
      </c>
    </row>
    <row r="412" spans="9:11" x14ac:dyDescent="0.3">
      <c r="I412">
        <v>391</v>
      </c>
      <c r="J412">
        <v>0.4615809214909008</v>
      </c>
      <c r="K412">
        <v>7.752892379343324</v>
      </c>
    </row>
    <row r="413" spans="9:11" x14ac:dyDescent="0.3">
      <c r="I413">
        <v>392</v>
      </c>
      <c r="J413">
        <v>0.4615809214909008</v>
      </c>
      <c r="K413">
        <v>7.752892379343324</v>
      </c>
    </row>
    <row r="414" spans="9:11" x14ac:dyDescent="0.3">
      <c r="I414">
        <v>393</v>
      </c>
      <c r="J414">
        <v>0.4615809214909008</v>
      </c>
      <c r="K414">
        <v>7.752892379343324</v>
      </c>
    </row>
    <row r="415" spans="9:11" x14ac:dyDescent="0.3">
      <c r="I415">
        <v>394</v>
      </c>
      <c r="J415">
        <v>0.4615809214909008</v>
      </c>
      <c r="K415">
        <v>7.752892379343324</v>
      </c>
    </row>
    <row r="416" spans="9:11" x14ac:dyDescent="0.3">
      <c r="I416">
        <v>395</v>
      </c>
      <c r="J416">
        <v>0.4615809214909008</v>
      </c>
      <c r="K416">
        <v>7.752892379343324</v>
      </c>
    </row>
    <row r="417" spans="9:11" x14ac:dyDescent="0.3">
      <c r="I417">
        <v>396</v>
      </c>
      <c r="J417">
        <v>0.4615809214909008</v>
      </c>
      <c r="K417">
        <v>7.752892379343324</v>
      </c>
    </row>
    <row r="418" spans="9:11" x14ac:dyDescent="0.3">
      <c r="I418">
        <v>397</v>
      </c>
      <c r="J418">
        <v>0.4615809214909008</v>
      </c>
      <c r="K418">
        <v>7.752892379343324</v>
      </c>
    </row>
    <row r="419" spans="9:11" x14ac:dyDescent="0.3">
      <c r="I419">
        <v>398</v>
      </c>
      <c r="J419">
        <v>0.4615809214909008</v>
      </c>
      <c r="K419">
        <v>7.752892379343324</v>
      </c>
    </row>
    <row r="420" spans="9:11" x14ac:dyDescent="0.3">
      <c r="I420">
        <v>399</v>
      </c>
      <c r="J420">
        <v>0.4615809214909008</v>
      </c>
      <c r="K420">
        <v>7.752892379343324</v>
      </c>
    </row>
    <row r="421" spans="9:11" x14ac:dyDescent="0.3">
      <c r="I421">
        <v>400</v>
      </c>
      <c r="J421">
        <v>0.4615809214909008</v>
      </c>
      <c r="K421">
        <v>7.752892379343324</v>
      </c>
    </row>
    <row r="422" spans="9:11" x14ac:dyDescent="0.3">
      <c r="I422">
        <v>401</v>
      </c>
      <c r="J422">
        <v>0.4615809214909008</v>
      </c>
      <c r="K422">
        <v>7.752892379343324</v>
      </c>
    </row>
    <row r="423" spans="9:11" x14ac:dyDescent="0.3">
      <c r="I423">
        <v>402</v>
      </c>
      <c r="J423">
        <v>0.4615809214909008</v>
      </c>
      <c r="K423">
        <v>7.752892379343324</v>
      </c>
    </row>
    <row r="424" spans="9:11" x14ac:dyDescent="0.3">
      <c r="I424">
        <v>403</v>
      </c>
      <c r="J424">
        <v>0.4615809214909008</v>
      </c>
      <c r="K424">
        <v>7.752892379343324</v>
      </c>
    </row>
    <row r="425" spans="9:11" x14ac:dyDescent="0.3">
      <c r="I425">
        <v>404</v>
      </c>
      <c r="J425">
        <v>0.4615809214909008</v>
      </c>
      <c r="K425">
        <v>7.752892379343324</v>
      </c>
    </row>
    <row r="426" spans="9:11" x14ac:dyDescent="0.3">
      <c r="I426">
        <v>405</v>
      </c>
      <c r="J426">
        <v>0.4615809214909008</v>
      </c>
      <c r="K426">
        <v>7.752892379343324</v>
      </c>
    </row>
    <row r="427" spans="9:11" x14ac:dyDescent="0.3">
      <c r="I427">
        <v>406</v>
      </c>
      <c r="J427">
        <v>0.4615809214909008</v>
      </c>
      <c r="K427">
        <v>7.752892379343324</v>
      </c>
    </row>
    <row r="428" spans="9:11" x14ac:dyDescent="0.3">
      <c r="I428">
        <v>407</v>
      </c>
      <c r="J428">
        <v>0.4615809214909008</v>
      </c>
      <c r="K428">
        <v>7.752892379343324</v>
      </c>
    </row>
    <row r="429" spans="9:11" x14ac:dyDescent="0.3">
      <c r="I429">
        <v>408</v>
      </c>
      <c r="J429">
        <v>0.4615809214909008</v>
      </c>
      <c r="K429">
        <v>7.752892379343324</v>
      </c>
    </row>
    <row r="430" spans="9:11" x14ac:dyDescent="0.3">
      <c r="I430">
        <v>409</v>
      </c>
      <c r="J430">
        <v>0.4615809214909008</v>
      </c>
      <c r="K430">
        <v>7.752892379343324</v>
      </c>
    </row>
    <row r="431" spans="9:11" x14ac:dyDescent="0.3">
      <c r="I431">
        <v>410</v>
      </c>
      <c r="J431">
        <v>0.4615809214909008</v>
      </c>
      <c r="K431">
        <v>7.752892379343324</v>
      </c>
    </row>
    <row r="432" spans="9:11" x14ac:dyDescent="0.3">
      <c r="I432">
        <v>411</v>
      </c>
      <c r="J432">
        <v>0.4615809214909008</v>
      </c>
      <c r="K432">
        <v>7.752892379343324</v>
      </c>
    </row>
    <row r="433" spans="9:11" x14ac:dyDescent="0.3">
      <c r="I433">
        <v>412</v>
      </c>
      <c r="J433">
        <v>0.4615809214909008</v>
      </c>
      <c r="K433">
        <v>7.752892379343324</v>
      </c>
    </row>
    <row r="434" spans="9:11" x14ac:dyDescent="0.3">
      <c r="I434">
        <v>413</v>
      </c>
      <c r="J434">
        <v>0.4615809214909008</v>
      </c>
      <c r="K434">
        <v>7.752892379343324</v>
      </c>
    </row>
    <row r="435" spans="9:11" x14ac:dyDescent="0.3">
      <c r="I435">
        <v>414</v>
      </c>
      <c r="J435">
        <v>0.4615809214909008</v>
      </c>
      <c r="K435">
        <v>7.752892379343324</v>
      </c>
    </row>
    <row r="436" spans="9:11" x14ac:dyDescent="0.3">
      <c r="I436">
        <v>415</v>
      </c>
      <c r="J436">
        <v>0.4615809214909008</v>
      </c>
      <c r="K436">
        <v>7.752892379343324</v>
      </c>
    </row>
    <row r="437" spans="9:11" x14ac:dyDescent="0.3">
      <c r="I437">
        <v>416</v>
      </c>
      <c r="J437">
        <v>0.4615809214909008</v>
      </c>
      <c r="K437">
        <v>7.752892379343324</v>
      </c>
    </row>
    <row r="438" spans="9:11" x14ac:dyDescent="0.3">
      <c r="I438">
        <v>417</v>
      </c>
      <c r="J438">
        <v>0.4615809214909008</v>
      </c>
      <c r="K438">
        <v>7.752892379343324</v>
      </c>
    </row>
    <row r="439" spans="9:11" x14ac:dyDescent="0.3">
      <c r="I439">
        <v>418</v>
      </c>
      <c r="J439">
        <v>0.4615809214909008</v>
      </c>
      <c r="K439">
        <v>7.752892379343324</v>
      </c>
    </row>
    <row r="440" spans="9:11" x14ac:dyDescent="0.3">
      <c r="I440">
        <v>419</v>
      </c>
      <c r="J440">
        <v>0.4615809214909008</v>
      </c>
      <c r="K440">
        <v>7.752892379343324</v>
      </c>
    </row>
    <row r="441" spans="9:11" x14ac:dyDescent="0.3">
      <c r="I441">
        <v>420</v>
      </c>
      <c r="J441">
        <v>0.4615809214909008</v>
      </c>
      <c r="K441">
        <v>7.752892379343324</v>
      </c>
    </row>
    <row r="442" spans="9:11" x14ac:dyDescent="0.3">
      <c r="I442">
        <v>421</v>
      </c>
      <c r="J442">
        <v>0.4615809214909008</v>
      </c>
      <c r="K442">
        <v>7.752892379343324</v>
      </c>
    </row>
    <row r="443" spans="9:11" x14ac:dyDescent="0.3">
      <c r="I443">
        <v>422</v>
      </c>
      <c r="J443">
        <v>0.4615809214909008</v>
      </c>
      <c r="K443">
        <v>7.752892379343324</v>
      </c>
    </row>
    <row r="444" spans="9:11" x14ac:dyDescent="0.3">
      <c r="I444">
        <v>423</v>
      </c>
      <c r="J444">
        <v>0.4615809214909008</v>
      </c>
      <c r="K444">
        <v>7.752892379343324</v>
      </c>
    </row>
    <row r="445" spans="9:11" x14ac:dyDescent="0.3">
      <c r="I445">
        <v>424</v>
      </c>
      <c r="J445">
        <v>0.4615809214909008</v>
      </c>
      <c r="K445">
        <v>7.752892379343324</v>
      </c>
    </row>
    <row r="446" spans="9:11" x14ac:dyDescent="0.3">
      <c r="I446">
        <v>425</v>
      </c>
      <c r="J446">
        <v>0.4615809214909008</v>
      </c>
      <c r="K446">
        <v>7.752892379343324</v>
      </c>
    </row>
    <row r="447" spans="9:11" x14ac:dyDescent="0.3">
      <c r="I447">
        <v>426</v>
      </c>
      <c r="J447">
        <v>0.4615809214909008</v>
      </c>
      <c r="K447">
        <v>7.752892379343324</v>
      </c>
    </row>
    <row r="448" spans="9:11" x14ac:dyDescent="0.3">
      <c r="I448">
        <v>427</v>
      </c>
      <c r="J448">
        <v>0.4615809214909008</v>
      </c>
      <c r="K448">
        <v>7.752892379343324</v>
      </c>
    </row>
    <row r="449" spans="9:11" x14ac:dyDescent="0.3">
      <c r="I449">
        <v>428</v>
      </c>
      <c r="J449">
        <v>0.4615809214909008</v>
      </c>
      <c r="K449">
        <v>7.752892379343324</v>
      </c>
    </row>
    <row r="450" spans="9:11" x14ac:dyDescent="0.3">
      <c r="I450">
        <v>429</v>
      </c>
      <c r="J450">
        <v>0.4615809214909008</v>
      </c>
      <c r="K450">
        <v>7.752892379343324</v>
      </c>
    </row>
    <row r="451" spans="9:11" x14ac:dyDescent="0.3">
      <c r="I451">
        <v>430</v>
      </c>
      <c r="J451">
        <v>0.4615809214909008</v>
      </c>
      <c r="K451">
        <v>7.752892379343324</v>
      </c>
    </row>
    <row r="452" spans="9:11" x14ac:dyDescent="0.3">
      <c r="I452">
        <v>431</v>
      </c>
      <c r="J452">
        <v>0.4615809214909008</v>
      </c>
      <c r="K452">
        <v>7.752892379343324</v>
      </c>
    </row>
    <row r="453" spans="9:11" x14ac:dyDescent="0.3">
      <c r="I453">
        <v>432</v>
      </c>
      <c r="J453">
        <v>0.4615809214909008</v>
      </c>
      <c r="K453">
        <v>7.752892379343324</v>
      </c>
    </row>
    <row r="454" spans="9:11" x14ac:dyDescent="0.3">
      <c r="I454">
        <v>433</v>
      </c>
      <c r="J454">
        <v>0.4615809214909008</v>
      </c>
      <c r="K454">
        <v>7.752892379343324</v>
      </c>
    </row>
    <row r="455" spans="9:11" x14ac:dyDescent="0.3">
      <c r="I455">
        <v>434</v>
      </c>
      <c r="J455">
        <v>0.4615809214909008</v>
      </c>
      <c r="K455">
        <v>7.752892379343324</v>
      </c>
    </row>
    <row r="456" spans="9:11" x14ac:dyDescent="0.3">
      <c r="I456">
        <v>435</v>
      </c>
      <c r="J456">
        <v>0.4615809214909008</v>
      </c>
      <c r="K456">
        <v>7.752892379343324</v>
      </c>
    </row>
    <row r="457" spans="9:11" x14ac:dyDescent="0.3">
      <c r="I457">
        <v>436</v>
      </c>
      <c r="J457">
        <v>0.4615809214909008</v>
      </c>
      <c r="K457">
        <v>7.752892379343324</v>
      </c>
    </row>
    <row r="458" spans="9:11" x14ac:dyDescent="0.3">
      <c r="I458">
        <v>437</v>
      </c>
      <c r="J458">
        <v>0.4615809214909008</v>
      </c>
      <c r="K458">
        <v>7.752892379343324</v>
      </c>
    </row>
    <row r="459" spans="9:11" x14ac:dyDescent="0.3">
      <c r="I459">
        <v>438</v>
      </c>
      <c r="J459">
        <v>0.4615809214909008</v>
      </c>
      <c r="K459">
        <v>7.752892379343324</v>
      </c>
    </row>
    <row r="460" spans="9:11" x14ac:dyDescent="0.3">
      <c r="I460">
        <v>439</v>
      </c>
      <c r="J460">
        <v>0.4615809214909008</v>
      </c>
      <c r="K460">
        <v>7.752892379343324</v>
      </c>
    </row>
    <row r="461" spans="9:11" x14ac:dyDescent="0.3">
      <c r="I461">
        <v>440</v>
      </c>
      <c r="J461">
        <v>0.4615809214909008</v>
      </c>
      <c r="K461">
        <v>7.752892379343324</v>
      </c>
    </row>
    <row r="462" spans="9:11" x14ac:dyDescent="0.3">
      <c r="I462">
        <v>441</v>
      </c>
      <c r="J462">
        <v>0.4615809214909008</v>
      </c>
      <c r="K462">
        <v>7.752892379343324</v>
      </c>
    </row>
    <row r="463" spans="9:11" x14ac:dyDescent="0.3">
      <c r="I463">
        <v>442</v>
      </c>
      <c r="J463">
        <v>0.4615809214909008</v>
      </c>
      <c r="K463">
        <v>7.752892379343324</v>
      </c>
    </row>
    <row r="464" spans="9:11" x14ac:dyDescent="0.3">
      <c r="I464">
        <v>443</v>
      </c>
      <c r="J464">
        <v>0.4615809214909008</v>
      </c>
      <c r="K464">
        <v>7.752892379343324</v>
      </c>
    </row>
    <row r="465" spans="9:11" x14ac:dyDescent="0.3">
      <c r="I465">
        <v>444</v>
      </c>
      <c r="J465">
        <v>0.4615809214909008</v>
      </c>
      <c r="K465">
        <v>7.752892379343324</v>
      </c>
    </row>
    <row r="466" spans="9:11" x14ac:dyDescent="0.3">
      <c r="I466">
        <v>445</v>
      </c>
      <c r="J466">
        <v>0.4615809214909008</v>
      </c>
      <c r="K466">
        <v>7.752892379343324</v>
      </c>
    </row>
    <row r="467" spans="9:11" x14ac:dyDescent="0.3">
      <c r="I467">
        <v>446</v>
      </c>
      <c r="J467">
        <v>0.4615809214909008</v>
      </c>
      <c r="K467">
        <v>7.752892379343324</v>
      </c>
    </row>
    <row r="468" spans="9:11" x14ac:dyDescent="0.3">
      <c r="I468">
        <v>447</v>
      </c>
      <c r="J468">
        <v>0.4615809214909008</v>
      </c>
      <c r="K468">
        <v>7.752892379343324</v>
      </c>
    </row>
    <row r="469" spans="9:11" x14ac:dyDescent="0.3">
      <c r="I469">
        <v>448</v>
      </c>
      <c r="J469">
        <v>0.4615809214909008</v>
      </c>
      <c r="K469">
        <v>7.752892379343324</v>
      </c>
    </row>
    <row r="470" spans="9:11" x14ac:dyDescent="0.3">
      <c r="I470">
        <v>449</v>
      </c>
      <c r="J470">
        <v>0.4615809214909008</v>
      </c>
      <c r="K470">
        <v>7.752892379343324</v>
      </c>
    </row>
    <row r="471" spans="9:11" x14ac:dyDescent="0.3">
      <c r="I471">
        <v>450</v>
      </c>
      <c r="J471">
        <v>0.4615809214909008</v>
      </c>
      <c r="K471">
        <v>7.752892379343324</v>
      </c>
    </row>
    <row r="472" spans="9:11" x14ac:dyDescent="0.3">
      <c r="I472">
        <v>451</v>
      </c>
      <c r="J472">
        <v>0.4615809214909008</v>
      </c>
      <c r="K472">
        <v>7.752892379343324</v>
      </c>
    </row>
    <row r="473" spans="9:11" x14ac:dyDescent="0.3">
      <c r="I473">
        <v>452</v>
      </c>
      <c r="J473">
        <v>0.4615809214909008</v>
      </c>
      <c r="K473">
        <v>7.752892379343324</v>
      </c>
    </row>
    <row r="474" spans="9:11" x14ac:dyDescent="0.3">
      <c r="I474">
        <v>453</v>
      </c>
      <c r="J474">
        <v>0.4615809214909008</v>
      </c>
      <c r="K474">
        <v>7.752892379343324</v>
      </c>
    </row>
    <row r="475" spans="9:11" x14ac:dyDescent="0.3">
      <c r="I475">
        <v>454</v>
      </c>
      <c r="J475">
        <v>0.4615809214909008</v>
      </c>
      <c r="K475">
        <v>7.752892379343324</v>
      </c>
    </row>
    <row r="476" spans="9:11" x14ac:dyDescent="0.3">
      <c r="I476">
        <v>455</v>
      </c>
      <c r="J476">
        <v>0.4615809214909008</v>
      </c>
      <c r="K476">
        <v>7.752892379343324</v>
      </c>
    </row>
    <row r="477" spans="9:11" x14ac:dyDescent="0.3">
      <c r="I477">
        <v>456</v>
      </c>
      <c r="J477">
        <v>0.4615809214909008</v>
      </c>
      <c r="K477">
        <v>7.752892379343324</v>
      </c>
    </row>
    <row r="478" spans="9:11" x14ac:dyDescent="0.3">
      <c r="I478">
        <v>457</v>
      </c>
      <c r="J478">
        <v>0.4615809214909008</v>
      </c>
      <c r="K478">
        <v>7.752892379343324</v>
      </c>
    </row>
    <row r="479" spans="9:11" x14ac:dyDescent="0.3">
      <c r="I479">
        <v>458</v>
      </c>
      <c r="J479">
        <v>0.4615809214909008</v>
      </c>
      <c r="K479">
        <v>7.752892379343324</v>
      </c>
    </row>
    <row r="480" spans="9:11" x14ac:dyDescent="0.3">
      <c r="I480">
        <v>459</v>
      </c>
      <c r="J480">
        <v>0.4615809214909008</v>
      </c>
      <c r="K480">
        <v>7.752892379343324</v>
      </c>
    </row>
    <row r="481" spans="9:11" x14ac:dyDescent="0.3">
      <c r="I481">
        <v>460</v>
      </c>
      <c r="J481">
        <v>0.4615809214909008</v>
      </c>
      <c r="K481">
        <v>7.752892379343324</v>
      </c>
    </row>
    <row r="482" spans="9:11" x14ac:dyDescent="0.3">
      <c r="I482">
        <v>461</v>
      </c>
      <c r="J482">
        <v>0.4615809214909008</v>
      </c>
      <c r="K482">
        <v>7.752892379343324</v>
      </c>
    </row>
    <row r="483" spans="9:11" x14ac:dyDescent="0.3">
      <c r="I483">
        <v>462</v>
      </c>
      <c r="J483">
        <v>0.4615809214909008</v>
      </c>
      <c r="K483">
        <v>7.752892379343324</v>
      </c>
    </row>
    <row r="484" spans="9:11" x14ac:dyDescent="0.3">
      <c r="I484">
        <v>463</v>
      </c>
      <c r="J484">
        <v>0.4615809214909008</v>
      </c>
      <c r="K484">
        <v>7.752892379343324</v>
      </c>
    </row>
    <row r="485" spans="9:11" x14ac:dyDescent="0.3">
      <c r="I485">
        <v>464</v>
      </c>
      <c r="J485">
        <v>0.4615809214909008</v>
      </c>
      <c r="K485">
        <v>7.752892379343324</v>
      </c>
    </row>
    <row r="486" spans="9:11" x14ac:dyDescent="0.3">
      <c r="I486">
        <v>465</v>
      </c>
      <c r="J486">
        <v>0.4615809214909008</v>
      </c>
      <c r="K486">
        <v>7.752892379343324</v>
      </c>
    </row>
    <row r="487" spans="9:11" x14ac:dyDescent="0.3">
      <c r="I487">
        <v>466</v>
      </c>
      <c r="J487">
        <v>0.4615809214909008</v>
      </c>
      <c r="K487">
        <v>7.752892379343324</v>
      </c>
    </row>
    <row r="488" spans="9:11" x14ac:dyDescent="0.3">
      <c r="I488">
        <v>467</v>
      </c>
      <c r="J488">
        <v>0.4615809214909008</v>
      </c>
      <c r="K488">
        <v>7.752892379343324</v>
      </c>
    </row>
    <row r="489" spans="9:11" x14ac:dyDescent="0.3">
      <c r="I489">
        <v>468</v>
      </c>
      <c r="J489">
        <v>0.4615809214909008</v>
      </c>
      <c r="K489">
        <v>7.752892379343324</v>
      </c>
    </row>
    <row r="490" spans="9:11" x14ac:dyDescent="0.3">
      <c r="I490">
        <v>469</v>
      </c>
      <c r="J490">
        <v>0.4615809214909008</v>
      </c>
      <c r="K490">
        <v>7.752892379343324</v>
      </c>
    </row>
    <row r="491" spans="9:11" x14ac:dyDescent="0.3">
      <c r="I491">
        <v>470</v>
      </c>
      <c r="J491">
        <v>0.4615809214909008</v>
      </c>
      <c r="K491">
        <v>7.752892379343324</v>
      </c>
    </row>
    <row r="492" spans="9:11" x14ac:dyDescent="0.3">
      <c r="I492">
        <v>471</v>
      </c>
      <c r="J492">
        <v>0.4615809214909008</v>
      </c>
      <c r="K492">
        <v>7.752892379343324</v>
      </c>
    </row>
    <row r="493" spans="9:11" x14ac:dyDescent="0.3">
      <c r="I493">
        <v>472</v>
      </c>
      <c r="J493">
        <v>0.4615809214909008</v>
      </c>
      <c r="K493">
        <v>7.752892379343324</v>
      </c>
    </row>
    <row r="494" spans="9:11" x14ac:dyDescent="0.3">
      <c r="I494">
        <v>473</v>
      </c>
      <c r="J494">
        <v>0.4615809214909008</v>
      </c>
      <c r="K494">
        <v>7.752892379343324</v>
      </c>
    </row>
    <row r="495" spans="9:11" x14ac:dyDescent="0.3">
      <c r="I495">
        <v>474</v>
      </c>
      <c r="J495">
        <v>0.4615809214909008</v>
      </c>
      <c r="K495">
        <v>7.752892379343324</v>
      </c>
    </row>
    <row r="496" spans="9:11" x14ac:dyDescent="0.3">
      <c r="I496">
        <v>475</v>
      </c>
      <c r="J496">
        <v>0.4615809214909008</v>
      </c>
      <c r="K496">
        <v>7.752892379343324</v>
      </c>
    </row>
    <row r="497" spans="9:11" x14ac:dyDescent="0.3">
      <c r="I497">
        <v>476</v>
      </c>
      <c r="J497">
        <v>0.4615809214909008</v>
      </c>
      <c r="K497">
        <v>7.752892379343324</v>
      </c>
    </row>
    <row r="498" spans="9:11" x14ac:dyDescent="0.3">
      <c r="I498">
        <v>477</v>
      </c>
      <c r="J498">
        <v>0.4615809214909008</v>
      </c>
      <c r="K498">
        <v>7.752892379343324</v>
      </c>
    </row>
    <row r="499" spans="9:11" x14ac:dyDescent="0.3">
      <c r="I499">
        <v>478</v>
      </c>
      <c r="J499">
        <v>0.4615809214909008</v>
      </c>
      <c r="K499">
        <v>7.752892379343324</v>
      </c>
    </row>
    <row r="500" spans="9:11" x14ac:dyDescent="0.3">
      <c r="I500">
        <v>479</v>
      </c>
      <c r="J500">
        <v>0.4615809214909008</v>
      </c>
      <c r="K500">
        <v>7.752892379343324</v>
      </c>
    </row>
    <row r="501" spans="9:11" x14ac:dyDescent="0.3">
      <c r="I501">
        <v>480</v>
      </c>
      <c r="J501">
        <v>0.4615809214909008</v>
      </c>
      <c r="K501">
        <v>7.752892379343324</v>
      </c>
    </row>
    <row r="502" spans="9:11" x14ac:dyDescent="0.3">
      <c r="I502">
        <v>481</v>
      </c>
      <c r="J502">
        <v>0.4615809214909008</v>
      </c>
      <c r="K502">
        <v>7.752892379343324</v>
      </c>
    </row>
    <row r="503" spans="9:11" x14ac:dyDescent="0.3">
      <c r="I503">
        <v>482</v>
      </c>
      <c r="J503">
        <v>0.4615809214909008</v>
      </c>
      <c r="K503">
        <v>7.752892379343324</v>
      </c>
    </row>
    <row r="504" spans="9:11" x14ac:dyDescent="0.3">
      <c r="I504">
        <v>483</v>
      </c>
      <c r="J504">
        <v>0.4615809214909008</v>
      </c>
      <c r="K504">
        <v>7.752892379343324</v>
      </c>
    </row>
    <row r="505" spans="9:11" x14ac:dyDescent="0.3">
      <c r="I505">
        <v>484</v>
      </c>
      <c r="J505">
        <v>0.4615809214909008</v>
      </c>
      <c r="K505">
        <v>7.752892379343324</v>
      </c>
    </row>
    <row r="506" spans="9:11" x14ac:dyDescent="0.3">
      <c r="I506">
        <v>485</v>
      </c>
      <c r="J506">
        <v>0.4615809214909008</v>
      </c>
      <c r="K506">
        <v>7.752892379343324</v>
      </c>
    </row>
    <row r="507" spans="9:11" x14ac:dyDescent="0.3">
      <c r="I507">
        <v>486</v>
      </c>
      <c r="J507">
        <v>0.4615809214909008</v>
      </c>
      <c r="K507">
        <v>7.752892379343324</v>
      </c>
    </row>
    <row r="508" spans="9:11" x14ac:dyDescent="0.3">
      <c r="I508">
        <v>487</v>
      </c>
      <c r="J508">
        <v>0.4615809214909008</v>
      </c>
      <c r="K508">
        <v>7.752892379343324</v>
      </c>
    </row>
    <row r="509" spans="9:11" x14ac:dyDescent="0.3">
      <c r="I509">
        <v>488</v>
      </c>
      <c r="J509">
        <v>0.4615809214909008</v>
      </c>
      <c r="K509">
        <v>7.752892379343324</v>
      </c>
    </row>
    <row r="510" spans="9:11" x14ac:dyDescent="0.3">
      <c r="I510">
        <v>489</v>
      </c>
      <c r="J510">
        <v>0.4615809214909008</v>
      </c>
      <c r="K510">
        <v>7.752892379343324</v>
      </c>
    </row>
    <row r="511" spans="9:11" x14ac:dyDescent="0.3">
      <c r="I511">
        <v>490</v>
      </c>
      <c r="J511">
        <v>0.4615809214909008</v>
      </c>
      <c r="K511">
        <v>7.752892379343324</v>
      </c>
    </row>
    <row r="512" spans="9:11" x14ac:dyDescent="0.3">
      <c r="I512">
        <v>491</v>
      </c>
      <c r="J512">
        <v>0.4615809214909008</v>
      </c>
      <c r="K512">
        <v>7.752892379343324</v>
      </c>
    </row>
    <row r="513" spans="9:11" x14ac:dyDescent="0.3">
      <c r="I513">
        <v>492</v>
      </c>
      <c r="J513">
        <v>0.4615809214909008</v>
      </c>
      <c r="K513">
        <v>7.752892379343324</v>
      </c>
    </row>
    <row r="514" spans="9:11" x14ac:dyDescent="0.3">
      <c r="I514">
        <v>493</v>
      </c>
      <c r="J514">
        <v>0.4615809214909008</v>
      </c>
      <c r="K514">
        <v>7.752892379343324</v>
      </c>
    </row>
    <row r="515" spans="9:11" x14ac:dyDescent="0.3">
      <c r="I515">
        <v>494</v>
      </c>
      <c r="J515">
        <v>0.4615809214909008</v>
      </c>
      <c r="K515">
        <v>7.752892379343324</v>
      </c>
    </row>
    <row r="516" spans="9:11" x14ac:dyDescent="0.3">
      <c r="I516">
        <v>495</v>
      </c>
      <c r="J516">
        <v>0.4615809214909008</v>
      </c>
      <c r="K516">
        <v>7.752892379343324</v>
      </c>
    </row>
    <row r="517" spans="9:11" x14ac:dyDescent="0.3">
      <c r="I517">
        <v>496</v>
      </c>
      <c r="J517">
        <v>0.4615809214909008</v>
      </c>
      <c r="K517">
        <v>7.752892379343324</v>
      </c>
    </row>
    <row r="518" spans="9:11" x14ac:dyDescent="0.3">
      <c r="I518">
        <v>497</v>
      </c>
      <c r="J518">
        <v>0.4615809214909008</v>
      </c>
      <c r="K518">
        <v>7.752892379343324</v>
      </c>
    </row>
    <row r="519" spans="9:11" x14ac:dyDescent="0.3">
      <c r="I519">
        <v>498</v>
      </c>
      <c r="J519">
        <v>0.4615809214909008</v>
      </c>
      <c r="K519">
        <v>7.752892379343324</v>
      </c>
    </row>
    <row r="520" spans="9:11" x14ac:dyDescent="0.3">
      <c r="I520">
        <v>499</v>
      </c>
      <c r="J520">
        <v>0.4615809214909008</v>
      </c>
      <c r="K520">
        <v>7.752892379343324</v>
      </c>
    </row>
    <row r="521" spans="9:11" x14ac:dyDescent="0.3">
      <c r="I521">
        <v>500</v>
      </c>
      <c r="J521">
        <v>0.4615809214909008</v>
      </c>
      <c r="K521">
        <v>7.752892379343324</v>
      </c>
    </row>
    <row r="522" spans="9:11" x14ac:dyDescent="0.3">
      <c r="I522">
        <v>501</v>
      </c>
      <c r="J522">
        <v>0.4615809214909008</v>
      </c>
      <c r="K522">
        <v>7.752892379343324</v>
      </c>
    </row>
    <row r="523" spans="9:11" x14ac:dyDescent="0.3">
      <c r="I523">
        <v>502</v>
      </c>
      <c r="J523">
        <v>0.4615809214909008</v>
      </c>
      <c r="K523">
        <v>7.752892379343324</v>
      </c>
    </row>
    <row r="524" spans="9:11" x14ac:dyDescent="0.3">
      <c r="I524">
        <v>503</v>
      </c>
      <c r="J524">
        <v>0.4615809214909008</v>
      </c>
      <c r="K524">
        <v>7.752892379343324</v>
      </c>
    </row>
    <row r="525" spans="9:11" x14ac:dyDescent="0.3">
      <c r="I525">
        <v>504</v>
      </c>
      <c r="J525">
        <v>0.4615809214909008</v>
      </c>
      <c r="K525">
        <v>7.752892379343324</v>
      </c>
    </row>
    <row r="526" spans="9:11" x14ac:dyDescent="0.3">
      <c r="I526">
        <v>505</v>
      </c>
      <c r="J526">
        <v>0.4615809214909008</v>
      </c>
      <c r="K526">
        <v>7.752892379343324</v>
      </c>
    </row>
    <row r="527" spans="9:11" x14ac:dyDescent="0.3">
      <c r="I527">
        <v>506</v>
      </c>
      <c r="J527">
        <v>0.4615809214909008</v>
      </c>
      <c r="K527">
        <v>7.752892379343324</v>
      </c>
    </row>
    <row r="528" spans="9:11" x14ac:dyDescent="0.3">
      <c r="I528">
        <v>507</v>
      </c>
      <c r="J528">
        <v>0.4615809214909008</v>
      </c>
      <c r="K528">
        <v>7.752892379343324</v>
      </c>
    </row>
    <row r="529" spans="9:11" x14ac:dyDescent="0.3">
      <c r="I529">
        <v>508</v>
      </c>
      <c r="J529">
        <v>0.4615809214909008</v>
      </c>
      <c r="K529">
        <v>7.752892379343324</v>
      </c>
    </row>
    <row r="530" spans="9:11" x14ac:dyDescent="0.3">
      <c r="I530">
        <v>509</v>
      </c>
      <c r="J530">
        <v>0.4615809214909008</v>
      </c>
      <c r="K530">
        <v>7.752892379343324</v>
      </c>
    </row>
    <row r="531" spans="9:11" x14ac:dyDescent="0.3">
      <c r="I531">
        <v>510</v>
      </c>
      <c r="J531">
        <v>0.4615809214909008</v>
      </c>
      <c r="K531">
        <v>7.752892379343324</v>
      </c>
    </row>
    <row r="532" spans="9:11" x14ac:dyDescent="0.3">
      <c r="I532">
        <v>511</v>
      </c>
      <c r="J532">
        <v>0.4615809214909008</v>
      </c>
      <c r="K532">
        <v>7.752892379343324</v>
      </c>
    </row>
    <row r="533" spans="9:11" x14ac:dyDescent="0.3">
      <c r="I533">
        <v>512</v>
      </c>
      <c r="J533">
        <v>0.4615809214909008</v>
      </c>
      <c r="K533">
        <v>7.752892379343324</v>
      </c>
    </row>
    <row r="534" spans="9:11" x14ac:dyDescent="0.3">
      <c r="I534">
        <v>513</v>
      </c>
      <c r="J534">
        <v>0.4615809214909008</v>
      </c>
      <c r="K534">
        <v>7.752892379343324</v>
      </c>
    </row>
    <row r="535" spans="9:11" x14ac:dyDescent="0.3">
      <c r="I535">
        <v>514</v>
      </c>
      <c r="J535">
        <v>0.4615809214909008</v>
      </c>
      <c r="K535">
        <v>7.752892379343324</v>
      </c>
    </row>
    <row r="536" spans="9:11" x14ac:dyDescent="0.3">
      <c r="I536">
        <v>515</v>
      </c>
      <c r="J536">
        <v>0.4615809214909008</v>
      </c>
      <c r="K536">
        <v>7.752892379343324</v>
      </c>
    </row>
    <row r="537" spans="9:11" x14ac:dyDescent="0.3">
      <c r="I537">
        <v>516</v>
      </c>
      <c r="J537">
        <v>0.4615809214909008</v>
      </c>
      <c r="K537">
        <v>7.752892379343324</v>
      </c>
    </row>
    <row r="538" spans="9:11" x14ac:dyDescent="0.3">
      <c r="I538">
        <v>517</v>
      </c>
      <c r="J538">
        <v>0.4615809214909008</v>
      </c>
      <c r="K538">
        <v>7.752892379343324</v>
      </c>
    </row>
    <row r="539" spans="9:11" x14ac:dyDescent="0.3">
      <c r="I539">
        <v>518</v>
      </c>
      <c r="J539">
        <v>0.4615809214909008</v>
      </c>
      <c r="K539">
        <v>7.752892379343324</v>
      </c>
    </row>
    <row r="540" spans="9:11" x14ac:dyDescent="0.3">
      <c r="I540">
        <v>519</v>
      </c>
      <c r="J540">
        <v>0.4615809214909008</v>
      </c>
      <c r="K540">
        <v>7.752892379343324</v>
      </c>
    </row>
    <row r="541" spans="9:11" x14ac:dyDescent="0.3">
      <c r="I541">
        <v>520</v>
      </c>
      <c r="J541">
        <v>0.4615809214909008</v>
      </c>
      <c r="K541">
        <v>7.752892379343324</v>
      </c>
    </row>
    <row r="542" spans="9:11" x14ac:dyDescent="0.3">
      <c r="I542">
        <v>521</v>
      </c>
      <c r="J542">
        <v>0.4615809214909008</v>
      </c>
      <c r="K542">
        <v>7.752892379343324</v>
      </c>
    </row>
    <row r="543" spans="9:11" x14ac:dyDescent="0.3">
      <c r="I543">
        <v>522</v>
      </c>
      <c r="J543">
        <v>0.4615809214909008</v>
      </c>
      <c r="K543">
        <v>7.752892379343324</v>
      </c>
    </row>
    <row r="544" spans="9:11" x14ac:dyDescent="0.3">
      <c r="I544">
        <v>523</v>
      </c>
      <c r="J544">
        <v>0.4615809214909008</v>
      </c>
      <c r="K544">
        <v>7.752892379343324</v>
      </c>
    </row>
    <row r="545" spans="9:11" x14ac:dyDescent="0.3">
      <c r="I545">
        <v>524</v>
      </c>
      <c r="J545">
        <v>0.4615809214909008</v>
      </c>
      <c r="K545">
        <v>7.752892379343324</v>
      </c>
    </row>
    <row r="546" spans="9:11" x14ac:dyDescent="0.3">
      <c r="I546">
        <v>525</v>
      </c>
      <c r="J546">
        <v>0.4615809214909008</v>
      </c>
      <c r="K546">
        <v>7.752892379343324</v>
      </c>
    </row>
    <row r="547" spans="9:11" x14ac:dyDescent="0.3">
      <c r="I547">
        <v>526</v>
      </c>
      <c r="J547">
        <v>0.4615809214909008</v>
      </c>
      <c r="K547">
        <v>7.752892379343324</v>
      </c>
    </row>
    <row r="548" spans="9:11" x14ac:dyDescent="0.3">
      <c r="I548">
        <v>527</v>
      </c>
      <c r="J548">
        <v>0.4615809214909008</v>
      </c>
      <c r="K548">
        <v>7.752892379343324</v>
      </c>
    </row>
    <row r="549" spans="9:11" x14ac:dyDescent="0.3">
      <c r="I549">
        <v>528</v>
      </c>
      <c r="J549">
        <v>0.4615809214909008</v>
      </c>
      <c r="K549">
        <v>7.752892379343324</v>
      </c>
    </row>
    <row r="550" spans="9:11" x14ac:dyDescent="0.3">
      <c r="I550">
        <v>529</v>
      </c>
      <c r="J550">
        <v>0.4615809214909008</v>
      </c>
      <c r="K550">
        <v>7.752892379343324</v>
      </c>
    </row>
    <row r="551" spans="9:11" x14ac:dyDescent="0.3">
      <c r="I551">
        <v>530</v>
      </c>
      <c r="J551">
        <v>0.4615809214909008</v>
      </c>
      <c r="K551">
        <v>7.752892379343324</v>
      </c>
    </row>
    <row r="552" spans="9:11" x14ac:dyDescent="0.3">
      <c r="I552">
        <v>531</v>
      </c>
      <c r="J552">
        <v>0.4615809214909008</v>
      </c>
      <c r="K552">
        <v>7.752892379343324</v>
      </c>
    </row>
    <row r="553" spans="9:11" x14ac:dyDescent="0.3">
      <c r="I553">
        <v>532</v>
      </c>
      <c r="J553">
        <v>0.4615809214909008</v>
      </c>
      <c r="K553">
        <v>7.752892379343324</v>
      </c>
    </row>
    <row r="554" spans="9:11" x14ac:dyDescent="0.3">
      <c r="I554">
        <v>533</v>
      </c>
      <c r="J554">
        <v>0.4615809214909008</v>
      </c>
      <c r="K554">
        <v>7.752892379343324</v>
      </c>
    </row>
    <row r="555" spans="9:11" x14ac:dyDescent="0.3">
      <c r="I555">
        <v>534</v>
      </c>
      <c r="J555">
        <v>0.4615809214909008</v>
      </c>
      <c r="K555">
        <v>7.752892379343324</v>
      </c>
    </row>
    <row r="556" spans="9:11" x14ac:dyDescent="0.3">
      <c r="I556">
        <v>535</v>
      </c>
      <c r="J556">
        <v>0.4615809214909008</v>
      </c>
      <c r="K556">
        <v>7.752892379343324</v>
      </c>
    </row>
    <row r="557" spans="9:11" x14ac:dyDescent="0.3">
      <c r="I557">
        <v>536</v>
      </c>
      <c r="J557">
        <v>0.4615809214909008</v>
      </c>
      <c r="K557">
        <v>7.752892379343324</v>
      </c>
    </row>
    <row r="558" spans="9:11" x14ac:dyDescent="0.3">
      <c r="I558">
        <v>537</v>
      </c>
      <c r="J558">
        <v>0.4615809214909008</v>
      </c>
      <c r="K558">
        <v>7.752892379343324</v>
      </c>
    </row>
    <row r="559" spans="9:11" x14ac:dyDescent="0.3">
      <c r="I559">
        <v>538</v>
      </c>
      <c r="J559">
        <v>0.4615809214909008</v>
      </c>
      <c r="K559">
        <v>7.752892379343324</v>
      </c>
    </row>
    <row r="560" spans="9:11" x14ac:dyDescent="0.3">
      <c r="I560">
        <v>539</v>
      </c>
      <c r="J560">
        <v>0.4615809214909008</v>
      </c>
      <c r="K560">
        <v>7.752892379343324</v>
      </c>
    </row>
    <row r="561" spans="9:11" x14ac:dyDescent="0.3">
      <c r="I561">
        <v>540</v>
      </c>
      <c r="J561">
        <v>0.4615809214909008</v>
      </c>
      <c r="K561">
        <v>7.752892379343324</v>
      </c>
    </row>
    <row r="562" spans="9:11" x14ac:dyDescent="0.3">
      <c r="I562">
        <v>541</v>
      </c>
      <c r="J562">
        <v>0.4615809214909008</v>
      </c>
      <c r="K562">
        <v>7.752892379343324</v>
      </c>
    </row>
    <row r="563" spans="9:11" x14ac:dyDescent="0.3">
      <c r="I563">
        <v>542</v>
      </c>
      <c r="J563">
        <v>0.4615809214909008</v>
      </c>
      <c r="K563">
        <v>7.752892379343324</v>
      </c>
    </row>
    <row r="564" spans="9:11" x14ac:dyDescent="0.3">
      <c r="I564">
        <v>543</v>
      </c>
      <c r="J564">
        <v>0.4615809214909008</v>
      </c>
      <c r="K564">
        <v>7.752892379343324</v>
      </c>
    </row>
    <row r="565" spans="9:11" x14ac:dyDescent="0.3">
      <c r="I565">
        <v>544</v>
      </c>
      <c r="J565">
        <v>0.4615809214909008</v>
      </c>
      <c r="K565">
        <v>7.752892379343324</v>
      </c>
    </row>
    <row r="566" spans="9:11" x14ac:dyDescent="0.3">
      <c r="I566">
        <v>545</v>
      </c>
      <c r="J566">
        <v>0.4615809214909008</v>
      </c>
      <c r="K566">
        <v>7.752892379343324</v>
      </c>
    </row>
    <row r="567" spans="9:11" x14ac:dyDescent="0.3">
      <c r="I567">
        <v>546</v>
      </c>
      <c r="J567">
        <v>0.4615809214909008</v>
      </c>
      <c r="K567">
        <v>7.752892379343324</v>
      </c>
    </row>
    <row r="568" spans="9:11" x14ac:dyDescent="0.3">
      <c r="I568">
        <v>547</v>
      </c>
      <c r="J568">
        <v>0.4615809214909008</v>
      </c>
      <c r="K568">
        <v>7.752892379343324</v>
      </c>
    </row>
    <row r="569" spans="9:11" x14ac:dyDescent="0.3">
      <c r="I569">
        <v>548</v>
      </c>
      <c r="J569">
        <v>0.4615809214909008</v>
      </c>
      <c r="K569">
        <v>7.752892379343324</v>
      </c>
    </row>
    <row r="570" spans="9:11" x14ac:dyDescent="0.3">
      <c r="I570">
        <v>549</v>
      </c>
      <c r="J570">
        <v>0.4615809214909008</v>
      </c>
      <c r="K570">
        <v>7.752892379343324</v>
      </c>
    </row>
    <row r="571" spans="9:11" x14ac:dyDescent="0.3">
      <c r="I571">
        <v>550</v>
      </c>
      <c r="J571">
        <v>0.4615809214909008</v>
      </c>
      <c r="K571">
        <v>7.752892379343324</v>
      </c>
    </row>
    <row r="572" spans="9:11" x14ac:dyDescent="0.3">
      <c r="I572">
        <v>551</v>
      </c>
      <c r="J572">
        <v>0.4615809214909008</v>
      </c>
      <c r="K572">
        <v>7.752892379343324</v>
      </c>
    </row>
    <row r="573" spans="9:11" x14ac:dyDescent="0.3">
      <c r="I573">
        <v>552</v>
      </c>
      <c r="J573">
        <v>0.4615809214909008</v>
      </c>
      <c r="K573">
        <v>7.752892379343324</v>
      </c>
    </row>
    <row r="574" spans="9:11" x14ac:dyDescent="0.3">
      <c r="I574">
        <v>553</v>
      </c>
      <c r="J574">
        <v>0.4615809214909008</v>
      </c>
      <c r="K574">
        <v>7.752892379343324</v>
      </c>
    </row>
    <row r="575" spans="9:11" x14ac:dyDescent="0.3">
      <c r="I575">
        <v>554</v>
      </c>
      <c r="J575">
        <v>0.4615809214909008</v>
      </c>
      <c r="K575">
        <v>7.752892379343324</v>
      </c>
    </row>
    <row r="576" spans="9:11" x14ac:dyDescent="0.3">
      <c r="I576">
        <v>555</v>
      </c>
      <c r="J576">
        <v>0.4615809214909008</v>
      </c>
      <c r="K576">
        <v>7.752892379343324</v>
      </c>
    </row>
    <row r="577" spans="9:11" x14ac:dyDescent="0.3">
      <c r="I577">
        <v>556</v>
      </c>
      <c r="J577">
        <v>0.4615809214909008</v>
      </c>
      <c r="K577">
        <v>7.752892379343324</v>
      </c>
    </row>
    <row r="578" spans="9:11" x14ac:dyDescent="0.3">
      <c r="I578">
        <v>557</v>
      </c>
      <c r="J578">
        <v>0.4615809214909008</v>
      </c>
      <c r="K578">
        <v>7.752892379343324</v>
      </c>
    </row>
    <row r="579" spans="9:11" x14ac:dyDescent="0.3">
      <c r="I579">
        <v>558</v>
      </c>
      <c r="J579">
        <v>0.4615809214909008</v>
      </c>
      <c r="K579">
        <v>7.752892379343324</v>
      </c>
    </row>
    <row r="580" spans="9:11" x14ac:dyDescent="0.3">
      <c r="I580">
        <v>559</v>
      </c>
      <c r="J580">
        <v>0.4615809214909008</v>
      </c>
      <c r="K580">
        <v>7.752892379343324</v>
      </c>
    </row>
    <row r="581" spans="9:11" x14ac:dyDescent="0.3">
      <c r="I581">
        <v>560</v>
      </c>
      <c r="J581">
        <v>0.4615809214909008</v>
      </c>
      <c r="K581">
        <v>7.752892379343324</v>
      </c>
    </row>
    <row r="582" spans="9:11" x14ac:dyDescent="0.3">
      <c r="I582">
        <v>561</v>
      </c>
      <c r="J582">
        <v>0.4615809214909008</v>
      </c>
      <c r="K582">
        <v>7.752892379343324</v>
      </c>
    </row>
    <row r="583" spans="9:11" x14ac:dyDescent="0.3">
      <c r="I583">
        <v>562</v>
      </c>
      <c r="J583">
        <v>0.4615809214909008</v>
      </c>
      <c r="K583">
        <v>7.752892379343324</v>
      </c>
    </row>
    <row r="584" spans="9:11" x14ac:dyDescent="0.3">
      <c r="I584">
        <v>563</v>
      </c>
      <c r="J584">
        <v>0.4615809214909008</v>
      </c>
      <c r="K584">
        <v>7.752892379343324</v>
      </c>
    </row>
    <row r="585" spans="9:11" x14ac:dyDescent="0.3">
      <c r="I585">
        <v>564</v>
      </c>
      <c r="J585">
        <v>0.4615809214909008</v>
      </c>
      <c r="K585">
        <v>7.752892379343324</v>
      </c>
    </row>
    <row r="586" spans="9:11" x14ac:dyDescent="0.3">
      <c r="I586">
        <v>565</v>
      </c>
      <c r="J586">
        <v>0.4615809214909008</v>
      </c>
      <c r="K586">
        <v>7.752892379343324</v>
      </c>
    </row>
    <row r="587" spans="9:11" x14ac:dyDescent="0.3">
      <c r="I587">
        <v>566</v>
      </c>
      <c r="J587">
        <v>0.4615809214909008</v>
      </c>
      <c r="K587">
        <v>7.752892379343324</v>
      </c>
    </row>
    <row r="588" spans="9:11" x14ac:dyDescent="0.3">
      <c r="I588">
        <v>567</v>
      </c>
      <c r="J588">
        <v>0.4615809214909008</v>
      </c>
      <c r="K588">
        <v>7.752892379343324</v>
      </c>
    </row>
    <row r="589" spans="9:11" x14ac:dyDescent="0.3">
      <c r="I589">
        <v>568</v>
      </c>
      <c r="J589">
        <v>0.4615809214909008</v>
      </c>
      <c r="K589">
        <v>7.752892379343324</v>
      </c>
    </row>
    <row r="590" spans="9:11" x14ac:dyDescent="0.3">
      <c r="I590">
        <v>569</v>
      </c>
      <c r="J590">
        <v>0.4615809214909008</v>
      </c>
      <c r="K590">
        <v>7.752892379343324</v>
      </c>
    </row>
    <row r="591" spans="9:11" x14ac:dyDescent="0.3">
      <c r="I591">
        <v>570</v>
      </c>
      <c r="J591">
        <v>0.4615809214909008</v>
      </c>
      <c r="K591">
        <v>7.752892379343324</v>
      </c>
    </row>
    <row r="592" spans="9:11" x14ac:dyDescent="0.3">
      <c r="I592">
        <v>571</v>
      </c>
      <c r="J592">
        <v>0.4615809214909008</v>
      </c>
      <c r="K592">
        <v>7.752892379343324</v>
      </c>
    </row>
    <row r="593" spans="9:11" x14ac:dyDescent="0.3">
      <c r="I593">
        <v>572</v>
      </c>
      <c r="J593">
        <v>0.4615809214909008</v>
      </c>
      <c r="K593">
        <v>7.752892379343324</v>
      </c>
    </row>
    <row r="594" spans="9:11" x14ac:dyDescent="0.3">
      <c r="I594">
        <v>573</v>
      </c>
      <c r="J594">
        <v>0.4615809214909008</v>
      </c>
      <c r="K594">
        <v>7.752892379343324</v>
      </c>
    </row>
    <row r="595" spans="9:11" x14ac:dyDescent="0.3">
      <c r="I595">
        <v>574</v>
      </c>
      <c r="J595">
        <v>0.4615809214909008</v>
      </c>
      <c r="K595">
        <v>7.752892379343324</v>
      </c>
    </row>
    <row r="596" spans="9:11" x14ac:dyDescent="0.3">
      <c r="I596">
        <v>575</v>
      </c>
      <c r="J596">
        <v>0.4615809214909008</v>
      </c>
      <c r="K596">
        <v>7.752892379343324</v>
      </c>
    </row>
    <row r="597" spans="9:11" x14ac:dyDescent="0.3">
      <c r="I597">
        <v>576</v>
      </c>
      <c r="J597">
        <v>0.4615809214909008</v>
      </c>
      <c r="K597">
        <v>7.752892379343324</v>
      </c>
    </row>
    <row r="598" spans="9:11" x14ac:dyDescent="0.3">
      <c r="I598">
        <v>577</v>
      </c>
      <c r="J598">
        <v>0.4615809214909008</v>
      </c>
      <c r="K598">
        <v>7.752892379343324</v>
      </c>
    </row>
    <row r="599" spans="9:11" x14ac:dyDescent="0.3">
      <c r="I599">
        <v>578</v>
      </c>
      <c r="J599">
        <v>0.4615809214909008</v>
      </c>
      <c r="K599">
        <v>7.752892379343324</v>
      </c>
    </row>
    <row r="600" spans="9:11" x14ac:dyDescent="0.3">
      <c r="I600">
        <v>579</v>
      </c>
      <c r="J600">
        <v>0.4615809214909008</v>
      </c>
      <c r="K600">
        <v>7.752892379343324</v>
      </c>
    </row>
    <row r="601" spans="9:11" x14ac:dyDescent="0.3">
      <c r="I601">
        <v>580</v>
      </c>
      <c r="J601">
        <v>0.4615809214909008</v>
      </c>
      <c r="K601">
        <v>7.752892379343324</v>
      </c>
    </row>
    <row r="602" spans="9:11" x14ac:dyDescent="0.3">
      <c r="I602">
        <v>581</v>
      </c>
      <c r="J602">
        <v>0.4615809214909008</v>
      </c>
      <c r="K602">
        <v>7.752892379343324</v>
      </c>
    </row>
    <row r="603" spans="9:11" x14ac:dyDescent="0.3">
      <c r="I603">
        <v>582</v>
      </c>
      <c r="J603">
        <v>0.4615809214909008</v>
      </c>
      <c r="K603">
        <v>7.752892379343324</v>
      </c>
    </row>
    <row r="604" spans="9:11" x14ac:dyDescent="0.3">
      <c r="I604">
        <v>583</v>
      </c>
      <c r="J604">
        <v>0.4615809214909008</v>
      </c>
      <c r="K604">
        <v>7.752892379343324</v>
      </c>
    </row>
    <row r="605" spans="9:11" x14ac:dyDescent="0.3">
      <c r="I605">
        <v>584</v>
      </c>
      <c r="J605">
        <v>0.4615809214909008</v>
      </c>
      <c r="K605">
        <v>7.752892379343324</v>
      </c>
    </row>
    <row r="606" spans="9:11" x14ac:dyDescent="0.3">
      <c r="I606">
        <v>585</v>
      </c>
      <c r="J606">
        <v>0.4615809214909008</v>
      </c>
      <c r="K606">
        <v>7.752892379343324</v>
      </c>
    </row>
    <row r="607" spans="9:11" x14ac:dyDescent="0.3">
      <c r="I607">
        <v>586</v>
      </c>
      <c r="J607">
        <v>0.4615809214909008</v>
      </c>
      <c r="K607">
        <v>7.752892379343324</v>
      </c>
    </row>
    <row r="608" spans="9:11" x14ac:dyDescent="0.3">
      <c r="I608">
        <v>587</v>
      </c>
      <c r="J608">
        <v>0.4615809214909008</v>
      </c>
      <c r="K608">
        <v>7.752892379343324</v>
      </c>
    </row>
    <row r="609" spans="9:11" x14ac:dyDescent="0.3">
      <c r="I609">
        <v>588</v>
      </c>
      <c r="J609">
        <v>0.4615809214909008</v>
      </c>
      <c r="K609">
        <v>7.752892379343324</v>
      </c>
    </row>
    <row r="610" spans="9:11" x14ac:dyDescent="0.3">
      <c r="I610">
        <v>589</v>
      </c>
      <c r="J610">
        <v>0.4615809214909008</v>
      </c>
      <c r="K610">
        <v>7.752892379343324</v>
      </c>
    </row>
    <row r="611" spans="9:11" x14ac:dyDescent="0.3">
      <c r="I611">
        <v>590</v>
      </c>
      <c r="J611">
        <v>0.4615809214909008</v>
      </c>
      <c r="K611">
        <v>7.752892379343324</v>
      </c>
    </row>
    <row r="612" spans="9:11" x14ac:dyDescent="0.3">
      <c r="I612">
        <v>591</v>
      </c>
      <c r="J612">
        <v>0.4615809214909008</v>
      </c>
      <c r="K612">
        <v>7.752892379343324</v>
      </c>
    </row>
    <row r="613" spans="9:11" x14ac:dyDescent="0.3">
      <c r="I613">
        <v>592</v>
      </c>
      <c r="J613">
        <v>0.4615809214909008</v>
      </c>
      <c r="K613">
        <v>7.752892379343324</v>
      </c>
    </row>
    <row r="614" spans="9:11" x14ac:dyDescent="0.3">
      <c r="I614">
        <v>593</v>
      </c>
      <c r="J614">
        <v>0.4615809214909008</v>
      </c>
      <c r="K614">
        <v>7.752892379343324</v>
      </c>
    </row>
    <row r="615" spans="9:11" x14ac:dyDescent="0.3">
      <c r="I615">
        <v>594</v>
      </c>
      <c r="J615">
        <v>0.4615809214909008</v>
      </c>
      <c r="K615">
        <v>7.752892379343324</v>
      </c>
    </row>
    <row r="616" spans="9:11" x14ac:dyDescent="0.3">
      <c r="I616">
        <v>595</v>
      </c>
      <c r="J616">
        <v>0.4615809214909008</v>
      </c>
      <c r="K616">
        <v>7.752892379343324</v>
      </c>
    </row>
    <row r="617" spans="9:11" x14ac:dyDescent="0.3">
      <c r="I617">
        <v>596</v>
      </c>
      <c r="J617">
        <v>0.4615809214909008</v>
      </c>
      <c r="K617">
        <v>7.752892379343324</v>
      </c>
    </row>
    <row r="618" spans="9:11" x14ac:dyDescent="0.3">
      <c r="I618">
        <v>597</v>
      </c>
      <c r="J618">
        <v>0.4615809214909008</v>
      </c>
      <c r="K618">
        <v>7.752892379343324</v>
      </c>
    </row>
    <row r="619" spans="9:11" x14ac:dyDescent="0.3">
      <c r="I619">
        <v>598</v>
      </c>
      <c r="J619">
        <v>0.4615809214909008</v>
      </c>
      <c r="K619">
        <v>7.752892379343324</v>
      </c>
    </row>
    <row r="620" spans="9:11" x14ac:dyDescent="0.3">
      <c r="I620">
        <v>599</v>
      </c>
      <c r="J620">
        <v>0.4615809214909008</v>
      </c>
      <c r="K620">
        <v>7.752892379343324</v>
      </c>
    </row>
    <row r="621" spans="9:11" x14ac:dyDescent="0.3">
      <c r="I621">
        <v>600</v>
      </c>
      <c r="J621">
        <v>0.4615809214909008</v>
      </c>
      <c r="K621">
        <v>7.752892379343324</v>
      </c>
    </row>
    <row r="622" spans="9:11" x14ac:dyDescent="0.3">
      <c r="I622">
        <v>601</v>
      </c>
      <c r="J622">
        <v>0.4615809214909008</v>
      </c>
      <c r="K622">
        <v>7.752892379343324</v>
      </c>
    </row>
    <row r="623" spans="9:11" x14ac:dyDescent="0.3">
      <c r="I623">
        <v>602</v>
      </c>
      <c r="J623">
        <v>0.4615809214909008</v>
      </c>
      <c r="K623">
        <v>7.752892379343324</v>
      </c>
    </row>
    <row r="624" spans="9:11" x14ac:dyDescent="0.3">
      <c r="I624">
        <v>603</v>
      </c>
      <c r="J624">
        <v>0.4615809214909008</v>
      </c>
      <c r="K624">
        <v>7.752892379343324</v>
      </c>
    </row>
    <row r="625" spans="9:11" x14ac:dyDescent="0.3">
      <c r="I625">
        <v>604</v>
      </c>
      <c r="J625">
        <v>0.4615809214909008</v>
      </c>
      <c r="K625">
        <v>7.752892379343324</v>
      </c>
    </row>
    <row r="626" spans="9:11" x14ac:dyDescent="0.3">
      <c r="I626">
        <v>605</v>
      </c>
      <c r="J626">
        <v>0.4615809214909008</v>
      </c>
      <c r="K626">
        <v>7.752892379343324</v>
      </c>
    </row>
    <row r="627" spans="9:11" x14ac:dyDescent="0.3">
      <c r="I627">
        <v>606</v>
      </c>
      <c r="J627">
        <v>0.4615809214909008</v>
      </c>
      <c r="K627">
        <v>7.752892379343324</v>
      </c>
    </row>
    <row r="628" spans="9:11" x14ac:dyDescent="0.3">
      <c r="I628">
        <v>607</v>
      </c>
      <c r="J628">
        <v>0.4615809214909008</v>
      </c>
      <c r="K628">
        <v>7.752892379343324</v>
      </c>
    </row>
    <row r="629" spans="9:11" x14ac:dyDescent="0.3">
      <c r="I629">
        <v>608</v>
      </c>
      <c r="J629">
        <v>0.4615809214909008</v>
      </c>
      <c r="K629">
        <v>7.752892379343324</v>
      </c>
    </row>
    <row r="630" spans="9:11" x14ac:dyDescent="0.3">
      <c r="I630">
        <v>609</v>
      </c>
      <c r="J630">
        <v>0.4615809214909008</v>
      </c>
      <c r="K630">
        <v>7.752892379343324</v>
      </c>
    </row>
    <row r="631" spans="9:11" x14ac:dyDescent="0.3">
      <c r="I631">
        <v>610</v>
      </c>
      <c r="J631">
        <v>0.4615809214909008</v>
      </c>
      <c r="K631">
        <v>7.752892379343324</v>
      </c>
    </row>
    <row r="632" spans="9:11" x14ac:dyDescent="0.3">
      <c r="I632">
        <v>611</v>
      </c>
      <c r="J632">
        <v>0.4615809214909008</v>
      </c>
      <c r="K632">
        <v>7.752892379343324</v>
      </c>
    </row>
    <row r="633" spans="9:11" x14ac:dyDescent="0.3">
      <c r="I633">
        <v>612</v>
      </c>
      <c r="J633">
        <v>0.4615809214909008</v>
      </c>
      <c r="K633">
        <v>7.752892379343324</v>
      </c>
    </row>
    <row r="634" spans="9:11" x14ac:dyDescent="0.3">
      <c r="I634">
        <v>613</v>
      </c>
      <c r="J634">
        <v>0.4615809214909008</v>
      </c>
      <c r="K634">
        <v>7.752892379343324</v>
      </c>
    </row>
    <row r="635" spans="9:11" x14ac:dyDescent="0.3">
      <c r="I635">
        <v>614</v>
      </c>
      <c r="J635">
        <v>0.4615809214909008</v>
      </c>
      <c r="K635">
        <v>7.752892379343324</v>
      </c>
    </row>
    <row r="636" spans="9:11" x14ac:dyDescent="0.3">
      <c r="I636">
        <v>615</v>
      </c>
      <c r="J636">
        <v>0.4615809214909008</v>
      </c>
      <c r="K636">
        <v>7.752892379343324</v>
      </c>
    </row>
    <row r="637" spans="9:11" x14ac:dyDescent="0.3">
      <c r="I637">
        <v>616</v>
      </c>
      <c r="J637">
        <v>0.4615809214909008</v>
      </c>
      <c r="K637">
        <v>7.752892379343324</v>
      </c>
    </row>
    <row r="638" spans="9:11" x14ac:dyDescent="0.3">
      <c r="I638">
        <v>617</v>
      </c>
      <c r="J638">
        <v>0.4615809214909008</v>
      </c>
      <c r="K638">
        <v>7.752892379343324</v>
      </c>
    </row>
    <row r="639" spans="9:11" x14ac:dyDescent="0.3">
      <c r="I639">
        <v>618</v>
      </c>
      <c r="J639">
        <v>0.4615809214909008</v>
      </c>
      <c r="K639">
        <v>7.752892379343324</v>
      </c>
    </row>
    <row r="640" spans="9:11" x14ac:dyDescent="0.3">
      <c r="I640">
        <v>619</v>
      </c>
      <c r="J640">
        <v>0.4615809214909008</v>
      </c>
      <c r="K640">
        <v>7.752892379343324</v>
      </c>
    </row>
    <row r="641" spans="9:11" x14ac:dyDescent="0.3">
      <c r="I641">
        <v>620</v>
      </c>
      <c r="J641">
        <v>0.4615809214909008</v>
      </c>
      <c r="K641">
        <v>7.752892379343324</v>
      </c>
    </row>
    <row r="642" spans="9:11" x14ac:dyDescent="0.3">
      <c r="I642">
        <v>621</v>
      </c>
      <c r="J642">
        <v>0.4615809214909008</v>
      </c>
      <c r="K642">
        <v>7.752892379343324</v>
      </c>
    </row>
    <row r="643" spans="9:11" x14ac:dyDescent="0.3">
      <c r="I643">
        <v>622</v>
      </c>
      <c r="J643">
        <v>0.4615809214909008</v>
      </c>
      <c r="K643">
        <v>7.752892379343324</v>
      </c>
    </row>
    <row r="644" spans="9:11" x14ac:dyDescent="0.3">
      <c r="I644">
        <v>623</v>
      </c>
      <c r="J644">
        <v>0.4615809214909008</v>
      </c>
      <c r="K644">
        <v>7.752892379343324</v>
      </c>
    </row>
    <row r="645" spans="9:11" x14ac:dyDescent="0.3">
      <c r="I645">
        <v>624</v>
      </c>
      <c r="J645">
        <v>0.4615809214909008</v>
      </c>
      <c r="K645">
        <v>7.752892379343324</v>
      </c>
    </row>
    <row r="646" spans="9:11" x14ac:dyDescent="0.3">
      <c r="I646">
        <v>625</v>
      </c>
      <c r="J646">
        <v>0.4615809214909008</v>
      </c>
      <c r="K646">
        <v>7.752892379343324</v>
      </c>
    </row>
    <row r="647" spans="9:11" x14ac:dyDescent="0.3">
      <c r="I647">
        <v>626</v>
      </c>
      <c r="J647">
        <v>0.4615809214909008</v>
      </c>
      <c r="K647">
        <v>7.752892379343324</v>
      </c>
    </row>
    <row r="648" spans="9:11" x14ac:dyDescent="0.3">
      <c r="I648">
        <v>627</v>
      </c>
      <c r="J648">
        <v>0.4615809214909008</v>
      </c>
      <c r="K648">
        <v>7.752892379343324</v>
      </c>
    </row>
    <row r="649" spans="9:11" x14ac:dyDescent="0.3">
      <c r="I649">
        <v>628</v>
      </c>
      <c r="J649">
        <v>0.4615809214909008</v>
      </c>
      <c r="K649">
        <v>7.752892379343324</v>
      </c>
    </row>
    <row r="650" spans="9:11" x14ac:dyDescent="0.3">
      <c r="I650">
        <v>629</v>
      </c>
      <c r="J650">
        <v>0.4615809214909008</v>
      </c>
      <c r="K650">
        <v>7.752892379343324</v>
      </c>
    </row>
    <row r="651" spans="9:11" x14ac:dyDescent="0.3">
      <c r="I651">
        <v>630</v>
      </c>
      <c r="J651">
        <v>0.4615809214909008</v>
      </c>
      <c r="K651">
        <v>7.752892379343324</v>
      </c>
    </row>
    <row r="652" spans="9:11" x14ac:dyDescent="0.3">
      <c r="I652">
        <v>631</v>
      </c>
      <c r="J652">
        <v>0.4615809214909008</v>
      </c>
      <c r="K652">
        <v>7.752892379343324</v>
      </c>
    </row>
    <row r="653" spans="9:11" x14ac:dyDescent="0.3">
      <c r="I653">
        <v>632</v>
      </c>
      <c r="J653">
        <v>0.4615809214909008</v>
      </c>
      <c r="K653">
        <v>7.752892379343324</v>
      </c>
    </row>
    <row r="654" spans="9:11" x14ac:dyDescent="0.3">
      <c r="I654">
        <v>633</v>
      </c>
      <c r="J654">
        <v>0.4615809214909008</v>
      </c>
      <c r="K654">
        <v>7.752892379343324</v>
      </c>
    </row>
    <row r="655" spans="9:11" x14ac:dyDescent="0.3">
      <c r="I655">
        <v>634</v>
      </c>
      <c r="J655">
        <v>0.4615809214909008</v>
      </c>
      <c r="K655">
        <v>7.752892379343324</v>
      </c>
    </row>
    <row r="656" spans="9:11" x14ac:dyDescent="0.3">
      <c r="I656">
        <v>635</v>
      </c>
      <c r="J656">
        <v>0.4615809214909008</v>
      </c>
      <c r="K656">
        <v>7.752892379343324</v>
      </c>
    </row>
    <row r="657" spans="9:11" x14ac:dyDescent="0.3">
      <c r="I657">
        <v>636</v>
      </c>
      <c r="J657">
        <v>0.4615809214909008</v>
      </c>
      <c r="K657">
        <v>7.752892379343324</v>
      </c>
    </row>
    <row r="658" spans="9:11" x14ac:dyDescent="0.3">
      <c r="I658">
        <v>637</v>
      </c>
      <c r="J658">
        <v>0.4615809214909008</v>
      </c>
      <c r="K658">
        <v>7.752892379343324</v>
      </c>
    </row>
    <row r="659" spans="9:11" x14ac:dyDescent="0.3">
      <c r="I659">
        <v>638</v>
      </c>
      <c r="J659">
        <v>0.4615809214909008</v>
      </c>
      <c r="K659">
        <v>7.752892379343324</v>
      </c>
    </row>
    <row r="660" spans="9:11" x14ac:dyDescent="0.3">
      <c r="I660">
        <v>639</v>
      </c>
      <c r="J660">
        <v>0.4615809214909008</v>
      </c>
      <c r="K660">
        <v>7.752892379343324</v>
      </c>
    </row>
    <row r="661" spans="9:11" x14ac:dyDescent="0.3">
      <c r="I661">
        <v>640</v>
      </c>
      <c r="J661">
        <v>0.4615809214909008</v>
      </c>
      <c r="K661">
        <v>7.752892379343324</v>
      </c>
    </row>
    <row r="662" spans="9:11" x14ac:dyDescent="0.3">
      <c r="I662">
        <v>641</v>
      </c>
      <c r="J662">
        <v>0.4615809214909008</v>
      </c>
      <c r="K662">
        <v>7.752892379343324</v>
      </c>
    </row>
    <row r="663" spans="9:11" x14ac:dyDescent="0.3">
      <c r="I663">
        <v>642</v>
      </c>
      <c r="J663">
        <v>0.4615809214909008</v>
      </c>
      <c r="K663">
        <v>7.752892379343324</v>
      </c>
    </row>
    <row r="664" spans="9:11" x14ac:dyDescent="0.3">
      <c r="I664">
        <v>643</v>
      </c>
      <c r="J664">
        <v>0.4615809214909008</v>
      </c>
      <c r="K664">
        <v>7.752892379343324</v>
      </c>
    </row>
    <row r="665" spans="9:11" x14ac:dyDescent="0.3">
      <c r="I665">
        <v>644</v>
      </c>
      <c r="J665">
        <v>0.4615809214909008</v>
      </c>
      <c r="K665">
        <v>7.752892379343324</v>
      </c>
    </row>
    <row r="666" spans="9:11" x14ac:dyDescent="0.3">
      <c r="I666">
        <v>645</v>
      </c>
      <c r="J666">
        <v>0.4615809214909008</v>
      </c>
      <c r="K666">
        <v>7.752892379343324</v>
      </c>
    </row>
    <row r="667" spans="9:11" x14ac:dyDescent="0.3">
      <c r="I667">
        <v>646</v>
      </c>
      <c r="J667">
        <v>0.4615809214909008</v>
      </c>
      <c r="K667">
        <v>7.752892379343324</v>
      </c>
    </row>
    <row r="668" spans="9:11" x14ac:dyDescent="0.3">
      <c r="I668">
        <v>647</v>
      </c>
      <c r="J668">
        <v>0.4615809214909008</v>
      </c>
      <c r="K668">
        <v>7.752892379343324</v>
      </c>
    </row>
    <row r="669" spans="9:11" x14ac:dyDescent="0.3">
      <c r="I669">
        <v>648</v>
      </c>
      <c r="J669">
        <v>0.4615809214909008</v>
      </c>
      <c r="K669">
        <v>7.752892379343324</v>
      </c>
    </row>
    <row r="670" spans="9:11" x14ac:dyDescent="0.3">
      <c r="I670">
        <v>649</v>
      </c>
      <c r="J670">
        <v>0.4615809214909008</v>
      </c>
      <c r="K670">
        <v>7.752892379343324</v>
      </c>
    </row>
    <row r="671" spans="9:11" x14ac:dyDescent="0.3">
      <c r="I671">
        <v>650</v>
      </c>
      <c r="J671">
        <v>0.4615809214909008</v>
      </c>
      <c r="K671">
        <v>7.752892379343324</v>
      </c>
    </row>
    <row r="672" spans="9:11" x14ac:dyDescent="0.3">
      <c r="I672">
        <v>651</v>
      </c>
      <c r="J672">
        <v>0.4615809214909008</v>
      </c>
      <c r="K672">
        <v>7.752892379343324</v>
      </c>
    </row>
    <row r="673" spans="9:11" x14ac:dyDescent="0.3">
      <c r="I673">
        <v>652</v>
      </c>
      <c r="J673">
        <v>0.4615809214909008</v>
      </c>
      <c r="K673">
        <v>7.752892379343324</v>
      </c>
    </row>
    <row r="674" spans="9:11" x14ac:dyDescent="0.3">
      <c r="I674">
        <v>653</v>
      </c>
      <c r="J674">
        <v>0.4615809214909008</v>
      </c>
      <c r="K674">
        <v>7.752892379343324</v>
      </c>
    </row>
    <row r="675" spans="9:11" x14ac:dyDescent="0.3">
      <c r="I675">
        <v>654</v>
      </c>
      <c r="J675">
        <v>0.4615809214909008</v>
      </c>
      <c r="K675">
        <v>7.752892379343324</v>
      </c>
    </row>
    <row r="676" spans="9:11" x14ac:dyDescent="0.3">
      <c r="I676">
        <v>655</v>
      </c>
      <c r="J676">
        <v>0.4615809214909008</v>
      </c>
      <c r="K676">
        <v>7.752892379343324</v>
      </c>
    </row>
    <row r="677" spans="9:11" x14ac:dyDescent="0.3">
      <c r="I677">
        <v>656</v>
      </c>
      <c r="J677">
        <v>0.4615809214909008</v>
      </c>
      <c r="K677">
        <v>7.752892379343324</v>
      </c>
    </row>
    <row r="678" spans="9:11" x14ac:dyDescent="0.3">
      <c r="I678">
        <v>657</v>
      </c>
      <c r="J678">
        <v>0.4615809214909008</v>
      </c>
      <c r="K678">
        <v>7.752892379343324</v>
      </c>
    </row>
    <row r="679" spans="9:11" x14ac:dyDescent="0.3">
      <c r="I679">
        <v>658</v>
      </c>
      <c r="J679">
        <v>0.4615809214909008</v>
      </c>
      <c r="K679">
        <v>7.752892379343324</v>
      </c>
    </row>
    <row r="680" spans="9:11" x14ac:dyDescent="0.3">
      <c r="I680">
        <v>659</v>
      </c>
      <c r="J680">
        <v>0.4615809214909008</v>
      </c>
      <c r="K680">
        <v>7.752892379343324</v>
      </c>
    </row>
    <row r="681" spans="9:11" x14ac:dyDescent="0.3">
      <c r="I681">
        <v>660</v>
      </c>
      <c r="J681">
        <v>0.4615809214909008</v>
      </c>
      <c r="K681">
        <v>7.752892379343324</v>
      </c>
    </row>
    <row r="682" spans="9:11" x14ac:dyDescent="0.3">
      <c r="I682">
        <v>661</v>
      </c>
      <c r="J682">
        <v>0.4615809214909008</v>
      </c>
      <c r="K682">
        <v>7.752892379343324</v>
      </c>
    </row>
    <row r="683" spans="9:11" x14ac:dyDescent="0.3">
      <c r="I683">
        <v>662</v>
      </c>
      <c r="J683">
        <v>0.4615809214909008</v>
      </c>
      <c r="K683">
        <v>7.752892379343324</v>
      </c>
    </row>
    <row r="684" spans="9:11" x14ac:dyDescent="0.3">
      <c r="I684">
        <v>663</v>
      </c>
      <c r="J684">
        <v>0.4615809214909008</v>
      </c>
      <c r="K684">
        <v>7.752892379343324</v>
      </c>
    </row>
    <row r="685" spans="9:11" x14ac:dyDescent="0.3">
      <c r="I685">
        <v>664</v>
      </c>
      <c r="J685">
        <v>0.4615809214909008</v>
      </c>
      <c r="K685">
        <v>7.752892379343324</v>
      </c>
    </row>
    <row r="686" spans="9:11" x14ac:dyDescent="0.3">
      <c r="I686">
        <v>665</v>
      </c>
      <c r="J686">
        <v>0.4615809214909008</v>
      </c>
      <c r="K686">
        <v>7.752892379343324</v>
      </c>
    </row>
    <row r="687" spans="9:11" x14ac:dyDescent="0.3">
      <c r="I687">
        <v>666</v>
      </c>
      <c r="J687">
        <v>0.4615809214909008</v>
      </c>
      <c r="K687">
        <v>7.752892379343324</v>
      </c>
    </row>
    <row r="688" spans="9:11" x14ac:dyDescent="0.3">
      <c r="I688">
        <v>667</v>
      </c>
      <c r="J688">
        <v>0.4615809214909008</v>
      </c>
      <c r="K688">
        <v>7.752892379343324</v>
      </c>
    </row>
    <row r="689" spans="9:11" x14ac:dyDescent="0.3">
      <c r="I689">
        <v>668</v>
      </c>
      <c r="J689">
        <v>0.4615809214909008</v>
      </c>
      <c r="K689">
        <v>7.752892379343324</v>
      </c>
    </row>
    <row r="690" spans="9:11" x14ac:dyDescent="0.3">
      <c r="I690">
        <v>669</v>
      </c>
      <c r="J690">
        <v>0.4615809214909008</v>
      </c>
      <c r="K690">
        <v>7.752892379343324</v>
      </c>
    </row>
    <row r="691" spans="9:11" x14ac:dyDescent="0.3">
      <c r="I691">
        <v>670</v>
      </c>
      <c r="J691">
        <v>0.4615809214909008</v>
      </c>
      <c r="K691">
        <v>7.752892379343324</v>
      </c>
    </row>
    <row r="692" spans="9:11" x14ac:dyDescent="0.3">
      <c r="I692">
        <v>671</v>
      </c>
      <c r="J692">
        <v>0.4615809214909008</v>
      </c>
      <c r="K692">
        <v>7.752892379343324</v>
      </c>
    </row>
    <row r="693" spans="9:11" x14ac:dyDescent="0.3">
      <c r="I693">
        <v>672</v>
      </c>
      <c r="J693">
        <v>0.4615809214909008</v>
      </c>
      <c r="K693">
        <v>7.752892379343324</v>
      </c>
    </row>
    <row r="694" spans="9:11" x14ac:dyDescent="0.3">
      <c r="I694">
        <v>673</v>
      </c>
      <c r="J694">
        <v>0.4615809214909008</v>
      </c>
      <c r="K694">
        <v>7.752892379343324</v>
      </c>
    </row>
    <row r="695" spans="9:11" x14ac:dyDescent="0.3">
      <c r="I695">
        <v>674</v>
      </c>
      <c r="J695">
        <v>0.4615809214909008</v>
      </c>
      <c r="K695">
        <v>7.752892379343324</v>
      </c>
    </row>
    <row r="696" spans="9:11" x14ac:dyDescent="0.3">
      <c r="I696">
        <v>675</v>
      </c>
      <c r="J696">
        <v>0.4615809214909008</v>
      </c>
      <c r="K696">
        <v>7.752892379343324</v>
      </c>
    </row>
    <row r="697" spans="9:11" x14ac:dyDescent="0.3">
      <c r="I697">
        <v>676</v>
      </c>
      <c r="J697">
        <v>0.4615809214909008</v>
      </c>
      <c r="K697">
        <v>7.752892379343324</v>
      </c>
    </row>
    <row r="698" spans="9:11" x14ac:dyDescent="0.3">
      <c r="I698">
        <v>677</v>
      </c>
      <c r="J698">
        <v>0.4615809214909008</v>
      </c>
      <c r="K698">
        <v>7.752892379343324</v>
      </c>
    </row>
    <row r="699" spans="9:11" x14ac:dyDescent="0.3">
      <c r="I699">
        <v>678</v>
      </c>
      <c r="J699">
        <v>0.4615809214909008</v>
      </c>
      <c r="K699">
        <v>7.752892379343324</v>
      </c>
    </row>
    <row r="700" spans="9:11" x14ac:dyDescent="0.3">
      <c r="I700">
        <v>679</v>
      </c>
      <c r="J700">
        <v>0.4615809214909008</v>
      </c>
      <c r="K700">
        <v>7.752892379343324</v>
      </c>
    </row>
    <row r="701" spans="9:11" x14ac:dyDescent="0.3">
      <c r="I701">
        <v>680</v>
      </c>
      <c r="J701">
        <v>0.4615809214909008</v>
      </c>
      <c r="K701">
        <v>7.752892379343324</v>
      </c>
    </row>
    <row r="702" spans="9:11" x14ac:dyDescent="0.3">
      <c r="I702">
        <v>681</v>
      </c>
      <c r="J702">
        <v>0.4615809214909008</v>
      </c>
      <c r="K702">
        <v>7.752892379343324</v>
      </c>
    </row>
    <row r="703" spans="9:11" x14ac:dyDescent="0.3">
      <c r="I703">
        <v>682</v>
      </c>
      <c r="J703">
        <v>0.4615809214909008</v>
      </c>
      <c r="K703">
        <v>7.752892379343324</v>
      </c>
    </row>
    <row r="704" spans="9:11" x14ac:dyDescent="0.3">
      <c r="I704">
        <v>683</v>
      </c>
      <c r="J704">
        <v>0.4615809214909008</v>
      </c>
      <c r="K704">
        <v>7.752892379343324</v>
      </c>
    </row>
    <row r="705" spans="9:11" x14ac:dyDescent="0.3">
      <c r="I705">
        <v>684</v>
      </c>
      <c r="J705">
        <v>0.4615809214909008</v>
      </c>
      <c r="K705">
        <v>7.752892379343324</v>
      </c>
    </row>
    <row r="706" spans="9:11" x14ac:dyDescent="0.3">
      <c r="I706">
        <v>685</v>
      </c>
      <c r="J706">
        <v>0.4615809214909008</v>
      </c>
      <c r="K706">
        <v>7.752892379343324</v>
      </c>
    </row>
    <row r="707" spans="9:11" x14ac:dyDescent="0.3">
      <c r="I707">
        <v>686</v>
      </c>
      <c r="J707">
        <v>0.4615809214909008</v>
      </c>
      <c r="K707">
        <v>7.752892379343324</v>
      </c>
    </row>
    <row r="708" spans="9:11" x14ac:dyDescent="0.3">
      <c r="I708">
        <v>687</v>
      </c>
      <c r="J708">
        <v>0.4615809214909008</v>
      </c>
      <c r="K708">
        <v>7.752892379343324</v>
      </c>
    </row>
    <row r="709" spans="9:11" x14ac:dyDescent="0.3">
      <c r="I709">
        <v>688</v>
      </c>
      <c r="J709">
        <v>0.4615809214909008</v>
      </c>
      <c r="K709">
        <v>7.752892379343324</v>
      </c>
    </row>
    <row r="710" spans="9:11" x14ac:dyDescent="0.3">
      <c r="I710">
        <v>689</v>
      </c>
      <c r="J710">
        <v>0.4615809214909008</v>
      </c>
      <c r="K710">
        <v>7.752892379343324</v>
      </c>
    </row>
    <row r="711" spans="9:11" x14ac:dyDescent="0.3">
      <c r="I711">
        <v>690</v>
      </c>
      <c r="J711">
        <v>0.4615809214909008</v>
      </c>
      <c r="K711">
        <v>7.752892379343324</v>
      </c>
    </row>
    <row r="712" spans="9:11" x14ac:dyDescent="0.3">
      <c r="I712">
        <v>691</v>
      </c>
      <c r="J712">
        <v>0.4615809214909008</v>
      </c>
      <c r="K712">
        <v>7.752892379343324</v>
      </c>
    </row>
    <row r="713" spans="9:11" x14ac:dyDescent="0.3">
      <c r="I713">
        <v>692</v>
      </c>
      <c r="J713">
        <v>0.4615809214909008</v>
      </c>
      <c r="K713">
        <v>7.752892379343324</v>
      </c>
    </row>
    <row r="714" spans="9:11" x14ac:dyDescent="0.3">
      <c r="I714">
        <v>693</v>
      </c>
      <c r="J714">
        <v>0.4615809214909008</v>
      </c>
      <c r="K714">
        <v>7.752892379343324</v>
      </c>
    </row>
    <row r="715" spans="9:11" x14ac:dyDescent="0.3">
      <c r="I715">
        <v>694</v>
      </c>
      <c r="J715">
        <v>0.4615809214909008</v>
      </c>
      <c r="K715">
        <v>7.752892379343324</v>
      </c>
    </row>
    <row r="716" spans="9:11" x14ac:dyDescent="0.3">
      <c r="I716">
        <v>695</v>
      </c>
      <c r="J716">
        <v>0.4615809214909008</v>
      </c>
      <c r="K716">
        <v>7.752892379343324</v>
      </c>
    </row>
    <row r="717" spans="9:11" x14ac:dyDescent="0.3">
      <c r="I717">
        <v>696</v>
      </c>
      <c r="J717">
        <v>0.4615809214909008</v>
      </c>
      <c r="K717">
        <v>7.752892379343324</v>
      </c>
    </row>
    <row r="718" spans="9:11" x14ac:dyDescent="0.3">
      <c r="I718">
        <v>697</v>
      </c>
      <c r="J718">
        <v>0.4615809214909008</v>
      </c>
      <c r="K718">
        <v>7.752892379343324</v>
      </c>
    </row>
    <row r="719" spans="9:11" x14ac:dyDescent="0.3">
      <c r="I719">
        <v>698</v>
      </c>
      <c r="J719">
        <v>0.4615809214909008</v>
      </c>
      <c r="K719">
        <v>7.752892379343324</v>
      </c>
    </row>
    <row r="720" spans="9:11" x14ac:dyDescent="0.3">
      <c r="I720">
        <v>699</v>
      </c>
      <c r="J720">
        <v>0.4615809214909008</v>
      </c>
      <c r="K720">
        <v>7.752892379343324</v>
      </c>
    </row>
    <row r="721" spans="9:11" x14ac:dyDescent="0.3">
      <c r="I721">
        <v>700</v>
      </c>
      <c r="J721">
        <v>0.4615809214909008</v>
      </c>
      <c r="K721">
        <v>7.752892379343324</v>
      </c>
    </row>
    <row r="722" spans="9:11" x14ac:dyDescent="0.3">
      <c r="I722">
        <v>701</v>
      </c>
      <c r="J722">
        <v>0.4615809214909008</v>
      </c>
      <c r="K722">
        <v>7.752892379343324</v>
      </c>
    </row>
    <row r="723" spans="9:11" x14ac:dyDescent="0.3">
      <c r="I723">
        <v>702</v>
      </c>
      <c r="J723">
        <v>0.4615809214909008</v>
      </c>
      <c r="K723">
        <v>7.752892379343324</v>
      </c>
    </row>
    <row r="724" spans="9:11" x14ac:dyDescent="0.3">
      <c r="I724">
        <v>703</v>
      </c>
      <c r="J724">
        <v>0.4615809214909008</v>
      </c>
      <c r="K724">
        <v>7.752892379343324</v>
      </c>
    </row>
    <row r="725" spans="9:11" x14ac:dyDescent="0.3">
      <c r="I725">
        <v>704</v>
      </c>
      <c r="J725">
        <v>0.4615809214909008</v>
      </c>
      <c r="K725">
        <v>7.752892379343324</v>
      </c>
    </row>
    <row r="726" spans="9:11" x14ac:dyDescent="0.3">
      <c r="I726">
        <v>705</v>
      </c>
      <c r="J726">
        <v>0.4615809214909008</v>
      </c>
      <c r="K726">
        <v>7.752892379343324</v>
      </c>
    </row>
    <row r="727" spans="9:11" x14ac:dyDescent="0.3">
      <c r="I727">
        <v>706</v>
      </c>
      <c r="J727">
        <v>0.4615809214909008</v>
      </c>
      <c r="K727">
        <v>7.752892379343324</v>
      </c>
    </row>
    <row r="728" spans="9:11" x14ac:dyDescent="0.3">
      <c r="I728">
        <v>707</v>
      </c>
      <c r="J728">
        <v>0.4615809214909008</v>
      </c>
      <c r="K728">
        <v>7.752892379343324</v>
      </c>
    </row>
    <row r="729" spans="9:11" x14ac:dyDescent="0.3">
      <c r="I729">
        <v>708</v>
      </c>
      <c r="J729">
        <v>0.4615809214909008</v>
      </c>
      <c r="K729">
        <v>7.752892379343324</v>
      </c>
    </row>
    <row r="730" spans="9:11" x14ac:dyDescent="0.3">
      <c r="I730">
        <v>709</v>
      </c>
      <c r="J730">
        <v>0.4615809214909008</v>
      </c>
      <c r="K730">
        <v>7.752892379343324</v>
      </c>
    </row>
    <row r="731" spans="9:11" x14ac:dyDescent="0.3">
      <c r="I731">
        <v>710</v>
      </c>
      <c r="J731">
        <v>0.4615809214909008</v>
      </c>
      <c r="K731">
        <v>7.752892379343324</v>
      </c>
    </row>
    <row r="732" spans="9:11" x14ac:dyDescent="0.3">
      <c r="I732">
        <v>711</v>
      </c>
      <c r="J732">
        <v>0.4615809214909008</v>
      </c>
      <c r="K732">
        <v>7.752892379343324</v>
      </c>
    </row>
    <row r="733" spans="9:11" x14ac:dyDescent="0.3">
      <c r="I733">
        <v>712</v>
      </c>
      <c r="J733">
        <v>0.4615809214909008</v>
      </c>
      <c r="K733">
        <v>7.752892379343324</v>
      </c>
    </row>
    <row r="734" spans="9:11" x14ac:dyDescent="0.3">
      <c r="I734">
        <v>713</v>
      </c>
      <c r="J734">
        <v>0.4615809214909008</v>
      </c>
      <c r="K734">
        <v>7.752892379343324</v>
      </c>
    </row>
    <row r="735" spans="9:11" x14ac:dyDescent="0.3">
      <c r="I735">
        <v>714</v>
      </c>
      <c r="J735">
        <v>0.4615809214909008</v>
      </c>
      <c r="K735">
        <v>7.752892379343324</v>
      </c>
    </row>
    <row r="736" spans="9:11" x14ac:dyDescent="0.3">
      <c r="I736">
        <v>715</v>
      </c>
      <c r="J736">
        <v>0.4615809214909008</v>
      </c>
      <c r="K736">
        <v>7.752892379343324</v>
      </c>
    </row>
    <row r="737" spans="9:11" x14ac:dyDescent="0.3">
      <c r="I737">
        <v>716</v>
      </c>
      <c r="J737">
        <v>0.4615809214909008</v>
      </c>
      <c r="K737">
        <v>7.752892379343324</v>
      </c>
    </row>
    <row r="738" spans="9:11" x14ac:dyDescent="0.3">
      <c r="I738">
        <v>717</v>
      </c>
      <c r="J738">
        <v>0.4615809214909008</v>
      </c>
      <c r="K738">
        <v>7.752892379343324</v>
      </c>
    </row>
    <row r="739" spans="9:11" x14ac:dyDescent="0.3">
      <c r="I739">
        <v>718</v>
      </c>
      <c r="J739">
        <v>0.4615809214909008</v>
      </c>
      <c r="K739">
        <v>7.752892379343324</v>
      </c>
    </row>
    <row r="740" spans="9:11" x14ac:dyDescent="0.3">
      <c r="I740">
        <v>719</v>
      </c>
      <c r="J740">
        <v>0.4615809214909008</v>
      </c>
      <c r="K740">
        <v>7.752892379343324</v>
      </c>
    </row>
    <row r="741" spans="9:11" x14ac:dyDescent="0.3">
      <c r="I741">
        <v>720</v>
      </c>
      <c r="J741">
        <v>0.4615809214909008</v>
      </c>
      <c r="K741">
        <v>7.752892379343324</v>
      </c>
    </row>
    <row r="742" spans="9:11" x14ac:dyDescent="0.3">
      <c r="I742">
        <v>721</v>
      </c>
      <c r="J742">
        <v>0.4615809214909008</v>
      </c>
      <c r="K742">
        <v>7.752892379343324</v>
      </c>
    </row>
    <row r="743" spans="9:11" x14ac:dyDescent="0.3">
      <c r="I743">
        <v>722</v>
      </c>
      <c r="J743">
        <v>0.4615809214909008</v>
      </c>
      <c r="K743">
        <v>7.752892379343324</v>
      </c>
    </row>
    <row r="744" spans="9:11" x14ac:dyDescent="0.3">
      <c r="I744">
        <v>723</v>
      </c>
      <c r="J744">
        <v>0.4615809214909008</v>
      </c>
      <c r="K744">
        <v>7.752892379343324</v>
      </c>
    </row>
    <row r="745" spans="9:11" x14ac:dyDescent="0.3">
      <c r="I745">
        <v>724</v>
      </c>
      <c r="J745">
        <v>0.4615809214909008</v>
      </c>
      <c r="K745">
        <v>7.752892379343324</v>
      </c>
    </row>
    <row r="746" spans="9:11" x14ac:dyDescent="0.3">
      <c r="I746">
        <v>725</v>
      </c>
      <c r="J746">
        <v>0.4615809214909008</v>
      </c>
      <c r="K746">
        <v>7.752892379343324</v>
      </c>
    </row>
    <row r="747" spans="9:11" x14ac:dyDescent="0.3">
      <c r="I747">
        <v>726</v>
      </c>
      <c r="J747">
        <v>0.4615809214909008</v>
      </c>
      <c r="K747">
        <v>7.752892379343324</v>
      </c>
    </row>
    <row r="748" spans="9:11" x14ac:dyDescent="0.3">
      <c r="I748">
        <v>727</v>
      </c>
      <c r="J748">
        <v>0.4615809214909008</v>
      </c>
      <c r="K748">
        <v>7.752892379343324</v>
      </c>
    </row>
    <row r="749" spans="9:11" x14ac:dyDescent="0.3">
      <c r="I749">
        <v>728</v>
      </c>
      <c r="J749">
        <v>0.4615809214909008</v>
      </c>
      <c r="K749">
        <v>7.752892379343324</v>
      </c>
    </row>
    <row r="750" spans="9:11" x14ac:dyDescent="0.3">
      <c r="I750">
        <v>729</v>
      </c>
      <c r="J750">
        <v>0.4615809214909008</v>
      </c>
      <c r="K750">
        <v>7.752892379343324</v>
      </c>
    </row>
    <row r="751" spans="9:11" x14ac:dyDescent="0.3">
      <c r="I751">
        <v>730</v>
      </c>
      <c r="J751">
        <v>0.4615809214909008</v>
      </c>
      <c r="K751">
        <v>7.752892379343324</v>
      </c>
    </row>
    <row r="752" spans="9:11" x14ac:dyDescent="0.3">
      <c r="I752">
        <v>731</v>
      </c>
      <c r="J752">
        <v>0.4615809214909008</v>
      </c>
      <c r="K752">
        <v>7.752892379343324</v>
      </c>
    </row>
    <row r="753" spans="9:11" x14ac:dyDescent="0.3">
      <c r="I753">
        <v>732</v>
      </c>
      <c r="J753">
        <v>0.4615809214909008</v>
      </c>
      <c r="K753">
        <v>7.752892379343324</v>
      </c>
    </row>
    <row r="754" spans="9:11" x14ac:dyDescent="0.3">
      <c r="I754">
        <v>733</v>
      </c>
      <c r="J754">
        <v>0.4615809214909008</v>
      </c>
      <c r="K754">
        <v>7.752892379343324</v>
      </c>
    </row>
    <row r="755" spans="9:11" x14ac:dyDescent="0.3">
      <c r="I755">
        <v>734</v>
      </c>
      <c r="J755">
        <v>0.4615809214909008</v>
      </c>
      <c r="K755">
        <v>7.752892379343324</v>
      </c>
    </row>
    <row r="756" spans="9:11" x14ac:dyDescent="0.3">
      <c r="I756">
        <v>735</v>
      </c>
      <c r="J756">
        <v>0.4615809214909008</v>
      </c>
      <c r="K756">
        <v>7.752892379343324</v>
      </c>
    </row>
    <row r="757" spans="9:11" x14ac:dyDescent="0.3">
      <c r="I757">
        <v>736</v>
      </c>
      <c r="J757">
        <v>0.4615809214909008</v>
      </c>
      <c r="K757">
        <v>7.752892379343324</v>
      </c>
    </row>
    <row r="758" spans="9:11" x14ac:dyDescent="0.3">
      <c r="I758">
        <v>737</v>
      </c>
      <c r="J758">
        <v>0.4615809214909008</v>
      </c>
      <c r="K758">
        <v>7.752892379343324</v>
      </c>
    </row>
    <row r="759" spans="9:11" x14ac:dyDescent="0.3">
      <c r="I759">
        <v>738</v>
      </c>
      <c r="J759">
        <v>0.4615809214909008</v>
      </c>
      <c r="K759">
        <v>7.752892379343324</v>
      </c>
    </row>
    <row r="760" spans="9:11" x14ac:dyDescent="0.3">
      <c r="I760">
        <v>739</v>
      </c>
      <c r="J760">
        <v>0.4615809214909008</v>
      </c>
      <c r="K760">
        <v>7.752892379343324</v>
      </c>
    </row>
    <row r="761" spans="9:11" x14ac:dyDescent="0.3">
      <c r="I761">
        <v>740</v>
      </c>
      <c r="J761">
        <v>0.4615809214909008</v>
      </c>
      <c r="K761">
        <v>7.752892379343324</v>
      </c>
    </row>
    <row r="762" spans="9:11" x14ac:dyDescent="0.3">
      <c r="I762">
        <v>741</v>
      </c>
      <c r="J762">
        <v>0.4615809214909008</v>
      </c>
      <c r="K762">
        <v>7.752892379343324</v>
      </c>
    </row>
    <row r="763" spans="9:11" x14ac:dyDescent="0.3">
      <c r="I763">
        <v>742</v>
      </c>
      <c r="J763">
        <v>0.4615809214909008</v>
      </c>
      <c r="K763">
        <v>7.752892379343324</v>
      </c>
    </row>
    <row r="764" spans="9:11" x14ac:dyDescent="0.3">
      <c r="I764">
        <v>743</v>
      </c>
      <c r="J764">
        <v>0.4615809214909008</v>
      </c>
      <c r="K764">
        <v>7.752892379343324</v>
      </c>
    </row>
    <row r="765" spans="9:11" x14ac:dyDescent="0.3">
      <c r="I765">
        <v>744</v>
      </c>
      <c r="J765">
        <v>0.4615809214909008</v>
      </c>
      <c r="K765">
        <v>7.752892379343324</v>
      </c>
    </row>
    <row r="766" spans="9:11" x14ac:dyDescent="0.3">
      <c r="I766">
        <v>745</v>
      </c>
      <c r="J766">
        <v>0.4615809214909008</v>
      </c>
      <c r="K766">
        <v>7.752892379343324</v>
      </c>
    </row>
    <row r="767" spans="9:11" x14ac:dyDescent="0.3">
      <c r="I767">
        <v>746</v>
      </c>
      <c r="J767">
        <v>0.4615809214909008</v>
      </c>
      <c r="K767">
        <v>7.752892379343324</v>
      </c>
    </row>
    <row r="768" spans="9:11" x14ac:dyDescent="0.3">
      <c r="I768">
        <v>747</v>
      </c>
      <c r="J768">
        <v>0.4615809214909008</v>
      </c>
      <c r="K768">
        <v>7.752892379343324</v>
      </c>
    </row>
    <row r="769" spans="9:11" x14ac:dyDescent="0.3">
      <c r="I769">
        <v>748</v>
      </c>
      <c r="J769">
        <v>0.4615809214909008</v>
      </c>
      <c r="K769">
        <v>7.752892379343324</v>
      </c>
    </row>
    <row r="770" spans="9:11" x14ac:dyDescent="0.3">
      <c r="I770">
        <v>749</v>
      </c>
      <c r="J770">
        <v>0.4615809214909008</v>
      </c>
      <c r="K770">
        <v>7.752892379343324</v>
      </c>
    </row>
    <row r="771" spans="9:11" x14ac:dyDescent="0.3">
      <c r="I771">
        <v>750</v>
      </c>
      <c r="J771">
        <v>0.4615809214909008</v>
      </c>
      <c r="K771">
        <v>7.752892379343324</v>
      </c>
    </row>
    <row r="772" spans="9:11" x14ac:dyDescent="0.3">
      <c r="I772">
        <v>751</v>
      </c>
      <c r="J772">
        <v>0.4615809214909008</v>
      </c>
      <c r="K772">
        <v>7.752892379343324</v>
      </c>
    </row>
    <row r="773" spans="9:11" x14ac:dyDescent="0.3">
      <c r="I773">
        <v>752</v>
      </c>
      <c r="J773">
        <v>0.4615809214909008</v>
      </c>
      <c r="K773">
        <v>7.752892379343324</v>
      </c>
    </row>
    <row r="774" spans="9:11" x14ac:dyDescent="0.3">
      <c r="I774">
        <v>753</v>
      </c>
      <c r="J774">
        <v>0.4615809214909008</v>
      </c>
      <c r="K774">
        <v>7.752892379343324</v>
      </c>
    </row>
    <row r="775" spans="9:11" x14ac:dyDescent="0.3">
      <c r="I775">
        <v>754</v>
      </c>
      <c r="J775">
        <v>0.4615809214909008</v>
      </c>
      <c r="K775">
        <v>7.752892379343324</v>
      </c>
    </row>
    <row r="776" spans="9:11" x14ac:dyDescent="0.3">
      <c r="I776">
        <v>755</v>
      </c>
      <c r="J776">
        <v>0.4615809214909008</v>
      </c>
      <c r="K776">
        <v>7.752892379343324</v>
      </c>
    </row>
    <row r="777" spans="9:11" x14ac:dyDescent="0.3">
      <c r="I777">
        <v>756</v>
      </c>
      <c r="J777">
        <v>0.4615809214909008</v>
      </c>
      <c r="K777">
        <v>7.752892379343324</v>
      </c>
    </row>
    <row r="778" spans="9:11" x14ac:dyDescent="0.3">
      <c r="I778">
        <v>757</v>
      </c>
      <c r="J778">
        <v>0.4615809214909008</v>
      </c>
      <c r="K778">
        <v>7.752892379343324</v>
      </c>
    </row>
    <row r="779" spans="9:11" x14ac:dyDescent="0.3">
      <c r="I779">
        <v>758</v>
      </c>
      <c r="J779">
        <v>0.4615809214909008</v>
      </c>
      <c r="K779">
        <v>7.752892379343324</v>
      </c>
    </row>
    <row r="780" spans="9:11" x14ac:dyDescent="0.3">
      <c r="I780">
        <v>759</v>
      </c>
      <c r="J780">
        <v>0.4615809214909008</v>
      </c>
      <c r="K780">
        <v>7.752892379343324</v>
      </c>
    </row>
    <row r="781" spans="9:11" x14ac:dyDescent="0.3">
      <c r="I781">
        <v>760</v>
      </c>
      <c r="J781">
        <v>0.4615809214909008</v>
      </c>
      <c r="K781">
        <v>7.752892379343324</v>
      </c>
    </row>
    <row r="782" spans="9:11" x14ac:dyDescent="0.3">
      <c r="I782">
        <v>761</v>
      </c>
      <c r="J782">
        <v>0.4615809214909008</v>
      </c>
      <c r="K782">
        <v>7.752892379343324</v>
      </c>
    </row>
    <row r="783" spans="9:11" x14ac:dyDescent="0.3">
      <c r="I783">
        <v>762</v>
      </c>
      <c r="J783">
        <v>0.4615809214909008</v>
      </c>
      <c r="K783">
        <v>7.752892379343324</v>
      </c>
    </row>
    <row r="784" spans="9:11" x14ac:dyDescent="0.3">
      <c r="I784">
        <v>763</v>
      </c>
      <c r="J784">
        <v>0.4615809214909008</v>
      </c>
      <c r="K784">
        <v>7.752892379343324</v>
      </c>
    </row>
    <row r="785" spans="9:11" x14ac:dyDescent="0.3">
      <c r="I785">
        <v>764</v>
      </c>
      <c r="J785">
        <v>0.4615809214909008</v>
      </c>
      <c r="K785">
        <v>7.752892379343324</v>
      </c>
    </row>
    <row r="786" spans="9:11" x14ac:dyDescent="0.3">
      <c r="I786">
        <v>765</v>
      </c>
      <c r="J786">
        <v>0.4615809214909008</v>
      </c>
      <c r="K786">
        <v>7.752892379343324</v>
      </c>
    </row>
    <row r="787" spans="9:11" x14ac:dyDescent="0.3">
      <c r="I787">
        <v>766</v>
      </c>
      <c r="J787">
        <v>0.4615809214909008</v>
      </c>
      <c r="K787">
        <v>7.752892379343324</v>
      </c>
    </row>
    <row r="788" spans="9:11" x14ac:dyDescent="0.3">
      <c r="I788">
        <v>767</v>
      </c>
      <c r="J788">
        <v>0.4615809214909008</v>
      </c>
      <c r="K788">
        <v>7.752892379343324</v>
      </c>
    </row>
    <row r="789" spans="9:11" x14ac:dyDescent="0.3">
      <c r="I789">
        <v>768</v>
      </c>
      <c r="J789">
        <v>0.4615809214909008</v>
      </c>
      <c r="K789">
        <v>7.752892379343324</v>
      </c>
    </row>
    <row r="790" spans="9:11" x14ac:dyDescent="0.3">
      <c r="I790">
        <v>769</v>
      </c>
      <c r="J790">
        <v>0.4615809214909008</v>
      </c>
      <c r="K790">
        <v>7.752892379343324</v>
      </c>
    </row>
    <row r="791" spans="9:11" x14ac:dyDescent="0.3">
      <c r="I791">
        <v>770</v>
      </c>
      <c r="J791">
        <v>0.4615809214909008</v>
      </c>
      <c r="K791">
        <v>7.752892379343324</v>
      </c>
    </row>
    <row r="792" spans="9:11" x14ac:dyDescent="0.3">
      <c r="I792">
        <v>771</v>
      </c>
      <c r="J792">
        <v>0.4615809214909008</v>
      </c>
      <c r="K792">
        <v>7.752892379343324</v>
      </c>
    </row>
    <row r="793" spans="9:11" x14ac:dyDescent="0.3">
      <c r="I793">
        <v>772</v>
      </c>
      <c r="J793">
        <v>0.4615809214909008</v>
      </c>
      <c r="K793">
        <v>7.752892379343324</v>
      </c>
    </row>
    <row r="794" spans="9:11" x14ac:dyDescent="0.3">
      <c r="I794">
        <v>773</v>
      </c>
      <c r="J794">
        <v>0.4615809214909008</v>
      </c>
      <c r="K794">
        <v>7.752892379343324</v>
      </c>
    </row>
    <row r="795" spans="9:11" x14ac:dyDescent="0.3">
      <c r="I795">
        <v>774</v>
      </c>
      <c r="J795">
        <v>0.4615809214909008</v>
      </c>
      <c r="K795">
        <v>7.752892379343324</v>
      </c>
    </row>
    <row r="796" spans="9:11" x14ac:dyDescent="0.3">
      <c r="I796">
        <v>775</v>
      </c>
      <c r="J796">
        <v>0.4615809214909008</v>
      </c>
      <c r="K796">
        <v>7.752892379343324</v>
      </c>
    </row>
    <row r="797" spans="9:11" x14ac:dyDescent="0.3">
      <c r="I797">
        <v>776</v>
      </c>
      <c r="J797">
        <v>0.4615809214909008</v>
      </c>
      <c r="K797">
        <v>7.752892379343324</v>
      </c>
    </row>
    <row r="798" spans="9:11" x14ac:dyDescent="0.3">
      <c r="I798">
        <v>777</v>
      </c>
      <c r="J798">
        <v>0.4615809214909008</v>
      </c>
      <c r="K798">
        <v>7.752892379343324</v>
      </c>
    </row>
    <row r="799" spans="9:11" x14ac:dyDescent="0.3">
      <c r="I799">
        <v>778</v>
      </c>
      <c r="J799">
        <v>0.4615809214909008</v>
      </c>
      <c r="K799">
        <v>7.752892379343324</v>
      </c>
    </row>
    <row r="800" spans="9:11" x14ac:dyDescent="0.3">
      <c r="I800">
        <v>779</v>
      </c>
      <c r="J800">
        <v>0.4615809214909008</v>
      </c>
      <c r="K800">
        <v>7.752892379343324</v>
      </c>
    </row>
    <row r="801" spans="9:11" x14ac:dyDescent="0.3">
      <c r="I801">
        <v>780</v>
      </c>
      <c r="J801">
        <v>0.4615809214909008</v>
      </c>
      <c r="K801">
        <v>7.752892379343324</v>
      </c>
    </row>
    <row r="802" spans="9:11" x14ac:dyDescent="0.3">
      <c r="I802">
        <v>781</v>
      </c>
      <c r="J802">
        <v>0.4615809214909008</v>
      </c>
      <c r="K802">
        <v>7.752892379343324</v>
      </c>
    </row>
    <row r="803" spans="9:11" x14ac:dyDescent="0.3">
      <c r="I803">
        <v>782</v>
      </c>
      <c r="J803">
        <v>0.4615809214909008</v>
      </c>
      <c r="K803">
        <v>7.752892379343324</v>
      </c>
    </row>
    <row r="804" spans="9:11" x14ac:dyDescent="0.3">
      <c r="I804">
        <v>783</v>
      </c>
      <c r="J804">
        <v>0.4615809214909008</v>
      </c>
      <c r="K804">
        <v>7.752892379343324</v>
      </c>
    </row>
    <row r="805" spans="9:11" x14ac:dyDescent="0.3">
      <c r="I805">
        <v>784</v>
      </c>
      <c r="J805">
        <v>0.4615809214909008</v>
      </c>
      <c r="K805">
        <v>7.752892379343324</v>
      </c>
    </row>
    <row r="806" spans="9:11" x14ac:dyDescent="0.3">
      <c r="I806">
        <v>785</v>
      </c>
      <c r="J806">
        <v>0.4615809214909008</v>
      </c>
      <c r="K806">
        <v>7.752892379343324</v>
      </c>
    </row>
    <row r="807" spans="9:11" x14ac:dyDescent="0.3">
      <c r="I807">
        <v>786</v>
      </c>
      <c r="J807">
        <v>0.4615809214909008</v>
      </c>
      <c r="K807">
        <v>7.752892379343324</v>
      </c>
    </row>
    <row r="808" spans="9:11" x14ac:dyDescent="0.3">
      <c r="I808">
        <v>787</v>
      </c>
      <c r="J808">
        <v>0.4615809214909008</v>
      </c>
      <c r="K808">
        <v>7.752892379343324</v>
      </c>
    </row>
    <row r="809" spans="9:11" x14ac:dyDescent="0.3">
      <c r="I809">
        <v>788</v>
      </c>
      <c r="J809">
        <v>0.4615809214909008</v>
      </c>
      <c r="K809">
        <v>7.752892379343324</v>
      </c>
    </row>
    <row r="810" spans="9:11" x14ac:dyDescent="0.3">
      <c r="I810">
        <v>789</v>
      </c>
      <c r="J810">
        <v>0.4615809214909008</v>
      </c>
      <c r="K810">
        <v>7.752892379343324</v>
      </c>
    </row>
    <row r="811" spans="9:11" x14ac:dyDescent="0.3">
      <c r="I811">
        <v>790</v>
      </c>
      <c r="J811">
        <v>0.4615809214909008</v>
      </c>
      <c r="K811">
        <v>7.752892379343324</v>
      </c>
    </row>
    <row r="812" spans="9:11" x14ac:dyDescent="0.3">
      <c r="I812">
        <v>791</v>
      </c>
      <c r="J812">
        <v>0.4615809214909008</v>
      </c>
      <c r="K812">
        <v>7.752892379343324</v>
      </c>
    </row>
    <row r="813" spans="9:11" x14ac:dyDescent="0.3">
      <c r="I813">
        <v>792</v>
      </c>
      <c r="J813">
        <v>0.4615809214909008</v>
      </c>
      <c r="K813">
        <v>7.752892379343324</v>
      </c>
    </row>
    <row r="814" spans="9:11" x14ac:dyDescent="0.3">
      <c r="I814">
        <v>793</v>
      </c>
      <c r="J814">
        <v>0.4615809214909008</v>
      </c>
      <c r="K814">
        <v>7.752892379343324</v>
      </c>
    </row>
    <row r="815" spans="9:11" x14ac:dyDescent="0.3">
      <c r="I815">
        <v>794</v>
      </c>
      <c r="J815">
        <v>0.4615809214909008</v>
      </c>
      <c r="K815">
        <v>7.752892379343324</v>
      </c>
    </row>
    <row r="816" spans="9:11" x14ac:dyDescent="0.3">
      <c r="I816">
        <v>795</v>
      </c>
      <c r="J816">
        <v>0.4615809214909008</v>
      </c>
      <c r="K816">
        <v>7.752892379343324</v>
      </c>
    </row>
    <row r="817" spans="9:11" x14ac:dyDescent="0.3">
      <c r="I817">
        <v>796</v>
      </c>
      <c r="J817">
        <v>0.4615809214909008</v>
      </c>
      <c r="K817">
        <v>7.752892379343324</v>
      </c>
    </row>
    <row r="818" spans="9:11" x14ac:dyDescent="0.3">
      <c r="I818">
        <v>797</v>
      </c>
      <c r="J818">
        <v>0.4615809214909008</v>
      </c>
      <c r="K818">
        <v>7.752892379343324</v>
      </c>
    </row>
    <row r="819" spans="9:11" x14ac:dyDescent="0.3">
      <c r="I819">
        <v>798</v>
      </c>
      <c r="J819">
        <v>0.4615809214909008</v>
      </c>
      <c r="K819">
        <v>7.752892379343324</v>
      </c>
    </row>
    <row r="820" spans="9:11" x14ac:dyDescent="0.3">
      <c r="I820">
        <v>799</v>
      </c>
      <c r="J820">
        <v>0.4615809214909008</v>
      </c>
      <c r="K820">
        <v>7.752892379343324</v>
      </c>
    </row>
    <row r="821" spans="9:11" x14ac:dyDescent="0.3">
      <c r="I821">
        <v>800</v>
      </c>
      <c r="J821">
        <v>0.4615809214909008</v>
      </c>
      <c r="K821">
        <v>7.752892379343324</v>
      </c>
    </row>
    <row r="822" spans="9:11" x14ac:dyDescent="0.3">
      <c r="I822">
        <v>801</v>
      </c>
      <c r="J822">
        <v>0.4615809214909008</v>
      </c>
      <c r="K822">
        <v>7.752892379343324</v>
      </c>
    </row>
    <row r="823" spans="9:11" x14ac:dyDescent="0.3">
      <c r="I823">
        <v>802</v>
      </c>
      <c r="J823">
        <v>0.4615809214909008</v>
      </c>
      <c r="K823">
        <v>7.752892379343324</v>
      </c>
    </row>
    <row r="824" spans="9:11" x14ac:dyDescent="0.3">
      <c r="I824">
        <v>803</v>
      </c>
      <c r="J824">
        <v>0.4615809214909008</v>
      </c>
      <c r="K824">
        <v>7.752892379343324</v>
      </c>
    </row>
    <row r="825" spans="9:11" x14ac:dyDescent="0.3">
      <c r="I825">
        <v>804</v>
      </c>
      <c r="J825">
        <v>0.4615809214909008</v>
      </c>
      <c r="K825">
        <v>7.752892379343324</v>
      </c>
    </row>
    <row r="826" spans="9:11" x14ac:dyDescent="0.3">
      <c r="I826">
        <v>805</v>
      </c>
      <c r="J826">
        <v>0.4615809214909008</v>
      </c>
      <c r="K826">
        <v>7.752892379343324</v>
      </c>
    </row>
    <row r="827" spans="9:11" x14ac:dyDescent="0.3">
      <c r="I827">
        <v>806</v>
      </c>
      <c r="J827">
        <v>0.4615809214909008</v>
      </c>
      <c r="K827">
        <v>7.752892379343324</v>
      </c>
    </row>
    <row r="828" spans="9:11" x14ac:dyDescent="0.3">
      <c r="I828">
        <v>807</v>
      </c>
      <c r="J828">
        <v>0.4615809214909008</v>
      </c>
      <c r="K828">
        <v>7.752892379343324</v>
      </c>
    </row>
    <row r="829" spans="9:11" x14ac:dyDescent="0.3">
      <c r="I829">
        <v>808</v>
      </c>
      <c r="J829">
        <v>0.4615809214909008</v>
      </c>
      <c r="K829">
        <v>7.752892379343324</v>
      </c>
    </row>
    <row r="830" spans="9:11" x14ac:dyDescent="0.3">
      <c r="I830">
        <v>809</v>
      </c>
      <c r="J830">
        <v>0.4615809214909008</v>
      </c>
      <c r="K830">
        <v>7.752892379343324</v>
      </c>
    </row>
    <row r="831" spans="9:11" x14ac:dyDescent="0.3">
      <c r="I831">
        <v>810</v>
      </c>
      <c r="J831">
        <v>0.4615809214909008</v>
      </c>
      <c r="K831">
        <v>7.752892379343324</v>
      </c>
    </row>
    <row r="832" spans="9:11" x14ac:dyDescent="0.3">
      <c r="I832">
        <v>811</v>
      </c>
      <c r="J832">
        <v>0.4615809214909008</v>
      </c>
      <c r="K832">
        <v>7.752892379343324</v>
      </c>
    </row>
    <row r="833" spans="9:11" x14ac:dyDescent="0.3">
      <c r="I833">
        <v>812</v>
      </c>
      <c r="J833">
        <v>0.4615809214909008</v>
      </c>
      <c r="K833">
        <v>7.752892379343324</v>
      </c>
    </row>
    <row r="834" spans="9:11" x14ac:dyDescent="0.3">
      <c r="I834">
        <v>813</v>
      </c>
      <c r="J834">
        <v>0.4615809214909008</v>
      </c>
      <c r="K834">
        <v>7.752892379343324</v>
      </c>
    </row>
    <row r="835" spans="9:11" x14ac:dyDescent="0.3">
      <c r="I835">
        <v>814</v>
      </c>
      <c r="J835">
        <v>0.4615809214909008</v>
      </c>
      <c r="K835">
        <v>7.752892379343324</v>
      </c>
    </row>
    <row r="836" spans="9:11" x14ac:dyDescent="0.3">
      <c r="I836">
        <v>815</v>
      </c>
      <c r="J836">
        <v>0.4615809214909008</v>
      </c>
      <c r="K836">
        <v>7.752892379343324</v>
      </c>
    </row>
    <row r="837" spans="9:11" x14ac:dyDescent="0.3">
      <c r="I837">
        <v>816</v>
      </c>
      <c r="J837">
        <v>0.4615809214909008</v>
      </c>
      <c r="K837">
        <v>7.752892379343324</v>
      </c>
    </row>
    <row r="838" spans="9:11" x14ac:dyDescent="0.3">
      <c r="I838">
        <v>817</v>
      </c>
      <c r="J838">
        <v>0.4615809214909008</v>
      </c>
      <c r="K838">
        <v>7.752892379343324</v>
      </c>
    </row>
    <row r="839" spans="9:11" x14ac:dyDescent="0.3">
      <c r="I839">
        <v>818</v>
      </c>
      <c r="J839">
        <v>0.4615809214909008</v>
      </c>
      <c r="K839">
        <v>7.752892379343324</v>
      </c>
    </row>
    <row r="840" spans="9:11" x14ac:dyDescent="0.3">
      <c r="I840">
        <v>819</v>
      </c>
      <c r="J840">
        <v>0.4615809214909008</v>
      </c>
      <c r="K840">
        <v>7.752892379343324</v>
      </c>
    </row>
    <row r="841" spans="9:11" x14ac:dyDescent="0.3">
      <c r="I841">
        <v>820</v>
      </c>
      <c r="J841">
        <v>0.4615809214909008</v>
      </c>
      <c r="K841">
        <v>7.752892379343324</v>
      </c>
    </row>
    <row r="842" spans="9:11" x14ac:dyDescent="0.3">
      <c r="I842">
        <v>821</v>
      </c>
      <c r="J842">
        <v>0.4615809214909008</v>
      </c>
      <c r="K842">
        <v>7.752892379343324</v>
      </c>
    </row>
    <row r="843" spans="9:11" x14ac:dyDescent="0.3">
      <c r="I843">
        <v>822</v>
      </c>
      <c r="J843">
        <v>0.4615809214909008</v>
      </c>
      <c r="K843">
        <v>7.752892379343324</v>
      </c>
    </row>
    <row r="844" spans="9:11" x14ac:dyDescent="0.3">
      <c r="I844">
        <v>823</v>
      </c>
      <c r="J844">
        <v>0.4615809214909008</v>
      </c>
      <c r="K844">
        <v>7.752892379343324</v>
      </c>
    </row>
    <row r="845" spans="9:11" x14ac:dyDescent="0.3">
      <c r="I845">
        <v>824</v>
      </c>
      <c r="J845">
        <v>0.4615809214909008</v>
      </c>
      <c r="K845">
        <v>7.752892379343324</v>
      </c>
    </row>
    <row r="846" spans="9:11" x14ac:dyDescent="0.3">
      <c r="I846">
        <v>825</v>
      </c>
      <c r="J846">
        <v>0.4615809214909008</v>
      </c>
      <c r="K846">
        <v>7.752892379343324</v>
      </c>
    </row>
    <row r="847" spans="9:11" x14ac:dyDescent="0.3">
      <c r="I847">
        <v>826</v>
      </c>
      <c r="J847">
        <v>0.4615809214909008</v>
      </c>
      <c r="K847">
        <v>7.752892379343324</v>
      </c>
    </row>
    <row r="848" spans="9:11" x14ac:dyDescent="0.3">
      <c r="I848">
        <v>827</v>
      </c>
      <c r="J848">
        <v>0.4615809214909008</v>
      </c>
      <c r="K848">
        <v>7.752892379343324</v>
      </c>
    </row>
    <row r="849" spans="9:11" x14ac:dyDescent="0.3">
      <c r="I849">
        <v>828</v>
      </c>
      <c r="J849">
        <v>0.4615809214909008</v>
      </c>
      <c r="K849">
        <v>7.752892379343324</v>
      </c>
    </row>
    <row r="850" spans="9:11" x14ac:dyDescent="0.3">
      <c r="I850">
        <v>829</v>
      </c>
      <c r="J850">
        <v>0.4615809214909008</v>
      </c>
      <c r="K850">
        <v>7.752892379343324</v>
      </c>
    </row>
    <row r="851" spans="9:11" x14ac:dyDescent="0.3">
      <c r="I851">
        <v>830</v>
      </c>
      <c r="J851">
        <v>0.4615809214909008</v>
      </c>
      <c r="K851">
        <v>7.752892379343324</v>
      </c>
    </row>
    <row r="852" spans="9:11" x14ac:dyDescent="0.3">
      <c r="I852">
        <v>831</v>
      </c>
      <c r="J852">
        <v>0.4615809214909008</v>
      </c>
      <c r="K852">
        <v>7.752892379343324</v>
      </c>
    </row>
    <row r="853" spans="9:11" x14ac:dyDescent="0.3">
      <c r="I853">
        <v>832</v>
      </c>
      <c r="J853">
        <v>0.4615809214909008</v>
      </c>
      <c r="K853">
        <v>7.752892379343324</v>
      </c>
    </row>
    <row r="854" spans="9:11" x14ac:dyDescent="0.3">
      <c r="I854">
        <v>833</v>
      </c>
      <c r="J854">
        <v>0.4615809214909008</v>
      </c>
      <c r="K854">
        <v>7.752892379343324</v>
      </c>
    </row>
    <row r="855" spans="9:11" x14ac:dyDescent="0.3">
      <c r="I855">
        <v>834</v>
      </c>
      <c r="J855">
        <v>0.4615809214909008</v>
      </c>
      <c r="K855">
        <v>7.752892379343324</v>
      </c>
    </row>
    <row r="856" spans="9:11" x14ac:dyDescent="0.3">
      <c r="I856">
        <v>835</v>
      </c>
      <c r="J856">
        <v>0.4615809214909008</v>
      </c>
      <c r="K856">
        <v>7.752892379343324</v>
      </c>
    </row>
    <row r="857" spans="9:11" x14ac:dyDescent="0.3">
      <c r="I857">
        <v>836</v>
      </c>
      <c r="J857">
        <v>0.4615809214909008</v>
      </c>
      <c r="K857">
        <v>7.752892379343324</v>
      </c>
    </row>
    <row r="858" spans="9:11" x14ac:dyDescent="0.3">
      <c r="I858">
        <v>837</v>
      </c>
      <c r="J858">
        <v>0.4615809214909008</v>
      </c>
      <c r="K858">
        <v>7.752892379343324</v>
      </c>
    </row>
    <row r="859" spans="9:11" x14ac:dyDescent="0.3">
      <c r="I859">
        <v>838</v>
      </c>
      <c r="J859">
        <v>0.4615809214909008</v>
      </c>
      <c r="K859">
        <v>7.752892379343324</v>
      </c>
    </row>
    <row r="860" spans="9:11" x14ac:dyDescent="0.3">
      <c r="I860">
        <v>839</v>
      </c>
      <c r="J860">
        <v>0.4615809214909008</v>
      </c>
      <c r="K860">
        <v>7.752892379343324</v>
      </c>
    </row>
    <row r="861" spans="9:11" x14ac:dyDescent="0.3">
      <c r="I861">
        <v>840</v>
      </c>
      <c r="J861">
        <v>0.4615809214909008</v>
      </c>
      <c r="K861">
        <v>7.752892379343324</v>
      </c>
    </row>
    <row r="862" spans="9:11" x14ac:dyDescent="0.3">
      <c r="I862">
        <v>841</v>
      </c>
      <c r="J862">
        <v>0.4615809214909008</v>
      </c>
      <c r="K862">
        <v>7.752892379343324</v>
      </c>
    </row>
    <row r="863" spans="9:11" x14ac:dyDescent="0.3">
      <c r="I863">
        <v>842</v>
      </c>
      <c r="J863">
        <v>0.4615809214909008</v>
      </c>
      <c r="K863">
        <v>7.752892379343324</v>
      </c>
    </row>
    <row r="864" spans="9:11" x14ac:dyDescent="0.3">
      <c r="I864">
        <v>843</v>
      </c>
      <c r="J864">
        <v>0.4615809214909008</v>
      </c>
      <c r="K864">
        <v>7.752892379343324</v>
      </c>
    </row>
    <row r="865" spans="9:11" x14ac:dyDescent="0.3">
      <c r="I865">
        <v>844</v>
      </c>
      <c r="J865">
        <v>0.4615809214909008</v>
      </c>
      <c r="K865">
        <v>7.752892379343324</v>
      </c>
    </row>
    <row r="866" spans="9:11" x14ac:dyDescent="0.3">
      <c r="I866">
        <v>845</v>
      </c>
      <c r="J866">
        <v>0.4615809214909008</v>
      </c>
      <c r="K866">
        <v>7.752892379343324</v>
      </c>
    </row>
    <row r="867" spans="9:11" x14ac:dyDescent="0.3">
      <c r="I867">
        <v>846</v>
      </c>
      <c r="J867">
        <v>0.4615809214909008</v>
      </c>
      <c r="K867">
        <v>7.752892379343324</v>
      </c>
    </row>
    <row r="868" spans="9:11" x14ac:dyDescent="0.3">
      <c r="I868">
        <v>847</v>
      </c>
      <c r="J868">
        <v>0.4615809214909008</v>
      </c>
      <c r="K868">
        <v>7.752892379343324</v>
      </c>
    </row>
    <row r="869" spans="9:11" x14ac:dyDescent="0.3">
      <c r="I869">
        <v>848</v>
      </c>
      <c r="J869">
        <v>0.4615809214909008</v>
      </c>
      <c r="K869">
        <v>7.752892379343324</v>
      </c>
    </row>
    <row r="870" spans="9:11" x14ac:dyDescent="0.3">
      <c r="I870">
        <v>849</v>
      </c>
      <c r="J870">
        <v>0.4615809214909008</v>
      </c>
      <c r="K870">
        <v>7.752892379343324</v>
      </c>
    </row>
    <row r="871" spans="9:11" x14ac:dyDescent="0.3">
      <c r="I871">
        <v>850</v>
      </c>
      <c r="J871">
        <v>0.4615809214909008</v>
      </c>
      <c r="K871">
        <v>7.752892379343324</v>
      </c>
    </row>
    <row r="872" spans="9:11" x14ac:dyDescent="0.3">
      <c r="I872">
        <v>851</v>
      </c>
      <c r="J872">
        <v>0.4615809214909008</v>
      </c>
      <c r="K872">
        <v>7.752892379343324</v>
      </c>
    </row>
    <row r="873" spans="9:11" x14ac:dyDescent="0.3">
      <c r="I873">
        <v>852</v>
      </c>
      <c r="J873">
        <v>0.4615809214909008</v>
      </c>
      <c r="K873">
        <v>7.752892379343324</v>
      </c>
    </row>
    <row r="874" spans="9:11" x14ac:dyDescent="0.3">
      <c r="I874">
        <v>853</v>
      </c>
      <c r="J874">
        <v>0.4615809214909008</v>
      </c>
      <c r="K874">
        <v>7.752892379343324</v>
      </c>
    </row>
    <row r="875" spans="9:11" x14ac:dyDescent="0.3">
      <c r="I875">
        <v>854</v>
      </c>
      <c r="J875">
        <v>0.4615809214909008</v>
      </c>
      <c r="K875">
        <v>7.752892379343324</v>
      </c>
    </row>
    <row r="876" spans="9:11" x14ac:dyDescent="0.3">
      <c r="I876">
        <v>855</v>
      </c>
      <c r="J876">
        <v>0.4615809214909008</v>
      </c>
      <c r="K876">
        <v>7.752892379343324</v>
      </c>
    </row>
    <row r="877" spans="9:11" x14ac:dyDescent="0.3">
      <c r="I877">
        <v>856</v>
      </c>
      <c r="J877">
        <v>0.4615809214909008</v>
      </c>
      <c r="K877">
        <v>7.752892379343324</v>
      </c>
    </row>
    <row r="878" spans="9:11" x14ac:dyDescent="0.3">
      <c r="I878">
        <v>857</v>
      </c>
      <c r="J878">
        <v>0.4615809214909008</v>
      </c>
      <c r="K878">
        <v>7.752892379343324</v>
      </c>
    </row>
    <row r="879" spans="9:11" x14ac:dyDescent="0.3">
      <c r="I879">
        <v>858</v>
      </c>
      <c r="J879">
        <v>0.4615809214909008</v>
      </c>
      <c r="K879">
        <v>7.752892379343324</v>
      </c>
    </row>
    <row r="880" spans="9:11" x14ac:dyDescent="0.3">
      <c r="I880">
        <v>859</v>
      </c>
      <c r="J880">
        <v>0.4615809214909008</v>
      </c>
      <c r="K880">
        <v>7.752892379343324</v>
      </c>
    </row>
    <row r="881" spans="9:11" x14ac:dyDescent="0.3">
      <c r="I881">
        <v>860</v>
      </c>
      <c r="J881">
        <v>0.4615809214909008</v>
      </c>
      <c r="K881">
        <v>7.752892379343324</v>
      </c>
    </row>
    <row r="882" spans="9:11" x14ac:dyDescent="0.3">
      <c r="I882">
        <v>861</v>
      </c>
      <c r="J882">
        <v>0.4615809214909008</v>
      </c>
      <c r="K882">
        <v>7.752892379343324</v>
      </c>
    </row>
    <row r="883" spans="9:11" x14ac:dyDescent="0.3">
      <c r="I883">
        <v>862</v>
      </c>
      <c r="J883">
        <v>0.4615809214909008</v>
      </c>
      <c r="K883">
        <v>7.752892379343324</v>
      </c>
    </row>
    <row r="884" spans="9:11" x14ac:dyDescent="0.3">
      <c r="I884">
        <v>863</v>
      </c>
      <c r="J884">
        <v>0.4615809214909008</v>
      </c>
      <c r="K884">
        <v>7.752892379343324</v>
      </c>
    </row>
    <row r="885" spans="9:11" x14ac:dyDescent="0.3">
      <c r="I885">
        <v>864</v>
      </c>
      <c r="J885">
        <v>0.4615809214909008</v>
      </c>
      <c r="K885">
        <v>7.752892379343324</v>
      </c>
    </row>
    <row r="886" spans="9:11" x14ac:dyDescent="0.3">
      <c r="I886">
        <v>865</v>
      </c>
      <c r="J886">
        <v>0.4615809214909008</v>
      </c>
      <c r="K886">
        <v>7.752892379343324</v>
      </c>
    </row>
    <row r="887" spans="9:11" x14ac:dyDescent="0.3">
      <c r="I887">
        <v>866</v>
      </c>
      <c r="J887">
        <v>0.4615809214909008</v>
      </c>
      <c r="K887">
        <v>7.752892379343324</v>
      </c>
    </row>
    <row r="888" spans="9:11" x14ac:dyDescent="0.3">
      <c r="I888">
        <v>867</v>
      </c>
      <c r="J888">
        <v>0.4615809214909008</v>
      </c>
      <c r="K888">
        <v>7.752892379343324</v>
      </c>
    </row>
    <row r="889" spans="9:11" x14ac:dyDescent="0.3">
      <c r="I889">
        <v>868</v>
      </c>
      <c r="J889">
        <v>0.4615809214909008</v>
      </c>
      <c r="K889">
        <v>7.752892379343324</v>
      </c>
    </row>
    <row r="890" spans="9:11" x14ac:dyDescent="0.3">
      <c r="I890">
        <v>869</v>
      </c>
      <c r="J890">
        <v>0.4615809214909008</v>
      </c>
      <c r="K890">
        <v>7.752892379343324</v>
      </c>
    </row>
    <row r="891" spans="9:11" x14ac:dyDescent="0.3">
      <c r="I891">
        <v>870</v>
      </c>
      <c r="J891">
        <v>0.4615809214909008</v>
      </c>
      <c r="K891">
        <v>7.752892379343324</v>
      </c>
    </row>
    <row r="892" spans="9:11" x14ac:dyDescent="0.3">
      <c r="I892">
        <v>871</v>
      </c>
      <c r="J892">
        <v>0.4615809214909008</v>
      </c>
      <c r="K892">
        <v>7.752892379343324</v>
      </c>
    </row>
    <row r="893" spans="9:11" x14ac:dyDescent="0.3">
      <c r="I893">
        <v>872</v>
      </c>
      <c r="J893">
        <v>0.4615809214909008</v>
      </c>
      <c r="K893">
        <v>7.752892379343324</v>
      </c>
    </row>
    <row r="894" spans="9:11" x14ac:dyDescent="0.3">
      <c r="I894">
        <v>873</v>
      </c>
      <c r="J894">
        <v>0.4615809214909008</v>
      </c>
      <c r="K894">
        <v>7.752892379343324</v>
      </c>
    </row>
    <row r="895" spans="9:11" x14ac:dyDescent="0.3">
      <c r="I895">
        <v>874</v>
      </c>
      <c r="J895">
        <v>0.4615809214909008</v>
      </c>
      <c r="K895">
        <v>7.752892379343324</v>
      </c>
    </row>
    <row r="896" spans="9:11" x14ac:dyDescent="0.3">
      <c r="I896">
        <v>875</v>
      </c>
      <c r="J896">
        <v>0.4615809214909008</v>
      </c>
      <c r="K896">
        <v>7.752892379343324</v>
      </c>
    </row>
    <row r="897" spans="9:11" x14ac:dyDescent="0.3">
      <c r="I897">
        <v>876</v>
      </c>
      <c r="J897">
        <v>0.4615809214909008</v>
      </c>
      <c r="K897">
        <v>7.752892379343324</v>
      </c>
    </row>
    <row r="898" spans="9:11" x14ac:dyDescent="0.3">
      <c r="I898">
        <v>877</v>
      </c>
      <c r="J898">
        <v>0.4615809214909008</v>
      </c>
      <c r="K898">
        <v>7.752892379343324</v>
      </c>
    </row>
    <row r="899" spans="9:11" x14ac:dyDescent="0.3">
      <c r="I899">
        <v>878</v>
      </c>
      <c r="J899">
        <v>0.4615809214909008</v>
      </c>
      <c r="K899">
        <v>7.752892379343324</v>
      </c>
    </row>
    <row r="900" spans="9:11" x14ac:dyDescent="0.3">
      <c r="I900">
        <v>879</v>
      </c>
      <c r="J900">
        <v>0.4615809214909008</v>
      </c>
      <c r="K900">
        <v>7.752892379343324</v>
      </c>
    </row>
    <row r="901" spans="9:11" x14ac:dyDescent="0.3">
      <c r="I901">
        <v>880</v>
      </c>
      <c r="J901">
        <v>0.4615809214909008</v>
      </c>
      <c r="K901">
        <v>7.752892379343324</v>
      </c>
    </row>
    <row r="902" spans="9:11" x14ac:dyDescent="0.3">
      <c r="I902">
        <v>881</v>
      </c>
      <c r="J902">
        <v>0.4615809214909008</v>
      </c>
      <c r="K902">
        <v>7.752892379343324</v>
      </c>
    </row>
    <row r="903" spans="9:11" x14ac:dyDescent="0.3">
      <c r="I903">
        <v>882</v>
      </c>
      <c r="J903">
        <v>0.4615809214909008</v>
      </c>
      <c r="K903">
        <v>7.752892379343324</v>
      </c>
    </row>
    <row r="904" spans="9:11" x14ac:dyDescent="0.3">
      <c r="I904">
        <v>883</v>
      </c>
      <c r="J904">
        <v>0.4615809214909008</v>
      </c>
      <c r="K904">
        <v>7.752892379343324</v>
      </c>
    </row>
    <row r="905" spans="9:11" x14ac:dyDescent="0.3">
      <c r="I905">
        <v>884</v>
      </c>
      <c r="J905">
        <v>0.4615809214909008</v>
      </c>
      <c r="K905">
        <v>7.752892379343324</v>
      </c>
    </row>
    <row r="906" spans="9:11" x14ac:dyDescent="0.3">
      <c r="I906">
        <v>885</v>
      </c>
      <c r="J906">
        <v>0.4615809214909008</v>
      </c>
      <c r="K906">
        <v>7.752892379343324</v>
      </c>
    </row>
    <row r="907" spans="9:11" x14ac:dyDescent="0.3">
      <c r="I907">
        <v>886</v>
      </c>
      <c r="J907">
        <v>0.4615809214909008</v>
      </c>
      <c r="K907">
        <v>7.752892379343324</v>
      </c>
    </row>
    <row r="908" spans="9:11" x14ac:dyDescent="0.3">
      <c r="I908">
        <v>887</v>
      </c>
      <c r="J908">
        <v>0.4615809214909008</v>
      </c>
      <c r="K908">
        <v>7.752892379343324</v>
      </c>
    </row>
    <row r="909" spans="9:11" x14ac:dyDescent="0.3">
      <c r="I909">
        <v>888</v>
      </c>
      <c r="J909">
        <v>0.4615809214909008</v>
      </c>
      <c r="K909">
        <v>7.752892379343324</v>
      </c>
    </row>
    <row r="910" spans="9:11" x14ac:dyDescent="0.3">
      <c r="I910">
        <v>889</v>
      </c>
      <c r="J910">
        <v>0.4615809214909008</v>
      </c>
      <c r="K910">
        <v>7.752892379343324</v>
      </c>
    </row>
    <row r="911" spans="9:11" x14ac:dyDescent="0.3">
      <c r="I911">
        <v>890</v>
      </c>
      <c r="J911">
        <v>0.4615809214909008</v>
      </c>
      <c r="K911">
        <v>7.752892379343324</v>
      </c>
    </row>
    <row r="912" spans="9:11" x14ac:dyDescent="0.3">
      <c r="I912">
        <v>891</v>
      </c>
      <c r="J912">
        <v>0.4615809214909008</v>
      </c>
      <c r="K912">
        <v>7.752892379343324</v>
      </c>
    </row>
    <row r="913" spans="9:11" x14ac:dyDescent="0.3">
      <c r="I913">
        <v>892</v>
      </c>
      <c r="J913">
        <v>0.4615809214909008</v>
      </c>
      <c r="K913">
        <v>7.752892379343324</v>
      </c>
    </row>
    <row r="914" spans="9:11" x14ac:dyDescent="0.3">
      <c r="I914">
        <v>893</v>
      </c>
      <c r="J914">
        <v>0.4615809214909008</v>
      </c>
      <c r="K914">
        <v>7.752892379343324</v>
      </c>
    </row>
    <row r="915" spans="9:11" x14ac:dyDescent="0.3">
      <c r="I915">
        <v>894</v>
      </c>
      <c r="J915">
        <v>0.4615809214909008</v>
      </c>
      <c r="K915">
        <v>7.752892379343324</v>
      </c>
    </row>
    <row r="916" spans="9:11" x14ac:dyDescent="0.3">
      <c r="I916">
        <v>895</v>
      </c>
      <c r="J916">
        <v>0.4615809214909008</v>
      </c>
      <c r="K916">
        <v>7.752892379343324</v>
      </c>
    </row>
    <row r="917" spans="9:11" x14ac:dyDescent="0.3">
      <c r="I917">
        <v>896</v>
      </c>
      <c r="J917">
        <v>0.4615809214909008</v>
      </c>
      <c r="K917">
        <v>7.752892379343324</v>
      </c>
    </row>
    <row r="918" spans="9:11" x14ac:dyDescent="0.3">
      <c r="I918">
        <v>897</v>
      </c>
      <c r="J918">
        <v>0.4615809214909008</v>
      </c>
      <c r="K918">
        <v>7.752892379343324</v>
      </c>
    </row>
    <row r="919" spans="9:11" x14ac:dyDescent="0.3">
      <c r="I919">
        <v>898</v>
      </c>
      <c r="J919">
        <v>0.4615809214909008</v>
      </c>
      <c r="K919">
        <v>7.752892379343324</v>
      </c>
    </row>
    <row r="920" spans="9:11" x14ac:dyDescent="0.3">
      <c r="I920">
        <v>899</v>
      </c>
      <c r="J920">
        <v>0.4615809214909008</v>
      </c>
      <c r="K920">
        <v>7.752892379343324</v>
      </c>
    </row>
    <row r="921" spans="9:11" x14ac:dyDescent="0.3">
      <c r="I921">
        <v>900</v>
      </c>
      <c r="J921">
        <v>0.4615809214909008</v>
      </c>
      <c r="K921">
        <v>7.752892379343324</v>
      </c>
    </row>
    <row r="922" spans="9:11" x14ac:dyDescent="0.3">
      <c r="I922">
        <v>901</v>
      </c>
      <c r="J922">
        <v>0.4615809214909008</v>
      </c>
      <c r="K922">
        <v>7.752892379343324</v>
      </c>
    </row>
    <row r="923" spans="9:11" x14ac:dyDescent="0.3">
      <c r="I923">
        <v>902</v>
      </c>
      <c r="J923">
        <v>0.4615809214909008</v>
      </c>
      <c r="K923">
        <v>7.752892379343324</v>
      </c>
    </row>
    <row r="924" spans="9:11" x14ac:dyDescent="0.3">
      <c r="I924">
        <v>903</v>
      </c>
      <c r="J924">
        <v>0.4615809214909008</v>
      </c>
      <c r="K924">
        <v>7.752892379343324</v>
      </c>
    </row>
    <row r="925" spans="9:11" x14ac:dyDescent="0.3">
      <c r="I925">
        <v>904</v>
      </c>
      <c r="J925">
        <v>0.4615809214909008</v>
      </c>
      <c r="K925">
        <v>7.752892379343324</v>
      </c>
    </row>
    <row r="926" spans="9:11" x14ac:dyDescent="0.3">
      <c r="I926">
        <v>905</v>
      </c>
      <c r="J926">
        <v>0.4615809214909008</v>
      </c>
      <c r="K926">
        <v>7.752892379343324</v>
      </c>
    </row>
    <row r="927" spans="9:11" x14ac:dyDescent="0.3">
      <c r="I927">
        <v>906</v>
      </c>
      <c r="J927">
        <v>0.4615809214909008</v>
      </c>
      <c r="K927">
        <v>7.752892379343324</v>
      </c>
    </row>
    <row r="928" spans="9:11" x14ac:dyDescent="0.3">
      <c r="I928">
        <v>907</v>
      </c>
      <c r="J928">
        <v>0.4615809214909008</v>
      </c>
      <c r="K928">
        <v>7.752892379343324</v>
      </c>
    </row>
    <row r="929" spans="9:11" x14ac:dyDescent="0.3">
      <c r="I929">
        <v>908</v>
      </c>
      <c r="J929">
        <v>0.4615809214909008</v>
      </c>
      <c r="K929">
        <v>7.752892379343324</v>
      </c>
    </row>
    <row r="930" spans="9:11" x14ac:dyDescent="0.3">
      <c r="I930">
        <v>909</v>
      </c>
      <c r="J930">
        <v>0.4615809214909008</v>
      </c>
      <c r="K930">
        <v>7.752892379343324</v>
      </c>
    </row>
    <row r="931" spans="9:11" x14ac:dyDescent="0.3">
      <c r="I931">
        <v>910</v>
      </c>
      <c r="J931">
        <v>0.4615809214909008</v>
      </c>
      <c r="K931">
        <v>7.752892379343324</v>
      </c>
    </row>
    <row r="932" spans="9:11" x14ac:dyDescent="0.3">
      <c r="I932">
        <v>911</v>
      </c>
      <c r="J932">
        <v>0.4615809214909008</v>
      </c>
      <c r="K932">
        <v>7.752892379343324</v>
      </c>
    </row>
    <row r="933" spans="9:11" x14ac:dyDescent="0.3">
      <c r="I933">
        <v>912</v>
      </c>
      <c r="J933">
        <v>0.4615809214909008</v>
      </c>
      <c r="K933">
        <v>7.752892379343324</v>
      </c>
    </row>
    <row r="934" spans="9:11" x14ac:dyDescent="0.3">
      <c r="I934">
        <v>913</v>
      </c>
      <c r="J934">
        <v>0.4615809214909008</v>
      </c>
      <c r="K934">
        <v>7.752892379343324</v>
      </c>
    </row>
    <row r="935" spans="9:11" x14ac:dyDescent="0.3">
      <c r="I935">
        <v>914</v>
      </c>
      <c r="J935">
        <v>0.4615809214909008</v>
      </c>
      <c r="K935">
        <v>7.752892379343324</v>
      </c>
    </row>
    <row r="936" spans="9:11" x14ac:dyDescent="0.3">
      <c r="I936">
        <v>915</v>
      </c>
      <c r="J936">
        <v>0.4615809214909008</v>
      </c>
      <c r="K936">
        <v>7.752892379343324</v>
      </c>
    </row>
    <row r="937" spans="9:11" x14ac:dyDescent="0.3">
      <c r="I937">
        <v>916</v>
      </c>
      <c r="J937">
        <v>0.4615809214909008</v>
      </c>
      <c r="K937">
        <v>7.752892379343324</v>
      </c>
    </row>
    <row r="938" spans="9:11" x14ac:dyDescent="0.3">
      <c r="I938">
        <v>917</v>
      </c>
      <c r="J938">
        <v>0.4615809214909008</v>
      </c>
      <c r="K938">
        <v>7.752892379343324</v>
      </c>
    </row>
    <row r="939" spans="9:11" x14ac:dyDescent="0.3">
      <c r="I939">
        <v>918</v>
      </c>
      <c r="J939">
        <v>0.4615809214909008</v>
      </c>
      <c r="K939">
        <v>7.752892379343324</v>
      </c>
    </row>
    <row r="940" spans="9:11" x14ac:dyDescent="0.3">
      <c r="I940">
        <v>919</v>
      </c>
      <c r="J940">
        <v>0.4615809214909008</v>
      </c>
      <c r="K940">
        <v>7.752892379343324</v>
      </c>
    </row>
    <row r="941" spans="9:11" x14ac:dyDescent="0.3">
      <c r="I941">
        <v>920</v>
      </c>
      <c r="J941">
        <v>0.4615809214909008</v>
      </c>
      <c r="K941">
        <v>7.752892379343324</v>
      </c>
    </row>
    <row r="942" spans="9:11" x14ac:dyDescent="0.3">
      <c r="I942">
        <v>921</v>
      </c>
      <c r="J942">
        <v>0.4615809214909008</v>
      </c>
      <c r="K942">
        <v>7.752892379343324</v>
      </c>
    </row>
    <row r="943" spans="9:11" x14ac:dyDescent="0.3">
      <c r="I943">
        <v>922</v>
      </c>
      <c r="J943">
        <v>0.4615809214909008</v>
      </c>
      <c r="K943">
        <v>7.752892379343324</v>
      </c>
    </row>
    <row r="944" spans="9:11" x14ac:dyDescent="0.3">
      <c r="I944">
        <v>923</v>
      </c>
      <c r="J944">
        <v>0.4615809214909008</v>
      </c>
      <c r="K944">
        <v>7.752892379343324</v>
      </c>
    </row>
    <row r="945" spans="9:11" x14ac:dyDescent="0.3">
      <c r="I945">
        <v>924</v>
      </c>
      <c r="J945">
        <v>0.4615809214909008</v>
      </c>
      <c r="K945">
        <v>7.752892379343324</v>
      </c>
    </row>
    <row r="946" spans="9:11" x14ac:dyDescent="0.3">
      <c r="I946">
        <v>925</v>
      </c>
      <c r="J946">
        <v>0.4615809214909008</v>
      </c>
      <c r="K946">
        <v>7.752892379343324</v>
      </c>
    </row>
    <row r="947" spans="9:11" x14ac:dyDescent="0.3">
      <c r="I947">
        <v>926</v>
      </c>
      <c r="J947">
        <v>0.4615809214909008</v>
      </c>
      <c r="K947">
        <v>7.752892379343324</v>
      </c>
    </row>
    <row r="948" spans="9:11" x14ac:dyDescent="0.3">
      <c r="I948">
        <v>927</v>
      </c>
      <c r="J948">
        <v>0.4615809214909008</v>
      </c>
      <c r="K948">
        <v>7.752892379343324</v>
      </c>
    </row>
    <row r="949" spans="9:11" x14ac:dyDescent="0.3">
      <c r="I949">
        <v>928</v>
      </c>
      <c r="J949">
        <v>0.4615809214909008</v>
      </c>
      <c r="K949">
        <v>7.752892379343324</v>
      </c>
    </row>
    <row r="950" spans="9:11" x14ac:dyDescent="0.3">
      <c r="I950">
        <v>929</v>
      </c>
      <c r="J950">
        <v>0.4615809214909008</v>
      </c>
      <c r="K950">
        <v>7.752892379343324</v>
      </c>
    </row>
    <row r="951" spans="9:11" x14ac:dyDescent="0.3">
      <c r="I951">
        <v>930</v>
      </c>
      <c r="J951">
        <v>0.4615809214909008</v>
      </c>
      <c r="K951">
        <v>7.752892379343324</v>
      </c>
    </row>
    <row r="952" spans="9:11" x14ac:dyDescent="0.3">
      <c r="I952">
        <v>931</v>
      </c>
      <c r="J952">
        <v>0.4615809214909008</v>
      </c>
      <c r="K952">
        <v>7.752892379343324</v>
      </c>
    </row>
    <row r="953" spans="9:11" x14ac:dyDescent="0.3">
      <c r="I953">
        <v>932</v>
      </c>
      <c r="J953">
        <v>0.4615809214909008</v>
      </c>
      <c r="K953">
        <v>7.752892379343324</v>
      </c>
    </row>
    <row r="954" spans="9:11" x14ac:dyDescent="0.3">
      <c r="I954">
        <v>933</v>
      </c>
      <c r="J954">
        <v>0.4615809214909008</v>
      </c>
      <c r="K954">
        <v>7.752892379343324</v>
      </c>
    </row>
    <row r="955" spans="9:11" x14ac:dyDescent="0.3">
      <c r="I955">
        <v>934</v>
      </c>
      <c r="J955">
        <v>0.4615809214909008</v>
      </c>
      <c r="K955">
        <v>7.752892379343324</v>
      </c>
    </row>
    <row r="956" spans="9:11" x14ac:dyDescent="0.3">
      <c r="I956">
        <v>935</v>
      </c>
      <c r="J956">
        <v>0.4615809214909008</v>
      </c>
      <c r="K956">
        <v>7.752892379343324</v>
      </c>
    </row>
    <row r="957" spans="9:11" x14ac:dyDescent="0.3">
      <c r="I957">
        <v>936</v>
      </c>
      <c r="J957">
        <v>0.4615809214909008</v>
      </c>
      <c r="K957">
        <v>7.752892379343324</v>
      </c>
    </row>
    <row r="958" spans="9:11" x14ac:dyDescent="0.3">
      <c r="I958">
        <v>937</v>
      </c>
      <c r="J958">
        <v>0.4615809214909008</v>
      </c>
      <c r="K958">
        <v>7.752892379343324</v>
      </c>
    </row>
    <row r="959" spans="9:11" x14ac:dyDescent="0.3">
      <c r="I959">
        <v>938</v>
      </c>
      <c r="J959">
        <v>0.4615809214909008</v>
      </c>
      <c r="K959">
        <v>7.752892379343324</v>
      </c>
    </row>
    <row r="960" spans="9:11" x14ac:dyDescent="0.3">
      <c r="I960">
        <v>939</v>
      </c>
      <c r="J960">
        <v>0.4615809214909008</v>
      </c>
      <c r="K960">
        <v>7.752892379343324</v>
      </c>
    </row>
    <row r="961" spans="9:11" x14ac:dyDescent="0.3">
      <c r="I961">
        <v>940</v>
      </c>
      <c r="J961">
        <v>0.4615809214909008</v>
      </c>
      <c r="K961">
        <v>7.752892379343324</v>
      </c>
    </row>
    <row r="962" spans="9:11" x14ac:dyDescent="0.3">
      <c r="I962">
        <v>941</v>
      </c>
      <c r="J962">
        <v>0.4615809214909008</v>
      </c>
      <c r="K962">
        <v>7.752892379343324</v>
      </c>
    </row>
    <row r="963" spans="9:11" x14ac:dyDescent="0.3">
      <c r="I963">
        <v>942</v>
      </c>
      <c r="J963">
        <v>0.4615809214909008</v>
      </c>
      <c r="K963">
        <v>7.752892379343324</v>
      </c>
    </row>
    <row r="964" spans="9:11" x14ac:dyDescent="0.3">
      <c r="I964">
        <v>943</v>
      </c>
      <c r="J964">
        <v>0.4615809214909008</v>
      </c>
      <c r="K964">
        <v>7.752892379343324</v>
      </c>
    </row>
    <row r="965" spans="9:11" x14ac:dyDescent="0.3">
      <c r="I965">
        <v>944</v>
      </c>
      <c r="J965">
        <v>0.4615809214909008</v>
      </c>
      <c r="K965">
        <v>7.752892379343324</v>
      </c>
    </row>
    <row r="966" spans="9:11" x14ac:dyDescent="0.3">
      <c r="I966">
        <v>945</v>
      </c>
      <c r="J966">
        <v>0.4615809214909008</v>
      </c>
      <c r="K966">
        <v>7.752892379343324</v>
      </c>
    </row>
    <row r="967" spans="9:11" x14ac:dyDescent="0.3">
      <c r="I967">
        <v>946</v>
      </c>
      <c r="J967">
        <v>0.4615809214909008</v>
      </c>
      <c r="K967">
        <v>7.752892379343324</v>
      </c>
    </row>
    <row r="968" spans="9:11" x14ac:dyDescent="0.3">
      <c r="I968">
        <v>947</v>
      </c>
      <c r="J968">
        <v>0.4615809214909008</v>
      </c>
      <c r="K968">
        <v>7.752892379343324</v>
      </c>
    </row>
    <row r="969" spans="9:11" x14ac:dyDescent="0.3">
      <c r="I969">
        <v>948</v>
      </c>
      <c r="J969">
        <v>0.4615809214909008</v>
      </c>
      <c r="K969">
        <v>7.752892379343324</v>
      </c>
    </row>
    <row r="970" spans="9:11" x14ac:dyDescent="0.3">
      <c r="I970">
        <v>949</v>
      </c>
      <c r="J970">
        <v>0.4615809214909008</v>
      </c>
      <c r="K970">
        <v>7.752892379343324</v>
      </c>
    </row>
    <row r="971" spans="9:11" x14ac:dyDescent="0.3">
      <c r="I971">
        <v>950</v>
      </c>
      <c r="J971">
        <v>0.4615809214909008</v>
      </c>
      <c r="K971">
        <v>7.752892379343324</v>
      </c>
    </row>
    <row r="972" spans="9:11" x14ac:dyDescent="0.3">
      <c r="I972">
        <v>951</v>
      </c>
      <c r="J972">
        <v>0.4615809214909008</v>
      </c>
      <c r="K972">
        <v>7.752892379343324</v>
      </c>
    </row>
    <row r="973" spans="9:11" x14ac:dyDescent="0.3">
      <c r="I973">
        <v>952</v>
      </c>
      <c r="J973">
        <v>0.4615809214909008</v>
      </c>
      <c r="K973">
        <v>7.752892379343324</v>
      </c>
    </row>
    <row r="974" spans="9:11" x14ac:dyDescent="0.3">
      <c r="I974">
        <v>953</v>
      </c>
      <c r="J974">
        <v>0.4615809214909008</v>
      </c>
      <c r="K974">
        <v>7.752892379343324</v>
      </c>
    </row>
    <row r="975" spans="9:11" x14ac:dyDescent="0.3">
      <c r="I975">
        <v>954</v>
      </c>
      <c r="J975">
        <v>0.4615809214909008</v>
      </c>
      <c r="K975">
        <v>7.752892379343324</v>
      </c>
    </row>
    <row r="976" spans="9:11" x14ac:dyDescent="0.3">
      <c r="I976">
        <v>955</v>
      </c>
      <c r="J976">
        <v>0.4615809214909008</v>
      </c>
      <c r="K976">
        <v>7.752892379343324</v>
      </c>
    </row>
    <row r="977" spans="9:11" x14ac:dyDescent="0.3">
      <c r="I977">
        <v>956</v>
      </c>
      <c r="J977">
        <v>0.4615809214909008</v>
      </c>
      <c r="K977">
        <v>7.752892379343324</v>
      </c>
    </row>
    <row r="978" spans="9:11" x14ac:dyDescent="0.3">
      <c r="I978">
        <v>957</v>
      </c>
      <c r="J978">
        <v>0.4615809214909008</v>
      </c>
      <c r="K978">
        <v>7.752892379343324</v>
      </c>
    </row>
    <row r="979" spans="9:11" x14ac:dyDescent="0.3">
      <c r="I979">
        <v>958</v>
      </c>
      <c r="J979">
        <v>0.4615809214909008</v>
      </c>
      <c r="K979">
        <v>7.752892379343324</v>
      </c>
    </row>
    <row r="980" spans="9:11" x14ac:dyDescent="0.3">
      <c r="I980">
        <v>959</v>
      </c>
      <c r="J980">
        <v>0.4615809214909008</v>
      </c>
      <c r="K980">
        <v>7.752892379343324</v>
      </c>
    </row>
    <row r="981" spans="9:11" x14ac:dyDescent="0.3">
      <c r="I981">
        <v>960</v>
      </c>
      <c r="J981">
        <v>0.4615809214909008</v>
      </c>
      <c r="K981">
        <v>7.752892379343324</v>
      </c>
    </row>
    <row r="982" spans="9:11" x14ac:dyDescent="0.3">
      <c r="I982">
        <v>961</v>
      </c>
      <c r="J982">
        <v>0.4615809214909008</v>
      </c>
      <c r="K982">
        <v>7.752892379343324</v>
      </c>
    </row>
    <row r="983" spans="9:11" x14ac:dyDescent="0.3">
      <c r="I983">
        <v>962</v>
      </c>
      <c r="J983">
        <v>0.4615809214909008</v>
      </c>
      <c r="K983">
        <v>7.752892379343324</v>
      </c>
    </row>
    <row r="984" spans="9:11" x14ac:dyDescent="0.3">
      <c r="I984">
        <v>963</v>
      </c>
      <c r="J984">
        <v>0.4615809214909008</v>
      </c>
      <c r="K984">
        <v>7.752892379343324</v>
      </c>
    </row>
    <row r="985" spans="9:11" x14ac:dyDescent="0.3">
      <c r="I985">
        <v>964</v>
      </c>
      <c r="J985">
        <v>0.4615809214909008</v>
      </c>
      <c r="K985">
        <v>7.752892379343324</v>
      </c>
    </row>
    <row r="986" spans="9:11" x14ac:dyDescent="0.3">
      <c r="I986">
        <v>965</v>
      </c>
      <c r="J986">
        <v>0.4615809214909008</v>
      </c>
      <c r="K986">
        <v>7.752892379343324</v>
      </c>
    </row>
    <row r="987" spans="9:11" x14ac:dyDescent="0.3">
      <c r="I987">
        <v>966</v>
      </c>
      <c r="J987">
        <v>0.4615809214909008</v>
      </c>
      <c r="K987">
        <v>7.752892379343324</v>
      </c>
    </row>
    <row r="988" spans="9:11" x14ac:dyDescent="0.3">
      <c r="I988">
        <v>967</v>
      </c>
      <c r="J988">
        <v>0.4615809214909008</v>
      </c>
      <c r="K988">
        <v>7.752892379343324</v>
      </c>
    </row>
    <row r="989" spans="9:11" x14ac:dyDescent="0.3">
      <c r="I989">
        <v>968</v>
      </c>
      <c r="J989">
        <v>0.4615809214909008</v>
      </c>
      <c r="K989">
        <v>7.752892379343324</v>
      </c>
    </row>
    <row r="990" spans="9:11" x14ac:dyDescent="0.3">
      <c r="I990">
        <v>969</v>
      </c>
      <c r="J990">
        <v>0.4615809214909008</v>
      </c>
      <c r="K990">
        <v>7.752892379343324</v>
      </c>
    </row>
    <row r="991" spans="9:11" x14ac:dyDescent="0.3">
      <c r="I991">
        <v>970</v>
      </c>
      <c r="J991">
        <v>0.4615809214909008</v>
      </c>
      <c r="K991">
        <v>7.752892379343324</v>
      </c>
    </row>
    <row r="992" spans="9:11" x14ac:dyDescent="0.3">
      <c r="I992">
        <v>971</v>
      </c>
      <c r="J992">
        <v>0.4615809214909008</v>
      </c>
      <c r="K992">
        <v>7.752892379343324</v>
      </c>
    </row>
    <row r="993" spans="9:11" x14ac:dyDescent="0.3">
      <c r="I993">
        <v>972</v>
      </c>
      <c r="J993">
        <v>0.4615809214909008</v>
      </c>
      <c r="K993">
        <v>7.752892379343324</v>
      </c>
    </row>
    <row r="994" spans="9:11" x14ac:dyDescent="0.3">
      <c r="I994">
        <v>973</v>
      </c>
      <c r="J994">
        <v>0.4615809214909008</v>
      </c>
      <c r="K994">
        <v>7.752892379343324</v>
      </c>
    </row>
    <row r="995" spans="9:11" x14ac:dyDescent="0.3">
      <c r="I995">
        <v>974</v>
      </c>
      <c r="J995">
        <v>0.4615809214909008</v>
      </c>
      <c r="K995">
        <v>7.752892379343324</v>
      </c>
    </row>
    <row r="996" spans="9:11" x14ac:dyDescent="0.3">
      <c r="I996">
        <v>975</v>
      </c>
      <c r="J996">
        <v>0.4615809214909008</v>
      </c>
      <c r="K996">
        <v>7.752892379343324</v>
      </c>
    </row>
    <row r="997" spans="9:11" x14ac:dyDescent="0.3">
      <c r="I997">
        <v>976</v>
      </c>
      <c r="J997">
        <v>0.4615809214909008</v>
      </c>
      <c r="K997">
        <v>7.752892379343324</v>
      </c>
    </row>
    <row r="998" spans="9:11" x14ac:dyDescent="0.3">
      <c r="I998">
        <v>977</v>
      </c>
      <c r="J998">
        <v>0.4615809214909008</v>
      </c>
      <c r="K998">
        <v>7.752892379343324</v>
      </c>
    </row>
    <row r="999" spans="9:11" x14ac:dyDescent="0.3">
      <c r="I999">
        <v>978</v>
      </c>
      <c r="J999">
        <v>0.4615809214909008</v>
      </c>
      <c r="K999">
        <v>7.752892379343324</v>
      </c>
    </row>
    <row r="1000" spans="9:11" x14ac:dyDescent="0.3">
      <c r="I1000">
        <v>979</v>
      </c>
      <c r="J1000">
        <v>0.4615809214909008</v>
      </c>
      <c r="K1000">
        <v>7.752892379343324</v>
      </c>
    </row>
    <row r="1001" spans="9:11" x14ac:dyDescent="0.3">
      <c r="I1001">
        <v>980</v>
      </c>
      <c r="J1001">
        <v>0.4615809214909008</v>
      </c>
      <c r="K1001">
        <v>7.752892379343324</v>
      </c>
    </row>
    <row r="1002" spans="9:11" x14ac:dyDescent="0.3">
      <c r="I1002">
        <v>981</v>
      </c>
      <c r="J1002">
        <v>0.4615809214909008</v>
      </c>
      <c r="K1002">
        <v>7.752892379343324</v>
      </c>
    </row>
    <row r="1003" spans="9:11" x14ac:dyDescent="0.3">
      <c r="I1003">
        <v>982</v>
      </c>
      <c r="J1003">
        <v>0.4615809214909008</v>
      </c>
      <c r="K1003">
        <v>7.752892379343324</v>
      </c>
    </row>
    <row r="1004" spans="9:11" x14ac:dyDescent="0.3">
      <c r="I1004">
        <v>983</v>
      </c>
      <c r="J1004">
        <v>0.4615809214909008</v>
      </c>
      <c r="K1004">
        <v>7.752892379343324</v>
      </c>
    </row>
    <row r="1005" spans="9:11" x14ac:dyDescent="0.3">
      <c r="I1005">
        <v>984</v>
      </c>
      <c r="J1005">
        <v>0.4615809214909008</v>
      </c>
      <c r="K1005">
        <v>7.752892379343324</v>
      </c>
    </row>
    <row r="1006" spans="9:11" x14ac:dyDescent="0.3">
      <c r="I1006">
        <v>985</v>
      </c>
      <c r="J1006">
        <v>0.4615809214909008</v>
      </c>
      <c r="K1006">
        <v>7.752892379343324</v>
      </c>
    </row>
    <row r="1007" spans="9:11" x14ac:dyDescent="0.3">
      <c r="I1007">
        <v>986</v>
      </c>
      <c r="J1007">
        <v>0.4615809214909008</v>
      </c>
      <c r="K1007">
        <v>7.752892379343324</v>
      </c>
    </row>
    <row r="1008" spans="9:11" x14ac:dyDescent="0.3">
      <c r="I1008">
        <v>987</v>
      </c>
      <c r="J1008">
        <v>0.4615809214909008</v>
      </c>
      <c r="K1008">
        <v>7.752892379343324</v>
      </c>
    </row>
    <row r="1009" spans="9:11" x14ac:dyDescent="0.3">
      <c r="I1009">
        <v>988</v>
      </c>
      <c r="J1009">
        <v>0.4615809214909008</v>
      </c>
      <c r="K1009">
        <v>7.752892379343324</v>
      </c>
    </row>
    <row r="1010" spans="9:11" x14ac:dyDescent="0.3">
      <c r="I1010">
        <v>989</v>
      </c>
      <c r="J1010">
        <v>0.4615809214909008</v>
      </c>
      <c r="K1010">
        <v>7.752892379343324</v>
      </c>
    </row>
    <row r="1011" spans="9:11" x14ac:dyDescent="0.3">
      <c r="I1011">
        <v>990</v>
      </c>
      <c r="J1011">
        <v>0.4615809214909008</v>
      </c>
      <c r="K1011">
        <v>7.752892379343324</v>
      </c>
    </row>
    <row r="1012" spans="9:11" x14ac:dyDescent="0.3">
      <c r="I1012">
        <v>991</v>
      </c>
      <c r="J1012">
        <v>0.4615809214909008</v>
      </c>
      <c r="K1012">
        <v>7.752892379343324</v>
      </c>
    </row>
    <row r="1013" spans="9:11" x14ac:dyDescent="0.3">
      <c r="I1013">
        <v>992</v>
      </c>
      <c r="J1013">
        <v>0.4615809214909008</v>
      </c>
      <c r="K1013">
        <v>7.752892379343324</v>
      </c>
    </row>
    <row r="1014" spans="9:11" x14ac:dyDescent="0.3">
      <c r="I1014">
        <v>993</v>
      </c>
      <c r="J1014">
        <v>0.4615809214909008</v>
      </c>
      <c r="K1014">
        <v>7.752892379343324</v>
      </c>
    </row>
    <row r="1015" spans="9:11" x14ac:dyDescent="0.3">
      <c r="I1015">
        <v>994</v>
      </c>
      <c r="J1015">
        <v>0.4615809214909008</v>
      </c>
      <c r="K1015">
        <v>7.752892379343324</v>
      </c>
    </row>
    <row r="1016" spans="9:11" x14ac:dyDescent="0.3">
      <c r="I1016">
        <v>995</v>
      </c>
      <c r="J1016">
        <v>0.4615809214909008</v>
      </c>
      <c r="K1016">
        <v>7.752892379343324</v>
      </c>
    </row>
    <row r="1017" spans="9:11" x14ac:dyDescent="0.3">
      <c r="I1017">
        <v>996</v>
      </c>
      <c r="J1017">
        <v>0.4615809214909008</v>
      </c>
      <c r="K1017">
        <v>7.752892379343324</v>
      </c>
    </row>
    <row r="1018" spans="9:11" x14ac:dyDescent="0.3">
      <c r="I1018">
        <v>997</v>
      </c>
      <c r="J1018">
        <v>0.4615809214909008</v>
      </c>
      <c r="K1018">
        <v>7.752892379343324</v>
      </c>
    </row>
    <row r="1019" spans="9:11" x14ac:dyDescent="0.3">
      <c r="I1019">
        <v>998</v>
      </c>
      <c r="J1019">
        <v>0.4615809214909008</v>
      </c>
      <c r="K1019">
        <v>7.752892379343324</v>
      </c>
    </row>
    <row r="1020" spans="9:11" x14ac:dyDescent="0.3">
      <c r="I1020">
        <v>999</v>
      </c>
      <c r="J1020">
        <v>0.4615809214909008</v>
      </c>
      <c r="K1020">
        <v>7.752892379343324</v>
      </c>
    </row>
    <row r="1021" spans="9:11" x14ac:dyDescent="0.3">
      <c r="I1021">
        <v>1000</v>
      </c>
      <c r="J1021">
        <v>0.4615809214909008</v>
      </c>
      <c r="K1021">
        <v>7.752892379343324</v>
      </c>
    </row>
    <row r="1022" spans="9:11" x14ac:dyDescent="0.3">
      <c r="I1022">
        <v>1001</v>
      </c>
      <c r="J1022">
        <v>0.4615809214909008</v>
      </c>
      <c r="K1022">
        <v>7.752892379343324</v>
      </c>
    </row>
    <row r="1023" spans="9:11" x14ac:dyDescent="0.3">
      <c r="I1023">
        <v>1002</v>
      </c>
      <c r="J1023">
        <v>0.4615809214909008</v>
      </c>
      <c r="K1023">
        <v>7.752892379343324</v>
      </c>
    </row>
    <row r="1024" spans="9:11" x14ac:dyDescent="0.3">
      <c r="I1024">
        <v>1003</v>
      </c>
      <c r="J1024">
        <v>0.4615809214909008</v>
      </c>
      <c r="K1024">
        <v>7.752892379343324</v>
      </c>
    </row>
    <row r="1025" spans="9:11" x14ac:dyDescent="0.3">
      <c r="I1025">
        <v>1004</v>
      </c>
      <c r="J1025">
        <v>0.4615809214909008</v>
      </c>
      <c r="K1025">
        <v>7.752892379343324</v>
      </c>
    </row>
    <row r="1026" spans="9:11" x14ac:dyDescent="0.3">
      <c r="I1026">
        <v>1005</v>
      </c>
      <c r="J1026">
        <v>0.4615809214909008</v>
      </c>
      <c r="K1026">
        <v>7.752892379343324</v>
      </c>
    </row>
    <row r="1027" spans="9:11" x14ac:dyDescent="0.3">
      <c r="I1027">
        <v>1006</v>
      </c>
      <c r="J1027">
        <v>0.4615809214909008</v>
      </c>
      <c r="K1027">
        <v>7.752892379343324</v>
      </c>
    </row>
    <row r="1028" spans="9:11" x14ac:dyDescent="0.3">
      <c r="I1028">
        <v>1007</v>
      </c>
      <c r="J1028">
        <v>0.4615809214909008</v>
      </c>
      <c r="K1028">
        <v>7.752892379343324</v>
      </c>
    </row>
    <row r="1029" spans="9:11" x14ac:dyDescent="0.3">
      <c r="I1029">
        <v>1008</v>
      </c>
      <c r="J1029">
        <v>0.4615809214909008</v>
      </c>
      <c r="K1029">
        <v>7.752892379343324</v>
      </c>
    </row>
    <row r="1030" spans="9:11" x14ac:dyDescent="0.3">
      <c r="I1030">
        <v>1009</v>
      </c>
      <c r="J1030">
        <v>0.4615809214909008</v>
      </c>
      <c r="K1030">
        <v>7.752892379343324</v>
      </c>
    </row>
    <row r="1031" spans="9:11" x14ac:dyDescent="0.3">
      <c r="I1031">
        <v>1010</v>
      </c>
      <c r="J1031">
        <v>0.4615809214909008</v>
      </c>
      <c r="K1031">
        <v>7.752892379343324</v>
      </c>
    </row>
    <row r="1032" spans="9:11" x14ac:dyDescent="0.3">
      <c r="I1032">
        <v>1011</v>
      </c>
      <c r="J1032">
        <v>0.4615809214909008</v>
      </c>
      <c r="K1032">
        <v>7.752892379343324</v>
      </c>
    </row>
    <row r="1033" spans="9:11" x14ac:dyDescent="0.3">
      <c r="I1033">
        <v>1012</v>
      </c>
      <c r="J1033">
        <v>0.4615809214909008</v>
      </c>
      <c r="K1033">
        <v>7.752892379343324</v>
      </c>
    </row>
    <row r="1034" spans="9:11" x14ac:dyDescent="0.3">
      <c r="I1034">
        <v>1013</v>
      </c>
      <c r="J1034">
        <v>0.4615809214909008</v>
      </c>
      <c r="K1034">
        <v>7.752892379343324</v>
      </c>
    </row>
    <row r="1035" spans="9:11" x14ac:dyDescent="0.3">
      <c r="I1035">
        <v>1014</v>
      </c>
      <c r="J1035">
        <v>0.4615809214909008</v>
      </c>
      <c r="K1035">
        <v>7.752892379343324</v>
      </c>
    </row>
    <row r="1036" spans="9:11" x14ac:dyDescent="0.3">
      <c r="I1036">
        <v>1015</v>
      </c>
      <c r="J1036">
        <v>0.4615809214909008</v>
      </c>
      <c r="K1036">
        <v>7.752892379343324</v>
      </c>
    </row>
    <row r="1037" spans="9:11" x14ac:dyDescent="0.3">
      <c r="I1037">
        <v>1016</v>
      </c>
      <c r="J1037">
        <v>0.4615809214909008</v>
      </c>
      <c r="K1037">
        <v>7.752892379343324</v>
      </c>
    </row>
    <row r="1038" spans="9:11" x14ac:dyDescent="0.3">
      <c r="I1038">
        <v>1017</v>
      </c>
      <c r="J1038">
        <v>0.4615809214909008</v>
      </c>
      <c r="K1038">
        <v>7.752892379343324</v>
      </c>
    </row>
    <row r="1039" spans="9:11" x14ac:dyDescent="0.3">
      <c r="I1039">
        <v>1018</v>
      </c>
      <c r="J1039">
        <v>0.4615809214909008</v>
      </c>
      <c r="K1039">
        <v>7.752892379343324</v>
      </c>
    </row>
    <row r="1040" spans="9:11" x14ac:dyDescent="0.3">
      <c r="I1040">
        <v>1019</v>
      </c>
      <c r="J1040">
        <v>0.4615809214909008</v>
      </c>
      <c r="K1040">
        <v>7.752892379343324</v>
      </c>
    </row>
    <row r="1041" spans="9:11" x14ac:dyDescent="0.3">
      <c r="I1041">
        <v>1020</v>
      </c>
      <c r="J1041">
        <v>0.4615809214909008</v>
      </c>
      <c r="K1041">
        <v>7.752892379343324</v>
      </c>
    </row>
    <row r="1042" spans="9:11" x14ac:dyDescent="0.3">
      <c r="I1042">
        <v>1021</v>
      </c>
      <c r="J1042">
        <v>0.4615809214909008</v>
      </c>
      <c r="K1042">
        <v>7.752892379343324</v>
      </c>
    </row>
    <row r="1043" spans="9:11" x14ac:dyDescent="0.3">
      <c r="I1043">
        <v>1022</v>
      </c>
      <c r="J1043">
        <v>0.4615809214909008</v>
      </c>
      <c r="K1043">
        <v>7.752892379343324</v>
      </c>
    </row>
    <row r="1044" spans="9:11" x14ac:dyDescent="0.3">
      <c r="I1044">
        <v>1023</v>
      </c>
      <c r="J1044">
        <v>0.4615809214909008</v>
      </c>
      <c r="K1044">
        <v>7.752892379343324</v>
      </c>
    </row>
    <row r="1045" spans="9:11" x14ac:dyDescent="0.3">
      <c r="I1045">
        <v>1024</v>
      </c>
      <c r="J1045">
        <v>0.4615809214909008</v>
      </c>
      <c r="K1045">
        <v>7.752892379343324</v>
      </c>
    </row>
    <row r="1046" spans="9:11" x14ac:dyDescent="0.3">
      <c r="I1046">
        <v>1025</v>
      </c>
      <c r="J1046">
        <v>0.4615809214909008</v>
      </c>
      <c r="K1046">
        <v>7.752892379343324</v>
      </c>
    </row>
    <row r="1047" spans="9:11" x14ac:dyDescent="0.3">
      <c r="I1047">
        <v>1026</v>
      </c>
      <c r="J1047">
        <v>0.4615809214909008</v>
      </c>
      <c r="K1047">
        <v>7.752892379343324</v>
      </c>
    </row>
    <row r="1048" spans="9:11" x14ac:dyDescent="0.3">
      <c r="I1048">
        <v>1027</v>
      </c>
      <c r="J1048">
        <v>0.4615809214909008</v>
      </c>
      <c r="K1048">
        <v>7.752892379343324</v>
      </c>
    </row>
    <row r="1049" spans="9:11" x14ac:dyDescent="0.3">
      <c r="I1049">
        <v>1028</v>
      </c>
      <c r="J1049">
        <v>0.4615809214909008</v>
      </c>
      <c r="K1049">
        <v>7.752892379343324</v>
      </c>
    </row>
    <row r="1050" spans="9:11" x14ac:dyDescent="0.3">
      <c r="I1050">
        <v>1029</v>
      </c>
      <c r="J1050">
        <v>0.4615809214909008</v>
      </c>
      <c r="K1050">
        <v>7.752892379343324</v>
      </c>
    </row>
    <row r="1051" spans="9:11" x14ac:dyDescent="0.3">
      <c r="I1051">
        <v>1030</v>
      </c>
      <c r="J1051">
        <v>0.4615809214909008</v>
      </c>
      <c r="K1051">
        <v>7.752892379343324</v>
      </c>
    </row>
    <row r="1052" spans="9:11" x14ac:dyDescent="0.3">
      <c r="I1052">
        <v>1031</v>
      </c>
      <c r="J1052">
        <v>0.4615809214909008</v>
      </c>
      <c r="K1052">
        <v>7.752892379343324</v>
      </c>
    </row>
    <row r="1053" spans="9:11" x14ac:dyDescent="0.3">
      <c r="I1053">
        <v>1032</v>
      </c>
      <c r="J1053">
        <v>0.4615809214909008</v>
      </c>
      <c r="K1053">
        <v>7.752892379343324</v>
      </c>
    </row>
    <row r="1054" spans="9:11" x14ac:dyDescent="0.3">
      <c r="I1054">
        <v>1033</v>
      </c>
      <c r="J1054">
        <v>0.4615809214909008</v>
      </c>
      <c r="K1054">
        <v>7.752892379343324</v>
      </c>
    </row>
    <row r="1055" spans="9:11" x14ac:dyDescent="0.3">
      <c r="I1055">
        <v>1034</v>
      </c>
      <c r="J1055">
        <v>0.4615809214909008</v>
      </c>
      <c r="K1055">
        <v>7.752892379343324</v>
      </c>
    </row>
    <row r="1056" spans="9:11" x14ac:dyDescent="0.3">
      <c r="I1056">
        <v>1035</v>
      </c>
      <c r="J1056">
        <v>0.4615809214909008</v>
      </c>
      <c r="K1056">
        <v>7.752892379343324</v>
      </c>
    </row>
    <row r="1057" spans="9:11" x14ac:dyDescent="0.3">
      <c r="I1057">
        <v>1036</v>
      </c>
      <c r="J1057">
        <v>0.4615809214909008</v>
      </c>
      <c r="K1057">
        <v>7.752892379343324</v>
      </c>
    </row>
    <row r="1058" spans="9:11" x14ac:dyDescent="0.3">
      <c r="I1058">
        <v>1037</v>
      </c>
      <c r="J1058">
        <v>0.4615809214909008</v>
      </c>
      <c r="K1058">
        <v>7.752892379343324</v>
      </c>
    </row>
    <row r="1059" spans="9:11" x14ac:dyDescent="0.3">
      <c r="I1059">
        <v>1038</v>
      </c>
      <c r="J1059">
        <v>0.4615809214909008</v>
      </c>
      <c r="K1059">
        <v>7.752892379343324</v>
      </c>
    </row>
    <row r="1060" spans="9:11" x14ac:dyDescent="0.3">
      <c r="I1060">
        <v>1039</v>
      </c>
      <c r="J1060">
        <v>0.4615809214909008</v>
      </c>
      <c r="K1060">
        <v>7.752892379343324</v>
      </c>
    </row>
    <row r="1061" spans="9:11" x14ac:dyDescent="0.3">
      <c r="I1061">
        <v>1040</v>
      </c>
      <c r="J1061">
        <v>0.4615809214909008</v>
      </c>
      <c r="K1061">
        <v>7.752892379343324</v>
      </c>
    </row>
    <row r="1062" spans="9:11" x14ac:dyDescent="0.3">
      <c r="I1062">
        <v>1041</v>
      </c>
      <c r="J1062">
        <v>0.4615809214909008</v>
      </c>
      <c r="K1062">
        <v>7.752892379343324</v>
      </c>
    </row>
    <row r="1063" spans="9:11" x14ac:dyDescent="0.3">
      <c r="I1063">
        <v>1042</v>
      </c>
      <c r="J1063">
        <v>0.4615809214909008</v>
      </c>
      <c r="K1063">
        <v>7.752892379343324</v>
      </c>
    </row>
    <row r="1064" spans="9:11" x14ac:dyDescent="0.3">
      <c r="I1064">
        <v>1043</v>
      </c>
      <c r="J1064">
        <v>0.4615809214909008</v>
      </c>
      <c r="K1064">
        <v>7.752892379343324</v>
      </c>
    </row>
    <row r="1065" spans="9:11" x14ac:dyDescent="0.3">
      <c r="I1065">
        <v>1044</v>
      </c>
      <c r="J1065">
        <v>0.4615809214909008</v>
      </c>
      <c r="K1065">
        <v>7.752892379343324</v>
      </c>
    </row>
    <row r="1066" spans="9:11" x14ac:dyDescent="0.3">
      <c r="I1066">
        <v>1045</v>
      </c>
      <c r="J1066">
        <v>0.4615809214909008</v>
      </c>
      <c r="K1066">
        <v>7.752892379343324</v>
      </c>
    </row>
    <row r="1067" spans="9:11" x14ac:dyDescent="0.3">
      <c r="I1067">
        <v>1046</v>
      </c>
      <c r="J1067">
        <v>0.4615809214909008</v>
      </c>
      <c r="K1067">
        <v>7.752892379343324</v>
      </c>
    </row>
    <row r="1068" spans="9:11" x14ac:dyDescent="0.3">
      <c r="I1068">
        <v>1047</v>
      </c>
      <c r="J1068">
        <v>0.4615809214909008</v>
      </c>
      <c r="K1068">
        <v>7.752892379343324</v>
      </c>
    </row>
    <row r="1069" spans="9:11" x14ac:dyDescent="0.3">
      <c r="I1069">
        <v>1048</v>
      </c>
      <c r="J1069">
        <v>0.4615809214909008</v>
      </c>
      <c r="K1069">
        <v>7.752892379343324</v>
      </c>
    </row>
    <row r="1070" spans="9:11" x14ac:dyDescent="0.3">
      <c r="I1070">
        <v>1049</v>
      </c>
      <c r="J1070">
        <v>0.4615809214909008</v>
      </c>
      <c r="K1070">
        <v>7.752892379343324</v>
      </c>
    </row>
    <row r="1071" spans="9:11" x14ac:dyDescent="0.3">
      <c r="I1071">
        <v>1050</v>
      </c>
      <c r="J1071">
        <v>0.4615809214909008</v>
      </c>
      <c r="K1071">
        <v>7.752892379343324</v>
      </c>
    </row>
    <row r="1072" spans="9:11" x14ac:dyDescent="0.3">
      <c r="I1072">
        <v>1051</v>
      </c>
      <c r="J1072">
        <v>0.4615809214909008</v>
      </c>
      <c r="K1072">
        <v>7.752892379343324</v>
      </c>
    </row>
    <row r="1073" spans="9:11" x14ac:dyDescent="0.3">
      <c r="I1073">
        <v>1052</v>
      </c>
      <c r="J1073">
        <v>0.4615809214909008</v>
      </c>
      <c r="K1073">
        <v>7.752892379343324</v>
      </c>
    </row>
    <row r="1074" spans="9:11" x14ac:dyDescent="0.3">
      <c r="I1074">
        <v>1053</v>
      </c>
      <c r="J1074">
        <v>0.4615809214909008</v>
      </c>
      <c r="K1074">
        <v>7.752892379343324</v>
      </c>
    </row>
    <row r="1075" spans="9:11" x14ac:dyDescent="0.3">
      <c r="I1075">
        <v>1054</v>
      </c>
      <c r="J1075">
        <v>0.4615809214909008</v>
      </c>
      <c r="K1075">
        <v>7.752892379343324</v>
      </c>
    </row>
    <row r="1076" spans="9:11" x14ac:dyDescent="0.3">
      <c r="I1076">
        <v>1055</v>
      </c>
      <c r="J1076">
        <v>0.4615809214909008</v>
      </c>
      <c r="K1076">
        <v>7.752892379343324</v>
      </c>
    </row>
    <row r="1077" spans="9:11" x14ac:dyDescent="0.3">
      <c r="I1077">
        <v>1056</v>
      </c>
      <c r="J1077">
        <v>0.4615809214909008</v>
      </c>
      <c r="K1077">
        <v>7.752892379343324</v>
      </c>
    </row>
    <row r="1078" spans="9:11" x14ac:dyDescent="0.3">
      <c r="I1078">
        <v>1057</v>
      </c>
      <c r="J1078">
        <v>0.4615809214909008</v>
      </c>
      <c r="K1078">
        <v>7.752892379343324</v>
      </c>
    </row>
    <row r="1079" spans="9:11" x14ac:dyDescent="0.3">
      <c r="I1079">
        <v>1058</v>
      </c>
      <c r="J1079">
        <v>0.4615809214909008</v>
      </c>
      <c r="K1079">
        <v>7.752892379343324</v>
      </c>
    </row>
    <row r="1080" spans="9:11" x14ac:dyDescent="0.3">
      <c r="I1080">
        <v>1059</v>
      </c>
      <c r="J1080">
        <v>0.4615809214909008</v>
      </c>
      <c r="K1080">
        <v>7.752892379343324</v>
      </c>
    </row>
    <row r="1081" spans="9:11" x14ac:dyDescent="0.3">
      <c r="I1081">
        <v>1060</v>
      </c>
      <c r="J1081">
        <v>0.4615809214909008</v>
      </c>
      <c r="K1081">
        <v>7.752892379343324</v>
      </c>
    </row>
    <row r="1082" spans="9:11" x14ac:dyDescent="0.3">
      <c r="I1082">
        <v>1061</v>
      </c>
      <c r="J1082">
        <v>0.4615809214909008</v>
      </c>
      <c r="K1082">
        <v>7.752892379343324</v>
      </c>
    </row>
    <row r="1083" spans="9:11" x14ac:dyDescent="0.3">
      <c r="I1083">
        <v>1062</v>
      </c>
      <c r="J1083">
        <v>0.4615809214909008</v>
      </c>
      <c r="K1083">
        <v>7.752892379343324</v>
      </c>
    </row>
    <row r="1084" spans="9:11" x14ac:dyDescent="0.3">
      <c r="I1084">
        <v>1063</v>
      </c>
      <c r="J1084">
        <v>0.4615809214909008</v>
      </c>
      <c r="K1084">
        <v>7.752892379343324</v>
      </c>
    </row>
    <row r="1085" spans="9:11" x14ac:dyDescent="0.3">
      <c r="I1085">
        <v>1064</v>
      </c>
      <c r="J1085">
        <v>0.4615809214909008</v>
      </c>
      <c r="K1085">
        <v>7.752892379343324</v>
      </c>
    </row>
    <row r="1086" spans="9:11" x14ac:dyDescent="0.3">
      <c r="I1086">
        <v>1065</v>
      </c>
      <c r="J1086">
        <v>0.4615809214909008</v>
      </c>
      <c r="K1086">
        <v>7.752892379343324</v>
      </c>
    </row>
    <row r="1087" spans="9:11" x14ac:dyDescent="0.3">
      <c r="I1087">
        <v>1066</v>
      </c>
      <c r="J1087">
        <v>0.4615809214909008</v>
      </c>
      <c r="K1087">
        <v>7.752892379343324</v>
      </c>
    </row>
    <row r="1088" spans="9:11" x14ac:dyDescent="0.3">
      <c r="I1088">
        <v>1067</v>
      </c>
      <c r="J1088">
        <v>0.4615809214909008</v>
      </c>
      <c r="K1088">
        <v>7.752892379343324</v>
      </c>
    </row>
    <row r="1089" spans="9:11" x14ac:dyDescent="0.3">
      <c r="I1089">
        <v>1068</v>
      </c>
      <c r="J1089">
        <v>0.4615809214909008</v>
      </c>
      <c r="K1089">
        <v>7.752892379343324</v>
      </c>
    </row>
    <row r="1090" spans="9:11" x14ac:dyDescent="0.3">
      <c r="I1090">
        <v>1069</v>
      </c>
      <c r="J1090">
        <v>0.4615809214909008</v>
      </c>
      <c r="K1090">
        <v>7.752892379343324</v>
      </c>
    </row>
    <row r="1091" spans="9:11" x14ac:dyDescent="0.3">
      <c r="I1091">
        <v>1070</v>
      </c>
      <c r="J1091">
        <v>0.4615809214909008</v>
      </c>
      <c r="K1091">
        <v>7.752892379343324</v>
      </c>
    </row>
    <row r="1092" spans="9:11" x14ac:dyDescent="0.3">
      <c r="I1092">
        <v>1071</v>
      </c>
      <c r="J1092">
        <v>0.4615809214909008</v>
      </c>
      <c r="K1092">
        <v>7.752892379343324</v>
      </c>
    </row>
    <row r="1093" spans="9:11" x14ac:dyDescent="0.3">
      <c r="I1093">
        <v>1072</v>
      </c>
      <c r="J1093">
        <v>0.4615809214909008</v>
      </c>
      <c r="K1093">
        <v>7.752892379343324</v>
      </c>
    </row>
    <row r="1094" spans="9:11" x14ac:dyDescent="0.3">
      <c r="I1094">
        <v>1073</v>
      </c>
      <c r="J1094">
        <v>0.4615809214909008</v>
      </c>
      <c r="K1094">
        <v>7.752892379343324</v>
      </c>
    </row>
    <row r="1095" spans="9:11" x14ac:dyDescent="0.3">
      <c r="I1095">
        <v>1074</v>
      </c>
      <c r="J1095">
        <v>0.4615809214909008</v>
      </c>
      <c r="K1095">
        <v>7.752892379343324</v>
      </c>
    </row>
    <row r="1096" spans="9:11" x14ac:dyDescent="0.3">
      <c r="I1096">
        <v>1075</v>
      </c>
      <c r="J1096">
        <v>0.4615809214909008</v>
      </c>
      <c r="K1096">
        <v>7.752892379343324</v>
      </c>
    </row>
    <row r="1097" spans="9:11" x14ac:dyDescent="0.3">
      <c r="I1097">
        <v>1076</v>
      </c>
      <c r="J1097">
        <v>0.4615809214909008</v>
      </c>
      <c r="K1097">
        <v>7.752892379343324</v>
      </c>
    </row>
    <row r="1098" spans="9:11" x14ac:dyDescent="0.3">
      <c r="I1098">
        <v>1077</v>
      </c>
      <c r="J1098">
        <v>0.4615809214909008</v>
      </c>
      <c r="K1098">
        <v>7.752892379343324</v>
      </c>
    </row>
    <row r="1099" spans="9:11" x14ac:dyDescent="0.3">
      <c r="I1099">
        <v>1078</v>
      </c>
      <c r="J1099">
        <v>0.4615809214909008</v>
      </c>
      <c r="K1099">
        <v>7.752892379343324</v>
      </c>
    </row>
    <row r="1100" spans="9:11" x14ac:dyDescent="0.3">
      <c r="I1100">
        <v>1079</v>
      </c>
      <c r="J1100">
        <v>0.4615809214909008</v>
      </c>
      <c r="K1100">
        <v>7.752892379343324</v>
      </c>
    </row>
    <row r="1101" spans="9:11" x14ac:dyDescent="0.3">
      <c r="I1101">
        <v>1080</v>
      </c>
      <c r="J1101">
        <v>0.4615809214909008</v>
      </c>
      <c r="K1101">
        <v>7.752892379343324</v>
      </c>
    </row>
    <row r="1102" spans="9:11" x14ac:dyDescent="0.3">
      <c r="I1102">
        <v>1081</v>
      </c>
      <c r="J1102">
        <v>0.4615809214909008</v>
      </c>
      <c r="K1102">
        <v>7.752892379343324</v>
      </c>
    </row>
    <row r="1103" spans="9:11" x14ac:dyDescent="0.3">
      <c r="I1103">
        <v>1082</v>
      </c>
      <c r="J1103">
        <v>0.4615809214909008</v>
      </c>
      <c r="K1103">
        <v>7.752892379343324</v>
      </c>
    </row>
    <row r="1104" spans="9:11" x14ac:dyDescent="0.3">
      <c r="I1104">
        <v>1083</v>
      </c>
      <c r="J1104">
        <v>0.4615809214909008</v>
      </c>
      <c r="K1104">
        <v>7.752892379343324</v>
      </c>
    </row>
    <row r="1105" spans="9:11" x14ac:dyDescent="0.3">
      <c r="I1105">
        <v>1084</v>
      </c>
      <c r="J1105">
        <v>0.4615809214909008</v>
      </c>
      <c r="K1105">
        <v>7.752892379343324</v>
      </c>
    </row>
    <row r="1106" spans="9:11" x14ac:dyDescent="0.3">
      <c r="I1106">
        <v>1085</v>
      </c>
      <c r="J1106">
        <v>0.4615809214909008</v>
      </c>
      <c r="K1106">
        <v>7.752892379343324</v>
      </c>
    </row>
    <row r="1107" spans="9:11" x14ac:dyDescent="0.3">
      <c r="I1107">
        <v>1086</v>
      </c>
      <c r="J1107">
        <v>0.4615809214909008</v>
      </c>
      <c r="K1107">
        <v>7.752892379343324</v>
      </c>
    </row>
    <row r="1108" spans="9:11" x14ac:dyDescent="0.3">
      <c r="I1108">
        <v>1087</v>
      </c>
      <c r="J1108">
        <v>0.4615809214909008</v>
      </c>
      <c r="K1108">
        <v>7.752892379343324</v>
      </c>
    </row>
    <row r="1109" spans="9:11" x14ac:dyDescent="0.3">
      <c r="I1109">
        <v>1088</v>
      </c>
      <c r="J1109">
        <v>0.4615809214909008</v>
      </c>
      <c r="K1109">
        <v>7.752892379343324</v>
      </c>
    </row>
    <row r="1110" spans="9:11" x14ac:dyDescent="0.3">
      <c r="I1110">
        <v>1089</v>
      </c>
      <c r="J1110">
        <v>0.4615809214909008</v>
      </c>
      <c r="K1110">
        <v>7.752892379343324</v>
      </c>
    </row>
    <row r="1111" spans="9:11" x14ac:dyDescent="0.3">
      <c r="I1111">
        <v>1090</v>
      </c>
      <c r="J1111">
        <v>0.4615809214909008</v>
      </c>
      <c r="K1111">
        <v>7.752892379343324</v>
      </c>
    </row>
    <row r="1112" spans="9:11" x14ac:dyDescent="0.3">
      <c r="I1112">
        <v>1091</v>
      </c>
      <c r="J1112">
        <v>0.4615809214909008</v>
      </c>
      <c r="K1112">
        <v>7.752892379343324</v>
      </c>
    </row>
    <row r="1113" spans="9:11" x14ac:dyDescent="0.3">
      <c r="I1113">
        <v>1092</v>
      </c>
      <c r="J1113">
        <v>0.4615809214909008</v>
      </c>
      <c r="K1113">
        <v>7.752892379343324</v>
      </c>
    </row>
    <row r="1114" spans="9:11" x14ac:dyDescent="0.3">
      <c r="I1114">
        <v>1093</v>
      </c>
      <c r="J1114">
        <v>0.4615809214909008</v>
      </c>
      <c r="K1114">
        <v>7.752892379343324</v>
      </c>
    </row>
    <row r="1115" spans="9:11" x14ac:dyDescent="0.3">
      <c r="I1115">
        <v>1094</v>
      </c>
      <c r="J1115">
        <v>0.4615809214909008</v>
      </c>
      <c r="K1115">
        <v>7.752892379343324</v>
      </c>
    </row>
    <row r="1116" spans="9:11" x14ac:dyDescent="0.3">
      <c r="I1116">
        <v>1095</v>
      </c>
      <c r="J1116">
        <v>0.4615809214909008</v>
      </c>
      <c r="K1116">
        <v>7.752892379343324</v>
      </c>
    </row>
    <row r="1117" spans="9:11" x14ac:dyDescent="0.3">
      <c r="I1117">
        <v>1096</v>
      </c>
      <c r="J1117">
        <v>0.4615809214909008</v>
      </c>
      <c r="K1117">
        <v>7.752892379343324</v>
      </c>
    </row>
    <row r="1118" spans="9:11" x14ac:dyDescent="0.3">
      <c r="I1118">
        <v>1097</v>
      </c>
      <c r="J1118">
        <v>0.4615809214909008</v>
      </c>
      <c r="K1118">
        <v>7.752892379343324</v>
      </c>
    </row>
    <row r="1119" spans="9:11" x14ac:dyDescent="0.3">
      <c r="I1119">
        <v>1098</v>
      </c>
      <c r="J1119">
        <v>0.4615809214909008</v>
      </c>
      <c r="K1119">
        <v>7.752892379343324</v>
      </c>
    </row>
    <row r="1120" spans="9:11" x14ac:dyDescent="0.3">
      <c r="I1120">
        <v>1099</v>
      </c>
      <c r="J1120">
        <v>0.4615809214909008</v>
      </c>
      <c r="K1120">
        <v>7.752892379343324</v>
      </c>
    </row>
    <row r="1121" spans="9:11" x14ac:dyDescent="0.3">
      <c r="I1121">
        <v>1100</v>
      </c>
      <c r="J1121">
        <v>0.4615809214909008</v>
      </c>
      <c r="K1121">
        <v>7.752892379343324</v>
      </c>
    </row>
    <row r="1122" spans="9:11" x14ac:dyDescent="0.3">
      <c r="I1122">
        <v>1101</v>
      </c>
      <c r="J1122">
        <v>0.4615809214909008</v>
      </c>
      <c r="K1122">
        <v>7.752892379343324</v>
      </c>
    </row>
    <row r="1123" spans="9:11" x14ac:dyDescent="0.3">
      <c r="I1123">
        <v>1102</v>
      </c>
      <c r="J1123">
        <v>0.4615809214909008</v>
      </c>
      <c r="K1123">
        <v>7.752892379343324</v>
      </c>
    </row>
    <row r="1124" spans="9:11" x14ac:dyDescent="0.3">
      <c r="I1124">
        <v>1103</v>
      </c>
      <c r="J1124">
        <v>0.4615809214909008</v>
      </c>
      <c r="K1124">
        <v>7.752892379343324</v>
      </c>
    </row>
    <row r="1125" spans="9:11" x14ac:dyDescent="0.3">
      <c r="I1125">
        <v>1104</v>
      </c>
      <c r="J1125">
        <v>0.4615809214909008</v>
      </c>
      <c r="K1125">
        <v>7.752892379343324</v>
      </c>
    </row>
    <row r="1126" spans="9:11" x14ac:dyDescent="0.3">
      <c r="I1126">
        <v>1105</v>
      </c>
      <c r="J1126">
        <v>0.4615809214909008</v>
      </c>
      <c r="K1126">
        <v>7.752892379343324</v>
      </c>
    </row>
    <row r="1127" spans="9:11" x14ac:dyDescent="0.3">
      <c r="I1127">
        <v>1106</v>
      </c>
      <c r="J1127">
        <v>0.4615809214909008</v>
      </c>
      <c r="K1127">
        <v>7.752892379343324</v>
      </c>
    </row>
    <row r="1128" spans="9:11" x14ac:dyDescent="0.3">
      <c r="I1128">
        <v>1107</v>
      </c>
      <c r="J1128">
        <v>0.4615809214909008</v>
      </c>
      <c r="K1128">
        <v>7.752892379343324</v>
      </c>
    </row>
    <row r="1129" spans="9:11" x14ac:dyDescent="0.3">
      <c r="I1129">
        <v>1108</v>
      </c>
      <c r="J1129">
        <v>0.4615809214909008</v>
      </c>
      <c r="K1129">
        <v>7.752892379343324</v>
      </c>
    </row>
    <row r="1130" spans="9:11" x14ac:dyDescent="0.3">
      <c r="I1130">
        <v>1109</v>
      </c>
      <c r="J1130">
        <v>0.4615809214909008</v>
      </c>
      <c r="K1130">
        <v>7.752892379343324</v>
      </c>
    </row>
    <row r="1131" spans="9:11" x14ac:dyDescent="0.3">
      <c r="I1131">
        <v>1110</v>
      </c>
      <c r="J1131">
        <v>0.4615809214909008</v>
      </c>
      <c r="K1131">
        <v>7.752892379343324</v>
      </c>
    </row>
    <row r="1132" spans="9:11" x14ac:dyDescent="0.3">
      <c r="I1132">
        <v>1111</v>
      </c>
      <c r="J1132">
        <v>0.4615809214909008</v>
      </c>
      <c r="K1132">
        <v>7.752892379343324</v>
      </c>
    </row>
    <row r="1133" spans="9:11" x14ac:dyDescent="0.3">
      <c r="I1133">
        <v>1112</v>
      </c>
      <c r="J1133">
        <v>0.4615809214909008</v>
      </c>
      <c r="K1133">
        <v>7.752892379343324</v>
      </c>
    </row>
    <row r="1134" spans="9:11" x14ac:dyDescent="0.3">
      <c r="I1134">
        <v>1113</v>
      </c>
      <c r="J1134">
        <v>0.4615809214909008</v>
      </c>
      <c r="K1134">
        <v>7.752892379343324</v>
      </c>
    </row>
    <row r="1135" spans="9:11" x14ac:dyDescent="0.3">
      <c r="I1135">
        <v>1114</v>
      </c>
      <c r="J1135">
        <v>0.4615809214909008</v>
      </c>
      <c r="K1135">
        <v>7.752892379343324</v>
      </c>
    </row>
    <row r="1136" spans="9:11" x14ac:dyDescent="0.3">
      <c r="I1136">
        <v>1115</v>
      </c>
      <c r="J1136">
        <v>0.4615809214909008</v>
      </c>
      <c r="K1136">
        <v>7.752892379343324</v>
      </c>
    </row>
    <row r="1137" spans="9:11" x14ac:dyDescent="0.3">
      <c r="I1137">
        <v>1116</v>
      </c>
      <c r="J1137">
        <v>0.4615809214909008</v>
      </c>
      <c r="K1137">
        <v>7.752892379343324</v>
      </c>
    </row>
    <row r="1138" spans="9:11" x14ac:dyDescent="0.3">
      <c r="I1138">
        <v>1117</v>
      </c>
      <c r="J1138">
        <v>0.4615809214909008</v>
      </c>
      <c r="K1138">
        <v>7.752892379343324</v>
      </c>
    </row>
    <row r="1139" spans="9:11" x14ac:dyDescent="0.3">
      <c r="I1139">
        <v>1118</v>
      </c>
      <c r="J1139">
        <v>0.4615809214909008</v>
      </c>
      <c r="K1139">
        <v>7.752892379343324</v>
      </c>
    </row>
    <row r="1140" spans="9:11" x14ac:dyDescent="0.3">
      <c r="I1140">
        <v>1119</v>
      </c>
      <c r="J1140">
        <v>0.4615809214909008</v>
      </c>
      <c r="K1140">
        <v>7.752892379343324</v>
      </c>
    </row>
    <row r="1141" spans="9:11" x14ac:dyDescent="0.3">
      <c r="I1141">
        <v>1120</v>
      </c>
      <c r="J1141">
        <v>0.4615809214909008</v>
      </c>
      <c r="K1141">
        <v>7.752892379343324</v>
      </c>
    </row>
    <row r="1142" spans="9:11" x14ac:dyDescent="0.3">
      <c r="I1142">
        <v>1121</v>
      </c>
      <c r="J1142">
        <v>0.4615809214909008</v>
      </c>
      <c r="K1142">
        <v>7.752892379343324</v>
      </c>
    </row>
    <row r="1143" spans="9:11" x14ac:dyDescent="0.3">
      <c r="I1143">
        <v>1122</v>
      </c>
      <c r="J1143">
        <v>0.4615809214909008</v>
      </c>
      <c r="K1143">
        <v>7.752892379343324</v>
      </c>
    </row>
    <row r="1144" spans="9:11" x14ac:dyDescent="0.3">
      <c r="I1144">
        <v>1123</v>
      </c>
      <c r="J1144">
        <v>0.4615809214909008</v>
      </c>
      <c r="K1144">
        <v>7.752892379343324</v>
      </c>
    </row>
    <row r="1145" spans="9:11" x14ac:dyDescent="0.3">
      <c r="I1145">
        <v>1124</v>
      </c>
      <c r="J1145">
        <v>0.4615809214909008</v>
      </c>
      <c r="K1145">
        <v>7.752892379343324</v>
      </c>
    </row>
    <row r="1146" spans="9:11" x14ac:dyDescent="0.3">
      <c r="I1146">
        <v>1125</v>
      </c>
      <c r="J1146">
        <v>0.4615809214909008</v>
      </c>
      <c r="K1146">
        <v>7.752892379343324</v>
      </c>
    </row>
    <row r="1147" spans="9:11" x14ac:dyDescent="0.3">
      <c r="I1147">
        <v>1126</v>
      </c>
      <c r="J1147">
        <v>0.4615809214909008</v>
      </c>
      <c r="K1147">
        <v>7.752892379343324</v>
      </c>
    </row>
    <row r="1148" spans="9:11" x14ac:dyDescent="0.3">
      <c r="I1148">
        <v>1127</v>
      </c>
      <c r="J1148">
        <v>0.4615809214909008</v>
      </c>
      <c r="K1148">
        <v>7.752892379343324</v>
      </c>
    </row>
    <row r="1149" spans="9:11" x14ac:dyDescent="0.3">
      <c r="I1149">
        <v>1128</v>
      </c>
      <c r="J1149">
        <v>0.4615809214909008</v>
      </c>
      <c r="K1149">
        <v>7.752892379343324</v>
      </c>
    </row>
    <row r="1150" spans="9:11" x14ac:dyDescent="0.3">
      <c r="I1150">
        <v>1129</v>
      </c>
      <c r="J1150">
        <v>0.4615809214909008</v>
      </c>
      <c r="K1150">
        <v>7.752892379343324</v>
      </c>
    </row>
    <row r="1151" spans="9:11" x14ac:dyDescent="0.3">
      <c r="I1151">
        <v>1130</v>
      </c>
      <c r="J1151">
        <v>0.4615809214909008</v>
      </c>
      <c r="K1151">
        <v>7.752892379343324</v>
      </c>
    </row>
    <row r="1152" spans="9:11" x14ac:dyDescent="0.3">
      <c r="I1152">
        <v>1131</v>
      </c>
      <c r="J1152">
        <v>0.4615809214909008</v>
      </c>
      <c r="K1152">
        <v>7.752892379343324</v>
      </c>
    </row>
    <row r="1153" spans="9:11" x14ac:dyDescent="0.3">
      <c r="I1153">
        <v>1132</v>
      </c>
      <c r="J1153">
        <v>0.4615809214909008</v>
      </c>
      <c r="K1153">
        <v>7.752892379343324</v>
      </c>
    </row>
    <row r="1154" spans="9:11" x14ac:dyDescent="0.3">
      <c r="I1154">
        <v>1133</v>
      </c>
      <c r="J1154">
        <v>0.4615809214909008</v>
      </c>
      <c r="K1154">
        <v>7.752892379343324</v>
      </c>
    </row>
    <row r="1155" spans="9:11" x14ac:dyDescent="0.3">
      <c r="I1155">
        <v>1134</v>
      </c>
      <c r="J1155">
        <v>0.4615809214909008</v>
      </c>
      <c r="K1155">
        <v>7.752892379343324</v>
      </c>
    </row>
    <row r="1156" spans="9:11" x14ac:dyDescent="0.3">
      <c r="I1156">
        <v>1135</v>
      </c>
      <c r="J1156">
        <v>0.4615809214909008</v>
      </c>
      <c r="K1156">
        <v>7.752892379343324</v>
      </c>
    </row>
    <row r="1157" spans="9:11" x14ac:dyDescent="0.3">
      <c r="I1157">
        <v>1136</v>
      </c>
      <c r="J1157">
        <v>0.4615809214909008</v>
      </c>
      <c r="K1157">
        <v>7.752892379343324</v>
      </c>
    </row>
    <row r="1158" spans="9:11" x14ac:dyDescent="0.3">
      <c r="I1158">
        <v>1137</v>
      </c>
      <c r="J1158">
        <v>0.4615809214909008</v>
      </c>
      <c r="K1158">
        <v>7.752892379343324</v>
      </c>
    </row>
    <row r="1159" spans="9:11" x14ac:dyDescent="0.3">
      <c r="I1159">
        <v>1138</v>
      </c>
      <c r="J1159">
        <v>0.4615809214909008</v>
      </c>
      <c r="K1159">
        <v>7.752892379343324</v>
      </c>
    </row>
    <row r="1160" spans="9:11" x14ac:dyDescent="0.3">
      <c r="I1160">
        <v>1139</v>
      </c>
      <c r="J1160">
        <v>0.4615809214909008</v>
      </c>
      <c r="K1160">
        <v>7.752892379343324</v>
      </c>
    </row>
    <row r="1161" spans="9:11" x14ac:dyDescent="0.3">
      <c r="I1161">
        <v>1140</v>
      </c>
      <c r="J1161">
        <v>0.4615809214909008</v>
      </c>
      <c r="K1161">
        <v>7.752892379343324</v>
      </c>
    </row>
    <row r="1162" spans="9:11" x14ac:dyDescent="0.3">
      <c r="I1162">
        <v>1141</v>
      </c>
      <c r="J1162">
        <v>0.4615809214909008</v>
      </c>
      <c r="K1162">
        <v>7.752892379343324</v>
      </c>
    </row>
    <row r="1163" spans="9:11" x14ac:dyDescent="0.3">
      <c r="I1163">
        <v>1142</v>
      </c>
      <c r="J1163">
        <v>0.4615809214909008</v>
      </c>
      <c r="K1163">
        <v>7.752892379343324</v>
      </c>
    </row>
    <row r="1164" spans="9:11" x14ac:dyDescent="0.3">
      <c r="I1164">
        <v>1143</v>
      </c>
      <c r="J1164">
        <v>0.4615809214909008</v>
      </c>
      <c r="K1164">
        <v>7.752892379343324</v>
      </c>
    </row>
    <row r="1165" spans="9:11" x14ac:dyDescent="0.3">
      <c r="I1165">
        <v>1144</v>
      </c>
      <c r="J1165">
        <v>0.4615809214909008</v>
      </c>
      <c r="K1165">
        <v>7.752892379343324</v>
      </c>
    </row>
    <row r="1166" spans="9:11" x14ac:dyDescent="0.3">
      <c r="I1166">
        <v>1145</v>
      </c>
      <c r="J1166">
        <v>0.4615809214909008</v>
      </c>
      <c r="K1166">
        <v>7.752892379343324</v>
      </c>
    </row>
    <row r="1167" spans="9:11" x14ac:dyDescent="0.3">
      <c r="I1167">
        <v>1146</v>
      </c>
      <c r="J1167">
        <v>0.4615809214909008</v>
      </c>
      <c r="K1167">
        <v>7.752892379343324</v>
      </c>
    </row>
    <row r="1168" spans="9:11" x14ac:dyDescent="0.3">
      <c r="I1168">
        <v>1147</v>
      </c>
      <c r="J1168">
        <v>0.4615809214909008</v>
      </c>
      <c r="K1168">
        <v>7.752892379343324</v>
      </c>
    </row>
    <row r="1169" spans="9:11" x14ac:dyDescent="0.3">
      <c r="I1169">
        <v>1148</v>
      </c>
      <c r="J1169">
        <v>0.4615809214909008</v>
      </c>
      <c r="K1169">
        <v>7.752892379343324</v>
      </c>
    </row>
    <row r="1170" spans="9:11" x14ac:dyDescent="0.3">
      <c r="I1170">
        <v>1149</v>
      </c>
      <c r="J1170">
        <v>0.4615809214909008</v>
      </c>
      <c r="K1170">
        <v>7.752892379343324</v>
      </c>
    </row>
    <row r="1171" spans="9:11" x14ac:dyDescent="0.3">
      <c r="I1171">
        <v>1150</v>
      </c>
      <c r="J1171">
        <v>0.4615809214909008</v>
      </c>
      <c r="K1171">
        <v>7.752892379343324</v>
      </c>
    </row>
    <row r="1172" spans="9:11" x14ac:dyDescent="0.3">
      <c r="I1172">
        <v>1151</v>
      </c>
      <c r="J1172">
        <v>0.4615809214909008</v>
      </c>
      <c r="K1172">
        <v>7.752892379343324</v>
      </c>
    </row>
    <row r="1173" spans="9:11" x14ac:dyDescent="0.3">
      <c r="I1173">
        <v>1152</v>
      </c>
      <c r="J1173">
        <v>0.4615809214909008</v>
      </c>
      <c r="K1173">
        <v>7.752892379343324</v>
      </c>
    </row>
    <row r="1174" spans="9:11" x14ac:dyDescent="0.3">
      <c r="I1174">
        <v>1153</v>
      </c>
      <c r="J1174">
        <v>0.4615809214909008</v>
      </c>
      <c r="K1174">
        <v>7.752892379343324</v>
      </c>
    </row>
    <row r="1175" spans="9:11" x14ac:dyDescent="0.3">
      <c r="I1175">
        <v>1154</v>
      </c>
      <c r="J1175">
        <v>0.4615809214909008</v>
      </c>
      <c r="K1175">
        <v>7.752892379343324</v>
      </c>
    </row>
    <row r="1176" spans="9:11" x14ac:dyDescent="0.3">
      <c r="I1176">
        <v>1155</v>
      </c>
      <c r="J1176">
        <v>0.4615809214909008</v>
      </c>
      <c r="K1176">
        <v>7.752892379343324</v>
      </c>
    </row>
    <row r="1177" spans="9:11" x14ac:dyDescent="0.3">
      <c r="I1177">
        <v>1156</v>
      </c>
      <c r="J1177">
        <v>0.4615809214909008</v>
      </c>
      <c r="K1177">
        <v>7.752892379343324</v>
      </c>
    </row>
    <row r="1178" spans="9:11" x14ac:dyDescent="0.3">
      <c r="I1178">
        <v>1157</v>
      </c>
      <c r="J1178">
        <v>0.4615809214909008</v>
      </c>
      <c r="K1178">
        <v>7.752892379343324</v>
      </c>
    </row>
    <row r="1179" spans="9:11" x14ac:dyDescent="0.3">
      <c r="I1179">
        <v>1158</v>
      </c>
      <c r="J1179">
        <v>0.4615809214909008</v>
      </c>
      <c r="K1179">
        <v>7.752892379343324</v>
      </c>
    </row>
    <row r="1180" spans="9:11" x14ac:dyDescent="0.3">
      <c r="I1180">
        <v>1159</v>
      </c>
      <c r="J1180">
        <v>0.4615809214909008</v>
      </c>
      <c r="K1180">
        <v>7.752892379343324</v>
      </c>
    </row>
    <row r="1181" spans="9:11" x14ac:dyDescent="0.3">
      <c r="I1181">
        <v>1160</v>
      </c>
      <c r="J1181">
        <v>0.4615809214909008</v>
      </c>
      <c r="K1181">
        <v>7.752892379343324</v>
      </c>
    </row>
    <row r="1182" spans="9:11" x14ac:dyDescent="0.3">
      <c r="I1182">
        <v>1161</v>
      </c>
      <c r="J1182">
        <v>0.4615809214909008</v>
      </c>
      <c r="K1182">
        <v>7.752892379343324</v>
      </c>
    </row>
    <row r="1183" spans="9:11" x14ac:dyDescent="0.3">
      <c r="I1183">
        <v>1162</v>
      </c>
      <c r="J1183">
        <v>0.4615809214909008</v>
      </c>
      <c r="K1183">
        <v>7.752892379343324</v>
      </c>
    </row>
    <row r="1184" spans="9:11" x14ac:dyDescent="0.3">
      <c r="I1184">
        <v>1163</v>
      </c>
      <c r="J1184">
        <v>0.4615809214909008</v>
      </c>
      <c r="K1184">
        <v>7.752892379343324</v>
      </c>
    </row>
    <row r="1185" spans="9:11" x14ac:dyDescent="0.3">
      <c r="I1185">
        <v>1164</v>
      </c>
      <c r="J1185">
        <v>0.4615809214909008</v>
      </c>
      <c r="K1185">
        <v>7.752892379343324</v>
      </c>
    </row>
    <row r="1186" spans="9:11" x14ac:dyDescent="0.3">
      <c r="I1186">
        <v>1165</v>
      </c>
      <c r="J1186">
        <v>0.4615809214909008</v>
      </c>
      <c r="K1186">
        <v>7.752892379343324</v>
      </c>
    </row>
    <row r="1187" spans="9:11" x14ac:dyDescent="0.3">
      <c r="I1187">
        <v>1166</v>
      </c>
      <c r="J1187">
        <v>0.4615809214909008</v>
      </c>
      <c r="K1187">
        <v>7.752892379343324</v>
      </c>
    </row>
    <row r="1188" spans="9:11" x14ac:dyDescent="0.3">
      <c r="I1188">
        <v>1167</v>
      </c>
      <c r="J1188">
        <v>0.4615809214909008</v>
      </c>
      <c r="K1188">
        <v>7.752892379343324</v>
      </c>
    </row>
    <row r="1189" spans="9:11" x14ac:dyDescent="0.3">
      <c r="I1189">
        <v>1168</v>
      </c>
      <c r="J1189">
        <v>0.4615809214909008</v>
      </c>
      <c r="K1189">
        <v>7.752892379343324</v>
      </c>
    </row>
    <row r="1190" spans="9:11" x14ac:dyDescent="0.3">
      <c r="I1190">
        <v>1169</v>
      </c>
      <c r="J1190">
        <v>0.4615809214909008</v>
      </c>
      <c r="K1190">
        <v>7.752892379343324</v>
      </c>
    </row>
    <row r="1191" spans="9:11" x14ac:dyDescent="0.3">
      <c r="I1191">
        <v>1170</v>
      </c>
      <c r="J1191">
        <v>0.4615809214909008</v>
      </c>
      <c r="K1191">
        <v>7.752892379343324</v>
      </c>
    </row>
    <row r="1192" spans="9:11" x14ac:dyDescent="0.3">
      <c r="I1192">
        <v>1171</v>
      </c>
      <c r="J1192">
        <v>0.4615809214909008</v>
      </c>
      <c r="K1192">
        <v>7.752892379343324</v>
      </c>
    </row>
    <row r="1193" spans="9:11" x14ac:dyDescent="0.3">
      <c r="I1193">
        <v>1172</v>
      </c>
      <c r="J1193">
        <v>0.4615809214909008</v>
      </c>
      <c r="K1193">
        <v>7.752892379343324</v>
      </c>
    </row>
    <row r="1194" spans="9:11" x14ac:dyDescent="0.3">
      <c r="I1194">
        <v>1173</v>
      </c>
      <c r="J1194">
        <v>0.4615809214909008</v>
      </c>
      <c r="K1194">
        <v>7.752892379343324</v>
      </c>
    </row>
    <row r="1195" spans="9:11" x14ac:dyDescent="0.3">
      <c r="I1195">
        <v>1174</v>
      </c>
      <c r="J1195">
        <v>0.4615809214909008</v>
      </c>
      <c r="K1195">
        <v>7.752892379343324</v>
      </c>
    </row>
    <row r="1196" spans="9:11" x14ac:dyDescent="0.3">
      <c r="I1196">
        <v>1175</v>
      </c>
      <c r="J1196">
        <v>0.4615809214909008</v>
      </c>
      <c r="K1196">
        <v>7.752892379343324</v>
      </c>
    </row>
    <row r="1197" spans="9:11" x14ac:dyDescent="0.3">
      <c r="I1197">
        <v>1176</v>
      </c>
      <c r="J1197">
        <v>0.4615809214909008</v>
      </c>
      <c r="K1197">
        <v>7.752892379343324</v>
      </c>
    </row>
    <row r="1198" spans="9:11" x14ac:dyDescent="0.3">
      <c r="I1198">
        <v>1177</v>
      </c>
      <c r="J1198">
        <v>0.4615809214909008</v>
      </c>
      <c r="K1198">
        <v>7.752892379343324</v>
      </c>
    </row>
    <row r="1199" spans="9:11" x14ac:dyDescent="0.3">
      <c r="I1199">
        <v>1178</v>
      </c>
      <c r="J1199">
        <v>0.4615809214909008</v>
      </c>
      <c r="K1199">
        <v>7.752892379343324</v>
      </c>
    </row>
    <row r="1200" spans="9:11" x14ac:dyDescent="0.3">
      <c r="I1200">
        <v>1179</v>
      </c>
      <c r="J1200">
        <v>0.4615809214909008</v>
      </c>
      <c r="K1200">
        <v>7.752892379343324</v>
      </c>
    </row>
    <row r="1201" spans="9:11" x14ac:dyDescent="0.3">
      <c r="I1201">
        <v>1180</v>
      </c>
      <c r="J1201">
        <v>0.4615809214909008</v>
      </c>
      <c r="K1201">
        <v>7.752892379343324</v>
      </c>
    </row>
    <row r="1202" spans="9:11" x14ac:dyDescent="0.3">
      <c r="I1202">
        <v>1181</v>
      </c>
      <c r="J1202">
        <v>0.4615809214909008</v>
      </c>
      <c r="K1202">
        <v>7.752892379343324</v>
      </c>
    </row>
    <row r="1203" spans="9:11" x14ac:dyDescent="0.3">
      <c r="I1203">
        <v>1182</v>
      </c>
      <c r="J1203">
        <v>0.4615809214909008</v>
      </c>
      <c r="K1203">
        <v>7.752892379343324</v>
      </c>
    </row>
    <row r="1204" spans="9:11" x14ac:dyDescent="0.3">
      <c r="I1204">
        <v>1183</v>
      </c>
      <c r="J1204">
        <v>0.4615809214909008</v>
      </c>
      <c r="K1204">
        <v>7.752892379343324</v>
      </c>
    </row>
    <row r="1205" spans="9:11" x14ac:dyDescent="0.3">
      <c r="I1205">
        <v>1184</v>
      </c>
      <c r="J1205">
        <v>0.4615809214909008</v>
      </c>
      <c r="K1205">
        <v>7.752892379343324</v>
      </c>
    </row>
    <row r="1206" spans="9:11" x14ac:dyDescent="0.3">
      <c r="I1206">
        <v>1185</v>
      </c>
      <c r="J1206">
        <v>0.4615809214909008</v>
      </c>
      <c r="K1206">
        <v>7.752892379343324</v>
      </c>
    </row>
    <row r="1207" spans="9:11" x14ac:dyDescent="0.3">
      <c r="I1207">
        <v>1186</v>
      </c>
      <c r="J1207">
        <v>0.4615809214909008</v>
      </c>
      <c r="K1207">
        <v>7.752892379343324</v>
      </c>
    </row>
    <row r="1208" spans="9:11" x14ac:dyDescent="0.3">
      <c r="I1208">
        <v>1187</v>
      </c>
      <c r="J1208">
        <v>0.4615809214909008</v>
      </c>
      <c r="K1208">
        <v>7.752892379343324</v>
      </c>
    </row>
    <row r="1209" spans="9:11" x14ac:dyDescent="0.3">
      <c r="I1209">
        <v>1188</v>
      </c>
      <c r="J1209">
        <v>0.4615809214909008</v>
      </c>
      <c r="K1209">
        <v>7.752892379343324</v>
      </c>
    </row>
    <row r="1210" spans="9:11" x14ac:dyDescent="0.3">
      <c r="I1210">
        <v>1189</v>
      </c>
      <c r="J1210">
        <v>0.4615809214909008</v>
      </c>
      <c r="K1210">
        <v>7.752892379343324</v>
      </c>
    </row>
    <row r="1211" spans="9:11" x14ac:dyDescent="0.3">
      <c r="I1211">
        <v>1190</v>
      </c>
      <c r="J1211">
        <v>0.4615809214909008</v>
      </c>
      <c r="K1211">
        <v>7.752892379343324</v>
      </c>
    </row>
    <row r="1212" spans="9:11" x14ac:dyDescent="0.3">
      <c r="I1212">
        <v>1191</v>
      </c>
      <c r="J1212">
        <v>0.4615809214909008</v>
      </c>
      <c r="K1212">
        <v>7.752892379343324</v>
      </c>
    </row>
    <row r="1213" spans="9:11" x14ac:dyDescent="0.3">
      <c r="I1213">
        <v>1192</v>
      </c>
      <c r="J1213">
        <v>0.4615809214909008</v>
      </c>
      <c r="K1213">
        <v>7.752892379343324</v>
      </c>
    </row>
    <row r="1214" spans="9:11" x14ac:dyDescent="0.3">
      <c r="I1214">
        <v>1193</v>
      </c>
      <c r="J1214">
        <v>0.4615809214909008</v>
      </c>
      <c r="K1214">
        <v>7.752892379343324</v>
      </c>
    </row>
    <row r="1215" spans="9:11" x14ac:dyDescent="0.3">
      <c r="I1215">
        <v>1194</v>
      </c>
      <c r="J1215">
        <v>0.4615809214909008</v>
      </c>
      <c r="K1215">
        <v>7.752892379343324</v>
      </c>
    </row>
    <row r="1216" spans="9:11" x14ac:dyDescent="0.3">
      <c r="I1216">
        <v>1195</v>
      </c>
      <c r="J1216">
        <v>0.4615809214909008</v>
      </c>
      <c r="K1216">
        <v>7.752892379343324</v>
      </c>
    </row>
    <row r="1217" spans="9:11" x14ac:dyDescent="0.3">
      <c r="I1217">
        <v>1196</v>
      </c>
      <c r="J1217">
        <v>0.4615809214909008</v>
      </c>
      <c r="K1217">
        <v>7.752892379343324</v>
      </c>
    </row>
    <row r="1218" spans="9:11" x14ac:dyDescent="0.3">
      <c r="I1218">
        <v>1197</v>
      </c>
      <c r="J1218">
        <v>0.4615809214909008</v>
      </c>
      <c r="K1218">
        <v>7.752892379343324</v>
      </c>
    </row>
    <row r="1219" spans="9:11" x14ac:dyDescent="0.3">
      <c r="I1219">
        <v>1198</v>
      </c>
      <c r="J1219">
        <v>0.4615809214909008</v>
      </c>
      <c r="K1219">
        <v>7.752892379343324</v>
      </c>
    </row>
    <row r="1220" spans="9:11" x14ac:dyDescent="0.3">
      <c r="I1220">
        <v>1199</v>
      </c>
      <c r="J1220">
        <v>0.4615809214909008</v>
      </c>
      <c r="K1220">
        <v>7.752892379343324</v>
      </c>
    </row>
    <row r="1221" spans="9:11" x14ac:dyDescent="0.3">
      <c r="I1221">
        <v>1200</v>
      </c>
      <c r="J1221">
        <v>0.4615809214909008</v>
      </c>
      <c r="K1221">
        <v>7.752892379343324</v>
      </c>
    </row>
    <row r="1222" spans="9:11" x14ac:dyDescent="0.3">
      <c r="I1222">
        <v>1201</v>
      </c>
      <c r="J1222">
        <v>0.4615809214909008</v>
      </c>
      <c r="K1222">
        <v>7.752892379343324</v>
      </c>
    </row>
    <row r="1223" spans="9:11" x14ac:dyDescent="0.3">
      <c r="I1223">
        <v>1202</v>
      </c>
      <c r="J1223">
        <v>0.4615809214909008</v>
      </c>
      <c r="K1223">
        <v>7.752892379343324</v>
      </c>
    </row>
    <row r="1224" spans="9:11" x14ac:dyDescent="0.3">
      <c r="I1224">
        <v>1203</v>
      </c>
      <c r="J1224">
        <v>0.4615809214909008</v>
      </c>
      <c r="K1224">
        <v>7.752892379343324</v>
      </c>
    </row>
    <row r="1225" spans="9:11" x14ac:dyDescent="0.3">
      <c r="I1225">
        <v>1204</v>
      </c>
      <c r="J1225">
        <v>0.4615809214909008</v>
      </c>
      <c r="K1225">
        <v>7.752892379343324</v>
      </c>
    </row>
    <row r="1226" spans="9:11" x14ac:dyDescent="0.3">
      <c r="I1226">
        <v>1205</v>
      </c>
      <c r="J1226">
        <v>0.4615809214909008</v>
      </c>
      <c r="K1226">
        <v>7.752892379343324</v>
      </c>
    </row>
    <row r="1227" spans="9:11" x14ac:dyDescent="0.3">
      <c r="I1227">
        <v>1206</v>
      </c>
      <c r="J1227">
        <v>0.4615809214909008</v>
      </c>
      <c r="K1227">
        <v>7.752892379343324</v>
      </c>
    </row>
    <row r="1228" spans="9:11" x14ac:dyDescent="0.3">
      <c r="I1228">
        <v>1207</v>
      </c>
      <c r="J1228">
        <v>0.4615809214909008</v>
      </c>
      <c r="K1228">
        <v>7.752892379343324</v>
      </c>
    </row>
    <row r="1229" spans="9:11" x14ac:dyDescent="0.3">
      <c r="I1229">
        <v>1208</v>
      </c>
      <c r="J1229">
        <v>0.4615809214909008</v>
      </c>
      <c r="K1229">
        <v>7.752892379343324</v>
      </c>
    </row>
    <row r="1230" spans="9:11" x14ac:dyDescent="0.3">
      <c r="I1230">
        <v>1209</v>
      </c>
      <c r="J1230">
        <v>0.4615809214909008</v>
      </c>
      <c r="K1230">
        <v>7.752892379343324</v>
      </c>
    </row>
    <row r="1231" spans="9:11" x14ac:dyDescent="0.3">
      <c r="I1231">
        <v>1210</v>
      </c>
      <c r="J1231">
        <v>0.4615809214909008</v>
      </c>
      <c r="K1231">
        <v>7.752892379343324</v>
      </c>
    </row>
    <row r="1232" spans="9:11" x14ac:dyDescent="0.3">
      <c r="I1232">
        <v>1211</v>
      </c>
      <c r="J1232">
        <v>0.4615809214909008</v>
      </c>
      <c r="K1232">
        <v>7.752892379343324</v>
      </c>
    </row>
    <row r="1233" spans="9:11" x14ac:dyDescent="0.3">
      <c r="I1233">
        <v>1212</v>
      </c>
      <c r="J1233">
        <v>0.4615809214909008</v>
      </c>
      <c r="K1233">
        <v>7.752892379343324</v>
      </c>
    </row>
    <row r="1234" spans="9:11" x14ac:dyDescent="0.3">
      <c r="I1234">
        <v>1213</v>
      </c>
      <c r="J1234">
        <v>0.4615809214909008</v>
      </c>
      <c r="K1234">
        <v>7.752892379343324</v>
      </c>
    </row>
    <row r="1235" spans="9:11" x14ac:dyDescent="0.3">
      <c r="I1235">
        <v>1214</v>
      </c>
      <c r="J1235">
        <v>0.4615809214909008</v>
      </c>
      <c r="K1235">
        <v>7.752892379343324</v>
      </c>
    </row>
    <row r="1236" spans="9:11" x14ac:dyDescent="0.3">
      <c r="I1236">
        <v>1215</v>
      </c>
      <c r="J1236">
        <v>0.4615809214909008</v>
      </c>
      <c r="K1236">
        <v>7.752892379343324</v>
      </c>
    </row>
    <row r="1237" spans="9:11" x14ac:dyDescent="0.3">
      <c r="I1237">
        <v>1216</v>
      </c>
      <c r="J1237">
        <v>0.4615809214909008</v>
      </c>
      <c r="K1237">
        <v>7.752892379343324</v>
      </c>
    </row>
    <row r="1238" spans="9:11" x14ac:dyDescent="0.3">
      <c r="I1238">
        <v>1217</v>
      </c>
      <c r="J1238">
        <v>0.4615809214909008</v>
      </c>
      <c r="K1238">
        <v>7.752892379343324</v>
      </c>
    </row>
    <row r="1239" spans="9:11" x14ac:dyDescent="0.3">
      <c r="I1239">
        <v>1218</v>
      </c>
      <c r="J1239">
        <v>0.4615809214909008</v>
      </c>
      <c r="K1239">
        <v>7.752892379343324</v>
      </c>
    </row>
    <row r="1240" spans="9:11" x14ac:dyDescent="0.3">
      <c r="I1240">
        <v>1219</v>
      </c>
      <c r="J1240">
        <v>0.4615809214909008</v>
      </c>
      <c r="K1240">
        <v>7.752892379343324</v>
      </c>
    </row>
    <row r="1241" spans="9:11" x14ac:dyDescent="0.3">
      <c r="I1241">
        <v>1220</v>
      </c>
      <c r="J1241">
        <v>0.4615809214909008</v>
      </c>
      <c r="K1241">
        <v>7.752892379343324</v>
      </c>
    </row>
    <row r="1242" spans="9:11" x14ac:dyDescent="0.3">
      <c r="I1242">
        <v>1221</v>
      </c>
      <c r="J1242">
        <v>0.4615809214909008</v>
      </c>
      <c r="K1242">
        <v>7.752892379343324</v>
      </c>
    </row>
    <row r="1243" spans="9:11" x14ac:dyDescent="0.3">
      <c r="I1243">
        <v>1222</v>
      </c>
      <c r="J1243">
        <v>0.4615809214909008</v>
      </c>
      <c r="K1243">
        <v>7.752892379343324</v>
      </c>
    </row>
    <row r="1244" spans="9:11" x14ac:dyDescent="0.3">
      <c r="I1244">
        <v>1223</v>
      </c>
      <c r="J1244">
        <v>0.4615809214909008</v>
      </c>
      <c r="K1244">
        <v>7.752892379343324</v>
      </c>
    </row>
    <row r="1245" spans="9:11" x14ac:dyDescent="0.3">
      <c r="I1245">
        <v>1224</v>
      </c>
      <c r="J1245">
        <v>0.4615809214909008</v>
      </c>
      <c r="K1245">
        <v>7.752892379343324</v>
      </c>
    </row>
    <row r="1246" spans="9:11" x14ac:dyDescent="0.3">
      <c r="I1246">
        <v>1225</v>
      </c>
      <c r="J1246">
        <v>0.4615809214909008</v>
      </c>
      <c r="K1246">
        <v>7.752892379343324</v>
      </c>
    </row>
    <row r="1247" spans="9:11" x14ac:dyDescent="0.3">
      <c r="I1247">
        <v>1226</v>
      </c>
      <c r="J1247">
        <v>0.4615809214909008</v>
      </c>
      <c r="K1247">
        <v>7.752892379343324</v>
      </c>
    </row>
    <row r="1248" spans="9:11" x14ac:dyDescent="0.3">
      <c r="I1248">
        <v>1227</v>
      </c>
      <c r="J1248">
        <v>0.4615809214909008</v>
      </c>
      <c r="K1248">
        <v>7.752892379343324</v>
      </c>
    </row>
    <row r="1249" spans="9:11" x14ac:dyDescent="0.3">
      <c r="I1249">
        <v>1228</v>
      </c>
      <c r="J1249">
        <v>0.4615809214909008</v>
      </c>
      <c r="K1249">
        <v>7.752892379343324</v>
      </c>
    </row>
    <row r="1250" spans="9:11" x14ac:dyDescent="0.3">
      <c r="I1250">
        <v>1229</v>
      </c>
      <c r="J1250">
        <v>0.4615809214909008</v>
      </c>
      <c r="K1250">
        <v>7.752892379343324</v>
      </c>
    </row>
    <row r="1251" spans="9:11" x14ac:dyDescent="0.3">
      <c r="I1251">
        <v>1230</v>
      </c>
      <c r="J1251">
        <v>0.4615809214909008</v>
      </c>
      <c r="K1251">
        <v>7.752892379343324</v>
      </c>
    </row>
    <row r="1252" spans="9:11" x14ac:dyDescent="0.3">
      <c r="I1252">
        <v>1231</v>
      </c>
      <c r="J1252">
        <v>0.4615809214909008</v>
      </c>
      <c r="K1252">
        <v>7.752892379343324</v>
      </c>
    </row>
    <row r="1253" spans="9:11" x14ac:dyDescent="0.3">
      <c r="I1253">
        <v>1232</v>
      </c>
      <c r="J1253">
        <v>0.4615809214909008</v>
      </c>
      <c r="K1253">
        <v>7.752892379343324</v>
      </c>
    </row>
    <row r="1254" spans="9:11" x14ac:dyDescent="0.3">
      <c r="I1254">
        <v>1233</v>
      </c>
      <c r="J1254">
        <v>0.4615809214909008</v>
      </c>
      <c r="K1254">
        <v>7.752892379343324</v>
      </c>
    </row>
    <row r="1255" spans="9:11" x14ac:dyDescent="0.3">
      <c r="I1255">
        <v>1234</v>
      </c>
      <c r="J1255">
        <v>0.4615809214909008</v>
      </c>
      <c r="K1255">
        <v>7.752892379343324</v>
      </c>
    </row>
    <row r="1256" spans="9:11" x14ac:dyDescent="0.3">
      <c r="I1256">
        <v>1235</v>
      </c>
      <c r="J1256">
        <v>0.4615809214909008</v>
      </c>
      <c r="K1256">
        <v>7.752892379343324</v>
      </c>
    </row>
    <row r="1257" spans="9:11" x14ac:dyDescent="0.3">
      <c r="I1257">
        <v>1236</v>
      </c>
      <c r="J1257">
        <v>0.4615809214909008</v>
      </c>
      <c r="K1257">
        <v>7.752892379343324</v>
      </c>
    </row>
    <row r="1258" spans="9:11" x14ac:dyDescent="0.3">
      <c r="I1258">
        <v>1237</v>
      </c>
      <c r="J1258">
        <v>0.4615809214909008</v>
      </c>
      <c r="K1258">
        <v>7.752892379343324</v>
      </c>
    </row>
    <row r="1259" spans="9:11" x14ac:dyDescent="0.3">
      <c r="I1259">
        <v>1238</v>
      </c>
      <c r="J1259">
        <v>0.4615809214909008</v>
      </c>
      <c r="K1259">
        <v>7.752892379343324</v>
      </c>
    </row>
    <row r="1260" spans="9:11" x14ac:dyDescent="0.3">
      <c r="I1260">
        <v>1239</v>
      </c>
      <c r="J1260">
        <v>0.4615809214909008</v>
      </c>
      <c r="K1260">
        <v>7.752892379343324</v>
      </c>
    </row>
    <row r="1261" spans="9:11" x14ac:dyDescent="0.3">
      <c r="I1261">
        <v>1240</v>
      </c>
      <c r="J1261">
        <v>0.4615809214909008</v>
      </c>
      <c r="K1261">
        <v>7.752892379343324</v>
      </c>
    </row>
    <row r="1262" spans="9:11" x14ac:dyDescent="0.3">
      <c r="I1262">
        <v>1241</v>
      </c>
      <c r="J1262">
        <v>0.4615809214909008</v>
      </c>
      <c r="K1262">
        <v>7.752892379343324</v>
      </c>
    </row>
    <row r="1263" spans="9:11" x14ac:dyDescent="0.3">
      <c r="I1263">
        <v>1242</v>
      </c>
      <c r="J1263">
        <v>0.4615809214909008</v>
      </c>
      <c r="K1263">
        <v>7.752892379343324</v>
      </c>
    </row>
    <row r="1264" spans="9:11" x14ac:dyDescent="0.3">
      <c r="I1264">
        <v>1243</v>
      </c>
      <c r="J1264">
        <v>0.4615809214909008</v>
      </c>
      <c r="K1264">
        <v>7.752892379343324</v>
      </c>
    </row>
    <row r="1265" spans="9:11" x14ac:dyDescent="0.3">
      <c r="I1265">
        <v>1244</v>
      </c>
      <c r="J1265">
        <v>0.4615809214909008</v>
      </c>
      <c r="K1265">
        <v>7.752892379343324</v>
      </c>
    </row>
    <row r="1266" spans="9:11" x14ac:dyDescent="0.3">
      <c r="I1266">
        <v>1245</v>
      </c>
      <c r="J1266">
        <v>0.4615809214909008</v>
      </c>
      <c r="K1266">
        <v>7.752892379343324</v>
      </c>
    </row>
    <row r="1267" spans="9:11" x14ac:dyDescent="0.3">
      <c r="I1267">
        <v>1246</v>
      </c>
      <c r="J1267">
        <v>0.4615809214909008</v>
      </c>
      <c r="K1267">
        <v>7.752892379343324</v>
      </c>
    </row>
    <row r="1268" spans="9:11" x14ac:dyDescent="0.3">
      <c r="I1268">
        <v>1247</v>
      </c>
      <c r="J1268">
        <v>0.4615809214909008</v>
      </c>
      <c r="K1268">
        <v>7.752892379343324</v>
      </c>
    </row>
    <row r="1269" spans="9:11" x14ac:dyDescent="0.3">
      <c r="I1269">
        <v>1248</v>
      </c>
      <c r="J1269">
        <v>0.4615809214909008</v>
      </c>
      <c r="K1269">
        <v>7.752892379343324</v>
      </c>
    </row>
    <row r="1270" spans="9:11" x14ac:dyDescent="0.3">
      <c r="I1270">
        <v>1249</v>
      </c>
      <c r="J1270">
        <v>0.4615809214909008</v>
      </c>
      <c r="K1270">
        <v>7.752892379343324</v>
      </c>
    </row>
    <row r="1271" spans="9:11" x14ac:dyDescent="0.3">
      <c r="I1271">
        <v>1250</v>
      </c>
      <c r="J1271">
        <v>0.4615809214909008</v>
      </c>
      <c r="K1271">
        <v>7.752892379343324</v>
      </c>
    </row>
    <row r="1272" spans="9:11" x14ac:dyDescent="0.3">
      <c r="I1272">
        <v>1251</v>
      </c>
      <c r="J1272">
        <v>0.4615809214909008</v>
      </c>
      <c r="K1272">
        <v>7.752892379343324</v>
      </c>
    </row>
    <row r="1273" spans="9:11" x14ac:dyDescent="0.3">
      <c r="I1273">
        <v>1252</v>
      </c>
      <c r="J1273">
        <v>0.4615809214909008</v>
      </c>
      <c r="K1273">
        <v>7.752892379343324</v>
      </c>
    </row>
    <row r="1274" spans="9:11" x14ac:dyDescent="0.3">
      <c r="I1274">
        <v>1253</v>
      </c>
      <c r="J1274">
        <v>0.4615809214909008</v>
      </c>
      <c r="K1274">
        <v>7.752892379343324</v>
      </c>
    </row>
    <row r="1275" spans="9:11" x14ac:dyDescent="0.3">
      <c r="I1275">
        <v>1254</v>
      </c>
      <c r="J1275">
        <v>0.4615809214909008</v>
      </c>
      <c r="K1275">
        <v>7.752892379343324</v>
      </c>
    </row>
    <row r="1276" spans="9:11" x14ac:dyDescent="0.3">
      <c r="I1276">
        <v>1255</v>
      </c>
      <c r="J1276">
        <v>0.4615809214909008</v>
      </c>
      <c r="K1276">
        <v>7.752892379343324</v>
      </c>
    </row>
    <row r="1277" spans="9:11" x14ac:dyDescent="0.3">
      <c r="I1277">
        <v>1256</v>
      </c>
      <c r="J1277">
        <v>0.4615809214909008</v>
      </c>
      <c r="K1277">
        <v>7.752892379343324</v>
      </c>
    </row>
    <row r="1278" spans="9:11" x14ac:dyDescent="0.3">
      <c r="I1278">
        <v>1257</v>
      </c>
      <c r="J1278">
        <v>0.4615809214909008</v>
      </c>
      <c r="K1278">
        <v>7.752892379343324</v>
      </c>
    </row>
    <row r="1279" spans="9:11" x14ac:dyDescent="0.3">
      <c r="I1279">
        <v>1258</v>
      </c>
      <c r="J1279">
        <v>0.4615809214909008</v>
      </c>
      <c r="K1279">
        <v>7.752892379343324</v>
      </c>
    </row>
    <row r="1280" spans="9:11" x14ac:dyDescent="0.3">
      <c r="I1280">
        <v>1259</v>
      </c>
      <c r="J1280">
        <v>0.4615809214909008</v>
      </c>
      <c r="K1280">
        <v>7.752892379343324</v>
      </c>
    </row>
    <row r="1281" spans="9:11" x14ac:dyDescent="0.3">
      <c r="I1281">
        <v>1260</v>
      </c>
      <c r="J1281">
        <v>0.4615809214909008</v>
      </c>
      <c r="K1281">
        <v>7.752892379343324</v>
      </c>
    </row>
    <row r="1282" spans="9:11" x14ac:dyDescent="0.3">
      <c r="I1282">
        <v>1261</v>
      </c>
      <c r="J1282">
        <v>0.4615809214909008</v>
      </c>
      <c r="K1282">
        <v>7.752892379343324</v>
      </c>
    </row>
    <row r="1283" spans="9:11" x14ac:dyDescent="0.3">
      <c r="I1283">
        <v>1262</v>
      </c>
      <c r="J1283">
        <v>0.4615809214909008</v>
      </c>
      <c r="K1283">
        <v>7.752892379343324</v>
      </c>
    </row>
    <row r="1284" spans="9:11" x14ac:dyDescent="0.3">
      <c r="I1284">
        <v>1263</v>
      </c>
      <c r="J1284">
        <v>0.4615809214909008</v>
      </c>
      <c r="K1284">
        <v>7.752892379343324</v>
      </c>
    </row>
    <row r="1285" spans="9:11" x14ac:dyDescent="0.3">
      <c r="I1285">
        <v>1264</v>
      </c>
      <c r="J1285">
        <v>0.4615809214909008</v>
      </c>
      <c r="K1285">
        <v>7.752892379343324</v>
      </c>
    </row>
    <row r="1286" spans="9:11" x14ac:dyDescent="0.3">
      <c r="I1286">
        <v>1265</v>
      </c>
      <c r="J1286">
        <v>0.4615809214909008</v>
      </c>
      <c r="K1286">
        <v>7.752892379343324</v>
      </c>
    </row>
    <row r="1287" spans="9:11" x14ac:dyDescent="0.3">
      <c r="I1287">
        <v>1266</v>
      </c>
      <c r="J1287">
        <v>0.4615809214909008</v>
      </c>
      <c r="K1287">
        <v>7.752892379343324</v>
      </c>
    </row>
    <row r="1288" spans="9:11" x14ac:dyDescent="0.3">
      <c r="I1288">
        <v>1267</v>
      </c>
      <c r="J1288">
        <v>0.4615809214909008</v>
      </c>
      <c r="K1288">
        <v>7.752892379343324</v>
      </c>
    </row>
    <row r="1289" spans="9:11" x14ac:dyDescent="0.3">
      <c r="I1289">
        <v>1268</v>
      </c>
      <c r="J1289">
        <v>0.4615809214909008</v>
      </c>
      <c r="K1289">
        <v>7.752892379343324</v>
      </c>
    </row>
    <row r="1290" spans="9:11" x14ac:dyDescent="0.3">
      <c r="I1290">
        <v>1269</v>
      </c>
      <c r="J1290">
        <v>0.4615809214909008</v>
      </c>
      <c r="K1290">
        <v>7.752892379343324</v>
      </c>
    </row>
    <row r="1291" spans="9:11" x14ac:dyDescent="0.3">
      <c r="I1291">
        <v>1270</v>
      </c>
      <c r="J1291">
        <v>0.4615809214909008</v>
      </c>
      <c r="K1291">
        <v>7.752892379343324</v>
      </c>
    </row>
    <row r="1292" spans="9:11" x14ac:dyDescent="0.3">
      <c r="I1292">
        <v>1271</v>
      </c>
      <c r="J1292">
        <v>0.4615809214909008</v>
      </c>
      <c r="K1292">
        <v>7.752892379343324</v>
      </c>
    </row>
    <row r="1293" spans="9:11" x14ac:dyDescent="0.3">
      <c r="I1293">
        <v>1272</v>
      </c>
      <c r="J1293">
        <v>0.4615809214909008</v>
      </c>
      <c r="K1293">
        <v>7.752892379343324</v>
      </c>
    </row>
    <row r="1294" spans="9:11" x14ac:dyDescent="0.3">
      <c r="I1294">
        <v>1273</v>
      </c>
      <c r="J1294">
        <v>0.4615809214909008</v>
      </c>
      <c r="K1294">
        <v>7.752892379343324</v>
      </c>
    </row>
    <row r="1295" spans="9:11" x14ac:dyDescent="0.3">
      <c r="I1295">
        <v>1274</v>
      </c>
      <c r="J1295">
        <v>0.4615809214909008</v>
      </c>
      <c r="K1295">
        <v>7.752892379343324</v>
      </c>
    </row>
    <row r="1296" spans="9:11" x14ac:dyDescent="0.3">
      <c r="I1296">
        <v>1275</v>
      </c>
      <c r="J1296">
        <v>0.4615809214909008</v>
      </c>
      <c r="K1296">
        <v>7.752892379343324</v>
      </c>
    </row>
    <row r="1297" spans="9:11" x14ac:dyDescent="0.3">
      <c r="I1297">
        <v>1276</v>
      </c>
      <c r="J1297">
        <v>0.4615809214909008</v>
      </c>
      <c r="K1297">
        <v>7.752892379343324</v>
      </c>
    </row>
    <row r="1298" spans="9:11" x14ac:dyDescent="0.3">
      <c r="I1298">
        <v>1277</v>
      </c>
      <c r="J1298">
        <v>0.4615809214909008</v>
      </c>
      <c r="K1298">
        <v>7.752892379343324</v>
      </c>
    </row>
    <row r="1299" spans="9:11" x14ac:dyDescent="0.3">
      <c r="I1299">
        <v>1278</v>
      </c>
      <c r="J1299">
        <v>0.4615809214909008</v>
      </c>
      <c r="K1299">
        <v>7.752892379343324</v>
      </c>
    </row>
    <row r="1300" spans="9:11" x14ac:dyDescent="0.3">
      <c r="I1300">
        <v>1279</v>
      </c>
      <c r="J1300">
        <v>0.4615809214909008</v>
      </c>
      <c r="K1300">
        <v>7.752892379343324</v>
      </c>
    </row>
    <row r="1301" spans="9:11" x14ac:dyDescent="0.3">
      <c r="I1301">
        <v>1280</v>
      </c>
      <c r="J1301">
        <v>0.4615809214909008</v>
      </c>
      <c r="K1301">
        <v>7.752892379343324</v>
      </c>
    </row>
    <row r="1302" spans="9:11" x14ac:dyDescent="0.3">
      <c r="I1302">
        <v>1281</v>
      </c>
      <c r="J1302">
        <v>0.4615809214909008</v>
      </c>
      <c r="K1302">
        <v>7.752892379343324</v>
      </c>
    </row>
    <row r="1303" spans="9:11" x14ac:dyDescent="0.3">
      <c r="I1303">
        <v>1282</v>
      </c>
      <c r="J1303">
        <v>0.4615809214909008</v>
      </c>
      <c r="K1303">
        <v>7.752892379343324</v>
      </c>
    </row>
    <row r="1304" spans="9:11" x14ac:dyDescent="0.3">
      <c r="I1304">
        <v>1283</v>
      </c>
      <c r="J1304">
        <v>0.4615809214909008</v>
      </c>
      <c r="K1304">
        <v>7.752892379343324</v>
      </c>
    </row>
    <row r="1305" spans="9:11" x14ac:dyDescent="0.3">
      <c r="I1305">
        <v>1284</v>
      </c>
      <c r="J1305">
        <v>0.4615809214909008</v>
      </c>
      <c r="K1305">
        <v>7.752892379343324</v>
      </c>
    </row>
    <row r="1306" spans="9:11" x14ac:dyDescent="0.3">
      <c r="I1306">
        <v>1285</v>
      </c>
      <c r="J1306">
        <v>0.4615809214909008</v>
      </c>
      <c r="K1306">
        <v>7.752892379343324</v>
      </c>
    </row>
    <row r="1307" spans="9:11" x14ac:dyDescent="0.3">
      <c r="I1307">
        <v>1286</v>
      </c>
      <c r="J1307">
        <v>0.4615809214909008</v>
      </c>
      <c r="K1307">
        <v>7.752892379343324</v>
      </c>
    </row>
    <row r="1308" spans="9:11" x14ac:dyDescent="0.3">
      <c r="I1308">
        <v>1287</v>
      </c>
      <c r="J1308">
        <v>0.4615809214909008</v>
      </c>
      <c r="K1308">
        <v>7.752892379343324</v>
      </c>
    </row>
    <row r="1309" spans="9:11" x14ac:dyDescent="0.3">
      <c r="I1309">
        <v>1288</v>
      </c>
      <c r="J1309">
        <v>0.4615809214909008</v>
      </c>
      <c r="K1309">
        <v>7.752892379343324</v>
      </c>
    </row>
    <row r="1310" spans="9:11" x14ac:dyDescent="0.3">
      <c r="I1310">
        <v>1289</v>
      </c>
      <c r="J1310">
        <v>0.4615809214909008</v>
      </c>
      <c r="K1310">
        <v>7.752892379343324</v>
      </c>
    </row>
    <row r="1311" spans="9:11" x14ac:dyDescent="0.3">
      <c r="I1311">
        <v>1290</v>
      </c>
      <c r="J1311">
        <v>0.4615809214909008</v>
      </c>
      <c r="K1311">
        <v>7.752892379343324</v>
      </c>
    </row>
    <row r="1312" spans="9:11" x14ac:dyDescent="0.3">
      <c r="I1312">
        <v>1291</v>
      </c>
      <c r="J1312">
        <v>0.4615809214909008</v>
      </c>
      <c r="K1312">
        <v>7.752892379343324</v>
      </c>
    </row>
    <row r="1313" spans="9:11" x14ac:dyDescent="0.3">
      <c r="I1313">
        <v>1292</v>
      </c>
      <c r="J1313">
        <v>0.4615809214909008</v>
      </c>
      <c r="K1313">
        <v>7.752892379343324</v>
      </c>
    </row>
    <row r="1314" spans="9:11" x14ac:dyDescent="0.3">
      <c r="I1314">
        <v>1293</v>
      </c>
      <c r="J1314">
        <v>0.4615809214909008</v>
      </c>
      <c r="K1314">
        <v>7.752892379343324</v>
      </c>
    </row>
    <row r="1315" spans="9:11" x14ac:dyDescent="0.3">
      <c r="I1315">
        <v>1294</v>
      </c>
      <c r="J1315">
        <v>0.4615809214909008</v>
      </c>
      <c r="K1315">
        <v>7.752892379343324</v>
      </c>
    </row>
    <row r="1316" spans="9:11" x14ac:dyDescent="0.3">
      <c r="I1316">
        <v>1295</v>
      </c>
      <c r="J1316">
        <v>0.4615809214909008</v>
      </c>
      <c r="K1316">
        <v>7.752892379343324</v>
      </c>
    </row>
    <row r="1317" spans="9:11" x14ac:dyDescent="0.3">
      <c r="I1317">
        <v>1296</v>
      </c>
      <c r="J1317">
        <v>0.4615809214909008</v>
      </c>
      <c r="K1317">
        <v>7.752892379343324</v>
      </c>
    </row>
    <row r="1318" spans="9:11" x14ac:dyDescent="0.3">
      <c r="I1318">
        <v>1297</v>
      </c>
      <c r="J1318">
        <v>0.4615809214909008</v>
      </c>
      <c r="K1318">
        <v>7.752892379343324</v>
      </c>
    </row>
    <row r="1319" spans="9:11" x14ac:dyDescent="0.3">
      <c r="I1319">
        <v>1298</v>
      </c>
      <c r="J1319">
        <v>0.4615809214909008</v>
      </c>
      <c r="K1319">
        <v>7.752892379343324</v>
      </c>
    </row>
    <row r="1320" spans="9:11" x14ac:dyDescent="0.3">
      <c r="I1320">
        <v>1299</v>
      </c>
      <c r="J1320">
        <v>0.4615809214909008</v>
      </c>
      <c r="K1320">
        <v>7.752892379343324</v>
      </c>
    </row>
    <row r="1321" spans="9:11" x14ac:dyDescent="0.3">
      <c r="I1321">
        <v>1300</v>
      </c>
      <c r="J1321">
        <v>0.4615809214909008</v>
      </c>
      <c r="K1321">
        <v>7.752892379343324</v>
      </c>
    </row>
    <row r="1322" spans="9:11" x14ac:dyDescent="0.3">
      <c r="I1322">
        <v>1301</v>
      </c>
      <c r="J1322">
        <v>0.4615809214909008</v>
      </c>
      <c r="K1322">
        <v>7.752892379343324</v>
      </c>
    </row>
    <row r="1323" spans="9:11" x14ac:dyDescent="0.3">
      <c r="I1323">
        <v>1302</v>
      </c>
      <c r="J1323">
        <v>0.4615809214909008</v>
      </c>
      <c r="K1323">
        <v>7.752892379343324</v>
      </c>
    </row>
    <row r="1324" spans="9:11" x14ac:dyDescent="0.3">
      <c r="I1324">
        <v>1303</v>
      </c>
      <c r="J1324">
        <v>0.4615809214909008</v>
      </c>
      <c r="K1324">
        <v>7.752892379343324</v>
      </c>
    </row>
    <row r="1325" spans="9:11" x14ac:dyDescent="0.3">
      <c r="I1325">
        <v>1304</v>
      </c>
      <c r="J1325">
        <v>0.4615809214909008</v>
      </c>
      <c r="K1325">
        <v>7.752892379343324</v>
      </c>
    </row>
    <row r="1326" spans="9:11" x14ac:dyDescent="0.3">
      <c r="I1326">
        <v>1305</v>
      </c>
      <c r="J1326">
        <v>0.4615809214909008</v>
      </c>
      <c r="K1326">
        <v>7.752892379343324</v>
      </c>
    </row>
    <row r="1327" spans="9:11" x14ac:dyDescent="0.3">
      <c r="I1327">
        <v>1306</v>
      </c>
      <c r="J1327">
        <v>0.4615809214909008</v>
      </c>
      <c r="K1327">
        <v>7.752892379343324</v>
      </c>
    </row>
    <row r="1328" spans="9:11" x14ac:dyDescent="0.3">
      <c r="I1328">
        <v>1307</v>
      </c>
      <c r="J1328">
        <v>0.4615809214909008</v>
      </c>
      <c r="K1328">
        <v>7.752892379343324</v>
      </c>
    </row>
    <row r="1329" spans="9:11" x14ac:dyDescent="0.3">
      <c r="I1329">
        <v>1308</v>
      </c>
      <c r="J1329">
        <v>0.4615809214909008</v>
      </c>
      <c r="K1329">
        <v>7.752892379343324</v>
      </c>
    </row>
    <row r="1330" spans="9:11" x14ac:dyDescent="0.3">
      <c r="I1330">
        <v>1309</v>
      </c>
      <c r="J1330">
        <v>0.4615809214909008</v>
      </c>
      <c r="K1330">
        <v>7.752892379343324</v>
      </c>
    </row>
    <row r="1331" spans="9:11" x14ac:dyDescent="0.3">
      <c r="I1331">
        <v>1310</v>
      </c>
      <c r="J1331">
        <v>0.4615809214909008</v>
      </c>
      <c r="K1331">
        <v>7.752892379343324</v>
      </c>
    </row>
    <row r="1332" spans="9:11" x14ac:dyDescent="0.3">
      <c r="I1332">
        <v>1311</v>
      </c>
      <c r="J1332">
        <v>0.4615809214909008</v>
      </c>
      <c r="K1332">
        <v>7.752892379343324</v>
      </c>
    </row>
    <row r="1333" spans="9:11" x14ac:dyDescent="0.3">
      <c r="I1333">
        <v>1312</v>
      </c>
      <c r="J1333">
        <v>0.4615809214909008</v>
      </c>
      <c r="K1333">
        <v>7.752892379343324</v>
      </c>
    </row>
    <row r="1334" spans="9:11" x14ac:dyDescent="0.3">
      <c r="I1334">
        <v>1313</v>
      </c>
      <c r="J1334">
        <v>0.4615809214909008</v>
      </c>
      <c r="K1334">
        <v>7.752892379343324</v>
      </c>
    </row>
    <row r="1335" spans="9:11" x14ac:dyDescent="0.3">
      <c r="I1335">
        <v>1314</v>
      </c>
      <c r="J1335">
        <v>0.4615809214909008</v>
      </c>
      <c r="K1335">
        <v>7.752892379343324</v>
      </c>
    </row>
    <row r="1336" spans="9:11" x14ac:dyDescent="0.3">
      <c r="I1336">
        <v>1315</v>
      </c>
      <c r="J1336">
        <v>0.4615809214909008</v>
      </c>
      <c r="K1336">
        <v>7.752892379343324</v>
      </c>
    </row>
    <row r="1337" spans="9:11" x14ac:dyDescent="0.3">
      <c r="I1337">
        <v>1316</v>
      </c>
      <c r="J1337">
        <v>0.4615809214909008</v>
      </c>
      <c r="K1337">
        <v>7.752892379343324</v>
      </c>
    </row>
    <row r="1338" spans="9:11" x14ac:dyDescent="0.3">
      <c r="I1338">
        <v>1317</v>
      </c>
      <c r="J1338">
        <v>0.4615809214909008</v>
      </c>
      <c r="K1338">
        <v>7.752892379343324</v>
      </c>
    </row>
    <row r="1339" spans="9:11" x14ac:dyDescent="0.3">
      <c r="I1339">
        <v>1318</v>
      </c>
      <c r="J1339">
        <v>0.4615809214909008</v>
      </c>
      <c r="K1339">
        <v>7.752892379343324</v>
      </c>
    </row>
    <row r="1340" spans="9:11" x14ac:dyDescent="0.3">
      <c r="I1340">
        <v>1319</v>
      </c>
      <c r="J1340">
        <v>0.4615809214909008</v>
      </c>
      <c r="K1340">
        <v>7.752892379343324</v>
      </c>
    </row>
    <row r="1341" spans="9:11" x14ac:dyDescent="0.3">
      <c r="I1341">
        <v>1320</v>
      </c>
      <c r="J1341">
        <v>0.4615809214909008</v>
      </c>
      <c r="K1341">
        <v>7.752892379343324</v>
      </c>
    </row>
    <row r="1342" spans="9:11" x14ac:dyDescent="0.3">
      <c r="I1342">
        <v>1321</v>
      </c>
      <c r="J1342">
        <v>0.4615809214909008</v>
      </c>
      <c r="K1342">
        <v>7.752892379343324</v>
      </c>
    </row>
    <row r="1343" spans="9:11" x14ac:dyDescent="0.3">
      <c r="I1343">
        <v>1322</v>
      </c>
      <c r="J1343">
        <v>0.4615809214909008</v>
      </c>
      <c r="K1343">
        <v>7.752892379343324</v>
      </c>
    </row>
    <row r="1344" spans="9:11" x14ac:dyDescent="0.3">
      <c r="I1344">
        <v>1323</v>
      </c>
      <c r="J1344">
        <v>0.4615809214909008</v>
      </c>
      <c r="K1344">
        <v>7.752892379343324</v>
      </c>
    </row>
    <row r="1345" spans="9:11" x14ac:dyDescent="0.3">
      <c r="I1345">
        <v>1324</v>
      </c>
      <c r="J1345">
        <v>0.4615809214909008</v>
      </c>
      <c r="K1345">
        <v>7.752892379343324</v>
      </c>
    </row>
    <row r="1346" spans="9:11" x14ac:dyDescent="0.3">
      <c r="I1346">
        <v>1325</v>
      </c>
      <c r="J1346">
        <v>0.4615809214909008</v>
      </c>
      <c r="K1346">
        <v>7.752892379343324</v>
      </c>
    </row>
    <row r="1347" spans="9:11" x14ac:dyDescent="0.3">
      <c r="I1347">
        <v>1326</v>
      </c>
      <c r="J1347">
        <v>0.4615809214909008</v>
      </c>
      <c r="K1347">
        <v>7.752892379343324</v>
      </c>
    </row>
    <row r="1348" spans="9:11" x14ac:dyDescent="0.3">
      <c r="I1348">
        <v>1327</v>
      </c>
      <c r="J1348">
        <v>0.4615809214909008</v>
      </c>
      <c r="K1348">
        <v>7.752892379343324</v>
      </c>
    </row>
    <row r="1349" spans="9:11" x14ac:dyDescent="0.3">
      <c r="I1349">
        <v>1328</v>
      </c>
      <c r="J1349">
        <v>0.4615809214909008</v>
      </c>
      <c r="K1349">
        <v>7.752892379343324</v>
      </c>
    </row>
    <row r="1350" spans="9:11" x14ac:dyDescent="0.3">
      <c r="I1350">
        <v>1329</v>
      </c>
      <c r="J1350">
        <v>0.4615809214909008</v>
      </c>
      <c r="K1350">
        <v>7.752892379343324</v>
      </c>
    </row>
    <row r="1351" spans="9:11" x14ac:dyDescent="0.3">
      <c r="I1351">
        <v>1330</v>
      </c>
      <c r="J1351">
        <v>0.4615809214909008</v>
      </c>
      <c r="K1351">
        <v>7.752892379343324</v>
      </c>
    </row>
    <row r="1352" spans="9:11" x14ac:dyDescent="0.3">
      <c r="I1352">
        <v>1331</v>
      </c>
      <c r="J1352">
        <v>0.4615809214909008</v>
      </c>
      <c r="K1352">
        <v>7.752892379343324</v>
      </c>
    </row>
    <row r="1353" spans="9:11" x14ac:dyDescent="0.3">
      <c r="I1353">
        <v>1332</v>
      </c>
      <c r="J1353">
        <v>0.4615809214909008</v>
      </c>
      <c r="K1353">
        <v>7.752892379343324</v>
      </c>
    </row>
    <row r="1354" spans="9:11" x14ac:dyDescent="0.3">
      <c r="I1354">
        <v>1333</v>
      </c>
      <c r="J1354">
        <v>0.4615809214909008</v>
      </c>
      <c r="K1354">
        <v>7.752892379343324</v>
      </c>
    </row>
    <row r="1355" spans="9:11" x14ac:dyDescent="0.3">
      <c r="I1355">
        <v>1334</v>
      </c>
      <c r="J1355">
        <v>0.4615809214909008</v>
      </c>
      <c r="K1355">
        <v>7.752892379343324</v>
      </c>
    </row>
    <row r="1356" spans="9:11" x14ac:dyDescent="0.3">
      <c r="I1356">
        <v>1335</v>
      </c>
      <c r="J1356">
        <v>0.4615809214909008</v>
      </c>
      <c r="K1356">
        <v>7.752892379343324</v>
      </c>
    </row>
    <row r="1357" spans="9:11" x14ac:dyDescent="0.3">
      <c r="I1357">
        <v>1336</v>
      </c>
      <c r="J1357">
        <v>0.4615809214909008</v>
      </c>
      <c r="K1357">
        <v>7.752892379343324</v>
      </c>
    </row>
    <row r="1358" spans="9:11" x14ac:dyDescent="0.3">
      <c r="I1358">
        <v>1337</v>
      </c>
      <c r="J1358">
        <v>0.4615809214909008</v>
      </c>
      <c r="K1358">
        <v>7.752892379343324</v>
      </c>
    </row>
    <row r="1359" spans="9:11" x14ac:dyDescent="0.3">
      <c r="I1359">
        <v>1338</v>
      </c>
      <c r="J1359">
        <v>0.4615809214909008</v>
      </c>
      <c r="K1359">
        <v>7.752892379343324</v>
      </c>
    </row>
    <row r="1360" spans="9:11" x14ac:dyDescent="0.3">
      <c r="I1360">
        <v>1339</v>
      </c>
      <c r="J1360">
        <v>0.4615809214909008</v>
      </c>
      <c r="K1360">
        <v>7.752892379343324</v>
      </c>
    </row>
    <row r="1361" spans="9:11" x14ac:dyDescent="0.3">
      <c r="I1361">
        <v>1340</v>
      </c>
      <c r="J1361">
        <v>0.4615809214909008</v>
      </c>
      <c r="K1361">
        <v>7.752892379343324</v>
      </c>
    </row>
    <row r="1362" spans="9:11" x14ac:dyDescent="0.3">
      <c r="I1362">
        <v>1341</v>
      </c>
      <c r="J1362">
        <v>0.4615809214909008</v>
      </c>
      <c r="K1362">
        <v>7.752892379343324</v>
      </c>
    </row>
    <row r="1363" spans="9:11" x14ac:dyDescent="0.3">
      <c r="I1363">
        <v>1342</v>
      </c>
      <c r="J1363">
        <v>0.4615809214909008</v>
      </c>
      <c r="K1363">
        <v>7.752892379343324</v>
      </c>
    </row>
    <row r="1364" spans="9:11" x14ac:dyDescent="0.3">
      <c r="I1364">
        <v>1343</v>
      </c>
      <c r="J1364">
        <v>0.4615809214909008</v>
      </c>
      <c r="K1364">
        <v>7.752892379343324</v>
      </c>
    </row>
    <row r="1365" spans="9:11" x14ac:dyDescent="0.3">
      <c r="I1365">
        <v>1344</v>
      </c>
      <c r="J1365">
        <v>0.4615809214909008</v>
      </c>
      <c r="K1365">
        <v>7.752892379343324</v>
      </c>
    </row>
    <row r="1366" spans="9:11" x14ac:dyDescent="0.3">
      <c r="I1366">
        <v>1345</v>
      </c>
      <c r="J1366">
        <v>0.4615809214909008</v>
      </c>
      <c r="K1366">
        <v>7.752892379343324</v>
      </c>
    </row>
    <row r="1367" spans="9:11" x14ac:dyDescent="0.3">
      <c r="I1367">
        <v>1346</v>
      </c>
      <c r="J1367">
        <v>0.4615809214909008</v>
      </c>
      <c r="K1367">
        <v>7.752892379343324</v>
      </c>
    </row>
    <row r="1368" spans="9:11" x14ac:dyDescent="0.3">
      <c r="I1368">
        <v>1347</v>
      </c>
      <c r="J1368">
        <v>0.4615809214909008</v>
      </c>
      <c r="K1368">
        <v>7.752892379343324</v>
      </c>
    </row>
    <row r="1369" spans="9:11" x14ac:dyDescent="0.3">
      <c r="I1369">
        <v>1348</v>
      </c>
      <c r="J1369">
        <v>0.4615809214909008</v>
      </c>
      <c r="K1369">
        <v>7.752892379343324</v>
      </c>
    </row>
    <row r="1370" spans="9:11" x14ac:dyDescent="0.3">
      <c r="I1370">
        <v>1349</v>
      </c>
      <c r="J1370">
        <v>0.4615809214909008</v>
      </c>
      <c r="K1370">
        <v>7.752892379343324</v>
      </c>
    </row>
    <row r="1371" spans="9:11" x14ac:dyDescent="0.3">
      <c r="I1371">
        <v>1350</v>
      </c>
      <c r="J1371">
        <v>0.4615809214909008</v>
      </c>
      <c r="K1371">
        <v>7.752892379343324</v>
      </c>
    </row>
    <row r="1372" spans="9:11" x14ac:dyDescent="0.3">
      <c r="I1372">
        <v>1351</v>
      </c>
      <c r="J1372">
        <v>0.4615809214909008</v>
      </c>
      <c r="K1372">
        <v>7.752892379343324</v>
      </c>
    </row>
    <row r="1373" spans="9:11" x14ac:dyDescent="0.3">
      <c r="I1373">
        <v>1352</v>
      </c>
      <c r="J1373">
        <v>0.4615809214909008</v>
      </c>
      <c r="K1373">
        <v>7.752892379343324</v>
      </c>
    </row>
    <row r="1374" spans="9:11" x14ac:dyDescent="0.3">
      <c r="I1374">
        <v>1353</v>
      </c>
      <c r="J1374">
        <v>0.4615809214909008</v>
      </c>
      <c r="K1374">
        <v>7.752892379343324</v>
      </c>
    </row>
    <row r="1375" spans="9:11" x14ac:dyDescent="0.3">
      <c r="I1375">
        <v>1354</v>
      </c>
      <c r="J1375">
        <v>0.4615809214909008</v>
      </c>
      <c r="K1375">
        <v>7.752892379343324</v>
      </c>
    </row>
    <row r="1376" spans="9:11" x14ac:dyDescent="0.3">
      <c r="I1376">
        <v>1355</v>
      </c>
      <c r="J1376">
        <v>0.4615809214909008</v>
      </c>
      <c r="K1376">
        <v>7.752892379343324</v>
      </c>
    </row>
    <row r="1377" spans="9:11" x14ac:dyDescent="0.3">
      <c r="I1377">
        <v>1356</v>
      </c>
      <c r="J1377">
        <v>0.4615809214909008</v>
      </c>
      <c r="K1377">
        <v>7.752892379343324</v>
      </c>
    </row>
    <row r="1378" spans="9:11" x14ac:dyDescent="0.3">
      <c r="I1378">
        <v>1357</v>
      </c>
      <c r="J1378">
        <v>0.4615809214909008</v>
      </c>
      <c r="K1378">
        <v>7.752892379343324</v>
      </c>
    </row>
    <row r="1379" spans="9:11" x14ac:dyDescent="0.3">
      <c r="I1379">
        <v>1358</v>
      </c>
      <c r="J1379">
        <v>0.4615809214909008</v>
      </c>
      <c r="K1379">
        <v>7.752892379343324</v>
      </c>
    </row>
    <row r="1380" spans="9:11" x14ac:dyDescent="0.3">
      <c r="I1380">
        <v>1359</v>
      </c>
      <c r="J1380">
        <v>0.4615809214909008</v>
      </c>
      <c r="K1380">
        <v>7.752892379343324</v>
      </c>
    </row>
    <row r="1381" spans="9:11" x14ac:dyDescent="0.3">
      <c r="I1381">
        <v>1360</v>
      </c>
      <c r="J1381">
        <v>0.4615809214909008</v>
      </c>
      <c r="K1381">
        <v>7.752892379343324</v>
      </c>
    </row>
    <row r="1382" spans="9:11" x14ac:dyDescent="0.3">
      <c r="I1382">
        <v>1361</v>
      </c>
      <c r="J1382">
        <v>0.4615809214909008</v>
      </c>
      <c r="K1382">
        <v>7.752892379343324</v>
      </c>
    </row>
    <row r="1383" spans="9:11" x14ac:dyDescent="0.3">
      <c r="I1383">
        <v>1362</v>
      </c>
      <c r="J1383">
        <v>0.4615809214909008</v>
      </c>
      <c r="K1383">
        <v>7.752892379343324</v>
      </c>
    </row>
    <row r="1384" spans="9:11" x14ac:dyDescent="0.3">
      <c r="I1384">
        <v>1363</v>
      </c>
      <c r="J1384">
        <v>0.4615809214909008</v>
      </c>
      <c r="K1384">
        <v>7.752892379343324</v>
      </c>
    </row>
    <row r="1385" spans="9:11" x14ac:dyDescent="0.3">
      <c r="I1385">
        <v>1364</v>
      </c>
      <c r="J1385">
        <v>0.4615809214909008</v>
      </c>
      <c r="K1385">
        <v>7.752892379343324</v>
      </c>
    </row>
    <row r="1386" spans="9:11" x14ac:dyDescent="0.3">
      <c r="I1386">
        <v>1365</v>
      </c>
      <c r="J1386">
        <v>0.4615809214909008</v>
      </c>
      <c r="K1386">
        <v>7.752892379343324</v>
      </c>
    </row>
    <row r="1387" spans="9:11" x14ac:dyDescent="0.3">
      <c r="I1387">
        <v>1366</v>
      </c>
      <c r="J1387">
        <v>0.4615809214909008</v>
      </c>
      <c r="K1387">
        <v>7.752892379343324</v>
      </c>
    </row>
    <row r="1388" spans="9:11" x14ac:dyDescent="0.3">
      <c r="I1388">
        <v>1367</v>
      </c>
      <c r="J1388">
        <v>0.4615809214909008</v>
      </c>
      <c r="K1388">
        <v>7.752892379343324</v>
      </c>
    </row>
    <row r="1389" spans="9:11" x14ac:dyDescent="0.3">
      <c r="I1389">
        <v>1368</v>
      </c>
      <c r="J1389">
        <v>0.4615809214909008</v>
      </c>
      <c r="K1389">
        <v>7.752892379343324</v>
      </c>
    </row>
    <row r="1390" spans="9:11" x14ac:dyDescent="0.3">
      <c r="I1390">
        <v>1369</v>
      </c>
      <c r="J1390">
        <v>0.4615809214909008</v>
      </c>
      <c r="K1390">
        <v>7.752892379343324</v>
      </c>
    </row>
    <row r="1391" spans="9:11" x14ac:dyDescent="0.3">
      <c r="I1391">
        <v>1370</v>
      </c>
      <c r="J1391">
        <v>0.4615809214909008</v>
      </c>
      <c r="K1391">
        <v>7.752892379343324</v>
      </c>
    </row>
    <row r="1392" spans="9:11" x14ac:dyDescent="0.3">
      <c r="I1392">
        <v>1371</v>
      </c>
      <c r="J1392">
        <v>0.4615809214909008</v>
      </c>
      <c r="K1392">
        <v>7.752892379343324</v>
      </c>
    </row>
    <row r="1393" spans="9:11" x14ac:dyDescent="0.3">
      <c r="I1393">
        <v>1372</v>
      </c>
      <c r="J1393">
        <v>0.4615809214909008</v>
      </c>
      <c r="K1393">
        <v>7.752892379343324</v>
      </c>
    </row>
    <row r="1394" spans="9:11" x14ac:dyDescent="0.3">
      <c r="I1394">
        <v>1373</v>
      </c>
      <c r="J1394">
        <v>0.4615809214909008</v>
      </c>
      <c r="K1394">
        <v>7.752892379343324</v>
      </c>
    </row>
    <row r="1395" spans="9:11" x14ac:dyDescent="0.3">
      <c r="I1395">
        <v>1374</v>
      </c>
      <c r="J1395">
        <v>0.4615809214909008</v>
      </c>
      <c r="K1395">
        <v>7.752892379343324</v>
      </c>
    </row>
    <row r="1396" spans="9:11" x14ac:dyDescent="0.3">
      <c r="I1396">
        <v>1375</v>
      </c>
      <c r="J1396">
        <v>0.4615809214909008</v>
      </c>
      <c r="K1396">
        <v>7.752892379343324</v>
      </c>
    </row>
    <row r="1397" spans="9:11" x14ac:dyDescent="0.3">
      <c r="I1397">
        <v>1376</v>
      </c>
      <c r="J1397">
        <v>0.4615809214909008</v>
      </c>
      <c r="K1397">
        <v>7.752892379343324</v>
      </c>
    </row>
    <row r="1398" spans="9:11" x14ac:dyDescent="0.3">
      <c r="I1398">
        <v>1377</v>
      </c>
      <c r="J1398">
        <v>0.4615809214909008</v>
      </c>
      <c r="K1398">
        <v>7.752892379343324</v>
      </c>
    </row>
    <row r="1399" spans="9:11" x14ac:dyDescent="0.3">
      <c r="I1399">
        <v>1378</v>
      </c>
      <c r="J1399">
        <v>0.4615809214909008</v>
      </c>
      <c r="K1399">
        <v>7.752892379343324</v>
      </c>
    </row>
    <row r="1400" spans="9:11" x14ac:dyDescent="0.3">
      <c r="I1400">
        <v>1379</v>
      </c>
      <c r="J1400">
        <v>0.4615809214909008</v>
      </c>
      <c r="K1400">
        <v>7.752892379343324</v>
      </c>
    </row>
    <row r="1401" spans="9:11" x14ac:dyDescent="0.3">
      <c r="I1401">
        <v>1380</v>
      </c>
      <c r="J1401">
        <v>0.4615809214909008</v>
      </c>
      <c r="K1401">
        <v>7.752892379343324</v>
      </c>
    </row>
    <row r="1402" spans="9:11" x14ac:dyDescent="0.3">
      <c r="I1402">
        <v>1381</v>
      </c>
      <c r="J1402">
        <v>0.4615809214909008</v>
      </c>
      <c r="K1402">
        <v>7.752892379343324</v>
      </c>
    </row>
    <row r="1403" spans="9:11" x14ac:dyDescent="0.3">
      <c r="I1403">
        <v>1382</v>
      </c>
      <c r="J1403">
        <v>0.4615809214909008</v>
      </c>
      <c r="K1403">
        <v>7.752892379343324</v>
      </c>
    </row>
    <row r="1404" spans="9:11" x14ac:dyDescent="0.3">
      <c r="I1404">
        <v>1383</v>
      </c>
      <c r="J1404">
        <v>0.4615809214909008</v>
      </c>
      <c r="K1404">
        <v>7.752892379343324</v>
      </c>
    </row>
    <row r="1405" spans="9:11" x14ac:dyDescent="0.3">
      <c r="I1405">
        <v>1384</v>
      </c>
      <c r="J1405">
        <v>0.4615809214909008</v>
      </c>
      <c r="K1405">
        <v>7.752892379343324</v>
      </c>
    </row>
    <row r="1406" spans="9:11" x14ac:dyDescent="0.3">
      <c r="I1406">
        <v>1385</v>
      </c>
      <c r="J1406">
        <v>0.4615809214909008</v>
      </c>
      <c r="K1406">
        <v>7.752892379343324</v>
      </c>
    </row>
    <row r="1407" spans="9:11" x14ac:dyDescent="0.3">
      <c r="I1407">
        <v>1386</v>
      </c>
      <c r="J1407">
        <v>0.4615809214909008</v>
      </c>
      <c r="K1407">
        <v>7.752892379343324</v>
      </c>
    </row>
    <row r="1408" spans="9:11" x14ac:dyDescent="0.3">
      <c r="I1408">
        <v>1387</v>
      </c>
      <c r="J1408">
        <v>0.4615809214909008</v>
      </c>
      <c r="K1408">
        <v>7.752892379343324</v>
      </c>
    </row>
    <row r="1409" spans="9:11" x14ac:dyDescent="0.3">
      <c r="I1409">
        <v>1388</v>
      </c>
      <c r="J1409">
        <v>0.4615809214909008</v>
      </c>
      <c r="K1409">
        <v>7.752892379343324</v>
      </c>
    </row>
    <row r="1410" spans="9:11" x14ac:dyDescent="0.3">
      <c r="I1410">
        <v>1389</v>
      </c>
      <c r="J1410">
        <v>0.4615809214909008</v>
      </c>
      <c r="K1410">
        <v>7.752892379343324</v>
      </c>
    </row>
    <row r="1411" spans="9:11" x14ac:dyDescent="0.3">
      <c r="I1411">
        <v>1390</v>
      </c>
      <c r="J1411">
        <v>0.4615809214909008</v>
      </c>
      <c r="K1411">
        <v>7.752892379343324</v>
      </c>
    </row>
    <row r="1412" spans="9:11" x14ac:dyDescent="0.3">
      <c r="I1412">
        <v>1391</v>
      </c>
      <c r="J1412">
        <v>0.4615809214909008</v>
      </c>
      <c r="K1412">
        <v>7.752892379343324</v>
      </c>
    </row>
    <row r="1413" spans="9:11" x14ac:dyDescent="0.3">
      <c r="I1413">
        <v>1392</v>
      </c>
      <c r="J1413">
        <v>0.4615809214909008</v>
      </c>
      <c r="K1413">
        <v>7.752892379343324</v>
      </c>
    </row>
    <row r="1414" spans="9:11" x14ac:dyDescent="0.3">
      <c r="I1414">
        <v>1393</v>
      </c>
      <c r="J1414">
        <v>0.4615809214909008</v>
      </c>
      <c r="K1414">
        <v>7.752892379343324</v>
      </c>
    </row>
    <row r="1415" spans="9:11" x14ac:dyDescent="0.3">
      <c r="I1415">
        <v>1394</v>
      </c>
      <c r="J1415">
        <v>0.4615809214909008</v>
      </c>
      <c r="K1415">
        <v>7.752892379343324</v>
      </c>
    </row>
    <row r="1416" spans="9:11" x14ac:dyDescent="0.3">
      <c r="I1416">
        <v>1395</v>
      </c>
      <c r="J1416">
        <v>0.4615809214909008</v>
      </c>
      <c r="K1416">
        <v>7.752892379343324</v>
      </c>
    </row>
    <row r="1417" spans="9:11" x14ac:dyDescent="0.3">
      <c r="I1417">
        <v>1396</v>
      </c>
      <c r="J1417">
        <v>0.4615809214909008</v>
      </c>
      <c r="K1417">
        <v>7.752892379343324</v>
      </c>
    </row>
    <row r="1418" spans="9:11" x14ac:dyDescent="0.3">
      <c r="I1418">
        <v>1397</v>
      </c>
      <c r="J1418">
        <v>0.4615809214909008</v>
      </c>
      <c r="K1418">
        <v>7.752892379343324</v>
      </c>
    </row>
    <row r="1419" spans="9:11" x14ac:dyDescent="0.3">
      <c r="I1419">
        <v>1398</v>
      </c>
      <c r="J1419">
        <v>0.4615809214909008</v>
      </c>
      <c r="K1419">
        <v>7.752892379343324</v>
      </c>
    </row>
    <row r="1420" spans="9:11" x14ac:dyDescent="0.3">
      <c r="I1420">
        <v>1399</v>
      </c>
      <c r="J1420">
        <v>0.4615809214909008</v>
      </c>
      <c r="K1420">
        <v>7.752892379343324</v>
      </c>
    </row>
    <row r="1421" spans="9:11" x14ac:dyDescent="0.3">
      <c r="I1421">
        <v>1400</v>
      </c>
      <c r="J1421">
        <v>0.4615809214909008</v>
      </c>
      <c r="K1421">
        <v>7.752892379343324</v>
      </c>
    </row>
    <row r="1422" spans="9:11" x14ac:dyDescent="0.3">
      <c r="I1422">
        <v>1401</v>
      </c>
      <c r="J1422">
        <v>0.4615809214909008</v>
      </c>
      <c r="K1422">
        <v>7.752892379343324</v>
      </c>
    </row>
    <row r="1423" spans="9:11" x14ac:dyDescent="0.3">
      <c r="I1423">
        <v>1402</v>
      </c>
      <c r="J1423">
        <v>0.4615809214909008</v>
      </c>
      <c r="K1423">
        <v>7.752892379343324</v>
      </c>
    </row>
    <row r="1424" spans="9:11" x14ac:dyDescent="0.3">
      <c r="I1424">
        <v>1403</v>
      </c>
      <c r="J1424">
        <v>0.4615809214909008</v>
      </c>
      <c r="K1424">
        <v>7.752892379343324</v>
      </c>
    </row>
    <row r="1425" spans="9:11" x14ac:dyDescent="0.3">
      <c r="I1425">
        <v>1404</v>
      </c>
      <c r="J1425">
        <v>0.4615809214909008</v>
      </c>
      <c r="K1425">
        <v>7.752892379343324</v>
      </c>
    </row>
    <row r="1426" spans="9:11" x14ac:dyDescent="0.3">
      <c r="I1426">
        <v>1405</v>
      </c>
      <c r="J1426">
        <v>0.4615809214909008</v>
      </c>
      <c r="K1426">
        <v>7.752892379343324</v>
      </c>
    </row>
    <row r="1427" spans="9:11" x14ac:dyDescent="0.3">
      <c r="I1427">
        <v>1406</v>
      </c>
      <c r="J1427">
        <v>0.4615809214909008</v>
      </c>
      <c r="K1427">
        <v>7.752892379343324</v>
      </c>
    </row>
    <row r="1428" spans="9:11" x14ac:dyDescent="0.3">
      <c r="I1428">
        <v>1407</v>
      </c>
      <c r="J1428">
        <v>0.4615809214909008</v>
      </c>
      <c r="K1428">
        <v>7.752892379343324</v>
      </c>
    </row>
    <row r="1429" spans="9:11" x14ac:dyDescent="0.3">
      <c r="I1429">
        <v>1408</v>
      </c>
      <c r="J1429">
        <v>0.4615809214909008</v>
      </c>
      <c r="K1429">
        <v>7.752892379343324</v>
      </c>
    </row>
    <row r="1430" spans="9:11" x14ac:dyDescent="0.3">
      <c r="I1430">
        <v>1409</v>
      </c>
      <c r="J1430">
        <v>0.4615809214909008</v>
      </c>
      <c r="K1430">
        <v>7.752892379343324</v>
      </c>
    </row>
    <row r="1431" spans="9:11" x14ac:dyDescent="0.3">
      <c r="I1431">
        <v>1410</v>
      </c>
      <c r="J1431">
        <v>0.4615809214909008</v>
      </c>
      <c r="K1431">
        <v>7.752892379343324</v>
      </c>
    </row>
    <row r="1432" spans="9:11" x14ac:dyDescent="0.3">
      <c r="I1432">
        <v>1411</v>
      </c>
      <c r="J1432">
        <v>0.4615809214909008</v>
      </c>
      <c r="K1432">
        <v>7.752892379343324</v>
      </c>
    </row>
    <row r="1433" spans="9:11" x14ac:dyDescent="0.3">
      <c r="I1433">
        <v>1412</v>
      </c>
      <c r="J1433">
        <v>0.4615809214909008</v>
      </c>
      <c r="K1433">
        <v>7.752892379343324</v>
      </c>
    </row>
    <row r="1434" spans="9:11" x14ac:dyDescent="0.3">
      <c r="I1434">
        <v>1413</v>
      </c>
      <c r="J1434">
        <v>0.4615809214909008</v>
      </c>
      <c r="K1434">
        <v>7.752892379343324</v>
      </c>
    </row>
    <row r="1435" spans="9:11" x14ac:dyDescent="0.3">
      <c r="I1435">
        <v>1414</v>
      </c>
      <c r="J1435">
        <v>0.4615809214909008</v>
      </c>
      <c r="K1435">
        <v>7.752892379343324</v>
      </c>
    </row>
    <row r="1436" spans="9:11" x14ac:dyDescent="0.3">
      <c r="I1436">
        <v>1415</v>
      </c>
      <c r="J1436">
        <v>0.4615809214909008</v>
      </c>
      <c r="K1436">
        <v>7.752892379343324</v>
      </c>
    </row>
    <row r="1437" spans="9:11" x14ac:dyDescent="0.3">
      <c r="I1437">
        <v>1416</v>
      </c>
      <c r="J1437">
        <v>0.4615809214909008</v>
      </c>
      <c r="K1437">
        <v>7.752892379343324</v>
      </c>
    </row>
    <row r="1438" spans="9:11" x14ac:dyDescent="0.3">
      <c r="I1438">
        <v>1417</v>
      </c>
      <c r="J1438">
        <v>0.4615809214909008</v>
      </c>
      <c r="K1438">
        <v>7.752892379343324</v>
      </c>
    </row>
    <row r="1439" spans="9:11" x14ac:dyDescent="0.3">
      <c r="I1439">
        <v>1418</v>
      </c>
      <c r="J1439">
        <v>0.4615809214909008</v>
      </c>
      <c r="K1439">
        <v>7.752892379343324</v>
      </c>
    </row>
    <row r="1440" spans="9:11" x14ac:dyDescent="0.3">
      <c r="I1440">
        <v>1419</v>
      </c>
      <c r="J1440">
        <v>0.4615809214909008</v>
      </c>
      <c r="K1440">
        <v>7.752892379343324</v>
      </c>
    </row>
    <row r="1441" spans="9:11" x14ac:dyDescent="0.3">
      <c r="I1441">
        <v>1420</v>
      </c>
      <c r="J1441">
        <v>0.4615809214909008</v>
      </c>
      <c r="K1441">
        <v>7.752892379343324</v>
      </c>
    </row>
    <row r="1442" spans="9:11" x14ac:dyDescent="0.3">
      <c r="I1442">
        <v>1421</v>
      </c>
      <c r="J1442">
        <v>0.4615809214909008</v>
      </c>
      <c r="K1442">
        <v>7.752892379343324</v>
      </c>
    </row>
    <row r="1443" spans="9:11" x14ac:dyDescent="0.3">
      <c r="I1443">
        <v>1422</v>
      </c>
      <c r="J1443">
        <v>0.4615809214909008</v>
      </c>
      <c r="K1443">
        <v>7.752892379343324</v>
      </c>
    </row>
    <row r="1444" spans="9:11" x14ac:dyDescent="0.3">
      <c r="I1444">
        <v>1423</v>
      </c>
      <c r="J1444">
        <v>0.4615809214909008</v>
      </c>
      <c r="K1444">
        <v>7.752892379343324</v>
      </c>
    </row>
    <row r="1445" spans="9:11" x14ac:dyDescent="0.3">
      <c r="I1445">
        <v>1424</v>
      </c>
      <c r="J1445">
        <v>0.4615809214909008</v>
      </c>
      <c r="K1445">
        <v>7.752892379343324</v>
      </c>
    </row>
    <row r="1446" spans="9:11" x14ac:dyDescent="0.3">
      <c r="I1446">
        <v>1425</v>
      </c>
      <c r="J1446">
        <v>0.4615809214909008</v>
      </c>
      <c r="K1446">
        <v>7.752892379343324</v>
      </c>
    </row>
    <row r="1447" spans="9:11" x14ac:dyDescent="0.3">
      <c r="I1447">
        <v>1426</v>
      </c>
      <c r="J1447">
        <v>0.4615809214909008</v>
      </c>
      <c r="K1447">
        <v>7.752892379343324</v>
      </c>
    </row>
    <row r="1448" spans="9:11" x14ac:dyDescent="0.3">
      <c r="I1448">
        <v>1427</v>
      </c>
      <c r="J1448">
        <v>0.4615809214909008</v>
      </c>
      <c r="K1448">
        <v>7.752892379343324</v>
      </c>
    </row>
    <row r="1449" spans="9:11" x14ac:dyDescent="0.3">
      <c r="I1449">
        <v>1428</v>
      </c>
      <c r="J1449">
        <v>0.4615809214909008</v>
      </c>
      <c r="K1449">
        <v>7.752892379343324</v>
      </c>
    </row>
    <row r="1450" spans="9:11" x14ac:dyDescent="0.3">
      <c r="I1450">
        <v>1429</v>
      </c>
      <c r="J1450">
        <v>0.4615809214909008</v>
      </c>
      <c r="K1450">
        <v>7.752892379343324</v>
      </c>
    </row>
    <row r="1451" spans="9:11" x14ac:dyDescent="0.3">
      <c r="I1451">
        <v>1430</v>
      </c>
      <c r="J1451">
        <v>0.4615809214909008</v>
      </c>
      <c r="K1451">
        <v>7.752892379343324</v>
      </c>
    </row>
    <row r="1452" spans="9:11" x14ac:dyDescent="0.3">
      <c r="I1452">
        <v>1431</v>
      </c>
      <c r="J1452">
        <v>0.4615809214909008</v>
      </c>
      <c r="K1452">
        <v>7.752892379343324</v>
      </c>
    </row>
    <row r="1453" spans="9:11" x14ac:dyDescent="0.3">
      <c r="I1453">
        <v>1432</v>
      </c>
      <c r="J1453">
        <v>0.4615809214909008</v>
      </c>
      <c r="K1453">
        <v>7.752892379343324</v>
      </c>
    </row>
    <row r="1454" spans="9:11" x14ac:dyDescent="0.3">
      <c r="I1454">
        <v>1433</v>
      </c>
      <c r="J1454">
        <v>0.4615809214909008</v>
      </c>
      <c r="K1454">
        <v>7.752892379343324</v>
      </c>
    </row>
    <row r="1455" spans="9:11" x14ac:dyDescent="0.3">
      <c r="I1455">
        <v>1434</v>
      </c>
      <c r="J1455">
        <v>0.4615809214909008</v>
      </c>
      <c r="K1455">
        <v>7.752892379343324</v>
      </c>
    </row>
    <row r="1456" spans="9:11" x14ac:dyDescent="0.3">
      <c r="I1456">
        <v>1435</v>
      </c>
      <c r="J1456">
        <v>0.4615809214909008</v>
      </c>
      <c r="K1456">
        <v>7.752892379343324</v>
      </c>
    </row>
    <row r="1457" spans="9:11" x14ac:dyDescent="0.3">
      <c r="I1457">
        <v>1436</v>
      </c>
      <c r="J1457">
        <v>0.4615809214909008</v>
      </c>
      <c r="K1457">
        <v>7.752892379343324</v>
      </c>
    </row>
    <row r="1458" spans="9:11" x14ac:dyDescent="0.3">
      <c r="I1458">
        <v>1437</v>
      </c>
      <c r="J1458">
        <v>0.4615809214909008</v>
      </c>
      <c r="K1458">
        <v>7.752892379343324</v>
      </c>
    </row>
    <row r="1459" spans="9:11" x14ac:dyDescent="0.3">
      <c r="I1459">
        <v>1438</v>
      </c>
      <c r="J1459">
        <v>0.4615809214909008</v>
      </c>
      <c r="K1459">
        <v>7.752892379343324</v>
      </c>
    </row>
    <row r="1460" spans="9:11" x14ac:dyDescent="0.3">
      <c r="I1460">
        <v>1439</v>
      </c>
      <c r="J1460">
        <v>0.4615809214909008</v>
      </c>
      <c r="K1460">
        <v>7.752892379343324</v>
      </c>
    </row>
    <row r="1461" spans="9:11" x14ac:dyDescent="0.3">
      <c r="I1461">
        <v>1440</v>
      </c>
      <c r="J1461">
        <v>0.4615809214909008</v>
      </c>
      <c r="K1461">
        <v>7.752892379343324</v>
      </c>
    </row>
    <row r="1462" spans="9:11" x14ac:dyDescent="0.3">
      <c r="I1462">
        <v>1441</v>
      </c>
      <c r="J1462">
        <v>0.4615809214909008</v>
      </c>
      <c r="K1462">
        <v>7.752892379343324</v>
      </c>
    </row>
    <row r="1463" spans="9:11" x14ac:dyDescent="0.3">
      <c r="I1463">
        <v>1442</v>
      </c>
      <c r="J1463">
        <v>0.4615809214909008</v>
      </c>
      <c r="K1463">
        <v>7.752892379343324</v>
      </c>
    </row>
    <row r="1464" spans="9:11" x14ac:dyDescent="0.3">
      <c r="I1464">
        <v>1443</v>
      </c>
      <c r="J1464">
        <v>0.4615809214909008</v>
      </c>
      <c r="K1464">
        <v>7.752892379343324</v>
      </c>
    </row>
    <row r="1465" spans="9:11" x14ac:dyDescent="0.3">
      <c r="I1465">
        <v>1444</v>
      </c>
      <c r="J1465">
        <v>0.4615809214909008</v>
      </c>
      <c r="K1465">
        <v>7.752892379343324</v>
      </c>
    </row>
    <row r="1466" spans="9:11" x14ac:dyDescent="0.3">
      <c r="I1466">
        <v>1445</v>
      </c>
      <c r="J1466">
        <v>0.4615809214909008</v>
      </c>
      <c r="K1466">
        <v>7.752892379343324</v>
      </c>
    </row>
    <row r="1467" spans="9:11" x14ac:dyDescent="0.3">
      <c r="I1467">
        <v>1446</v>
      </c>
      <c r="J1467">
        <v>0.4615809214909008</v>
      </c>
      <c r="K1467">
        <v>7.752892379343324</v>
      </c>
    </row>
    <row r="1468" spans="9:11" x14ac:dyDescent="0.3">
      <c r="I1468">
        <v>1447</v>
      </c>
      <c r="J1468">
        <v>0.4615809214909008</v>
      </c>
      <c r="K1468">
        <v>7.752892379343324</v>
      </c>
    </row>
    <row r="1469" spans="9:11" x14ac:dyDescent="0.3">
      <c r="I1469">
        <v>1448</v>
      </c>
      <c r="J1469">
        <v>0.4615809214909008</v>
      </c>
      <c r="K1469">
        <v>7.752892379343324</v>
      </c>
    </row>
    <row r="1470" spans="9:11" x14ac:dyDescent="0.3">
      <c r="I1470">
        <v>1449</v>
      </c>
      <c r="J1470">
        <v>0.4615809214909008</v>
      </c>
      <c r="K1470">
        <v>7.752892379343324</v>
      </c>
    </row>
    <row r="1471" spans="9:11" x14ac:dyDescent="0.3">
      <c r="I1471">
        <v>1450</v>
      </c>
      <c r="J1471">
        <v>0.4615809214909008</v>
      </c>
      <c r="K1471">
        <v>7.752892379343324</v>
      </c>
    </row>
    <row r="1472" spans="9:11" x14ac:dyDescent="0.3">
      <c r="I1472">
        <v>1451</v>
      </c>
      <c r="J1472">
        <v>0.4615809214909008</v>
      </c>
      <c r="K1472">
        <v>7.752892379343324</v>
      </c>
    </row>
    <row r="1473" spans="9:11" x14ac:dyDescent="0.3">
      <c r="I1473">
        <v>1452</v>
      </c>
      <c r="J1473">
        <v>0.4615809214909008</v>
      </c>
      <c r="K1473">
        <v>7.752892379343324</v>
      </c>
    </row>
    <row r="1474" spans="9:11" x14ac:dyDescent="0.3">
      <c r="I1474">
        <v>1453</v>
      </c>
      <c r="J1474">
        <v>0.4615809214909008</v>
      </c>
      <c r="K1474">
        <v>7.752892379343324</v>
      </c>
    </row>
    <row r="1475" spans="9:11" x14ac:dyDescent="0.3">
      <c r="I1475">
        <v>1454</v>
      </c>
      <c r="J1475">
        <v>0.4615809214909008</v>
      </c>
      <c r="K1475">
        <v>7.752892379343324</v>
      </c>
    </row>
    <row r="1476" spans="9:11" x14ac:dyDescent="0.3">
      <c r="I1476">
        <v>1455</v>
      </c>
      <c r="J1476">
        <v>0.4615809214909008</v>
      </c>
      <c r="K1476">
        <v>7.752892379343324</v>
      </c>
    </row>
    <row r="1477" spans="9:11" x14ac:dyDescent="0.3">
      <c r="I1477">
        <v>1456</v>
      </c>
      <c r="J1477">
        <v>0.4615809214909008</v>
      </c>
      <c r="K1477">
        <v>7.752892379343324</v>
      </c>
    </row>
    <row r="1478" spans="9:11" x14ac:dyDescent="0.3">
      <c r="I1478">
        <v>1457</v>
      </c>
      <c r="J1478">
        <v>0.4615809214909008</v>
      </c>
      <c r="K1478">
        <v>7.752892379343324</v>
      </c>
    </row>
    <row r="1479" spans="9:11" x14ac:dyDescent="0.3">
      <c r="I1479">
        <v>1458</v>
      </c>
      <c r="J1479">
        <v>0.4615809214909008</v>
      </c>
      <c r="K1479">
        <v>7.752892379343324</v>
      </c>
    </row>
    <row r="1480" spans="9:11" x14ac:dyDescent="0.3">
      <c r="I1480">
        <v>1459</v>
      </c>
      <c r="J1480">
        <v>0.4615809214909008</v>
      </c>
      <c r="K1480">
        <v>7.752892379343324</v>
      </c>
    </row>
    <row r="1481" spans="9:11" x14ac:dyDescent="0.3">
      <c r="I1481">
        <v>1460</v>
      </c>
      <c r="J1481">
        <v>0.4615809214909008</v>
      </c>
      <c r="K1481">
        <v>7.752892379343324</v>
      </c>
    </row>
    <row r="1482" spans="9:11" x14ac:dyDescent="0.3">
      <c r="I1482">
        <v>1461</v>
      </c>
      <c r="J1482">
        <v>0.4615809214909008</v>
      </c>
      <c r="K1482">
        <v>7.752892379343324</v>
      </c>
    </row>
    <row r="1483" spans="9:11" x14ac:dyDescent="0.3">
      <c r="I1483">
        <v>1462</v>
      </c>
      <c r="J1483">
        <v>0.4615809214909008</v>
      </c>
      <c r="K1483">
        <v>7.752892379343324</v>
      </c>
    </row>
    <row r="1484" spans="9:11" x14ac:dyDescent="0.3">
      <c r="I1484">
        <v>1463</v>
      </c>
      <c r="J1484">
        <v>0.4615809214909008</v>
      </c>
      <c r="K1484">
        <v>7.752892379343324</v>
      </c>
    </row>
    <row r="1485" spans="9:11" x14ac:dyDescent="0.3">
      <c r="I1485">
        <v>1464</v>
      </c>
      <c r="J1485">
        <v>0.4615809214909008</v>
      </c>
      <c r="K1485">
        <v>7.752892379343324</v>
      </c>
    </row>
    <row r="1486" spans="9:11" x14ac:dyDescent="0.3">
      <c r="I1486">
        <v>1465</v>
      </c>
      <c r="J1486">
        <v>0.4615809214909008</v>
      </c>
      <c r="K1486">
        <v>7.752892379343324</v>
      </c>
    </row>
    <row r="1487" spans="9:11" x14ac:dyDescent="0.3">
      <c r="I1487">
        <v>1466</v>
      </c>
      <c r="J1487">
        <v>0.4615809214909008</v>
      </c>
      <c r="K1487">
        <v>7.752892379343324</v>
      </c>
    </row>
    <row r="1488" spans="9:11" x14ac:dyDescent="0.3">
      <c r="I1488">
        <v>1467</v>
      </c>
      <c r="J1488">
        <v>0.4615809214909008</v>
      </c>
      <c r="K1488">
        <v>7.752892379343324</v>
      </c>
    </row>
    <row r="1489" spans="9:11" x14ac:dyDescent="0.3">
      <c r="I1489">
        <v>1468</v>
      </c>
      <c r="J1489">
        <v>0.4615809214909008</v>
      </c>
      <c r="K1489">
        <v>7.752892379343324</v>
      </c>
    </row>
    <row r="1490" spans="9:11" x14ac:dyDescent="0.3">
      <c r="I1490">
        <v>1469</v>
      </c>
      <c r="J1490">
        <v>0.4615809214909008</v>
      </c>
      <c r="K1490">
        <v>7.752892379343324</v>
      </c>
    </row>
    <row r="1491" spans="9:11" x14ac:dyDescent="0.3">
      <c r="I1491">
        <v>1470</v>
      </c>
      <c r="J1491">
        <v>0.4615809214909008</v>
      </c>
      <c r="K1491">
        <v>7.752892379343324</v>
      </c>
    </row>
    <row r="1492" spans="9:11" x14ac:dyDescent="0.3">
      <c r="I1492">
        <v>1471</v>
      </c>
      <c r="J1492">
        <v>0.4615809214909008</v>
      </c>
      <c r="K1492">
        <v>7.752892379343324</v>
      </c>
    </row>
    <row r="1493" spans="9:11" x14ac:dyDescent="0.3">
      <c r="I1493">
        <v>1472</v>
      </c>
      <c r="J1493">
        <v>0.4615809214909008</v>
      </c>
      <c r="K1493">
        <v>7.752892379343324</v>
      </c>
    </row>
    <row r="1494" spans="9:11" x14ac:dyDescent="0.3">
      <c r="I1494">
        <v>1473</v>
      </c>
      <c r="J1494">
        <v>0.4615809214909008</v>
      </c>
      <c r="K1494">
        <v>7.752892379343324</v>
      </c>
    </row>
    <row r="1495" spans="9:11" x14ac:dyDescent="0.3">
      <c r="I1495">
        <v>1474</v>
      </c>
      <c r="J1495">
        <v>0.4615809214909008</v>
      </c>
      <c r="K1495">
        <v>7.752892379343324</v>
      </c>
    </row>
    <row r="1496" spans="9:11" x14ac:dyDescent="0.3">
      <c r="I1496">
        <v>1475</v>
      </c>
      <c r="J1496">
        <v>0.4615809214909008</v>
      </c>
      <c r="K1496">
        <v>7.752892379343324</v>
      </c>
    </row>
    <row r="1497" spans="9:11" x14ac:dyDescent="0.3">
      <c r="I1497">
        <v>1476</v>
      </c>
      <c r="J1497">
        <v>0.4615809214909008</v>
      </c>
      <c r="K1497">
        <v>7.752892379343324</v>
      </c>
    </row>
    <row r="1498" spans="9:11" x14ac:dyDescent="0.3">
      <c r="I1498">
        <v>1477</v>
      </c>
      <c r="J1498">
        <v>0.4615809214909008</v>
      </c>
      <c r="K1498">
        <v>7.752892379343324</v>
      </c>
    </row>
    <row r="1499" spans="9:11" x14ac:dyDescent="0.3">
      <c r="I1499">
        <v>1478</v>
      </c>
      <c r="J1499">
        <v>0.4615809214909008</v>
      </c>
      <c r="K1499">
        <v>7.752892379343324</v>
      </c>
    </row>
    <row r="1500" spans="9:11" x14ac:dyDescent="0.3">
      <c r="I1500">
        <v>1479</v>
      </c>
      <c r="J1500">
        <v>0.4615809214909008</v>
      </c>
      <c r="K1500">
        <v>7.752892379343324</v>
      </c>
    </row>
    <row r="1501" spans="9:11" x14ac:dyDescent="0.3">
      <c r="I1501">
        <v>1480</v>
      </c>
      <c r="J1501">
        <v>0.4615809214909008</v>
      </c>
      <c r="K1501">
        <v>7.752892379343324</v>
      </c>
    </row>
    <row r="1502" spans="9:11" x14ac:dyDescent="0.3">
      <c r="I1502">
        <v>1481</v>
      </c>
      <c r="J1502">
        <v>0.4615809214909008</v>
      </c>
      <c r="K1502">
        <v>7.752892379343324</v>
      </c>
    </row>
    <row r="1503" spans="9:11" x14ac:dyDescent="0.3">
      <c r="I1503">
        <v>1482</v>
      </c>
      <c r="J1503">
        <v>0.4615809214909008</v>
      </c>
      <c r="K1503">
        <v>7.752892379343324</v>
      </c>
    </row>
    <row r="1504" spans="9:11" x14ac:dyDescent="0.3">
      <c r="I1504">
        <v>1483</v>
      </c>
      <c r="J1504">
        <v>0.4615809214909008</v>
      </c>
      <c r="K1504">
        <v>7.752892379343324</v>
      </c>
    </row>
    <row r="1505" spans="9:11" x14ac:dyDescent="0.3">
      <c r="I1505">
        <v>1484</v>
      </c>
      <c r="J1505">
        <v>0.4615809214909008</v>
      </c>
      <c r="K1505">
        <v>7.752892379343324</v>
      </c>
    </row>
    <row r="1506" spans="9:11" x14ac:dyDescent="0.3">
      <c r="I1506">
        <v>1485</v>
      </c>
      <c r="J1506">
        <v>0.4615809214909008</v>
      </c>
      <c r="K1506">
        <v>7.752892379343324</v>
      </c>
    </row>
    <row r="1507" spans="9:11" x14ac:dyDescent="0.3">
      <c r="I1507">
        <v>1486</v>
      </c>
      <c r="J1507">
        <v>0.4615809214909008</v>
      </c>
      <c r="K1507">
        <v>7.752892379343324</v>
      </c>
    </row>
    <row r="1508" spans="9:11" x14ac:dyDescent="0.3">
      <c r="I1508">
        <v>1487</v>
      </c>
      <c r="J1508">
        <v>0.4615809214909008</v>
      </c>
      <c r="K1508">
        <v>7.752892379343324</v>
      </c>
    </row>
    <row r="1509" spans="9:11" x14ac:dyDescent="0.3">
      <c r="I1509">
        <v>1488</v>
      </c>
      <c r="J1509">
        <v>0.4615809214909008</v>
      </c>
      <c r="K1509">
        <v>7.752892379343324</v>
      </c>
    </row>
    <row r="1510" spans="9:11" x14ac:dyDescent="0.3">
      <c r="I1510">
        <v>1489</v>
      </c>
      <c r="J1510">
        <v>0.4615809214909008</v>
      </c>
      <c r="K1510">
        <v>7.752892379343324</v>
      </c>
    </row>
    <row r="1511" spans="9:11" x14ac:dyDescent="0.3">
      <c r="I1511">
        <v>1490</v>
      </c>
      <c r="J1511">
        <v>0.4615809214909008</v>
      </c>
      <c r="K1511">
        <v>7.752892379343324</v>
      </c>
    </row>
    <row r="1512" spans="9:11" x14ac:dyDescent="0.3">
      <c r="I1512">
        <v>1491</v>
      </c>
      <c r="J1512">
        <v>0.4615809214909008</v>
      </c>
      <c r="K1512">
        <v>7.752892379343324</v>
      </c>
    </row>
    <row r="1513" spans="9:11" x14ac:dyDescent="0.3">
      <c r="I1513">
        <v>1492</v>
      </c>
      <c r="J1513">
        <v>0.4615809214909008</v>
      </c>
      <c r="K1513">
        <v>7.752892379343324</v>
      </c>
    </row>
    <row r="1514" spans="9:11" x14ac:dyDescent="0.3">
      <c r="I1514">
        <v>1493</v>
      </c>
      <c r="J1514">
        <v>0.4615809214909008</v>
      </c>
      <c r="K1514">
        <v>7.752892379343324</v>
      </c>
    </row>
    <row r="1515" spans="9:11" x14ac:dyDescent="0.3">
      <c r="I1515">
        <v>1494</v>
      </c>
      <c r="J1515">
        <v>0.4615809214909008</v>
      </c>
      <c r="K1515">
        <v>7.752892379343324</v>
      </c>
    </row>
    <row r="1516" spans="9:11" x14ac:dyDescent="0.3">
      <c r="I1516">
        <v>1495</v>
      </c>
      <c r="J1516">
        <v>0.4615809214909008</v>
      </c>
      <c r="K1516">
        <v>7.752892379343324</v>
      </c>
    </row>
    <row r="1517" spans="9:11" x14ac:dyDescent="0.3">
      <c r="I1517">
        <v>1496</v>
      </c>
      <c r="J1517">
        <v>0.4615809214909008</v>
      </c>
      <c r="K1517">
        <v>7.752892379343324</v>
      </c>
    </row>
    <row r="1518" spans="9:11" x14ac:dyDescent="0.3">
      <c r="I1518">
        <v>1497</v>
      </c>
      <c r="J1518">
        <v>0.4615809214909008</v>
      </c>
      <c r="K1518">
        <v>7.752892379343324</v>
      </c>
    </row>
    <row r="1519" spans="9:11" x14ac:dyDescent="0.3">
      <c r="I1519">
        <v>1498</v>
      </c>
      <c r="J1519">
        <v>0.4615809214909008</v>
      </c>
      <c r="K1519">
        <v>7.752892379343324</v>
      </c>
    </row>
    <row r="1520" spans="9:11" x14ac:dyDescent="0.3">
      <c r="I1520">
        <v>1499</v>
      </c>
      <c r="J1520">
        <v>0.4615809214909008</v>
      </c>
      <c r="K1520">
        <v>7.752892379343324</v>
      </c>
    </row>
    <row r="1521" spans="9:11" x14ac:dyDescent="0.3">
      <c r="I1521">
        <v>1500</v>
      </c>
      <c r="J1521">
        <v>0.4615809214909008</v>
      </c>
      <c r="K1521">
        <v>7.752892379343324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RENATA</vt:lpstr>
      <vt:lpstr>ACI</vt:lpstr>
      <vt:lpstr>SQUAREPHARMA</vt:lpstr>
      <vt:lpstr>DSEX</vt:lpstr>
      <vt:lpstr>RRR</vt:lpstr>
      <vt:lpstr>Lanka-SQUAREPHARMA</vt:lpstr>
      <vt:lpstr>Lanka RENATA</vt:lpstr>
      <vt:lpstr>Lanka ACI</vt:lpstr>
      <vt:lpstr>DDM</vt:lpstr>
      <vt:lpstr>FCFE SQUAREPHARMA</vt:lpstr>
      <vt:lpstr>FCFE RENATA</vt:lpstr>
      <vt:lpstr>FCFE ACI</vt:lpstr>
      <vt:lpstr>Beta ACI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Ibrahim Khalil</cp:lastModifiedBy>
  <dcterms:created xsi:type="dcterms:W3CDTF">2024-05-09T12:36:34Z</dcterms:created>
  <dcterms:modified xsi:type="dcterms:W3CDTF">2024-06-19T03:23:26Z</dcterms:modified>
</cp:coreProperties>
</file>