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88ba3364df1b91/Documents/"/>
    </mc:Choice>
  </mc:AlternateContent>
  <xr:revisionPtr revIDLastSave="48" documentId="8_{C49A3319-42E0-4F3A-AD9E-65FF589EE753}" xr6:coauthVersionLast="47" xr6:coauthVersionMax="47" xr10:uidLastSave="{A0DA47DF-418F-4E05-B291-5645F1BA636E}"/>
  <bookViews>
    <workbookView xWindow="-108" yWindow="-108" windowWidth="23256" windowHeight="12456" xr2:uid="{18233928-25CD-49D6-A09D-6A26D12BC574}"/>
  </bookViews>
  <sheets>
    <sheet name="Basic Functions" sheetId="1" r:id="rId1"/>
    <sheet name="VLOOKUP and 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J9" i="2"/>
  <c r="J18" i="2"/>
  <c r="J14" i="2"/>
  <c r="J19" i="2"/>
  <c r="I13" i="1"/>
  <c r="L13" i="1"/>
  <c r="I10" i="1"/>
  <c r="I7" i="1"/>
  <c r="I6" i="1"/>
  <c r="J7" i="2"/>
  <c r="J10" i="2"/>
  <c r="J8" i="2"/>
  <c r="J11" i="2"/>
  <c r="J17" i="2"/>
  <c r="J5" i="2"/>
  <c r="J15" i="2"/>
  <c r="J16" i="2"/>
  <c r="L6" i="1"/>
  <c r="L16" i="1"/>
  <c r="I18" i="1"/>
  <c r="J6" i="2"/>
  <c r="L17" i="1"/>
  <c r="I17" i="1"/>
  <c r="I16" i="1"/>
</calcChain>
</file>

<file path=xl/sharedStrings.xml><?xml version="1.0" encoding="utf-8"?>
<sst xmlns="http://schemas.openxmlformats.org/spreadsheetml/2006/main" count="244" uniqueCount="97">
  <si>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</si>
  <si>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</si>
  <si>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</si>
  <si>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</si>
  <si>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</si>
  <si>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</si>
  <si>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SUM</t>
  </si>
  <si>
    <t>Total Price</t>
  </si>
  <si>
    <t>COUNT</t>
  </si>
  <si>
    <t>AVERAGE</t>
  </si>
  <si>
    <t>Average Total Price</t>
  </si>
  <si>
    <t>Maximum Unit Price</t>
  </si>
  <si>
    <t>Minimum Unit Price</t>
  </si>
  <si>
    <t>SUMIF</t>
  </si>
  <si>
    <t>Total Quantity</t>
  </si>
  <si>
    <t>Maximum Quantity</t>
  </si>
  <si>
    <t>Total Price for Food and Beverage</t>
  </si>
  <si>
    <t>COUNTIF</t>
  </si>
  <si>
    <t>Count of Product with quantity &lt;8</t>
  </si>
  <si>
    <t>AVERAGEIF</t>
  </si>
  <si>
    <t>Maximum price of Sports and travel</t>
  </si>
  <si>
    <t>Minimum Price of home and lifestyle</t>
  </si>
  <si>
    <t>PRODUCTS</t>
  </si>
  <si>
    <t>UNIT PRICE</t>
  </si>
  <si>
    <t>QUANTITY</t>
  </si>
  <si>
    <t>MAXIFS &amp; MINIFS</t>
  </si>
  <si>
    <t>MAX &amp; MIN</t>
  </si>
  <si>
    <t>CATEGORY</t>
  </si>
  <si>
    <t>TOTAL PRICE</t>
  </si>
  <si>
    <t>Face Cream</t>
  </si>
  <si>
    <t>Phone Charger</t>
  </si>
  <si>
    <t>Vases</t>
  </si>
  <si>
    <t>Lipstick</t>
  </si>
  <si>
    <t>Athletic Socks</t>
  </si>
  <si>
    <t>Wireless Mouse</t>
  </si>
  <si>
    <t>Screen Protectors</t>
  </si>
  <si>
    <t>Wall Hooks</t>
  </si>
  <si>
    <t>Moisturiser</t>
  </si>
  <si>
    <t>Tea Powder</t>
  </si>
  <si>
    <t>Hairbands</t>
  </si>
  <si>
    <t>Phone Cases</t>
  </si>
  <si>
    <t>Earbuds</t>
  </si>
  <si>
    <t>Bottle  Water</t>
  </si>
  <si>
    <t>Dental floss</t>
  </si>
  <si>
    <t>Neck Pillow</t>
  </si>
  <si>
    <t>Face Wash</t>
  </si>
  <si>
    <t>Soccer Ball</t>
  </si>
  <si>
    <t>Mufffins</t>
  </si>
  <si>
    <t>Utensils</t>
  </si>
  <si>
    <t>Keyboard Covers</t>
  </si>
  <si>
    <t>Body Lotion</t>
  </si>
  <si>
    <t>Wall Art</t>
  </si>
  <si>
    <t>USB Cables</t>
  </si>
  <si>
    <t>Shoes</t>
  </si>
  <si>
    <t>Basket</t>
  </si>
  <si>
    <t>Earings</t>
  </si>
  <si>
    <t>Necklace</t>
  </si>
  <si>
    <t>Juice</t>
  </si>
  <si>
    <t>Mouth Wash</t>
  </si>
  <si>
    <t>Bracelets</t>
  </si>
  <si>
    <t>Adapter</t>
  </si>
  <si>
    <t>Tissue</t>
  </si>
  <si>
    <t>Face Mask</t>
  </si>
  <si>
    <t>Cookies</t>
  </si>
  <si>
    <t>Passport Holder</t>
  </si>
  <si>
    <t>Packing Cubes</t>
  </si>
  <si>
    <t>Remote</t>
  </si>
  <si>
    <t>Serum</t>
  </si>
  <si>
    <t>Tea Towels</t>
  </si>
  <si>
    <t>Soap sets</t>
  </si>
  <si>
    <t>Small Planters</t>
  </si>
  <si>
    <t>Earplugs</t>
  </si>
  <si>
    <t>Coffee Powder</t>
  </si>
  <si>
    <t>Eye Shadow</t>
  </si>
  <si>
    <t>Tablet Stand</t>
  </si>
  <si>
    <t>Hair Oils</t>
  </si>
  <si>
    <t>Crackers</t>
  </si>
  <si>
    <t>CFL</t>
  </si>
  <si>
    <t>Total Price of Product with ID 130</t>
  </si>
  <si>
    <t>Unit Price of Product with 115</t>
  </si>
  <si>
    <t>Retrieve Category of Moisturiser</t>
  </si>
  <si>
    <t>Quantity of Product Body Lotion</t>
  </si>
  <si>
    <t xml:space="preserve">Check Product ID 150 Exists </t>
  </si>
  <si>
    <t>HLOOKUP</t>
  </si>
  <si>
    <t>Retrieve Product in 25 th row</t>
  </si>
  <si>
    <t>Find product of ID 139</t>
  </si>
  <si>
    <t>Find the total price in 8th row</t>
  </si>
  <si>
    <t>Find Category in 18 th row</t>
  </si>
  <si>
    <t>Find Unit Price in 20 th row</t>
  </si>
  <si>
    <t>Find the Product that has highest quantity</t>
  </si>
  <si>
    <t>Find the Product which has highest Total Price</t>
  </si>
  <si>
    <t xml:space="preserve"> Product with ID 120</t>
  </si>
  <si>
    <r>
      <t xml:space="preserve">                              </t>
    </r>
    <r>
      <rPr>
        <sz val="16"/>
        <color theme="1"/>
        <rFont val="Baskerville Old Face"/>
        <family val="1"/>
      </rPr>
      <t xml:space="preserve">             </t>
    </r>
    <r>
      <rPr>
        <sz val="18"/>
        <color theme="1"/>
        <rFont val="Baskerville Old Face"/>
        <family val="1"/>
      </rPr>
      <t xml:space="preserve"> VLOOKUP</t>
    </r>
  </si>
  <si>
    <t>Average Total Price of Fashion accessories</t>
  </si>
  <si>
    <t>No:of Products</t>
  </si>
  <si>
    <t>PRODUCT ID</t>
  </si>
  <si>
    <t xml:space="preserve">                                               Check and retrieve the Product with Unit Price less than 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</si>
</sst>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skerville Old Face"/>
      <family val="1"/>
    </font>
    <font>
      <sz val="12"/>
      <color theme="1"/>
      <name val="Baskerville Old Face"/>
      <family val="1"/>
    </font>
    <font>
      <sz val="18"/>
      <color theme="1"/>
      <name val="Baskerville Old Face"/>
      <family val="1"/>
    </font>
    <font>
      <sz val="16"/>
      <color theme="1"/>
      <name val="Baskerville Old Face"/>
      <family val="1"/>
    </font>
    <font>
      <b/>
      <sz val="12"/>
      <color theme="1"/>
      <name val="Calibri"/>
      <family val="2"/>
      <scheme val="minor"/>
    </font>
    <font>
      <sz val="11"/>
      <color theme="1"/>
      <name val="Californian FB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7" tint="0.40000610370189521"/>
        </stop>
      </gradient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19" fillId="0" borderId="1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20" xfId="0" applyFont="1" applyBorder="1"/>
    <xf numFmtId="0" fontId="20" fillId="0" borderId="23" xfId="0" applyFont="1" applyBorder="1"/>
    <xf numFmtId="0" fontId="24" fillId="0" borderId="0" xfId="0" applyFont="1"/>
    <xf numFmtId="0" fontId="23" fillId="34" borderId="14" xfId="0" applyFont="1" applyFill="1" applyBorder="1" applyAlignment="1">
      <alignment horizontal="center"/>
    </xf>
    <xf numFmtId="0" fontId="23" fillId="34" borderId="1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3" fillId="33" borderId="14" xfId="0" applyFont="1" applyFill="1" applyBorder="1" applyAlignment="1">
      <alignment horizontal="center"/>
    </xf>
    <xf numFmtId="0" fontId="23" fillId="33" borderId="15" xfId="0" applyFont="1" applyFill="1" applyBorder="1" applyAlignment="1">
      <alignment horizontal="center"/>
    </xf>
    <xf numFmtId="0" fontId="20" fillId="0" borderId="0" xfId="0" applyFont="1"/>
    <xf numFmtId="0" fontId="20" fillId="0" borderId="19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34" borderId="16" xfId="0" applyFont="1" applyFill="1" applyBorder="1"/>
    <xf numFmtId="0" fontId="20" fillId="34" borderId="17" xfId="0" applyFont="1" applyFill="1" applyBorder="1"/>
    <xf numFmtId="0" fontId="20" fillId="34" borderId="18" xfId="0" applyFont="1" applyFill="1" applyBorder="1"/>
    <xf numFmtId="0" fontId="21" fillId="33" borderId="16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029DB-F60A-41D5-BDD1-A66C96D029DE}" name="Table1" displayName="Table1" ref="A1:F50" totalsRowShown="0" headerRowDxfId="16" dataDxfId="15" tableBorderDxfId="14">
  <autoFilter ref="A1:F50" xr:uid="{FE3029DB-F60A-41D5-BDD1-A66C96D029DE}"/>
  <tableColumns count="6">
    <tableColumn id="1" xr3:uid="{A75D436B-6721-4D1A-9D46-5DB54B615F51}" name="PRODUCT ID" dataDxfId="13"/>
    <tableColumn id="3" xr3:uid="{E21187B5-3CB4-41DA-AE21-2F8C25B694BB}" name="PRODUCTS" dataDxfId="12"/>
    <tableColumn id="6" xr3:uid="{548C3A25-1785-43B7-9B74-8BF8C68B13E5}" name="CATEGORY" dataDxfId="11"/>
    <tableColumn id="7" xr3:uid="{EF4B3C32-F066-4E6C-98EE-D57DE8248DFD}" name="UNIT PRICE" dataDxfId="10"/>
    <tableColumn id="8" xr3:uid="{93FB9FA8-31CC-4E90-A05C-839D178D4409}" name="QUANTITY" dataDxfId="9"/>
    <tableColumn id="9" xr3:uid="{23502A00-D65C-42E8-B0D8-2BA95BB067B0}" name="TOTAL PRICE" dataDxfId="8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D2F69-FA2D-4F22-96F0-DCBF7A0DD199}" name="Table13" displayName="Table13" ref="A1:F50" totalsRowShown="0" headerRowDxfId="7" dataDxfId="6">
  <autoFilter ref="A1:F50" xr:uid="{AC6D2F69-FA2D-4F22-96F0-DCBF7A0DD199}"/>
  <tableColumns count="6">
    <tableColumn id="1" xr3:uid="{6375BD61-0652-4408-9E5A-B9A2E23EAC0E}" name="PRODUCT ID" dataDxfId="5"/>
    <tableColumn id="13" xr3:uid="{CBBB18E4-CA00-4EBB-8A72-490D58FDDCE1}" name="PRODUCTS" dataDxfId="4"/>
    <tableColumn id="5" xr3:uid="{1B7D3EEF-DCA7-4807-B5CF-E61DE8B23E4D}" name="CATEGORY" dataDxfId="3"/>
    <tableColumn id="6" xr3:uid="{C84B8E29-01BB-472B-9944-5C94580898D5}" name="UNIT PRICE" dataDxfId="2"/>
    <tableColumn id="7" xr3:uid="{2EFFB050-9DC4-42CB-BE91-7B5EE9A94A37}" name="QUANTITY" dataDxfId="1"/>
    <tableColumn id="8" xr3:uid="{D749EA7C-3815-4369-B445-731E34F25A7A}" name="TOTAL PRIC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7577-EF77-4627-9305-46F80700C54D}">
  <dimension ref="A1:L50"/>
  <sheetViews>
    <sheetView tabSelected="1" topLeftCell="E1" workbookViewId="0">
      <selection activeCell="M15" sqref="M15"/>
    </sheetView>
  </sheetViews>
  <sheetFormatPr defaultRowHeight="14.4" x14ac:dyDescent="0.3"/>
  <cols>
    <col min="1" max="1" width="19.109375" customWidth="1"/>
    <col min="2" max="2" width="18.77734375" customWidth="1"/>
    <col min="3" max="3" width="28" customWidth="1"/>
    <col min="4" max="4" width="21.33203125" customWidth="1"/>
    <col min="5" max="5" width="15.44140625" customWidth="1"/>
    <col min="6" max="6" width="17.21875" customWidth="1"/>
    <col min="7" max="7" width="19.44140625" customWidth="1"/>
    <col min="8" max="8" width="27.33203125" customWidth="1"/>
    <col min="9" max="9" width="14.6640625" customWidth="1"/>
    <col min="10" max="10" width="7.6640625" customWidth="1"/>
    <col min="11" max="11" width="34.109375" customWidth="1"/>
    <col min="12" max="12" width="11.5546875" customWidth="1"/>
  </cols>
  <sheetData>
    <row r="1" spans="1:12" x14ac:dyDescent="0.3">
      <c r="A1" s="3" t="s">
        <v>95</v>
      </c>
      <c r="B1" s="3" t="s">
        <v>22</v>
      </c>
      <c r="C1" s="3" t="s">
        <v>27</v>
      </c>
      <c r="D1" s="3" t="s">
        <v>23</v>
      </c>
      <c r="E1" s="3" t="s">
        <v>24</v>
      </c>
      <c r="F1" s="3" t="s">
        <v>28</v>
      </c>
    </row>
    <row r="2" spans="1:12" x14ac:dyDescent="0.3">
      <c r="A2">
        <v>101</v>
      </c>
      <c r="B2" t="s">
        <v>29</v>
      </c>
      <c r="C2" t="s">
        <v>0</v>
      </c>
      <c r="D2">
        <v>125</v>
      </c>
      <c r="E2">
        <v>7</v>
      </c>
      <c r="F2">
        <v>548</v>
      </c>
      <c r="G2" s="7"/>
    </row>
    <row r="3" spans="1:12" x14ac:dyDescent="0.3">
      <c r="A3">
        <v>102</v>
      </c>
      <c r="B3" t="s">
        <v>30</v>
      </c>
      <c r="C3" t="s">
        <v>1</v>
      </c>
      <c r="D3">
        <v>200</v>
      </c>
      <c r="E3">
        <v>5</v>
      </c>
      <c r="F3">
        <v>810</v>
      </c>
      <c r="G3" s="7"/>
    </row>
    <row r="4" spans="1:12" x14ac:dyDescent="0.3">
      <c r="A4">
        <v>103</v>
      </c>
      <c r="B4" t="s">
        <v>31</v>
      </c>
      <c r="C4" t="s">
        <v>2</v>
      </c>
      <c r="D4">
        <v>150</v>
      </c>
      <c r="E4">
        <v>7</v>
      </c>
      <c r="F4">
        <v>340</v>
      </c>
      <c r="G4" s="7"/>
    </row>
    <row r="5" spans="1:12" ht="15.6" x14ac:dyDescent="0.3">
      <c r="A5">
        <v>104</v>
      </c>
      <c r="B5" t="s">
        <v>32</v>
      </c>
      <c r="C5" t="s">
        <v>0</v>
      </c>
      <c r="D5">
        <v>120</v>
      </c>
      <c r="E5">
        <v>8</v>
      </c>
      <c r="F5">
        <v>489</v>
      </c>
      <c r="G5" s="7"/>
      <c r="H5" s="8" t="s">
        <v>6</v>
      </c>
      <c r="I5" s="9"/>
      <c r="J5" s="10"/>
      <c r="K5" s="8" t="s">
        <v>13</v>
      </c>
      <c r="L5" s="9"/>
    </row>
    <row r="6" spans="1:12" x14ac:dyDescent="0.3">
      <c r="A6">
        <v>105</v>
      </c>
      <c r="B6" t="s">
        <v>33</v>
      </c>
      <c r="C6" t="s">
        <v>3</v>
      </c>
      <c r="D6">
        <v>180</v>
      </c>
      <c r="E6">
        <v>7</v>
      </c>
      <c r="F6">
        <v>634</v>
      </c>
      <c r="G6" s="7"/>
      <c r="H6" s="2" t="s">
        <v>7</v>
      </c>
      <c r="I6" s="2">
        <f>SUM(Table1[TOTAL PRICE])</f>
        <v>28656</v>
      </c>
      <c r="J6" s="11"/>
      <c r="K6" s="2" t="s">
        <v>16</v>
      </c>
      <c r="L6" s="2">
        <f>SUMIF(Table1[CATEGORY],"Food and beverages",Table1[TOTAL PRICE])</f>
        <v>3196</v>
      </c>
    </row>
    <row r="7" spans="1:12" x14ac:dyDescent="0.3">
      <c r="A7">
        <v>106</v>
      </c>
      <c r="B7" t="s">
        <v>34</v>
      </c>
      <c r="C7" t="s">
        <v>1</v>
      </c>
      <c r="D7">
        <v>250</v>
      </c>
      <c r="E7">
        <v>7</v>
      </c>
      <c r="F7">
        <v>700</v>
      </c>
      <c r="G7" s="7"/>
      <c r="H7" s="2" t="s">
        <v>14</v>
      </c>
      <c r="I7" s="2">
        <f>SUM(Table1[QUANTITY])</f>
        <v>375</v>
      </c>
      <c r="J7" s="11"/>
      <c r="K7" s="1"/>
      <c r="L7" s="2"/>
    </row>
    <row r="8" spans="1:12" x14ac:dyDescent="0.3">
      <c r="A8">
        <v>107</v>
      </c>
      <c r="B8" t="s">
        <v>35</v>
      </c>
      <c r="C8" t="s">
        <v>1</v>
      </c>
      <c r="D8">
        <v>220</v>
      </c>
      <c r="E8">
        <v>6</v>
      </c>
      <c r="F8">
        <v>850</v>
      </c>
      <c r="G8" s="7"/>
      <c r="H8" s="1"/>
      <c r="I8" s="1"/>
      <c r="J8" s="11"/>
      <c r="K8" s="1"/>
      <c r="L8" s="2"/>
    </row>
    <row r="9" spans="1:12" ht="15.6" x14ac:dyDescent="0.3">
      <c r="A9">
        <v>108</v>
      </c>
      <c r="B9" t="s">
        <v>36</v>
      </c>
      <c r="C9" t="s">
        <v>2</v>
      </c>
      <c r="D9">
        <v>100</v>
      </c>
      <c r="E9">
        <v>10</v>
      </c>
      <c r="F9">
        <v>775</v>
      </c>
      <c r="G9" s="7"/>
      <c r="H9" s="13" t="s">
        <v>8</v>
      </c>
      <c r="I9" s="14"/>
      <c r="J9" s="11"/>
      <c r="K9" s="13" t="s">
        <v>17</v>
      </c>
      <c r="L9" s="14"/>
    </row>
    <row r="10" spans="1:12" x14ac:dyDescent="0.3">
      <c r="A10">
        <v>109</v>
      </c>
      <c r="B10" t="s">
        <v>37</v>
      </c>
      <c r="C10" t="s">
        <v>0</v>
      </c>
      <c r="D10">
        <v>180</v>
      </c>
      <c r="E10">
        <v>7</v>
      </c>
      <c r="F10">
        <v>764</v>
      </c>
      <c r="G10" s="7"/>
      <c r="H10" s="2" t="s">
        <v>94</v>
      </c>
      <c r="I10" s="2">
        <f>COUNT(Table1[PRODUCT ID])</f>
        <v>49</v>
      </c>
      <c r="J10" s="11"/>
      <c r="K10" s="2" t="s">
        <v>18</v>
      </c>
      <c r="L10" s="2">
        <f>COUNTIF(Table1[QUANTITY],"&lt;10")</f>
        <v>39</v>
      </c>
    </row>
    <row r="11" spans="1:12" x14ac:dyDescent="0.3">
      <c r="A11">
        <v>110</v>
      </c>
      <c r="B11" t="s">
        <v>38</v>
      </c>
      <c r="C11" t="s">
        <v>4</v>
      </c>
      <c r="D11">
        <v>90</v>
      </c>
      <c r="E11">
        <v>12</v>
      </c>
      <c r="F11">
        <v>176</v>
      </c>
      <c r="G11" s="7"/>
      <c r="H11" s="1"/>
      <c r="I11" s="2"/>
      <c r="J11" s="11"/>
      <c r="K11" s="1"/>
      <c r="L11" s="2"/>
    </row>
    <row r="12" spans="1:12" ht="15.6" x14ac:dyDescent="0.3">
      <c r="A12">
        <v>111</v>
      </c>
      <c r="B12" t="s">
        <v>39</v>
      </c>
      <c r="C12" t="s">
        <v>5</v>
      </c>
      <c r="D12">
        <v>50</v>
      </c>
      <c r="E12">
        <v>8</v>
      </c>
      <c r="F12">
        <v>250</v>
      </c>
      <c r="G12" s="7"/>
      <c r="H12" s="8" t="s">
        <v>9</v>
      </c>
      <c r="I12" s="9"/>
      <c r="J12" s="11"/>
      <c r="K12" s="8" t="s">
        <v>19</v>
      </c>
      <c r="L12" s="9"/>
    </row>
    <row r="13" spans="1:12" x14ac:dyDescent="0.3">
      <c r="A13">
        <v>112</v>
      </c>
      <c r="B13" t="s">
        <v>40</v>
      </c>
      <c r="C13" t="s">
        <v>1</v>
      </c>
      <c r="D13">
        <v>110</v>
      </c>
      <c r="E13">
        <v>15</v>
      </c>
      <c r="F13">
        <v>350</v>
      </c>
      <c r="G13" s="7"/>
      <c r="H13" s="2" t="s">
        <v>10</v>
      </c>
      <c r="I13" s="2">
        <f>AVERAGE(Table1[TOTAL PRICE])</f>
        <v>584.81632653061229</v>
      </c>
      <c r="J13" s="11"/>
      <c r="K13" s="2" t="s">
        <v>93</v>
      </c>
      <c r="L13" s="2">
        <f>AVERAGEIF(C2:C50,"Fashion accessories",Table1[TOTAL PRICE])</f>
        <v>620</v>
      </c>
    </row>
    <row r="14" spans="1:12" x14ac:dyDescent="0.3">
      <c r="A14">
        <v>113</v>
      </c>
      <c r="B14" t="s">
        <v>41</v>
      </c>
      <c r="C14" t="s">
        <v>1</v>
      </c>
      <c r="D14">
        <v>125</v>
      </c>
      <c r="E14">
        <v>5</v>
      </c>
      <c r="F14">
        <v>400</v>
      </c>
      <c r="G14" s="7"/>
      <c r="H14" s="1"/>
      <c r="I14" s="2"/>
      <c r="J14" s="11"/>
      <c r="K14" s="1"/>
      <c r="L14" s="2"/>
    </row>
    <row r="15" spans="1:12" ht="15.6" x14ac:dyDescent="0.3">
      <c r="A15">
        <v>114</v>
      </c>
      <c r="B15" t="s">
        <v>42</v>
      </c>
      <c r="C15" t="s">
        <v>4</v>
      </c>
      <c r="D15">
        <v>130</v>
      </c>
      <c r="E15">
        <v>10</v>
      </c>
      <c r="F15">
        <v>300</v>
      </c>
      <c r="G15" s="7"/>
      <c r="H15" s="13" t="s">
        <v>26</v>
      </c>
      <c r="I15" s="14"/>
      <c r="J15" s="11"/>
      <c r="K15" s="13" t="s">
        <v>25</v>
      </c>
      <c r="L15" s="14"/>
    </row>
    <row r="16" spans="1:12" x14ac:dyDescent="0.3">
      <c r="A16">
        <v>115</v>
      </c>
      <c r="B16" t="s">
        <v>43</v>
      </c>
      <c r="C16" t="s">
        <v>0</v>
      </c>
      <c r="D16">
        <v>200</v>
      </c>
      <c r="E16">
        <v>10</v>
      </c>
      <c r="F16">
        <v>450</v>
      </c>
      <c r="G16" s="7"/>
      <c r="H16" s="2" t="s">
        <v>11</v>
      </c>
      <c r="I16" s="2">
        <f>MAX(Table1[UNIT PRICE])</f>
        <v>550</v>
      </c>
      <c r="J16" s="11"/>
      <c r="K16" s="2" t="s">
        <v>20</v>
      </c>
      <c r="L16" s="2">
        <f>_xlfn.MAXIFS(Table1[TOTAL PRICE],Table1[CATEGORY],"Sports and travel")</f>
        <v>870</v>
      </c>
    </row>
    <row r="17" spans="1:12" x14ac:dyDescent="0.3">
      <c r="A17">
        <v>116</v>
      </c>
      <c r="B17" t="s">
        <v>44</v>
      </c>
      <c r="C17" t="s">
        <v>3</v>
      </c>
      <c r="D17">
        <v>260</v>
      </c>
      <c r="E17">
        <v>6</v>
      </c>
      <c r="F17">
        <v>700</v>
      </c>
      <c r="G17" s="7"/>
      <c r="H17" s="2" t="s">
        <v>12</v>
      </c>
      <c r="I17" s="2">
        <f>MIN(Table1[UNIT PRICE])</f>
        <v>50</v>
      </c>
      <c r="J17" s="11"/>
      <c r="K17" s="2" t="s">
        <v>21</v>
      </c>
      <c r="L17" s="2">
        <f>_xlfn.MINIFS(Table1[TOTAL PRICE],Table1[CATEGORY],"Home and lifestyle")</f>
        <v>340</v>
      </c>
    </row>
    <row r="18" spans="1:12" x14ac:dyDescent="0.3">
      <c r="A18">
        <v>117</v>
      </c>
      <c r="B18" t="s">
        <v>45</v>
      </c>
      <c r="C18" t="s">
        <v>0</v>
      </c>
      <c r="D18">
        <v>160</v>
      </c>
      <c r="E18">
        <v>7</v>
      </c>
      <c r="F18">
        <v>450</v>
      </c>
      <c r="G18" s="7"/>
      <c r="H18" s="2" t="s">
        <v>15</v>
      </c>
      <c r="I18" s="2">
        <f>MAX(Table1[QUANTITY])</f>
        <v>15</v>
      </c>
      <c r="J18" s="12"/>
      <c r="K18" s="1"/>
      <c r="L18" s="1"/>
    </row>
    <row r="19" spans="1:12" x14ac:dyDescent="0.3">
      <c r="A19">
        <v>118</v>
      </c>
      <c r="B19" t="s">
        <v>46</v>
      </c>
      <c r="C19" t="s">
        <v>3</v>
      </c>
      <c r="D19">
        <v>140</v>
      </c>
      <c r="E19">
        <v>6</v>
      </c>
      <c r="F19">
        <v>350</v>
      </c>
      <c r="G19" s="7"/>
    </row>
    <row r="20" spans="1:12" x14ac:dyDescent="0.3">
      <c r="A20">
        <v>119</v>
      </c>
      <c r="B20" t="s">
        <v>47</v>
      </c>
      <c r="C20" t="s">
        <v>4</v>
      </c>
      <c r="D20">
        <v>130</v>
      </c>
      <c r="E20">
        <v>8</v>
      </c>
      <c r="F20">
        <v>700</v>
      </c>
      <c r="G20" s="7"/>
    </row>
    <row r="21" spans="1:12" x14ac:dyDescent="0.3">
      <c r="A21">
        <v>120</v>
      </c>
      <c r="B21" t="s">
        <v>48</v>
      </c>
      <c r="C21" t="s">
        <v>2</v>
      </c>
      <c r="D21">
        <v>270</v>
      </c>
      <c r="E21">
        <v>12</v>
      </c>
      <c r="F21">
        <v>650</v>
      </c>
      <c r="G21" s="7"/>
    </row>
    <row r="22" spans="1:12" x14ac:dyDescent="0.3">
      <c r="A22">
        <v>121</v>
      </c>
      <c r="B22" t="s">
        <v>49</v>
      </c>
      <c r="C22" t="s">
        <v>1</v>
      </c>
      <c r="D22">
        <v>230</v>
      </c>
      <c r="E22">
        <v>5</v>
      </c>
      <c r="F22">
        <v>800</v>
      </c>
      <c r="G22" s="7"/>
    </row>
    <row r="23" spans="1:12" x14ac:dyDescent="0.3">
      <c r="A23">
        <v>122</v>
      </c>
      <c r="B23" t="s">
        <v>50</v>
      </c>
      <c r="C23" t="s">
        <v>0</v>
      </c>
      <c r="D23">
        <v>150</v>
      </c>
      <c r="E23">
        <v>10</v>
      </c>
      <c r="F23">
        <v>460</v>
      </c>
      <c r="G23" s="7"/>
    </row>
    <row r="24" spans="1:12" x14ac:dyDescent="0.3">
      <c r="A24">
        <v>123</v>
      </c>
      <c r="B24" t="s">
        <v>51</v>
      </c>
      <c r="C24" t="s">
        <v>2</v>
      </c>
      <c r="D24">
        <v>250</v>
      </c>
      <c r="E24">
        <v>6</v>
      </c>
      <c r="F24">
        <v>600</v>
      </c>
      <c r="G24" s="7"/>
    </row>
    <row r="25" spans="1:12" x14ac:dyDescent="0.3">
      <c r="A25">
        <v>124</v>
      </c>
      <c r="B25" t="s">
        <v>52</v>
      </c>
      <c r="C25" t="s">
        <v>1</v>
      </c>
      <c r="D25">
        <v>300</v>
      </c>
      <c r="E25">
        <v>5</v>
      </c>
      <c r="F25">
        <v>770</v>
      </c>
      <c r="G25" s="7"/>
    </row>
    <row r="26" spans="1:12" x14ac:dyDescent="0.3">
      <c r="A26">
        <v>125</v>
      </c>
      <c r="B26" t="s">
        <v>53</v>
      </c>
      <c r="C26" t="s">
        <v>3</v>
      </c>
      <c r="D26">
        <v>500</v>
      </c>
      <c r="E26">
        <v>9</v>
      </c>
      <c r="F26">
        <v>820</v>
      </c>
      <c r="G26" s="7"/>
    </row>
    <row r="27" spans="1:12" x14ac:dyDescent="0.3">
      <c r="A27">
        <v>126</v>
      </c>
      <c r="B27" t="s">
        <v>54</v>
      </c>
      <c r="C27" t="s">
        <v>2</v>
      </c>
      <c r="D27">
        <v>170</v>
      </c>
      <c r="E27">
        <v>8</v>
      </c>
      <c r="F27">
        <v>550</v>
      </c>
      <c r="G27" s="7"/>
    </row>
    <row r="28" spans="1:12" x14ac:dyDescent="0.3">
      <c r="A28">
        <v>127</v>
      </c>
      <c r="B28" t="s">
        <v>55</v>
      </c>
      <c r="C28" t="s">
        <v>5</v>
      </c>
      <c r="D28">
        <v>180</v>
      </c>
      <c r="E28">
        <v>10</v>
      </c>
      <c r="F28">
        <v>620</v>
      </c>
      <c r="G28" s="7"/>
    </row>
    <row r="29" spans="1:12" x14ac:dyDescent="0.3">
      <c r="A29">
        <v>128</v>
      </c>
      <c r="B29" t="s">
        <v>56</v>
      </c>
      <c r="C29" t="s">
        <v>5</v>
      </c>
      <c r="D29">
        <v>270</v>
      </c>
      <c r="E29">
        <v>6</v>
      </c>
      <c r="F29">
        <v>760</v>
      </c>
      <c r="G29" s="7"/>
    </row>
    <row r="30" spans="1:12" x14ac:dyDescent="0.3">
      <c r="A30">
        <v>129</v>
      </c>
      <c r="B30" t="s">
        <v>57</v>
      </c>
      <c r="C30" t="s">
        <v>4</v>
      </c>
      <c r="D30">
        <v>120</v>
      </c>
      <c r="E30">
        <v>5</v>
      </c>
      <c r="F30">
        <v>300</v>
      </c>
      <c r="G30" s="7"/>
    </row>
    <row r="31" spans="1:12" x14ac:dyDescent="0.3">
      <c r="A31">
        <v>130</v>
      </c>
      <c r="B31" t="s">
        <v>58</v>
      </c>
      <c r="C31" t="s">
        <v>0</v>
      </c>
      <c r="D31">
        <v>260</v>
      </c>
      <c r="E31">
        <v>9</v>
      </c>
      <c r="F31">
        <v>480</v>
      </c>
      <c r="G31" s="7"/>
    </row>
    <row r="32" spans="1:12" x14ac:dyDescent="0.3">
      <c r="A32">
        <v>131</v>
      </c>
      <c r="B32" t="s">
        <v>59</v>
      </c>
      <c r="C32" t="s">
        <v>5</v>
      </c>
      <c r="D32">
        <v>340</v>
      </c>
      <c r="E32">
        <v>5</v>
      </c>
      <c r="F32">
        <v>850</v>
      </c>
      <c r="G32" s="7"/>
    </row>
    <row r="33" spans="1:7" x14ac:dyDescent="0.3">
      <c r="A33">
        <v>132</v>
      </c>
      <c r="B33" t="s">
        <v>60</v>
      </c>
      <c r="C33" t="s">
        <v>3</v>
      </c>
      <c r="D33">
        <v>420</v>
      </c>
      <c r="E33">
        <v>9</v>
      </c>
      <c r="F33">
        <v>700</v>
      </c>
      <c r="G33" s="7"/>
    </row>
    <row r="34" spans="1:7" x14ac:dyDescent="0.3">
      <c r="A34">
        <v>133</v>
      </c>
      <c r="B34" t="s">
        <v>61</v>
      </c>
      <c r="C34" t="s">
        <v>3</v>
      </c>
      <c r="D34">
        <v>120</v>
      </c>
      <c r="E34">
        <v>8</v>
      </c>
      <c r="F34">
        <v>420</v>
      </c>
      <c r="G34" s="7"/>
    </row>
    <row r="35" spans="1:7" x14ac:dyDescent="0.3">
      <c r="A35">
        <v>134</v>
      </c>
      <c r="B35" t="s">
        <v>62</v>
      </c>
      <c r="C35" t="s">
        <v>0</v>
      </c>
      <c r="D35">
        <v>260</v>
      </c>
      <c r="E35">
        <v>5</v>
      </c>
      <c r="F35">
        <v>840</v>
      </c>
      <c r="G35" s="7"/>
    </row>
    <row r="36" spans="1:7" x14ac:dyDescent="0.3">
      <c r="A36">
        <v>135</v>
      </c>
      <c r="B36" t="s">
        <v>63</v>
      </c>
      <c r="C36" t="s">
        <v>4</v>
      </c>
      <c r="D36">
        <v>220</v>
      </c>
      <c r="E36">
        <v>4</v>
      </c>
      <c r="F36">
        <v>800</v>
      </c>
      <c r="G36" s="7"/>
    </row>
    <row r="37" spans="1:7" x14ac:dyDescent="0.3">
      <c r="A37">
        <v>136</v>
      </c>
      <c r="B37" t="s">
        <v>64</v>
      </c>
      <c r="C37" t="s">
        <v>3</v>
      </c>
      <c r="D37">
        <v>340</v>
      </c>
      <c r="E37">
        <v>7</v>
      </c>
      <c r="F37">
        <v>870</v>
      </c>
      <c r="G37" s="7"/>
    </row>
    <row r="38" spans="1:7" x14ac:dyDescent="0.3">
      <c r="A38">
        <v>137</v>
      </c>
      <c r="B38" t="s">
        <v>65</v>
      </c>
      <c r="C38" t="s">
        <v>3</v>
      </c>
      <c r="D38">
        <v>230</v>
      </c>
      <c r="E38">
        <v>5</v>
      </c>
      <c r="F38">
        <v>400</v>
      </c>
      <c r="G38" s="7"/>
    </row>
    <row r="39" spans="1:7" x14ac:dyDescent="0.3">
      <c r="A39">
        <v>138</v>
      </c>
      <c r="B39" t="s">
        <v>66</v>
      </c>
      <c r="C39" t="s">
        <v>1</v>
      </c>
      <c r="D39">
        <v>430</v>
      </c>
      <c r="E39">
        <v>9</v>
      </c>
      <c r="F39">
        <v>360</v>
      </c>
      <c r="G39" s="7"/>
    </row>
    <row r="40" spans="1:7" x14ac:dyDescent="0.3">
      <c r="A40">
        <v>139</v>
      </c>
      <c r="B40" t="s">
        <v>67</v>
      </c>
      <c r="C40" t="s">
        <v>0</v>
      </c>
      <c r="D40">
        <v>320</v>
      </c>
      <c r="E40">
        <v>8</v>
      </c>
      <c r="F40">
        <v>600</v>
      </c>
      <c r="G40" s="7"/>
    </row>
    <row r="41" spans="1:7" x14ac:dyDescent="0.3">
      <c r="A41">
        <v>140</v>
      </c>
      <c r="B41" t="s">
        <v>68</v>
      </c>
      <c r="C41" t="s">
        <v>2</v>
      </c>
      <c r="D41">
        <v>200</v>
      </c>
      <c r="E41">
        <v>8</v>
      </c>
      <c r="F41">
        <v>730</v>
      </c>
      <c r="G41" s="7"/>
    </row>
    <row r="42" spans="1:7" x14ac:dyDescent="0.3">
      <c r="A42">
        <v>141</v>
      </c>
      <c r="B42" t="s">
        <v>69</v>
      </c>
      <c r="C42" t="s">
        <v>2</v>
      </c>
      <c r="D42">
        <v>140</v>
      </c>
      <c r="E42">
        <v>10</v>
      </c>
      <c r="F42">
        <v>480</v>
      </c>
      <c r="G42" s="7"/>
    </row>
    <row r="43" spans="1:7" x14ac:dyDescent="0.3">
      <c r="A43">
        <v>142</v>
      </c>
      <c r="B43" t="s">
        <v>70</v>
      </c>
      <c r="C43" t="s">
        <v>2</v>
      </c>
      <c r="D43">
        <v>260</v>
      </c>
      <c r="E43">
        <v>6</v>
      </c>
      <c r="F43">
        <v>530</v>
      </c>
      <c r="G43" s="7"/>
    </row>
    <row r="44" spans="1:7" x14ac:dyDescent="0.3">
      <c r="A44">
        <v>143</v>
      </c>
      <c r="B44" t="s">
        <v>71</v>
      </c>
      <c r="C44" t="s">
        <v>3</v>
      </c>
      <c r="D44">
        <v>400</v>
      </c>
      <c r="E44">
        <v>6</v>
      </c>
      <c r="F44">
        <v>740</v>
      </c>
      <c r="G44" s="7"/>
    </row>
    <row r="45" spans="1:7" x14ac:dyDescent="0.3">
      <c r="A45">
        <v>144</v>
      </c>
      <c r="B45" t="s">
        <v>72</v>
      </c>
      <c r="C45" t="s">
        <v>4</v>
      </c>
      <c r="D45">
        <v>210</v>
      </c>
      <c r="E45">
        <v>8</v>
      </c>
      <c r="F45">
        <v>520</v>
      </c>
      <c r="G45" s="7"/>
    </row>
    <row r="46" spans="1:7" x14ac:dyDescent="0.3">
      <c r="A46">
        <v>145</v>
      </c>
      <c r="B46" t="s">
        <v>73</v>
      </c>
      <c r="C46" t="s">
        <v>0</v>
      </c>
      <c r="D46">
        <v>380</v>
      </c>
      <c r="E46">
        <v>9</v>
      </c>
      <c r="F46">
        <v>650</v>
      </c>
      <c r="G46" s="7"/>
    </row>
    <row r="47" spans="1:7" x14ac:dyDescent="0.3">
      <c r="A47">
        <v>146</v>
      </c>
      <c r="B47" t="s">
        <v>74</v>
      </c>
      <c r="C47" t="s">
        <v>1</v>
      </c>
      <c r="D47">
        <v>550</v>
      </c>
      <c r="E47">
        <v>7</v>
      </c>
      <c r="F47">
        <v>890</v>
      </c>
      <c r="G47" s="7"/>
    </row>
    <row r="48" spans="1:7" x14ac:dyDescent="0.3">
      <c r="A48">
        <v>147</v>
      </c>
      <c r="B48" t="s">
        <v>75</v>
      </c>
      <c r="C48" t="s">
        <v>0</v>
      </c>
      <c r="D48">
        <v>320</v>
      </c>
      <c r="E48">
        <v>9</v>
      </c>
      <c r="F48">
        <v>380</v>
      </c>
      <c r="G48" s="7"/>
    </row>
    <row r="49" spans="1:7" x14ac:dyDescent="0.3">
      <c r="A49">
        <v>148</v>
      </c>
      <c r="B49" t="s">
        <v>76</v>
      </c>
      <c r="C49" t="s">
        <v>4</v>
      </c>
      <c r="D49">
        <v>230</v>
      </c>
      <c r="E49">
        <v>10</v>
      </c>
      <c r="F49">
        <v>400</v>
      </c>
      <c r="G49" s="7"/>
    </row>
    <row r="50" spans="1:7" x14ac:dyDescent="0.3">
      <c r="A50">
        <v>149</v>
      </c>
      <c r="B50" t="s">
        <v>77</v>
      </c>
      <c r="C50" t="s">
        <v>1</v>
      </c>
      <c r="D50">
        <v>370</v>
      </c>
      <c r="E50">
        <v>6</v>
      </c>
      <c r="F50">
        <v>650</v>
      </c>
      <c r="G50" s="7"/>
    </row>
  </sheetData>
  <mergeCells count="9">
    <mergeCell ref="H5:I5"/>
    <mergeCell ref="J5:J18"/>
    <mergeCell ref="K5:L5"/>
    <mergeCell ref="H9:I9"/>
    <mergeCell ref="K9:L9"/>
    <mergeCell ref="H12:I12"/>
    <mergeCell ref="K12:L12"/>
    <mergeCell ref="H15:I15"/>
    <mergeCell ref="K15:L15"/>
  </mergeCells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F42F-5B93-40D2-9E21-8E079F56FDE8}">
  <dimension ref="A1:J50"/>
  <sheetViews>
    <sheetView workbookViewId="0">
      <selection sqref="A1:F9"/>
    </sheetView>
  </sheetViews>
  <sheetFormatPr defaultRowHeight="14.4" x14ac:dyDescent="0.3"/>
  <cols>
    <col min="1" max="1" width="15.6640625" customWidth="1"/>
    <col min="2" max="2" width="21.77734375" customWidth="1"/>
    <col min="3" max="3" width="22" customWidth="1"/>
    <col min="4" max="4" width="18.77734375" customWidth="1"/>
    <col min="5" max="5" width="19" customWidth="1"/>
    <col min="6" max="6" width="21.21875" customWidth="1"/>
    <col min="7" max="7" width="26" customWidth="1"/>
    <col min="8" max="8" width="16.88671875" customWidth="1"/>
    <col min="9" max="9" width="40.6640625" customWidth="1"/>
    <col min="10" max="10" width="20.21875" customWidth="1"/>
    <col min="11" max="11" width="16.5546875" customWidth="1"/>
    <col min="12" max="12" width="21.33203125" customWidth="1"/>
    <col min="13" max="13" width="17.5546875" customWidth="1"/>
    <col min="14" max="14" width="21.88671875" customWidth="1"/>
    <col min="15" max="15" width="17.109375" customWidth="1"/>
    <col min="16" max="16" width="20" customWidth="1"/>
    <col min="17" max="17" width="18.77734375" customWidth="1"/>
    <col min="18" max="18" width="17.5546875" customWidth="1"/>
    <col min="19" max="19" width="16.6640625" customWidth="1"/>
    <col min="20" max="20" width="17.6640625" customWidth="1"/>
    <col min="21" max="21" width="16.44140625" customWidth="1"/>
    <col min="22" max="22" width="14.77734375" customWidth="1"/>
    <col min="23" max="23" width="18.33203125" customWidth="1"/>
    <col min="24" max="24" width="14.77734375" customWidth="1"/>
    <col min="25" max="25" width="14.109375" customWidth="1"/>
    <col min="26" max="26" width="15.5546875" customWidth="1"/>
    <col min="27" max="27" width="18.33203125" customWidth="1"/>
    <col min="28" max="28" width="18" customWidth="1"/>
    <col min="29" max="29" width="14.44140625" customWidth="1"/>
    <col min="30" max="30" width="13.77734375" customWidth="1"/>
    <col min="31" max="31" width="17.6640625" customWidth="1"/>
    <col min="32" max="32" width="14.44140625" customWidth="1"/>
    <col min="33" max="33" width="17.88671875" customWidth="1"/>
    <col min="34" max="34" width="18.21875" customWidth="1"/>
    <col min="35" max="35" width="15.77734375" customWidth="1"/>
    <col min="36" max="36" width="15.109375" customWidth="1"/>
    <col min="37" max="37" width="22.21875" customWidth="1"/>
    <col min="38" max="38" width="15.88671875" bestFit="1" customWidth="1"/>
    <col min="39" max="39" width="20.109375" customWidth="1"/>
    <col min="40" max="40" width="15.6640625" customWidth="1"/>
    <col min="41" max="41" width="21.21875" customWidth="1"/>
    <col min="42" max="42" width="18.88671875" customWidth="1"/>
  </cols>
  <sheetData>
    <row r="1" spans="1:10" x14ac:dyDescent="0.3">
      <c r="A1" s="3" t="s">
        <v>95</v>
      </c>
      <c r="B1" s="3" t="s">
        <v>22</v>
      </c>
      <c r="C1" s="3" t="s">
        <v>27</v>
      </c>
      <c r="D1" s="3" t="s">
        <v>23</v>
      </c>
      <c r="E1" s="3" t="s">
        <v>24</v>
      </c>
      <c r="F1" s="3" t="s">
        <v>28</v>
      </c>
    </row>
    <row r="2" spans="1:10" x14ac:dyDescent="0.3">
      <c r="A2">
        <v>101</v>
      </c>
      <c r="B2" t="s">
        <v>29</v>
      </c>
      <c r="C2" t="s">
        <v>0</v>
      </c>
      <c r="D2">
        <v>125</v>
      </c>
      <c r="E2">
        <v>7</v>
      </c>
      <c r="F2">
        <v>548</v>
      </c>
    </row>
    <row r="3" spans="1:10" x14ac:dyDescent="0.3">
      <c r="A3">
        <v>102</v>
      </c>
      <c r="B3" t="s">
        <v>30</v>
      </c>
      <c r="C3" t="s">
        <v>1</v>
      </c>
      <c r="D3">
        <v>200</v>
      </c>
      <c r="E3">
        <v>5</v>
      </c>
      <c r="F3">
        <v>810</v>
      </c>
    </row>
    <row r="4" spans="1:10" ht="23.4" x14ac:dyDescent="0.45">
      <c r="A4">
        <v>103</v>
      </c>
      <c r="B4" t="s">
        <v>31</v>
      </c>
      <c r="C4" t="s">
        <v>2</v>
      </c>
      <c r="D4">
        <v>150</v>
      </c>
      <c r="E4">
        <v>7</v>
      </c>
      <c r="F4">
        <v>340</v>
      </c>
      <c r="H4" s="19" t="s">
        <v>92</v>
      </c>
      <c r="I4" s="20"/>
      <c r="J4" s="21"/>
    </row>
    <row r="5" spans="1:10" ht="15.6" x14ac:dyDescent="0.3">
      <c r="A5">
        <v>104</v>
      </c>
      <c r="B5" t="s">
        <v>32</v>
      </c>
      <c r="C5" t="s">
        <v>0</v>
      </c>
      <c r="D5">
        <v>120</v>
      </c>
      <c r="E5">
        <v>8</v>
      </c>
      <c r="F5">
        <v>489</v>
      </c>
      <c r="H5" s="16" t="s">
        <v>78</v>
      </c>
      <c r="I5" s="15"/>
      <c r="J5" s="5">
        <f>VLOOKUP(A31,A1:F50,6,FALSE)</f>
        <v>480</v>
      </c>
    </row>
    <row r="6" spans="1:10" ht="15.6" x14ac:dyDescent="0.3">
      <c r="A6">
        <v>105</v>
      </c>
      <c r="B6" t="s">
        <v>33</v>
      </c>
      <c r="C6" t="s">
        <v>3</v>
      </c>
      <c r="D6">
        <v>180</v>
      </c>
      <c r="E6">
        <v>7</v>
      </c>
      <c r="F6">
        <v>634</v>
      </c>
      <c r="H6" s="16" t="s">
        <v>79</v>
      </c>
      <c r="I6" s="15"/>
      <c r="J6" s="5">
        <f>VLOOKUP(A16,A1:F50,5,FALSE)</f>
        <v>10</v>
      </c>
    </row>
    <row r="7" spans="1:10" ht="15.6" x14ac:dyDescent="0.3">
      <c r="A7">
        <v>106</v>
      </c>
      <c r="B7" t="s">
        <v>34</v>
      </c>
      <c r="C7" t="s">
        <v>1</v>
      </c>
      <c r="D7">
        <v>250</v>
      </c>
      <c r="E7">
        <v>7</v>
      </c>
      <c r="F7">
        <v>700</v>
      </c>
      <c r="H7" s="16" t="s">
        <v>91</v>
      </c>
      <c r="I7" s="15"/>
      <c r="J7" s="5" t="str">
        <f>VLOOKUP(124,A1:F50,2,FALSE)</f>
        <v>USB Cables</v>
      </c>
    </row>
    <row r="8" spans="1:10" ht="15.6" x14ac:dyDescent="0.3">
      <c r="A8">
        <v>107</v>
      </c>
      <c r="B8" t="s">
        <v>35</v>
      </c>
      <c r="C8" t="s">
        <v>1</v>
      </c>
      <c r="D8">
        <v>220</v>
      </c>
      <c r="E8">
        <v>6</v>
      </c>
      <c r="F8">
        <v>850</v>
      </c>
      <c r="H8" s="16" t="s">
        <v>80</v>
      </c>
      <c r="I8" s="15"/>
      <c r="J8" s="5" t="str">
        <f>VLOOKUP(A10,A1:F50,3,FALSE)</f>
        <v>Health and beauty</v>
      </c>
    </row>
    <row r="9" spans="1:10" ht="15.6" x14ac:dyDescent="0.3">
      <c r="A9">
        <v>108</v>
      </c>
      <c r="B9" t="s">
        <v>36</v>
      </c>
      <c r="C9" t="s">
        <v>2</v>
      </c>
      <c r="D9">
        <v>100</v>
      </c>
      <c r="E9">
        <v>10</v>
      </c>
      <c r="F9">
        <v>775</v>
      </c>
      <c r="H9" s="16" t="s">
        <v>85</v>
      </c>
      <c r="I9" s="15"/>
      <c r="J9" s="5" t="str">
        <f>VLOOKUP(139,Table13[[#All],[PRODUCT ID]:[PRODUCTS]],2,FALSE)</f>
        <v>Serum</v>
      </c>
    </row>
    <row r="10" spans="1:10" ht="15.6" x14ac:dyDescent="0.3">
      <c r="A10">
        <v>109</v>
      </c>
      <c r="B10" t="s">
        <v>37</v>
      </c>
      <c r="C10" t="s">
        <v>0</v>
      </c>
      <c r="D10">
        <v>180</v>
      </c>
      <c r="E10">
        <v>7</v>
      </c>
      <c r="F10">
        <v>764</v>
      </c>
      <c r="H10" s="16" t="s">
        <v>81</v>
      </c>
      <c r="I10" s="15"/>
      <c r="J10" s="5">
        <f>VLOOKUP("Body Lotion",Table13[[#All],[PRODUCTS]:[QUANTITY]],4,FALSE)</f>
        <v>10</v>
      </c>
    </row>
    <row r="11" spans="1:10" ht="15.6" x14ac:dyDescent="0.3">
      <c r="A11">
        <v>110</v>
      </c>
      <c r="B11" t="s">
        <v>38</v>
      </c>
      <c r="C11" t="s">
        <v>4</v>
      </c>
      <c r="D11">
        <v>90</v>
      </c>
      <c r="E11">
        <v>12</v>
      </c>
      <c r="F11">
        <v>176</v>
      </c>
      <c r="H11" s="17" t="s">
        <v>82</v>
      </c>
      <c r="I11" s="18"/>
      <c r="J11" s="6" t="str">
        <f>IF(ISNA(VLOOKUP(150,Table13[[#All],[PRODUCT ID]],1,FALSE)),"Not exist","Exists")</f>
        <v>Not exist</v>
      </c>
    </row>
    <row r="12" spans="1:10" x14ac:dyDescent="0.3">
      <c r="A12">
        <v>111</v>
      </c>
      <c r="B12" t="s">
        <v>39</v>
      </c>
      <c r="C12" t="s">
        <v>5</v>
      </c>
      <c r="D12">
        <v>50</v>
      </c>
      <c r="E12">
        <v>8</v>
      </c>
      <c r="F12">
        <v>250</v>
      </c>
    </row>
    <row r="13" spans="1:10" ht="23.4" x14ac:dyDescent="0.45">
      <c r="A13">
        <v>112</v>
      </c>
      <c r="B13" t="s">
        <v>40</v>
      </c>
      <c r="C13" t="s">
        <v>1</v>
      </c>
      <c r="D13">
        <v>110</v>
      </c>
      <c r="E13">
        <v>15</v>
      </c>
      <c r="F13">
        <v>350</v>
      </c>
      <c r="H13" s="22" t="s">
        <v>83</v>
      </c>
      <c r="I13" s="23"/>
      <c r="J13" s="24"/>
    </row>
    <row r="14" spans="1:10" ht="15.6" x14ac:dyDescent="0.3">
      <c r="A14">
        <v>113</v>
      </c>
      <c r="B14" t="s">
        <v>41</v>
      </c>
      <c r="C14" t="s">
        <v>1</v>
      </c>
      <c r="D14">
        <v>125</v>
      </c>
      <c r="E14">
        <v>5</v>
      </c>
      <c r="F14">
        <v>400</v>
      </c>
      <c r="H14" s="16" t="s">
        <v>86</v>
      </c>
      <c r="I14" s="15"/>
      <c r="J14" s="5">
        <f>HLOOKUP("TOTAL PRICE",A1:F50,9,FALSE)</f>
        <v>775</v>
      </c>
    </row>
    <row r="15" spans="1:10" ht="15.6" x14ac:dyDescent="0.3">
      <c r="A15">
        <v>114</v>
      </c>
      <c r="B15" t="s">
        <v>42</v>
      </c>
      <c r="C15" t="s">
        <v>4</v>
      </c>
      <c r="D15">
        <v>130</v>
      </c>
      <c r="E15">
        <v>10</v>
      </c>
      <c r="F15">
        <v>300</v>
      </c>
      <c r="H15" s="16" t="s">
        <v>88</v>
      </c>
      <c r="I15" s="15"/>
      <c r="J15" s="5">
        <f>HLOOKUP("UNIT PRICE",A1:F50,21,FALSE)</f>
        <v>270</v>
      </c>
    </row>
    <row r="16" spans="1:10" ht="15.6" x14ac:dyDescent="0.3">
      <c r="A16">
        <v>115</v>
      </c>
      <c r="B16" t="s">
        <v>43</v>
      </c>
      <c r="C16" t="s">
        <v>0</v>
      </c>
      <c r="D16">
        <v>200</v>
      </c>
      <c r="E16">
        <v>10</v>
      </c>
      <c r="F16">
        <v>450</v>
      </c>
      <c r="H16" s="16" t="s">
        <v>87</v>
      </c>
      <c r="I16" s="15"/>
      <c r="J16" s="5" t="str">
        <f>HLOOKUP("Category",A1:F50,19,FALSE)</f>
        <v>Sports and travel</v>
      </c>
    </row>
    <row r="17" spans="1:10" ht="15.6" x14ac:dyDescent="0.3">
      <c r="A17">
        <v>116</v>
      </c>
      <c r="B17" t="s">
        <v>44</v>
      </c>
      <c r="C17" t="s">
        <v>3</v>
      </c>
      <c r="D17">
        <v>260</v>
      </c>
      <c r="E17">
        <v>6</v>
      </c>
      <c r="F17">
        <v>700</v>
      </c>
      <c r="H17" s="16" t="s">
        <v>84</v>
      </c>
      <c r="I17" s="15"/>
      <c r="J17" s="5" t="str">
        <f>HLOOKUP("Products",A1:F50,26,FALSE)</f>
        <v>Shoes</v>
      </c>
    </row>
    <row r="18" spans="1:10" ht="15.6" x14ac:dyDescent="0.3">
      <c r="A18">
        <v>117</v>
      </c>
      <c r="B18" t="s">
        <v>45</v>
      </c>
      <c r="C18" t="s">
        <v>0</v>
      </c>
      <c r="D18">
        <v>160</v>
      </c>
      <c r="E18">
        <v>7</v>
      </c>
      <c r="F18">
        <v>450</v>
      </c>
      <c r="H18" s="16" t="s">
        <v>89</v>
      </c>
      <c r="I18" s="15"/>
      <c r="J18" s="5" t="str">
        <f>HLOOKUP("PRODUCTS",A1:F50,MATCH(MAX(E1:E50),E1:E50,0),FALSE)</f>
        <v>Phone Cases</v>
      </c>
    </row>
    <row r="19" spans="1:10" ht="15.6" x14ac:dyDescent="0.3">
      <c r="A19">
        <v>118</v>
      </c>
      <c r="B19" t="s">
        <v>46</v>
      </c>
      <c r="C19" t="s">
        <v>3</v>
      </c>
      <c r="D19">
        <v>140</v>
      </c>
      <c r="E19">
        <v>6</v>
      </c>
      <c r="F19">
        <v>350</v>
      </c>
      <c r="H19" s="17" t="s">
        <v>90</v>
      </c>
      <c r="I19" s="18"/>
      <c r="J19" s="6" t="str">
        <f>HLOOKUP("PRODUCTS",A1:F50,MATCH(MAX(F1:F50),F1:F50,0), FALSE)</f>
        <v>Tablet Stand</v>
      </c>
    </row>
    <row r="20" spans="1:10" ht="15.6" x14ac:dyDescent="0.3">
      <c r="A20">
        <v>119</v>
      </c>
      <c r="B20" t="s">
        <v>47</v>
      </c>
      <c r="C20" t="s">
        <v>4</v>
      </c>
      <c r="D20">
        <v>130</v>
      </c>
      <c r="E20">
        <v>8</v>
      </c>
      <c r="F20">
        <v>700</v>
      </c>
      <c r="G20" s="4" t="s">
        <v>96</v>
      </c>
      <c r="H20" s="15"/>
      <c r="I20" s="15"/>
    </row>
    <row r="21" spans="1:10" x14ac:dyDescent="0.3">
      <c r="A21">
        <v>120</v>
      </c>
      <c r="B21" t="s">
        <v>48</v>
      </c>
      <c r="C21" t="s">
        <v>2</v>
      </c>
      <c r="D21">
        <v>270</v>
      </c>
      <c r="E21">
        <v>12</v>
      </c>
      <c r="F21">
        <v>650</v>
      </c>
    </row>
    <row r="22" spans="1:10" x14ac:dyDescent="0.3">
      <c r="A22">
        <v>121</v>
      </c>
      <c r="B22" t="s">
        <v>49</v>
      </c>
      <c r="C22" t="s">
        <v>1</v>
      </c>
      <c r="D22">
        <v>230</v>
      </c>
      <c r="E22">
        <v>5</v>
      </c>
      <c r="F22">
        <v>800</v>
      </c>
    </row>
    <row r="23" spans="1:10" x14ac:dyDescent="0.3">
      <c r="A23">
        <v>122</v>
      </c>
      <c r="B23" t="s">
        <v>50</v>
      </c>
      <c r="C23" t="s">
        <v>0</v>
      </c>
      <c r="D23">
        <v>150</v>
      </c>
      <c r="E23">
        <v>10</v>
      </c>
      <c r="F23">
        <v>460</v>
      </c>
    </row>
    <row r="24" spans="1:10" x14ac:dyDescent="0.3">
      <c r="A24">
        <v>123</v>
      </c>
      <c r="B24" t="s">
        <v>51</v>
      </c>
      <c r="C24" t="s">
        <v>2</v>
      </c>
      <c r="D24">
        <v>250</v>
      </c>
      <c r="E24">
        <v>6</v>
      </c>
      <c r="F24">
        <v>600</v>
      </c>
    </row>
    <row r="25" spans="1:10" x14ac:dyDescent="0.3">
      <c r="A25">
        <v>124</v>
      </c>
      <c r="B25" t="s">
        <v>52</v>
      </c>
      <c r="C25" t="s">
        <v>1</v>
      </c>
      <c r="D25">
        <v>300</v>
      </c>
      <c r="E25">
        <v>5</v>
      </c>
      <c r="F25">
        <v>770</v>
      </c>
    </row>
    <row r="26" spans="1:10" x14ac:dyDescent="0.3">
      <c r="A26">
        <v>125</v>
      </c>
      <c r="B26" t="s">
        <v>53</v>
      </c>
      <c r="C26" t="s">
        <v>3</v>
      </c>
      <c r="D26">
        <v>500</v>
      </c>
      <c r="E26">
        <v>9</v>
      </c>
      <c r="F26">
        <v>820</v>
      </c>
    </row>
    <row r="27" spans="1:10" x14ac:dyDescent="0.3">
      <c r="A27">
        <v>126</v>
      </c>
      <c r="B27" t="s">
        <v>54</v>
      </c>
      <c r="C27" t="s">
        <v>2</v>
      </c>
      <c r="D27">
        <v>170</v>
      </c>
      <c r="E27">
        <v>8</v>
      </c>
      <c r="F27">
        <v>550</v>
      </c>
    </row>
    <row r="28" spans="1:10" x14ac:dyDescent="0.3">
      <c r="A28">
        <v>127</v>
      </c>
      <c r="B28" t="s">
        <v>55</v>
      </c>
      <c r="C28" t="s">
        <v>5</v>
      </c>
      <c r="D28">
        <v>180</v>
      </c>
      <c r="E28">
        <v>10</v>
      </c>
      <c r="F28">
        <v>620</v>
      </c>
    </row>
    <row r="29" spans="1:10" x14ac:dyDescent="0.3">
      <c r="A29">
        <v>128</v>
      </c>
      <c r="B29" t="s">
        <v>56</v>
      </c>
      <c r="C29" t="s">
        <v>5</v>
      </c>
      <c r="D29">
        <v>270</v>
      </c>
      <c r="E29">
        <v>6</v>
      </c>
      <c r="F29">
        <v>760</v>
      </c>
    </row>
    <row r="30" spans="1:10" x14ac:dyDescent="0.3">
      <c r="A30">
        <v>129</v>
      </c>
      <c r="B30" t="s">
        <v>57</v>
      </c>
      <c r="C30" t="s">
        <v>4</v>
      </c>
      <c r="D30">
        <v>120</v>
      </c>
      <c r="E30">
        <v>5</v>
      </c>
      <c r="F30">
        <v>300</v>
      </c>
    </row>
    <row r="31" spans="1:10" x14ac:dyDescent="0.3">
      <c r="A31">
        <v>130</v>
      </c>
      <c r="B31" t="s">
        <v>58</v>
      </c>
      <c r="C31" t="s">
        <v>0</v>
      </c>
      <c r="D31">
        <v>260</v>
      </c>
      <c r="E31">
        <v>9</v>
      </c>
      <c r="F31">
        <v>480</v>
      </c>
    </row>
    <row r="32" spans="1:10" x14ac:dyDescent="0.3">
      <c r="A32">
        <v>131</v>
      </c>
      <c r="B32" t="s">
        <v>59</v>
      </c>
      <c r="C32" t="s">
        <v>5</v>
      </c>
      <c r="D32">
        <v>340</v>
      </c>
      <c r="E32">
        <v>5</v>
      </c>
      <c r="F32">
        <v>850</v>
      </c>
    </row>
    <row r="33" spans="1:6" x14ac:dyDescent="0.3">
      <c r="A33">
        <v>132</v>
      </c>
      <c r="B33" t="s">
        <v>60</v>
      </c>
      <c r="C33" t="s">
        <v>3</v>
      </c>
      <c r="D33">
        <v>420</v>
      </c>
      <c r="E33">
        <v>9</v>
      </c>
      <c r="F33">
        <v>700</v>
      </c>
    </row>
    <row r="34" spans="1:6" x14ac:dyDescent="0.3">
      <c r="A34">
        <v>133</v>
      </c>
      <c r="B34" t="s">
        <v>61</v>
      </c>
      <c r="C34" t="s">
        <v>3</v>
      </c>
      <c r="D34">
        <v>120</v>
      </c>
      <c r="E34">
        <v>8</v>
      </c>
      <c r="F34">
        <v>420</v>
      </c>
    </row>
    <row r="35" spans="1:6" x14ac:dyDescent="0.3">
      <c r="A35">
        <v>134</v>
      </c>
      <c r="B35" t="s">
        <v>62</v>
      </c>
      <c r="C35" t="s">
        <v>0</v>
      </c>
      <c r="D35">
        <v>260</v>
      </c>
      <c r="E35">
        <v>5</v>
      </c>
      <c r="F35">
        <v>840</v>
      </c>
    </row>
    <row r="36" spans="1:6" x14ac:dyDescent="0.3">
      <c r="A36">
        <v>135</v>
      </c>
      <c r="B36" t="s">
        <v>63</v>
      </c>
      <c r="C36" t="s">
        <v>4</v>
      </c>
      <c r="D36">
        <v>220</v>
      </c>
      <c r="E36">
        <v>4</v>
      </c>
      <c r="F36">
        <v>800</v>
      </c>
    </row>
    <row r="37" spans="1:6" x14ac:dyDescent="0.3">
      <c r="A37">
        <v>136</v>
      </c>
      <c r="B37" t="s">
        <v>64</v>
      </c>
      <c r="C37" t="s">
        <v>3</v>
      </c>
      <c r="D37">
        <v>340</v>
      </c>
      <c r="E37">
        <v>7</v>
      </c>
      <c r="F37">
        <v>870</v>
      </c>
    </row>
    <row r="38" spans="1:6" x14ac:dyDescent="0.3">
      <c r="A38">
        <v>137</v>
      </c>
      <c r="B38" t="s">
        <v>65</v>
      </c>
      <c r="C38" t="s">
        <v>3</v>
      </c>
      <c r="D38">
        <v>230</v>
      </c>
      <c r="E38">
        <v>5</v>
      </c>
      <c r="F38">
        <v>400</v>
      </c>
    </row>
    <row r="39" spans="1:6" x14ac:dyDescent="0.3">
      <c r="A39">
        <v>138</v>
      </c>
      <c r="B39" t="s">
        <v>66</v>
      </c>
      <c r="C39" t="s">
        <v>1</v>
      </c>
      <c r="D39">
        <v>430</v>
      </c>
      <c r="E39">
        <v>9</v>
      </c>
      <c r="F39">
        <v>360</v>
      </c>
    </row>
    <row r="40" spans="1:6" x14ac:dyDescent="0.3">
      <c r="A40">
        <v>139</v>
      </c>
      <c r="B40" t="s">
        <v>67</v>
      </c>
      <c r="C40" t="s">
        <v>0</v>
      </c>
      <c r="D40">
        <v>320</v>
      </c>
      <c r="E40">
        <v>8</v>
      </c>
      <c r="F40">
        <v>600</v>
      </c>
    </row>
    <row r="41" spans="1:6" x14ac:dyDescent="0.3">
      <c r="A41">
        <v>140</v>
      </c>
      <c r="B41" t="s">
        <v>68</v>
      </c>
      <c r="C41" t="s">
        <v>2</v>
      </c>
      <c r="D41">
        <v>200</v>
      </c>
      <c r="E41">
        <v>8</v>
      </c>
      <c r="F41">
        <v>730</v>
      </c>
    </row>
    <row r="42" spans="1:6" x14ac:dyDescent="0.3">
      <c r="A42">
        <v>141</v>
      </c>
      <c r="B42" t="s">
        <v>69</v>
      </c>
      <c r="C42" t="s">
        <v>2</v>
      </c>
      <c r="D42">
        <v>140</v>
      </c>
      <c r="E42">
        <v>10</v>
      </c>
      <c r="F42">
        <v>480</v>
      </c>
    </row>
    <row r="43" spans="1:6" x14ac:dyDescent="0.3">
      <c r="A43">
        <v>142</v>
      </c>
      <c r="B43" t="s">
        <v>70</v>
      </c>
      <c r="C43" t="s">
        <v>2</v>
      </c>
      <c r="D43">
        <v>260</v>
      </c>
      <c r="E43">
        <v>6</v>
      </c>
      <c r="F43">
        <v>530</v>
      </c>
    </row>
    <row r="44" spans="1:6" x14ac:dyDescent="0.3">
      <c r="A44">
        <v>143</v>
      </c>
      <c r="B44" t="s">
        <v>71</v>
      </c>
      <c r="C44" t="s">
        <v>3</v>
      </c>
      <c r="D44">
        <v>400</v>
      </c>
      <c r="E44">
        <v>6</v>
      </c>
      <c r="F44">
        <v>740</v>
      </c>
    </row>
    <row r="45" spans="1:6" x14ac:dyDescent="0.3">
      <c r="A45">
        <v>144</v>
      </c>
      <c r="B45" t="s">
        <v>72</v>
      </c>
      <c r="C45" t="s">
        <v>4</v>
      </c>
      <c r="D45">
        <v>210</v>
      </c>
      <c r="E45">
        <v>8</v>
      </c>
      <c r="F45">
        <v>520</v>
      </c>
    </row>
    <row r="46" spans="1:6" x14ac:dyDescent="0.3">
      <c r="A46">
        <v>145</v>
      </c>
      <c r="B46" t="s">
        <v>73</v>
      </c>
      <c r="C46" t="s">
        <v>0</v>
      </c>
      <c r="D46">
        <v>380</v>
      </c>
      <c r="E46">
        <v>9</v>
      </c>
      <c r="F46">
        <v>650</v>
      </c>
    </row>
    <row r="47" spans="1:6" x14ac:dyDescent="0.3">
      <c r="A47">
        <v>146</v>
      </c>
      <c r="B47" t="s">
        <v>74</v>
      </c>
      <c r="C47" t="s">
        <v>1</v>
      </c>
      <c r="D47">
        <v>550</v>
      </c>
      <c r="E47">
        <v>7</v>
      </c>
      <c r="F47">
        <v>890</v>
      </c>
    </row>
    <row r="48" spans="1:6" x14ac:dyDescent="0.3">
      <c r="A48">
        <v>147</v>
      </c>
      <c r="B48" t="s">
        <v>75</v>
      </c>
      <c r="C48" t="s">
        <v>0</v>
      </c>
      <c r="D48">
        <v>320</v>
      </c>
      <c r="E48">
        <v>9</v>
      </c>
      <c r="F48">
        <v>380</v>
      </c>
    </row>
    <row r="49" spans="1:6" x14ac:dyDescent="0.3">
      <c r="A49">
        <v>148</v>
      </c>
      <c r="B49" t="s">
        <v>76</v>
      </c>
      <c r="C49" t="s">
        <v>4</v>
      </c>
      <c r="D49">
        <v>230</v>
      </c>
      <c r="E49">
        <v>10</v>
      </c>
      <c r="F49">
        <v>400</v>
      </c>
    </row>
    <row r="50" spans="1:6" x14ac:dyDescent="0.3">
      <c r="A50">
        <v>149</v>
      </c>
      <c r="B50" t="s">
        <v>77</v>
      </c>
      <c r="C50" t="s">
        <v>1</v>
      </c>
      <c r="D50">
        <v>370</v>
      </c>
      <c r="E50">
        <v>6</v>
      </c>
      <c r="F50">
        <v>650</v>
      </c>
    </row>
  </sheetData>
  <mergeCells count="16">
    <mergeCell ref="H20:I20"/>
    <mergeCell ref="H18:I18"/>
    <mergeCell ref="H19:I19"/>
    <mergeCell ref="H4:J4"/>
    <mergeCell ref="H13:J13"/>
    <mergeCell ref="H14:I14"/>
    <mergeCell ref="H15:I15"/>
    <mergeCell ref="H16:I16"/>
    <mergeCell ref="H17:I17"/>
    <mergeCell ref="H11:I11"/>
    <mergeCell ref="H5:I5"/>
    <mergeCell ref="H6:I6"/>
    <mergeCell ref="H7:I7"/>
    <mergeCell ref="H8:I8"/>
    <mergeCell ref="H9:I9"/>
    <mergeCell ref="H10:I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Functions</vt:lpstr>
      <vt:lpstr>VLOOKUP and HLOOKUP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ayishamubashira16@gmail.com</cp:lastModifiedBy>
  <dcterms:created xsi:type="dcterms:W3CDTF">2024-10-11T07:36:24Z</dcterms:created>
  <dcterms:modified xsi:type="dcterms:W3CDTF">2024-10-24T11:55:29Z</dcterms:modified>
</cp:coreProperties>
</file>