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t-eagon012-admin\Downloads\"/>
    </mc:Choice>
  </mc:AlternateContent>
  <xr:revisionPtr revIDLastSave="0" documentId="13_ncr:1_{DA2939F8-8653-422B-8D4B-152F774F375E}" xr6:coauthVersionLast="47" xr6:coauthVersionMax="47" xr10:uidLastSave="{00000000-0000-0000-0000-000000000000}"/>
  <bookViews>
    <workbookView xWindow="19095" yWindow="0" windowWidth="19410" windowHeight="15585" activeTab="3" xr2:uid="{34F06078-9E87-4917-B167-453F2591818B}"/>
  </bookViews>
  <sheets>
    <sheet name="Routes" sheetId="1" r:id="rId1"/>
    <sheet name="Route1" sheetId="2" r:id="rId2"/>
    <sheet name="Route2" sheetId="3" r:id="rId3"/>
    <sheet name="Route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2" l="1"/>
  <c r="E26" i="2"/>
  <c r="D26" i="2"/>
  <c r="G25" i="2"/>
  <c r="I20" i="2"/>
  <c r="I19" i="2"/>
  <c r="B27" i="2"/>
  <c r="B28" i="2" s="1"/>
  <c r="C27" i="2" s="1"/>
  <c r="C28" i="2" s="1"/>
  <c r="D27" i="2" s="1"/>
  <c r="D28" i="2" s="1"/>
  <c r="E27" i="2" s="1"/>
  <c r="E28" i="2" s="1"/>
  <c r="F27" i="2" s="1"/>
  <c r="F28" i="2" s="1"/>
  <c r="B25" i="2"/>
  <c r="C25" i="2" s="1"/>
  <c r="D25" i="2" s="1"/>
  <c r="E25" i="2" s="1"/>
  <c r="F25" i="2" s="1"/>
  <c r="D6" i="2"/>
  <c r="E6" i="2"/>
  <c r="F6" i="2"/>
  <c r="G6" i="2"/>
  <c r="C6" i="2"/>
  <c r="D5" i="2"/>
  <c r="E5" i="2"/>
  <c r="F5" i="2"/>
  <c r="G5" i="2"/>
  <c r="C5" i="2"/>
  <c r="D4" i="2"/>
  <c r="E4" i="2"/>
  <c r="F4" i="2"/>
  <c r="G4" i="2"/>
  <c r="C4" i="2"/>
  <c r="D3" i="2"/>
  <c r="E3" i="2"/>
  <c r="F3" i="2"/>
  <c r="G3" i="2"/>
  <c r="C3" i="2"/>
  <c r="J14" i="2"/>
  <c r="I14" i="2"/>
  <c r="J11" i="2"/>
  <c r="I11" i="2"/>
  <c r="J13" i="2"/>
  <c r="I13" i="2"/>
  <c r="J10" i="2"/>
  <c r="I10" i="2"/>
  <c r="J12" i="2"/>
  <c r="I12" i="2"/>
  <c r="J9" i="2"/>
  <c r="I9" i="2"/>
  <c r="H12" i="2"/>
  <c r="H13" i="2"/>
  <c r="H14" i="2"/>
  <c r="H11" i="2"/>
  <c r="H9" i="2"/>
  <c r="H10" i="2"/>
</calcChain>
</file>

<file path=xl/sharedStrings.xml><?xml version="1.0" encoding="utf-8"?>
<sst xmlns="http://schemas.openxmlformats.org/spreadsheetml/2006/main" count="84" uniqueCount="48">
  <si>
    <t>A</t>
  </si>
  <si>
    <t>B</t>
  </si>
  <si>
    <t>C</t>
  </si>
  <si>
    <t>D</t>
  </si>
  <si>
    <t>E</t>
  </si>
  <si>
    <t>F</t>
  </si>
  <si>
    <t>Route</t>
  </si>
  <si>
    <t>44.98194979121509, -93.2186652079687</t>
  </si>
  <si>
    <t>44.78741427847873, -93.46940171413866</t>
  </si>
  <si>
    <t>44.181058807588954, -93.93908195924688</t>
  </si>
  <si>
    <t>44.06692046787487, -93.50784407755688</t>
  </si>
  <si>
    <t>44.454092581149816, -93.17585670862161</t>
  </si>
  <si>
    <t>44.89408885334047, -91.87411110069695</t>
  </si>
  <si>
    <t>44.7781341613737, -91.42852991161625</t>
  </si>
  <si>
    <t>44.84946307817126, -91.54421028471869</t>
  </si>
  <si>
    <t>45.524033286879934, -94.1615260413062</t>
  </si>
  <si>
    <t>45.89206054734353, -95.35175919178839</t>
  </si>
  <si>
    <t>44.003556721594705, -92.46463833382663</t>
  </si>
  <si>
    <t>43.85203438519712, -91.22933946209302</t>
  </si>
  <si>
    <t>Chargers</t>
  </si>
  <si>
    <t>A,D,F</t>
  </si>
  <si>
    <t>Link</t>
  </si>
  <si>
    <t>https://www.google.com/maps/dir/44.98194979121509,+-93.2186652079687/44.78741427847873,+-93.46940171413866/44.181058807588954,+-93.93908195924688/44.06692046787487,+-93.50784407755688/44.454092581149816,+-93.17585670862161/44.98194979121509,+-93.2186652079687/@44.5210006,-94.2319252,9z/data=!3m1!4b1!4m26!4m25!1m3!2m2!1d-93.2186652!2d44.9819498!1m3!2m2!1d-93.4694017!2d44.7874143!1m3!2m2!1d-93.939082!2d44.1810588!1m3!2m2!1d-93.5078441!2d44.0669205!1m3!2m2!1d-93.1758567!2d44.4540926!1m3!2m2!1d-93.2186652!2d44.9819498!3e0?entry=ttu</t>
  </si>
  <si>
    <t>A,E,F</t>
  </si>
  <si>
    <t>A,C,E</t>
  </si>
  <si>
    <t>https://www.google.com/maps/dir/44.98194979121509,+-93.2186652079687/44.78741427847873,+-93.46940171413866/44.89408885334047,+-91.87411110069695/44.84946307817126,+-91.54421028471869/44.7781341613737,+-91.42852991161625/44.98194979121509,+-93.2186652079687/@44.8704149,-93.7663939,8z/data=!3m1!4b1!4m26!4m25!1m3!2m2!1d-93.2186652!2d44.9819498!1m3!2m2!1d-93.4694017!2d44.7874143!1m3!2m2!1d-91.8741111!2d44.8940889!1m3!2m2!1d-91.5442103!2d44.8494631!1m3!2m2!1d-91.4285299!2d44.7781342!1m3!2m2!1d-93.2186652!2d44.9819498!3e0?entry=ttu</t>
  </si>
  <si>
    <t>https://www.google.com/maps/dir/44.98194979121509,+-93.2186652079687/45.524033286879934,+-94.1615260413062/45.89206054734353,+-95.35175919178839/45.524033286879934,+-94.1615260413062/44.98194979121509,+-93.2186652079687/@45.4283639,-95.5869923,8z/data=!3m1!4b1!4m22!4m21!1m3!2m2!1d-93.2186652!2d44.9819498!1m3!2m2!1d-94.161526!2d45.5240333!1m3!2m2!1d-95.3517592!2d45.8920605!1m3!2m2!1d-94.161526!2d45.5240333!1m3!2m2!1d-93.2186652!2d44.9819498!3e0?entry=ttu</t>
  </si>
  <si>
    <t>https://www.google.com/maps/dir/44.98194979121509,+-93.2186652079687/44.003556721594705,+-92.46463833382663/43.85203438519712,+-91.22933946209302/44.003556721594705,+-92.46463833382663/44.98194979121509,+-93.2186652079687/@44.4125352,-93.5427122,8z/data=!3m1!4b1!4m22!4m21!1m3!2m2!1d-93.2186652!2d44.9819498!1m3!2m2!1d-92.4646383!2d44.0035567!1m3!2m2!1d-91.2293395!2d43.8520344!1m3!2m2!1d-92.4646383!2d44.0035567!1m3!2m2!1d-93.2186652!2d44.9819498!3e0?entry=ttu</t>
  </si>
  <si>
    <t>43.66494386981747, -93.32821383284495</t>
  </si>
  <si>
    <t>A,D,E</t>
  </si>
  <si>
    <t>https://www.google.com/maps/dir/44.98194979121509,+-93.2186652079687/44.78741427847873,+-93.46940171413866/43.66494386981747,+-93.32821383284495/44.06692046787487,+-93.50784407755688/44.98194979121509,+-93.2186652079687/@44.3241807,-94.0226366,9z/data=!3m1!4b1!4m22!4m21!1m3!2m2!1d-93.2186652!2d44.9819498!1m3!2m2!1d-93.4694017!2d44.7874143!1m3!2m2!1d-93.3282138!2d43.6649439!1m3!2m2!1d-93.5078441!2d44.0669205!1m3!2m2!1d-93.2186652!2d44.9819498!3e0?entry=ttu</t>
  </si>
  <si>
    <t>Route Leg</t>
  </si>
  <si>
    <t>Eco-Route</t>
  </si>
  <si>
    <t>Energy</t>
  </si>
  <si>
    <t>Time</t>
  </si>
  <si>
    <t>Fastest</t>
  </si>
  <si>
    <t>Totals</t>
  </si>
  <si>
    <t>Eco</t>
  </si>
  <si>
    <t>Fast</t>
  </si>
  <si>
    <t>Distance</t>
  </si>
  <si>
    <t>Charge Time</t>
  </si>
  <si>
    <t>Stop Time</t>
  </si>
  <si>
    <t>eco-energy</t>
  </si>
  <si>
    <t>eco-time</t>
  </si>
  <si>
    <t>fast-energy</t>
  </si>
  <si>
    <t>fast-time</t>
  </si>
  <si>
    <t>stop-time</t>
  </si>
  <si>
    <t>stop-charger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</si>
</sst>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8"/>
      <color rgb="FFFFFFFF"/>
      <name val="Calibri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D2DEEF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20" fontId="0" fillId="0" borderId="0" xfId="0" applyNumberFormat="1"/>
    <xf numFmtId="0" fontId="2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  <xf numFmtId="0" fontId="3" fillId="2" borderId="0" xfId="0" applyFont="1" applyFill="1" applyAlignment="1">
      <alignment horizontal="left" vertical="center" wrapText="1" readingOrder="1"/>
    </xf>
    <xf numFmtId="164" fontId="4" fillId="3" borderId="6" xfId="0" applyNumberFormat="1" applyFont="1" applyFill="1" applyBorder="1" applyAlignment="1">
      <alignment vertical="top" wrapText="1"/>
    </xf>
    <xf numFmtId="164" fontId="4" fillId="4" borderId="6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DE0A-1DD6-4E62-A294-639E332241A6}">
  <dimension ref="A1:I7"/>
  <sheetViews>
    <sheetView zoomScale="70" zoomScaleNormal="70" workbookViewId="0">
      <selection activeCell="I28" sqref="I28"/>
    </sheetView>
  </sheetViews>
  <sheetFormatPr defaultRowHeight="15" x14ac:dyDescent="0.25"/>
  <cols>
    <col min="2" max="2" width="42.140625" bestFit="1" customWidth="1"/>
    <col min="3" max="3" width="43.42578125" bestFit="1" customWidth="1"/>
    <col min="4" max="5" width="45" bestFit="1" customWidth="1"/>
    <col min="6" max="6" width="43.85546875" bestFit="1" customWidth="1"/>
    <col min="7" max="7" width="43.42578125" bestFit="1" customWidth="1"/>
    <col min="8" max="8" width="10" bestFit="1" customWidth="1"/>
    <col min="9" max="9" width="255.710937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21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  <c r="G2" t="s">
        <v>7</v>
      </c>
      <c r="H2" t="s">
        <v>20</v>
      </c>
      <c r="I2" t="s">
        <v>22</v>
      </c>
    </row>
    <row r="3" spans="1:9" x14ac:dyDescent="0.25">
      <c r="A3">
        <v>2</v>
      </c>
      <c r="B3" t="s">
        <v>7</v>
      </c>
      <c r="C3" t="s">
        <v>8</v>
      </c>
      <c r="D3" t="s">
        <v>12</v>
      </c>
      <c r="E3" t="s">
        <v>14</v>
      </c>
      <c r="F3" s="2" t="s">
        <v>13</v>
      </c>
      <c r="G3" t="s">
        <v>7</v>
      </c>
      <c r="H3" t="s">
        <v>23</v>
      </c>
      <c r="I3" t="s">
        <v>25</v>
      </c>
    </row>
    <row r="4" spans="1:9" x14ac:dyDescent="0.25">
      <c r="A4">
        <v>3</v>
      </c>
      <c r="B4" t="s">
        <v>7</v>
      </c>
      <c r="C4" t="s">
        <v>15</v>
      </c>
      <c r="D4" t="s">
        <v>16</v>
      </c>
      <c r="E4" t="s">
        <v>15</v>
      </c>
      <c r="F4" t="s">
        <v>7</v>
      </c>
      <c r="G4" s="1"/>
      <c r="H4" t="s">
        <v>24</v>
      </c>
      <c r="I4" t="s">
        <v>26</v>
      </c>
    </row>
    <row r="5" spans="1:9" x14ac:dyDescent="0.25">
      <c r="A5">
        <v>4</v>
      </c>
      <c r="B5" t="s">
        <v>7</v>
      </c>
      <c r="C5" t="s">
        <v>17</v>
      </c>
      <c r="D5" t="s">
        <v>18</v>
      </c>
      <c r="E5" s="2" t="s">
        <v>17</v>
      </c>
      <c r="F5" t="s">
        <v>7</v>
      </c>
      <c r="H5" t="s">
        <v>24</v>
      </c>
      <c r="I5" t="s">
        <v>27</v>
      </c>
    </row>
    <row r="6" spans="1:9" x14ac:dyDescent="0.25">
      <c r="A6">
        <v>5</v>
      </c>
      <c r="B6" t="s">
        <v>7</v>
      </c>
      <c r="C6" t="s">
        <v>8</v>
      </c>
      <c r="D6" t="s">
        <v>28</v>
      </c>
      <c r="E6" s="2" t="s">
        <v>10</v>
      </c>
      <c r="F6" t="s">
        <v>7</v>
      </c>
      <c r="G6" s="1"/>
      <c r="H6" t="s">
        <v>29</v>
      </c>
      <c r="I6" t="s">
        <v>30</v>
      </c>
    </row>
    <row r="7" spans="1:9" x14ac:dyDescent="0.25">
      <c r="E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E521-0D6D-462C-9814-CF41BCE1ED4C}">
  <dimension ref="A1:J28"/>
  <sheetViews>
    <sheetView zoomScale="85" zoomScaleNormal="85" workbookViewId="0">
      <selection sqref="A1:J28"/>
    </sheetView>
  </sheetViews>
  <sheetFormatPr defaultRowHeight="15" x14ac:dyDescent="0.25"/>
  <cols>
    <col min="1" max="1" width="17.28515625" customWidth="1"/>
    <col min="2" max="2" width="15.42578125" customWidth="1"/>
    <col min="3" max="3" width="19" customWidth="1"/>
    <col min="4" max="5" width="19.5703125" bestFit="1" customWidth="1"/>
    <col min="6" max="6" width="22.28515625" customWidth="1"/>
    <col min="7" max="7" width="30.42578125" customWidth="1"/>
    <col min="8" max="8" width="12.28515625" customWidth="1"/>
  </cols>
  <sheetData>
    <row r="1" spans="1:10" ht="24" thickBot="1" x14ac:dyDescent="0.3">
      <c r="A1" s="5"/>
      <c r="B1" s="5"/>
      <c r="C1" s="12" t="s">
        <v>31</v>
      </c>
      <c r="D1" s="13"/>
      <c r="E1" s="13"/>
      <c r="F1" s="13"/>
      <c r="G1" s="14"/>
    </row>
    <row r="2" spans="1:10" ht="48" customHeight="1" thickTop="1" thickBot="1" x14ac:dyDescent="0.3">
      <c r="A2" s="6"/>
      <c r="B2" s="6"/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4" t="s">
        <v>36</v>
      </c>
    </row>
    <row r="3" spans="1:10" ht="47.25" customHeight="1" thickBot="1" x14ac:dyDescent="0.3">
      <c r="A3" s="15" t="s">
        <v>32</v>
      </c>
      <c r="B3" s="8" t="s">
        <v>33</v>
      </c>
      <c r="C3" s="10">
        <f>C10/3.785*40.3*0.35</f>
        <v>38.052326529156574</v>
      </c>
      <c r="D3" s="10">
        <f t="shared" ref="D3:G3" si="0">D10/3.785*40.3*0.35</f>
        <v>83.549406454315715</v>
      </c>
      <c r="E3" s="10">
        <f t="shared" si="0"/>
        <v>36.335985585148457</v>
      </c>
      <c r="F3" s="10">
        <f t="shared" si="0"/>
        <v>59.921933322598328</v>
      </c>
      <c r="G3" s="10">
        <f t="shared" si="0"/>
        <v>66.783968232774015</v>
      </c>
    </row>
    <row r="4" spans="1:10" ht="24" thickBot="1" x14ac:dyDescent="0.3">
      <c r="A4" s="16"/>
      <c r="B4" s="8" t="s">
        <v>34</v>
      </c>
      <c r="C4" s="11">
        <f>C11/60</f>
        <v>28.9982970754305</v>
      </c>
      <c r="D4" s="11">
        <f t="shared" ref="D4:G4" si="1">D11/60</f>
        <v>55.916802243888334</v>
      </c>
      <c r="E4" s="11">
        <f t="shared" si="1"/>
        <v>27.284668349350333</v>
      </c>
      <c r="F4" s="11">
        <f t="shared" si="1"/>
        <v>51.815135694046667</v>
      </c>
      <c r="G4" s="11">
        <f t="shared" si="1"/>
        <v>56.051256187260002</v>
      </c>
    </row>
    <row r="5" spans="1:10" ht="47.25" customHeight="1" thickBot="1" x14ac:dyDescent="0.3">
      <c r="A5" s="15" t="s">
        <v>35</v>
      </c>
      <c r="B5" s="8" t="s">
        <v>33</v>
      </c>
      <c r="C5" s="10">
        <f>C13/3.785*40.3*0.35</f>
        <v>38.459771061629183</v>
      </c>
      <c r="D5" s="10">
        <f t="shared" ref="D5:G5" si="2">D13/3.785*40.3*0.35</f>
        <v>83.988776444945003</v>
      </c>
      <c r="E5" s="10">
        <f t="shared" si="2"/>
        <v>40.386108051711773</v>
      </c>
      <c r="F5" s="10">
        <f t="shared" si="2"/>
        <v>80.917811739849938</v>
      </c>
      <c r="G5" s="10">
        <f t="shared" si="2"/>
        <v>73.990402952154483</v>
      </c>
    </row>
    <row r="6" spans="1:10" ht="24" thickBot="1" x14ac:dyDescent="0.3">
      <c r="A6" s="16"/>
      <c r="B6" s="8" t="s">
        <v>34</v>
      </c>
      <c r="C6" s="11">
        <f>C14/60</f>
        <v>27.675135176380333</v>
      </c>
      <c r="D6" s="11">
        <f t="shared" ref="D6:G6" si="3">D14/60</f>
        <v>54.819251329203333</v>
      </c>
      <c r="E6" s="11">
        <f t="shared" si="3"/>
        <v>26.525876128549331</v>
      </c>
      <c r="F6" s="11">
        <f t="shared" si="3"/>
        <v>44.685523596902662</v>
      </c>
      <c r="G6" s="11">
        <f t="shared" si="3"/>
        <v>44.965859735012003</v>
      </c>
    </row>
    <row r="7" spans="1:10" x14ac:dyDescent="0.25">
      <c r="A7" t="s">
        <v>40</v>
      </c>
      <c r="C7">
        <v>0</v>
      </c>
      <c r="D7">
        <v>0</v>
      </c>
      <c r="E7">
        <v>0</v>
      </c>
    </row>
    <row r="8" spans="1:10" x14ac:dyDescent="0.25">
      <c r="A8" t="s">
        <v>41</v>
      </c>
    </row>
    <row r="9" spans="1:10" ht="23.25" x14ac:dyDescent="0.25">
      <c r="A9" t="s">
        <v>37</v>
      </c>
      <c r="B9" s="9" t="s">
        <v>39</v>
      </c>
      <c r="C9" s="3">
        <v>40549.212</v>
      </c>
      <c r="D9" s="3">
        <v>92107.589000000007</v>
      </c>
      <c r="E9" s="3">
        <v>40266.869999999901</v>
      </c>
      <c r="F9" s="3">
        <v>61381.906999999999</v>
      </c>
      <c r="G9" s="3">
        <v>65962.5269999999</v>
      </c>
      <c r="H9">
        <f>SUM(C9:G9)</f>
        <v>300268.10499999981</v>
      </c>
      <c r="I9">
        <f>(H9/1000)</f>
        <v>300.26810499999982</v>
      </c>
      <c r="J9">
        <f>I9/1.609</f>
        <v>186.61784027346167</v>
      </c>
    </row>
    <row r="10" spans="1:10" ht="23.25" x14ac:dyDescent="0.25">
      <c r="A10" t="s">
        <v>37</v>
      </c>
      <c r="B10" s="9" t="s">
        <v>33</v>
      </c>
      <c r="C10" s="3">
        <v>10.211134768724399</v>
      </c>
      <c r="D10" s="3">
        <v>22.420028601884798</v>
      </c>
      <c r="E10" s="3">
        <v>9.7505640155821993</v>
      </c>
      <c r="F10" s="3">
        <v>16.0797247519344</v>
      </c>
      <c r="G10" s="3">
        <v>17.921114481463999</v>
      </c>
      <c r="H10">
        <f>SUM(C10:G10)</f>
        <v>76.382566619589795</v>
      </c>
      <c r="I10">
        <f>H10/3.785*40.3</f>
        <v>813.26748606855176</v>
      </c>
      <c r="J10">
        <f>I10*0.35</f>
        <v>284.64362012399312</v>
      </c>
    </row>
    <row r="11" spans="1:10" ht="23.25" x14ac:dyDescent="0.25">
      <c r="A11" t="s">
        <v>37</v>
      </c>
      <c r="B11" s="9" t="s">
        <v>34</v>
      </c>
      <c r="C11" s="3">
        <v>1739.8978245258299</v>
      </c>
      <c r="D11" s="3">
        <v>3355.0081346333</v>
      </c>
      <c r="E11" s="3">
        <v>1637.08010096102</v>
      </c>
      <c r="F11" s="3">
        <v>3108.9081416427998</v>
      </c>
      <c r="G11" s="3">
        <v>3363.0753712356</v>
      </c>
      <c r="H11">
        <f>SUM(C11:G11)</f>
        <v>13203.969572998551</v>
      </c>
      <c r="I11">
        <f>H11/60</f>
        <v>220.06615954997585</v>
      </c>
      <c r="J11">
        <f>I11/60</f>
        <v>3.6677693258329307</v>
      </c>
    </row>
    <row r="12" spans="1:10" ht="23.25" x14ac:dyDescent="0.25">
      <c r="A12" t="s">
        <v>38</v>
      </c>
      <c r="B12" s="9" t="s">
        <v>39</v>
      </c>
      <c r="C12" s="3">
        <v>40583.557000000001</v>
      </c>
      <c r="D12" s="3">
        <v>91822.005999999994</v>
      </c>
      <c r="E12" s="3">
        <v>44214.658000000003</v>
      </c>
      <c r="F12" s="3">
        <v>79927.926000000007</v>
      </c>
      <c r="G12" s="3">
        <v>73361.228999999905</v>
      </c>
      <c r="H12">
        <f t="shared" ref="H12:H14" si="4">SUM(C12:G12)</f>
        <v>329909.37599999993</v>
      </c>
      <c r="I12">
        <f>(H12/1000)</f>
        <v>329.90937599999995</v>
      </c>
      <c r="J12">
        <f>I12/1.609</f>
        <v>205.04000994406462</v>
      </c>
    </row>
    <row r="13" spans="1:10" ht="23.25" x14ac:dyDescent="0.25">
      <c r="A13" t="s">
        <v>38</v>
      </c>
      <c r="B13" s="9" t="s">
        <v>33</v>
      </c>
      <c r="C13" s="3">
        <v>10.3204702919721</v>
      </c>
      <c r="D13" s="3">
        <v>22.537931148111799</v>
      </c>
      <c r="E13" s="3">
        <v>10.837392341419999</v>
      </c>
      <c r="F13" s="3">
        <v>21.713854479640698</v>
      </c>
      <c r="G13" s="3">
        <v>19.854922025799699</v>
      </c>
      <c r="H13">
        <f t="shared" si="4"/>
        <v>85.264570286944291</v>
      </c>
      <c r="I13">
        <f>H13/3.785*40.3</f>
        <v>907.83677214368674</v>
      </c>
      <c r="J13">
        <f>I13*0.35</f>
        <v>317.74287025029037</v>
      </c>
    </row>
    <row r="14" spans="1:10" ht="23.25" x14ac:dyDescent="0.25">
      <c r="A14" t="s">
        <v>38</v>
      </c>
      <c r="B14" s="9" t="s">
        <v>34</v>
      </c>
      <c r="C14" s="3">
        <v>1660.5081105828201</v>
      </c>
      <c r="D14" s="3">
        <v>3289.1550797522</v>
      </c>
      <c r="E14" s="3">
        <v>1591.5525677129599</v>
      </c>
      <c r="F14" s="3">
        <v>2681.1314158141599</v>
      </c>
      <c r="G14" s="3">
        <v>2697.9515841007201</v>
      </c>
      <c r="H14">
        <f t="shared" si="4"/>
        <v>11920.298757962859</v>
      </c>
      <c r="I14">
        <f>H14/60</f>
        <v>198.67164596604763</v>
      </c>
      <c r="J14">
        <f>I14/60</f>
        <v>3.3111940994341271</v>
      </c>
    </row>
    <row r="18" spans="1:9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</row>
    <row r="19" spans="1:9" x14ac:dyDescent="0.25">
      <c r="A19" t="s">
        <v>42</v>
      </c>
      <c r="B19">
        <v>38.052326499999999</v>
      </c>
      <c r="C19">
        <v>83.549406500000003</v>
      </c>
      <c r="D19">
        <v>36.335985600000001</v>
      </c>
      <c r="E19">
        <v>59.921933299999999</v>
      </c>
      <c r="F19">
        <v>66.783968200000004</v>
      </c>
      <c r="H19">
        <v>256</v>
      </c>
      <c r="I19">
        <f>H19*0.1</f>
        <v>25.6</v>
      </c>
    </row>
    <row r="20" spans="1:9" x14ac:dyDescent="0.25">
      <c r="A20" t="s">
        <v>43</v>
      </c>
      <c r="B20">
        <v>28.998297099999998</v>
      </c>
      <c r="C20">
        <v>55.916802199999999</v>
      </c>
      <c r="D20">
        <v>27.2846683</v>
      </c>
      <c r="E20">
        <v>51.815135699999999</v>
      </c>
      <c r="F20">
        <v>56.051256199999997</v>
      </c>
      <c r="I20">
        <f>H19*0.9</f>
        <v>230.4</v>
      </c>
    </row>
    <row r="21" spans="1:9" x14ac:dyDescent="0.25">
      <c r="A21" t="s">
        <v>44</v>
      </c>
      <c r="B21">
        <v>38.459771099999998</v>
      </c>
      <c r="C21">
        <v>83.988776400000006</v>
      </c>
      <c r="D21">
        <v>40.386108100000001</v>
      </c>
      <c r="E21">
        <v>80.917811700000001</v>
      </c>
      <c r="F21">
        <v>73.990403000000001</v>
      </c>
    </row>
    <row r="22" spans="1:9" x14ac:dyDescent="0.25">
      <c r="A22" t="s">
        <v>45</v>
      </c>
      <c r="B22">
        <v>27.6751352</v>
      </c>
      <c r="C22">
        <v>54.819251299999998</v>
      </c>
      <c r="D22">
        <v>26.525876100000001</v>
      </c>
      <c r="E22">
        <v>44.685523600000003</v>
      </c>
      <c r="F22">
        <v>44.965859700000003</v>
      </c>
    </row>
    <row r="23" spans="1:9" x14ac:dyDescent="0.25">
      <c r="A23" t="s">
        <v>46</v>
      </c>
      <c r="B23">
        <v>20</v>
      </c>
      <c r="C23">
        <v>30</v>
      </c>
      <c r="D23">
        <v>40</v>
      </c>
      <c r="E23">
        <v>30</v>
      </c>
      <c r="F23">
        <v>480</v>
      </c>
    </row>
    <row r="24" spans="1:9" x14ac:dyDescent="0.25">
      <c r="A24" t="s">
        <v>47</v>
      </c>
      <c r="B24">
        <v>0</v>
      </c>
      <c r="C24">
        <v>0</v>
      </c>
      <c r="D24">
        <v>1</v>
      </c>
      <c r="E24">
        <v>0</v>
      </c>
      <c r="F24">
        <v>0</v>
      </c>
    </row>
    <row r="25" spans="1:9" x14ac:dyDescent="0.25">
      <c r="A25">
        <v>0</v>
      </c>
      <c r="B25">
        <f>A25+B19</f>
        <v>38.052326499999999</v>
      </c>
      <c r="C25">
        <f t="shared" ref="C25:F25" si="5">B25+C19</f>
        <v>121.601733</v>
      </c>
      <c r="D25">
        <f t="shared" si="5"/>
        <v>157.93771859999998</v>
      </c>
      <c r="E25">
        <f t="shared" si="5"/>
        <v>217.85965189999999</v>
      </c>
      <c r="F25">
        <f t="shared" si="5"/>
        <v>284.64362010000002</v>
      </c>
      <c r="G25">
        <f>F25-I20+I19</f>
        <v>79.84362010000001</v>
      </c>
    </row>
    <row r="26" spans="1:9" x14ac:dyDescent="0.25">
      <c r="D26">
        <f>D25-G25</f>
        <v>78.094098499999973</v>
      </c>
      <c r="E26">
        <f>D26+E19</f>
        <v>138.01603179999998</v>
      </c>
      <c r="F26">
        <f>E26+F19</f>
        <v>204.79999999999998</v>
      </c>
    </row>
    <row r="27" spans="1:9" x14ac:dyDescent="0.25">
      <c r="B27">
        <f>A28+B20</f>
        <v>28.998297099999998</v>
      </c>
      <c r="C27">
        <f>B28+C20</f>
        <v>104.91509930000001</v>
      </c>
      <c r="D27">
        <f>C28+D20</f>
        <v>162.1997676</v>
      </c>
      <c r="E27">
        <f>D28+E20</f>
        <v>254.01490330000001</v>
      </c>
      <c r="F27">
        <f>E28+F20</f>
        <v>340.06615950000003</v>
      </c>
    </row>
    <row r="28" spans="1:9" x14ac:dyDescent="0.25">
      <c r="A28">
        <v>0</v>
      </c>
      <c r="B28">
        <f>B27+B23</f>
        <v>48.998297100000002</v>
      </c>
      <c r="C28">
        <f>C27+C23</f>
        <v>134.91509930000001</v>
      </c>
      <c r="D28">
        <f>D27+D23</f>
        <v>202.1997676</v>
      </c>
      <c r="E28">
        <f>E27+E23</f>
        <v>284.01490330000001</v>
      </c>
      <c r="F28">
        <f>F27+F23</f>
        <v>820.06615950000003</v>
      </c>
    </row>
  </sheetData>
  <mergeCells count="3">
    <mergeCell ref="C1:G1"/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3CAF-7B72-49A2-9B65-1305DDDF2FBB}">
  <dimension ref="A1:H14"/>
  <sheetViews>
    <sheetView topLeftCell="A2" workbookViewId="0">
      <selection sqref="A1:J26"/>
    </sheetView>
  </sheetViews>
  <sheetFormatPr defaultRowHeight="15" x14ac:dyDescent="0.25"/>
  <sheetData>
    <row r="1" spans="1:8" ht="24" thickBot="1" x14ac:dyDescent="0.3">
      <c r="A1" s="5"/>
      <c r="B1" s="5"/>
      <c r="C1" s="12"/>
      <c r="D1" s="13"/>
      <c r="E1" s="13"/>
      <c r="F1" s="13"/>
      <c r="G1" s="14"/>
    </row>
    <row r="2" spans="1:8" ht="24.75" thickTop="1" thickBot="1" x14ac:dyDescent="0.3">
      <c r="A2" s="6"/>
      <c r="B2" s="6"/>
      <c r="C2" s="7"/>
      <c r="D2" s="7"/>
      <c r="E2" s="7"/>
      <c r="F2" s="7"/>
      <c r="G2" s="7"/>
      <c r="H2" s="4"/>
    </row>
    <row r="3" spans="1:8" ht="24" thickBot="1" x14ac:dyDescent="0.3">
      <c r="A3" s="15"/>
      <c r="B3" s="8"/>
      <c r="C3" s="10"/>
      <c r="D3" s="10"/>
      <c r="E3" s="10"/>
      <c r="F3" s="10"/>
      <c r="G3" s="10"/>
    </row>
    <row r="4" spans="1:8" ht="24" thickBot="1" x14ac:dyDescent="0.3">
      <c r="A4" s="16"/>
      <c r="B4" s="8"/>
      <c r="C4" s="11"/>
      <c r="D4" s="11"/>
      <c r="E4" s="11"/>
      <c r="F4" s="11"/>
      <c r="G4" s="11"/>
    </row>
    <row r="5" spans="1:8" ht="24" thickBot="1" x14ac:dyDescent="0.3">
      <c r="A5" s="15"/>
      <c r="B5" s="8"/>
      <c r="C5" s="10"/>
      <c r="D5" s="10"/>
      <c r="E5" s="10"/>
      <c r="F5" s="10"/>
      <c r="G5" s="10"/>
    </row>
    <row r="6" spans="1:8" ht="24" thickBot="1" x14ac:dyDescent="0.3">
      <c r="A6" s="16"/>
      <c r="B6" s="8"/>
      <c r="C6" s="11"/>
      <c r="D6" s="11"/>
      <c r="E6" s="11"/>
      <c r="F6" s="11"/>
      <c r="G6" s="11"/>
    </row>
    <row r="9" spans="1:8" ht="23.25" x14ac:dyDescent="0.25">
      <c r="B9" s="9"/>
      <c r="C9" s="3"/>
      <c r="D9" s="3"/>
      <c r="E9" s="3"/>
      <c r="F9" s="3"/>
      <c r="G9" s="3"/>
    </row>
    <row r="10" spans="1:8" ht="23.25" x14ac:dyDescent="0.25">
      <c r="B10" s="9"/>
      <c r="C10" s="3"/>
      <c r="D10" s="3"/>
      <c r="E10" s="3"/>
      <c r="F10" s="3"/>
      <c r="G10" s="3"/>
    </row>
    <row r="11" spans="1:8" ht="23.25" x14ac:dyDescent="0.25">
      <c r="B11" s="9"/>
      <c r="C11" s="3"/>
      <c r="D11" s="3"/>
      <c r="E11" s="3"/>
      <c r="F11" s="3"/>
      <c r="G11" s="3"/>
    </row>
    <row r="12" spans="1:8" ht="23.25" x14ac:dyDescent="0.25">
      <c r="B12" s="9"/>
      <c r="C12" s="3"/>
      <c r="D12" s="3"/>
      <c r="E12" s="3"/>
      <c r="F12" s="3"/>
      <c r="G12" s="3"/>
    </row>
    <row r="13" spans="1:8" ht="23.25" x14ac:dyDescent="0.25">
      <c r="B13" s="9"/>
      <c r="C13" s="3"/>
      <c r="D13" s="3"/>
      <c r="E13" s="3"/>
      <c r="F13" s="3"/>
      <c r="G13" s="3"/>
    </row>
    <row r="14" spans="1:8" ht="23.25" x14ac:dyDescent="0.25">
      <c r="B14" s="9"/>
      <c r="C14" s="3"/>
      <c r="D14" s="3"/>
      <c r="E14" s="3"/>
      <c r="F14" s="3"/>
      <c r="G14" s="3"/>
    </row>
  </sheetData>
  <mergeCells count="3">
    <mergeCell ref="C1:G1"/>
    <mergeCell ref="A3:A4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A2E6-8F3C-41D6-A263-D967ADE9F1F4}">
  <dimension ref="A1:H14"/>
  <sheetViews>
    <sheetView tabSelected="1" workbookViewId="0">
      <selection activeCell="M16" sqref="M16:M17"/>
    </sheetView>
  </sheetViews>
  <sheetFormatPr defaultRowHeight="15" x14ac:dyDescent="0.25"/>
  <sheetData>
    <row r="1" spans="1:8" ht="24" thickBot="1" x14ac:dyDescent="0.3">
      <c r="A1" s="5"/>
      <c r="B1" s="5"/>
      <c r="C1" s="12"/>
      <c r="D1" s="13"/>
      <c r="E1" s="13"/>
      <c r="F1" s="13"/>
      <c r="G1" s="14"/>
    </row>
    <row r="2" spans="1:8" ht="24.75" thickTop="1" thickBot="1" x14ac:dyDescent="0.3">
      <c r="A2" s="6"/>
      <c r="B2" s="6"/>
      <c r="C2" s="7"/>
      <c r="D2" s="7"/>
      <c r="E2" s="7"/>
      <c r="F2" s="7"/>
      <c r="G2" s="7"/>
      <c r="H2" s="4"/>
    </row>
    <row r="3" spans="1:8" ht="24" thickBot="1" x14ac:dyDescent="0.3">
      <c r="A3" s="15"/>
      <c r="B3" s="8"/>
      <c r="C3" s="10"/>
      <c r="D3" s="10"/>
      <c r="E3" s="10"/>
      <c r="F3" s="10"/>
      <c r="G3" s="10"/>
    </row>
    <row r="4" spans="1:8" ht="24" thickBot="1" x14ac:dyDescent="0.3">
      <c r="A4" s="16"/>
      <c r="B4" s="8"/>
      <c r="C4" s="11"/>
      <c r="D4" s="11"/>
      <c r="E4" s="11"/>
      <c r="F4" s="11"/>
      <c r="G4" s="11"/>
    </row>
    <row r="5" spans="1:8" ht="24" thickBot="1" x14ac:dyDescent="0.3">
      <c r="A5" s="15"/>
      <c r="B5" s="8"/>
      <c r="C5" s="10"/>
      <c r="D5" s="10"/>
      <c r="E5" s="10"/>
      <c r="F5" s="10"/>
      <c r="G5" s="10"/>
    </row>
    <row r="6" spans="1:8" ht="24" thickBot="1" x14ac:dyDescent="0.3">
      <c r="A6" s="16"/>
      <c r="B6" s="8"/>
      <c r="C6" s="11"/>
      <c r="D6" s="11"/>
      <c r="E6" s="11"/>
      <c r="F6" s="11"/>
      <c r="G6" s="11"/>
    </row>
    <row r="9" spans="1:8" ht="23.25" x14ac:dyDescent="0.25">
      <c r="B9" s="9"/>
      <c r="C9" s="3"/>
      <c r="D9" s="3"/>
      <c r="E9" s="3"/>
      <c r="F9" s="3"/>
      <c r="G9" s="3"/>
    </row>
    <row r="10" spans="1:8" ht="23.25" x14ac:dyDescent="0.25">
      <c r="B10" s="9"/>
      <c r="C10" s="3"/>
      <c r="D10" s="3"/>
      <c r="E10" s="3"/>
      <c r="F10" s="3"/>
      <c r="G10" s="3"/>
    </row>
    <row r="11" spans="1:8" ht="23.25" x14ac:dyDescent="0.25">
      <c r="B11" s="9"/>
      <c r="C11" s="3"/>
      <c r="D11" s="3"/>
      <c r="E11" s="3"/>
      <c r="F11" s="3"/>
      <c r="G11" s="3"/>
    </row>
    <row r="12" spans="1:8" ht="23.25" x14ac:dyDescent="0.25">
      <c r="B12" s="9"/>
      <c r="C12" s="3"/>
      <c r="D12" s="3"/>
      <c r="E12" s="3"/>
      <c r="F12" s="3"/>
      <c r="G12" s="3"/>
    </row>
    <row r="13" spans="1:8" ht="23.25" x14ac:dyDescent="0.25">
      <c r="B13" s="9"/>
      <c r="C13" s="3"/>
      <c r="D13" s="3"/>
      <c r="E13" s="3"/>
      <c r="F13" s="3"/>
      <c r="G13" s="3"/>
    </row>
    <row r="14" spans="1:8" ht="23.25" x14ac:dyDescent="0.25">
      <c r="B14" s="9"/>
      <c r="C14" s="3"/>
      <c r="D14" s="3"/>
      <c r="E14" s="3"/>
      <c r="F14" s="3"/>
      <c r="G14" s="3"/>
    </row>
  </sheetData>
  <mergeCells count="3">
    <mergeCell ref="C1:G1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Route1</vt:lpstr>
      <vt:lpstr>Route2</vt:lpstr>
      <vt:lpstr>Route3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Eagon (Machine Admin)</dc:creator>
  <cp:lastModifiedBy>Matthew Eagon (Machine Admin)</cp:lastModifiedBy>
  <dcterms:created xsi:type="dcterms:W3CDTF">2023-09-22T03:26:50Z</dcterms:created>
  <dcterms:modified xsi:type="dcterms:W3CDTF">2024-07-09T17:01:24Z</dcterms:modified>
</cp:coreProperties>
</file>