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 AL SAFA\Desktop\Last-Samples\"/>
    </mc:Choice>
  </mc:AlternateContent>
  <bookViews>
    <workbookView xWindow="-120" yWindow="-120" windowWidth="24240" windowHeight="13140"/>
  </bookViews>
  <sheets>
    <sheet name="Customer Data 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76" i="2" l="1" a="1"/>
  <c r="AU176" i="2" s="1"/>
  <c r="AT176" i="2"/>
  <c r="AQ176" i="2"/>
  <c r="AN176" i="2"/>
  <c r="AK176" i="2"/>
  <c r="AH176" i="2"/>
  <c r="AE176" i="2"/>
  <c r="Y176" i="2" a="1"/>
  <c r="Y176" i="2" s="1"/>
  <c r="X176" i="2"/>
  <c r="W176" i="2"/>
  <c r="S176" i="2"/>
  <c r="P176" i="2"/>
  <c r="O176" i="2" a="1"/>
  <c r="O176" i="2" s="1"/>
  <c r="M176" i="2"/>
  <c r="I176" i="2"/>
  <c r="D176" i="2"/>
  <c r="D176" i="2" a="1"/>
  <c r="AU175" i="2" a="1"/>
  <c r="AU175" i="2" s="1"/>
  <c r="AT175" i="2"/>
  <c r="AQ175" i="2"/>
  <c r="AN175" i="2"/>
  <c r="AK175" i="2"/>
  <c r="AH175" i="2"/>
  <c r="AE175" i="2"/>
  <c r="Y175" i="2" a="1"/>
  <c r="Y175" i="2" s="1"/>
  <c r="X175" i="2"/>
  <c r="W175" i="2"/>
  <c r="S175" i="2"/>
  <c r="O175" i="2" a="1"/>
  <c r="O175" i="2" s="1"/>
  <c r="P175" i="2" s="1"/>
  <c r="M175" i="2"/>
  <c r="I175" i="2"/>
  <c r="E175" i="2"/>
  <c r="D175" i="2" a="1"/>
  <c r="D175" i="2" s="1"/>
  <c r="AU174" i="2" a="1"/>
  <c r="AU174" i="2" s="1"/>
  <c r="AT174" i="2"/>
  <c r="AQ174" i="2"/>
  <c r="AN174" i="2"/>
  <c r="AK174" i="2"/>
  <c r="AH174" i="2"/>
  <c r="AE174" i="2"/>
  <c r="Y174" i="2" a="1"/>
  <c r="Y174" i="2" s="1"/>
  <c r="E174" i="2" s="1"/>
  <c r="X174" i="2"/>
  <c r="W174" i="2"/>
  <c r="S174" i="2"/>
  <c r="O174" i="2" a="1"/>
  <c r="O174" i="2" s="1"/>
  <c r="P174" i="2" s="1"/>
  <c r="M174" i="2"/>
  <c r="I174" i="2"/>
  <c r="D174" i="2" a="1"/>
  <c r="D174" i="2" s="1"/>
  <c r="AU173" i="2" a="1"/>
  <c r="AU173" i="2" s="1"/>
  <c r="AT173" i="2"/>
  <c r="AQ173" i="2"/>
  <c r="AN173" i="2"/>
  <c r="AK173" i="2"/>
  <c r="AH173" i="2"/>
  <c r="AE173" i="2"/>
  <c r="Y173" i="2" a="1"/>
  <c r="Y173" i="2" s="1"/>
  <c r="E173" i="2" s="1"/>
  <c r="X173" i="2"/>
  <c r="W173" i="2"/>
  <c r="S173" i="2"/>
  <c r="O173" i="2" a="1"/>
  <c r="O173" i="2" s="1"/>
  <c r="P173" i="2" s="1"/>
  <c r="M173" i="2"/>
  <c r="I173" i="2"/>
  <c r="D173" i="2" a="1"/>
  <c r="D173" i="2" s="1"/>
  <c r="AU172" i="2" a="1"/>
  <c r="AU172" i="2" s="1"/>
  <c r="AT172" i="2"/>
  <c r="AQ172" i="2"/>
  <c r="AN172" i="2"/>
  <c r="AK172" i="2"/>
  <c r="AH172" i="2"/>
  <c r="AE172" i="2"/>
  <c r="Y172" i="2" a="1"/>
  <c r="Y172" i="2" s="1"/>
  <c r="X172" i="2"/>
  <c r="W172" i="2"/>
  <c r="S172" i="2"/>
  <c r="O172" i="2" a="1"/>
  <c r="O172" i="2" s="1"/>
  <c r="P172" i="2" s="1"/>
  <c r="M172" i="2"/>
  <c r="I172" i="2"/>
  <c r="D172" i="2" a="1"/>
  <c r="D172" i="2" s="1"/>
  <c r="AU171" i="2" a="1"/>
  <c r="AU171" i="2" s="1"/>
  <c r="AT171" i="2"/>
  <c r="AQ171" i="2"/>
  <c r="AN171" i="2"/>
  <c r="AK171" i="2"/>
  <c r="AH171" i="2"/>
  <c r="AE171" i="2"/>
  <c r="Y171" i="2" a="1"/>
  <c r="Y171" i="2" s="1"/>
  <c r="E171" i="2" s="1"/>
  <c r="X171" i="2"/>
  <c r="W171" i="2"/>
  <c r="S171" i="2"/>
  <c r="O171" i="2" a="1"/>
  <c r="O171" i="2" s="1"/>
  <c r="P171" i="2" s="1"/>
  <c r="M171" i="2"/>
  <c r="I171" i="2"/>
  <c r="D171" i="2" a="1"/>
  <c r="D171" i="2" s="1"/>
  <c r="A171" i="2" a="1"/>
  <c r="A171" i="2" s="1"/>
  <c r="AU170" i="2" a="1"/>
  <c r="AU170" i="2" s="1"/>
  <c r="AT170" i="2"/>
  <c r="AQ170" i="2"/>
  <c r="AN170" i="2"/>
  <c r="AK170" i="2"/>
  <c r="AH170" i="2"/>
  <c r="AE170" i="2"/>
  <c r="Y170" i="2" a="1"/>
  <c r="Y170" i="2" s="1"/>
  <c r="X170" i="2"/>
  <c r="W170" i="2"/>
  <c r="S170" i="2"/>
  <c r="O170" i="2" a="1"/>
  <c r="O170" i="2" s="1"/>
  <c r="P170" i="2" s="1"/>
  <c r="M170" i="2"/>
  <c r="I170" i="2"/>
  <c r="D170" i="2" a="1"/>
  <c r="D170" i="2" s="1"/>
  <c r="A170" i="2" a="1"/>
  <c r="A170" i="2" s="1"/>
  <c r="AU169" i="2" a="1"/>
  <c r="AU169" i="2" s="1"/>
  <c r="AT169" i="2"/>
  <c r="AQ169" i="2"/>
  <c r="AN169" i="2"/>
  <c r="AK169" i="2"/>
  <c r="AH169" i="2"/>
  <c r="AE169" i="2"/>
  <c r="Y169" i="2" a="1"/>
  <c r="Y169" i="2" s="1"/>
  <c r="X169" i="2"/>
  <c r="W169" i="2"/>
  <c r="S169" i="2"/>
  <c r="O169" i="2" a="1"/>
  <c r="O169" i="2" s="1"/>
  <c r="P169" i="2" s="1"/>
  <c r="M169" i="2"/>
  <c r="I169" i="2"/>
  <c r="D169" i="2" a="1"/>
  <c r="D169" i="2" s="1"/>
  <c r="A169" i="2" a="1"/>
  <c r="A169" i="2" s="1"/>
  <c r="AU168" i="2" a="1"/>
  <c r="AU168" i="2" s="1"/>
  <c r="AT168" i="2"/>
  <c r="AQ168" i="2"/>
  <c r="AN168" i="2"/>
  <c r="AK168" i="2"/>
  <c r="AH168" i="2"/>
  <c r="AE168" i="2"/>
  <c r="Y168" i="2" a="1"/>
  <c r="Y168" i="2" s="1"/>
  <c r="X168" i="2"/>
  <c r="W168" i="2"/>
  <c r="S168" i="2"/>
  <c r="O168" i="2" a="1"/>
  <c r="O168" i="2" s="1"/>
  <c r="P168" i="2" s="1"/>
  <c r="M168" i="2"/>
  <c r="I168" i="2"/>
  <c r="D168" i="2" a="1"/>
  <c r="D168" i="2" s="1"/>
  <c r="A168" i="2" a="1"/>
  <c r="A168" i="2" s="1"/>
  <c r="AU167" i="2" a="1"/>
  <c r="AU167" i="2" s="1"/>
  <c r="AT167" i="2"/>
  <c r="AQ167" i="2"/>
  <c r="AN167" i="2"/>
  <c r="AK167" i="2"/>
  <c r="AH167" i="2"/>
  <c r="AE167" i="2"/>
  <c r="Y167" i="2" a="1"/>
  <c r="Y167" i="2" s="1"/>
  <c r="X167" i="2"/>
  <c r="W167" i="2"/>
  <c r="S167" i="2"/>
  <c r="O167" i="2" a="1"/>
  <c r="O167" i="2" s="1"/>
  <c r="P167" i="2" s="1"/>
  <c r="M167" i="2"/>
  <c r="I167" i="2"/>
  <c r="D167" i="2" a="1"/>
  <c r="D167" i="2" s="1"/>
  <c r="A167" i="2" a="1"/>
  <c r="A167" i="2" s="1"/>
  <c r="AU166" i="2" a="1"/>
  <c r="AU166" i="2" s="1"/>
  <c r="AT166" i="2"/>
  <c r="AQ166" i="2"/>
  <c r="AN166" i="2"/>
  <c r="AK166" i="2"/>
  <c r="AH166" i="2"/>
  <c r="AE166" i="2"/>
  <c r="Y166" i="2" a="1"/>
  <c r="Y166" i="2" s="1"/>
  <c r="E166" i="2" s="1"/>
  <c r="X166" i="2"/>
  <c r="W166" i="2"/>
  <c r="S166" i="2"/>
  <c r="O166" i="2" a="1"/>
  <c r="O166" i="2" s="1"/>
  <c r="P166" i="2" s="1"/>
  <c r="M166" i="2"/>
  <c r="I166" i="2"/>
  <c r="D166" i="2" a="1"/>
  <c r="D166" i="2" s="1"/>
  <c r="A166" i="2" a="1"/>
  <c r="A166" i="2" s="1"/>
  <c r="AU165" i="2" a="1"/>
  <c r="AU165" i="2" s="1"/>
  <c r="AT165" i="2"/>
  <c r="AQ165" i="2"/>
  <c r="AN165" i="2"/>
  <c r="AK165" i="2"/>
  <c r="AH165" i="2"/>
  <c r="AE165" i="2"/>
  <c r="Y165" i="2" a="1"/>
  <c r="Y165" i="2" s="1"/>
  <c r="E165" i="2" s="1"/>
  <c r="X165" i="2"/>
  <c r="W165" i="2"/>
  <c r="S165" i="2"/>
  <c r="O165" i="2" a="1"/>
  <c r="O165" i="2" s="1"/>
  <c r="P165" i="2" s="1"/>
  <c r="M165" i="2"/>
  <c r="I165" i="2"/>
  <c r="D165" i="2" a="1"/>
  <c r="D165" i="2" s="1"/>
  <c r="A165" i="2" a="1"/>
  <c r="A165" i="2" s="1"/>
  <c r="AU164" i="2" a="1"/>
  <c r="AU164" i="2" s="1"/>
  <c r="AT164" i="2"/>
  <c r="AQ164" i="2"/>
  <c r="AN164" i="2"/>
  <c r="AK164" i="2"/>
  <c r="AH164" i="2"/>
  <c r="AE164" i="2"/>
  <c r="Y164" i="2" a="1"/>
  <c r="Y164" i="2" s="1"/>
  <c r="X164" i="2"/>
  <c r="W164" i="2"/>
  <c r="S164" i="2"/>
  <c r="O164" i="2" a="1"/>
  <c r="O164" i="2" s="1"/>
  <c r="P164" i="2" s="1"/>
  <c r="M164" i="2"/>
  <c r="I164" i="2"/>
  <c r="D164" i="2" a="1"/>
  <c r="D164" i="2" s="1"/>
  <c r="A164" i="2" a="1"/>
  <c r="A164" i="2" s="1"/>
  <c r="AU163" i="2" a="1"/>
  <c r="AU163" i="2" s="1"/>
  <c r="AT163" i="2"/>
  <c r="AQ163" i="2"/>
  <c r="AN163" i="2"/>
  <c r="AK163" i="2"/>
  <c r="AH163" i="2"/>
  <c r="AE163" i="2"/>
  <c r="Y163" i="2" a="1"/>
  <c r="Y163" i="2" s="1"/>
  <c r="X163" i="2"/>
  <c r="W163" i="2"/>
  <c r="S163" i="2"/>
  <c r="O163" i="2" a="1"/>
  <c r="O163" i="2" s="1"/>
  <c r="P163" i="2" s="1"/>
  <c r="M163" i="2"/>
  <c r="I163" i="2"/>
  <c r="D163" i="2" a="1"/>
  <c r="D163" i="2" s="1"/>
  <c r="A163" i="2" a="1"/>
  <c r="A163" i="2" s="1"/>
  <c r="AU162" i="2" a="1"/>
  <c r="AU162" i="2" s="1"/>
  <c r="AT162" i="2"/>
  <c r="AQ162" i="2"/>
  <c r="AN162" i="2"/>
  <c r="AK162" i="2"/>
  <c r="AH162" i="2"/>
  <c r="AE162" i="2"/>
  <c r="Y162" i="2" a="1"/>
  <c r="Y162" i="2" s="1"/>
  <c r="E162" i="2" s="1"/>
  <c r="X162" i="2"/>
  <c r="W162" i="2"/>
  <c r="S162" i="2"/>
  <c r="O162" i="2" a="1"/>
  <c r="O162" i="2" s="1"/>
  <c r="P162" i="2" s="1"/>
  <c r="M162" i="2"/>
  <c r="I162" i="2"/>
  <c r="D162" i="2" a="1"/>
  <c r="D162" i="2" s="1"/>
  <c r="A162" i="2" a="1"/>
  <c r="A162" i="2" s="1"/>
  <c r="AU161" i="2" a="1"/>
  <c r="AU161" i="2" s="1"/>
  <c r="AT161" i="2"/>
  <c r="AQ161" i="2"/>
  <c r="AN161" i="2"/>
  <c r="AK161" i="2"/>
  <c r="AH161" i="2"/>
  <c r="AE161" i="2"/>
  <c r="Y161" i="2" a="1"/>
  <c r="Y161" i="2" s="1"/>
  <c r="E161" i="2" s="1"/>
  <c r="X161" i="2"/>
  <c r="W161" i="2"/>
  <c r="S161" i="2"/>
  <c r="O161" i="2" a="1"/>
  <c r="O161" i="2" s="1"/>
  <c r="P161" i="2" s="1"/>
  <c r="M161" i="2"/>
  <c r="I161" i="2"/>
  <c r="D161" i="2" a="1"/>
  <c r="D161" i="2" s="1"/>
  <c r="A161" i="2" a="1"/>
  <c r="A161" i="2" s="1"/>
  <c r="AU160" i="2" a="1"/>
  <c r="AU160" i="2" s="1"/>
  <c r="AT160" i="2"/>
  <c r="AQ160" i="2"/>
  <c r="AN160" i="2"/>
  <c r="AK160" i="2"/>
  <c r="AH160" i="2"/>
  <c r="AE160" i="2"/>
  <c r="Y160" i="2" a="1"/>
  <c r="Y160" i="2" s="1"/>
  <c r="X160" i="2"/>
  <c r="W160" i="2"/>
  <c r="S160" i="2"/>
  <c r="O160" i="2" a="1"/>
  <c r="O160" i="2" s="1"/>
  <c r="P160" i="2" s="1"/>
  <c r="M160" i="2"/>
  <c r="I160" i="2"/>
  <c r="D160" i="2" a="1"/>
  <c r="D160" i="2" s="1"/>
  <c r="A160" i="2" a="1"/>
  <c r="A160" i="2" s="1"/>
  <c r="AU159" i="2" a="1"/>
  <c r="AU159" i="2" s="1"/>
  <c r="AT159" i="2"/>
  <c r="AQ159" i="2"/>
  <c r="AN159" i="2"/>
  <c r="AK159" i="2"/>
  <c r="AH159" i="2"/>
  <c r="AE159" i="2"/>
  <c r="Y159" i="2" a="1"/>
  <c r="Y159" i="2" s="1"/>
  <c r="E159" i="2" s="1"/>
  <c r="X159" i="2"/>
  <c r="W159" i="2"/>
  <c r="S159" i="2"/>
  <c r="O159" i="2" a="1"/>
  <c r="O159" i="2" s="1"/>
  <c r="P159" i="2" s="1"/>
  <c r="M159" i="2"/>
  <c r="I159" i="2"/>
  <c r="D159" i="2" a="1"/>
  <c r="D159" i="2" s="1"/>
  <c r="A159" i="2" a="1"/>
  <c r="A159" i="2" s="1"/>
  <c r="AU158" i="2" a="1"/>
  <c r="AU158" i="2" s="1"/>
  <c r="AT158" i="2"/>
  <c r="AQ158" i="2"/>
  <c r="AN158" i="2"/>
  <c r="AK158" i="2"/>
  <c r="AH158" i="2"/>
  <c r="AE158" i="2"/>
  <c r="Y158" i="2" a="1"/>
  <c r="Y158" i="2" s="1"/>
  <c r="E158" i="2" s="1"/>
  <c r="X158" i="2"/>
  <c r="W158" i="2"/>
  <c r="S158" i="2"/>
  <c r="O158" i="2" a="1"/>
  <c r="O158" i="2" s="1"/>
  <c r="P158" i="2" s="1"/>
  <c r="M158" i="2"/>
  <c r="I158" i="2"/>
  <c r="D158" i="2" a="1"/>
  <c r="D158" i="2" s="1"/>
  <c r="A158" i="2" a="1"/>
  <c r="A158" i="2" s="1"/>
  <c r="AU157" i="2" a="1"/>
  <c r="AU157" i="2" s="1"/>
  <c r="AT157" i="2"/>
  <c r="AQ157" i="2"/>
  <c r="AN157" i="2"/>
  <c r="AK157" i="2"/>
  <c r="AH157" i="2"/>
  <c r="AE157" i="2"/>
  <c r="Y157" i="2" a="1"/>
  <c r="Y157" i="2" s="1"/>
  <c r="E157" i="2" s="1"/>
  <c r="X157" i="2"/>
  <c r="W157" i="2"/>
  <c r="S157" i="2"/>
  <c r="O157" i="2" a="1"/>
  <c r="O157" i="2" s="1"/>
  <c r="P157" i="2" s="1"/>
  <c r="M157" i="2"/>
  <c r="I157" i="2"/>
  <c r="D157" i="2" a="1"/>
  <c r="D157" i="2" s="1"/>
  <c r="A157" i="2" a="1"/>
  <c r="A157" i="2" s="1"/>
  <c r="AU156" i="2" a="1"/>
  <c r="AU156" i="2" s="1"/>
  <c r="AT156" i="2"/>
  <c r="AQ156" i="2"/>
  <c r="AN156" i="2"/>
  <c r="AK156" i="2"/>
  <c r="AH156" i="2"/>
  <c r="AE156" i="2"/>
  <c r="Y156" i="2" a="1"/>
  <c r="Y156" i="2" s="1"/>
  <c r="X156" i="2"/>
  <c r="W156" i="2"/>
  <c r="S156" i="2"/>
  <c r="O156" i="2" a="1"/>
  <c r="O156" i="2" s="1"/>
  <c r="P156" i="2" s="1"/>
  <c r="M156" i="2"/>
  <c r="I156" i="2"/>
  <c r="D156" i="2" a="1"/>
  <c r="D156" i="2" s="1"/>
  <c r="A156" i="2" a="1"/>
  <c r="A156" i="2" s="1"/>
  <c r="AU155" i="2" a="1"/>
  <c r="AU155" i="2" s="1"/>
  <c r="AT155" i="2"/>
  <c r="AQ155" i="2"/>
  <c r="AN155" i="2"/>
  <c r="AK155" i="2"/>
  <c r="AH155" i="2"/>
  <c r="AE155" i="2"/>
  <c r="Y155" i="2" a="1"/>
  <c r="Y155" i="2" s="1"/>
  <c r="E155" i="2" s="1"/>
  <c r="X155" i="2"/>
  <c r="W155" i="2"/>
  <c r="S155" i="2"/>
  <c r="O155" i="2" a="1"/>
  <c r="O155" i="2" s="1"/>
  <c r="P155" i="2" s="1"/>
  <c r="M155" i="2"/>
  <c r="I155" i="2"/>
  <c r="D155" i="2" a="1"/>
  <c r="D155" i="2" s="1"/>
  <c r="AU154" i="2" a="1"/>
  <c r="AU154" i="2" s="1"/>
  <c r="AT154" i="2"/>
  <c r="AQ154" i="2"/>
  <c r="AN154" i="2"/>
  <c r="AK154" i="2"/>
  <c r="AH154" i="2"/>
  <c r="AE154" i="2"/>
  <c r="Y154" i="2" a="1"/>
  <c r="Y154" i="2" s="1"/>
  <c r="X154" i="2"/>
  <c r="W154" i="2"/>
  <c r="S154" i="2"/>
  <c r="O154" i="2" a="1"/>
  <c r="O154" i="2" s="1"/>
  <c r="P154" i="2" s="1"/>
  <c r="M154" i="2"/>
  <c r="I154" i="2"/>
  <c r="D154" i="2" a="1"/>
  <c r="D154" i="2" s="1"/>
  <c r="A154" i="2" a="1"/>
  <c r="A154" i="2" s="1"/>
  <c r="AU153" i="2" a="1"/>
  <c r="AU153" i="2" s="1"/>
  <c r="AT153" i="2"/>
  <c r="AQ153" i="2"/>
  <c r="AN153" i="2"/>
  <c r="AK153" i="2"/>
  <c r="AH153" i="2"/>
  <c r="AE153" i="2"/>
  <c r="Y153" i="2" a="1"/>
  <c r="Y153" i="2" s="1"/>
  <c r="E153" i="2" s="1"/>
  <c r="X153" i="2"/>
  <c r="W153" i="2"/>
  <c r="S153" i="2"/>
  <c r="O153" i="2" a="1"/>
  <c r="O153" i="2" s="1"/>
  <c r="P153" i="2" s="1"/>
  <c r="M153" i="2"/>
  <c r="I153" i="2"/>
  <c r="D153" i="2" a="1"/>
  <c r="D153" i="2" s="1"/>
  <c r="AU152" i="2" a="1"/>
  <c r="AU152" i="2" s="1"/>
  <c r="AT152" i="2"/>
  <c r="AQ152" i="2"/>
  <c r="AN152" i="2"/>
  <c r="AK152" i="2"/>
  <c r="AH152" i="2"/>
  <c r="AE152" i="2"/>
  <c r="Y152" i="2" a="1"/>
  <c r="Y152" i="2" s="1"/>
  <c r="X152" i="2"/>
  <c r="W152" i="2"/>
  <c r="S152" i="2"/>
  <c r="O152" i="2" a="1"/>
  <c r="O152" i="2" s="1"/>
  <c r="P152" i="2" s="1"/>
  <c r="M152" i="2"/>
  <c r="I152" i="2"/>
  <c r="D152" i="2" a="1"/>
  <c r="D152" i="2" s="1"/>
  <c r="A152" i="2" a="1"/>
  <c r="A152" i="2" s="1"/>
  <c r="AU151" i="2" a="1"/>
  <c r="AU151" i="2" s="1"/>
  <c r="AT151" i="2"/>
  <c r="AQ151" i="2"/>
  <c r="AN151" i="2"/>
  <c r="AK151" i="2"/>
  <c r="AH151" i="2"/>
  <c r="AE151" i="2"/>
  <c r="Y151" i="2" a="1"/>
  <c r="Y151" i="2" s="1"/>
  <c r="E151" i="2" s="1"/>
  <c r="X151" i="2"/>
  <c r="W151" i="2"/>
  <c r="S151" i="2"/>
  <c r="O151" i="2" a="1"/>
  <c r="O151" i="2" s="1"/>
  <c r="P151" i="2" s="1"/>
  <c r="M151" i="2"/>
  <c r="I151" i="2"/>
  <c r="D151" i="2" a="1"/>
  <c r="D151" i="2" s="1"/>
  <c r="A151" i="2" a="1"/>
  <c r="A151" i="2" s="1"/>
  <c r="AU150" i="2" a="1"/>
  <c r="AU150" i="2" s="1"/>
  <c r="AT150" i="2"/>
  <c r="AQ150" i="2"/>
  <c r="AN150" i="2"/>
  <c r="AK150" i="2"/>
  <c r="AH150" i="2"/>
  <c r="AE150" i="2"/>
  <c r="Y150" i="2" a="1"/>
  <c r="Y150" i="2" s="1"/>
  <c r="E150" i="2" s="1"/>
  <c r="X150" i="2"/>
  <c r="W150" i="2"/>
  <c r="S150" i="2"/>
  <c r="O150" i="2" a="1"/>
  <c r="O150" i="2" s="1"/>
  <c r="P150" i="2" s="1"/>
  <c r="M150" i="2"/>
  <c r="I150" i="2"/>
  <c r="D150" i="2" a="1"/>
  <c r="D150" i="2" s="1"/>
  <c r="A150" i="2" a="1"/>
  <c r="A150" i="2" s="1"/>
  <c r="AU149" i="2" a="1"/>
  <c r="AU149" i="2" s="1"/>
  <c r="AT149" i="2"/>
  <c r="AQ149" i="2"/>
  <c r="AN149" i="2"/>
  <c r="AK149" i="2"/>
  <c r="AH149" i="2"/>
  <c r="AE149" i="2"/>
  <c r="Y149" i="2" a="1"/>
  <c r="Y149" i="2" s="1"/>
  <c r="E149" i="2" s="1"/>
  <c r="X149" i="2"/>
  <c r="W149" i="2"/>
  <c r="S149" i="2"/>
  <c r="O149" i="2" a="1"/>
  <c r="O149" i="2" s="1"/>
  <c r="P149" i="2" s="1"/>
  <c r="M149" i="2"/>
  <c r="I149" i="2"/>
  <c r="D149" i="2" a="1"/>
  <c r="D149" i="2" s="1"/>
  <c r="A149" i="2" a="1"/>
  <c r="A149" i="2" s="1"/>
  <c r="AU148" i="2" a="1"/>
  <c r="AU148" i="2" s="1"/>
  <c r="AT148" i="2"/>
  <c r="AQ148" i="2"/>
  <c r="AN148" i="2"/>
  <c r="AK148" i="2"/>
  <c r="AH148" i="2"/>
  <c r="AE148" i="2"/>
  <c r="Y148" i="2" a="1"/>
  <c r="Y148" i="2" s="1"/>
  <c r="E148" i="2" s="1"/>
  <c r="X148" i="2"/>
  <c r="W148" i="2"/>
  <c r="S148" i="2"/>
  <c r="O148" i="2" a="1"/>
  <c r="O148" i="2" s="1"/>
  <c r="P148" i="2" s="1"/>
  <c r="M148" i="2"/>
  <c r="I148" i="2"/>
  <c r="D148" i="2" a="1"/>
  <c r="D148" i="2" s="1"/>
  <c r="A148" i="2" a="1"/>
  <c r="A148" i="2" s="1"/>
  <c r="AU147" i="2" a="1"/>
  <c r="AU147" i="2" s="1"/>
  <c r="AT147" i="2"/>
  <c r="AQ147" i="2"/>
  <c r="AN147" i="2"/>
  <c r="AK147" i="2"/>
  <c r="AH147" i="2"/>
  <c r="AE147" i="2"/>
  <c r="Y147" i="2" a="1"/>
  <c r="Y147" i="2" s="1"/>
  <c r="E147" i="2" s="1"/>
  <c r="X147" i="2"/>
  <c r="W147" i="2"/>
  <c r="S147" i="2"/>
  <c r="O147" i="2" a="1"/>
  <c r="O147" i="2" s="1"/>
  <c r="P147" i="2" s="1"/>
  <c r="M147" i="2"/>
  <c r="I147" i="2"/>
  <c r="D147" i="2" a="1"/>
  <c r="D147" i="2" s="1"/>
  <c r="A147" i="2" a="1"/>
  <c r="A147" i="2" s="1"/>
  <c r="AU146" i="2" a="1"/>
  <c r="AU146" i="2" s="1"/>
  <c r="AT146" i="2"/>
  <c r="AQ146" i="2"/>
  <c r="AN146" i="2"/>
  <c r="AK146" i="2"/>
  <c r="AH146" i="2"/>
  <c r="AE146" i="2"/>
  <c r="Y146" i="2" a="1"/>
  <c r="Y146" i="2" s="1"/>
  <c r="E146" i="2" s="1"/>
  <c r="X146" i="2"/>
  <c r="W146" i="2"/>
  <c r="S146" i="2"/>
  <c r="O146" i="2" a="1"/>
  <c r="O146" i="2" s="1"/>
  <c r="P146" i="2" s="1"/>
  <c r="M146" i="2"/>
  <c r="I146" i="2"/>
  <c r="D146" i="2" a="1"/>
  <c r="D146" i="2" s="1"/>
  <c r="A146" i="2" a="1"/>
  <c r="A146" i="2" s="1"/>
  <c r="AU145" i="2" a="1"/>
  <c r="AU145" i="2" s="1"/>
  <c r="AT145" i="2"/>
  <c r="AQ145" i="2"/>
  <c r="AN145" i="2"/>
  <c r="AK145" i="2"/>
  <c r="AH145" i="2"/>
  <c r="AE145" i="2"/>
  <c r="Y145" i="2" a="1"/>
  <c r="Y145" i="2" s="1"/>
  <c r="X145" i="2"/>
  <c r="W145" i="2"/>
  <c r="S145" i="2"/>
  <c r="O145" i="2" a="1"/>
  <c r="O145" i="2" s="1"/>
  <c r="P145" i="2" s="1"/>
  <c r="M145" i="2"/>
  <c r="I145" i="2"/>
  <c r="A145" i="2" a="1"/>
  <c r="A145" i="2" s="1"/>
  <c r="AU144" i="2" a="1"/>
  <c r="AU144" i="2" s="1"/>
  <c r="AT144" i="2"/>
  <c r="AQ144" i="2"/>
  <c r="AN144" i="2"/>
  <c r="AK144" i="2"/>
  <c r="AH144" i="2"/>
  <c r="AE144" i="2"/>
  <c r="Y144" i="2" a="1"/>
  <c r="Y144" i="2" s="1"/>
  <c r="E144" i="2" s="1"/>
  <c r="X144" i="2"/>
  <c r="W144" i="2"/>
  <c r="S144" i="2"/>
  <c r="O144" i="2" a="1"/>
  <c r="O144" i="2" s="1"/>
  <c r="P144" i="2" s="1"/>
  <c r="M144" i="2"/>
  <c r="I144" i="2"/>
  <c r="D144" i="2" a="1"/>
  <c r="D144" i="2" s="1"/>
  <c r="A144" i="2" a="1"/>
  <c r="A144" i="2" s="1"/>
  <c r="AU143" i="2" a="1"/>
  <c r="AU143" i="2" s="1"/>
  <c r="AT143" i="2"/>
  <c r="AQ143" i="2"/>
  <c r="AN143" i="2"/>
  <c r="AK143" i="2"/>
  <c r="AH143" i="2"/>
  <c r="AE143" i="2"/>
  <c r="Y143" i="2" a="1"/>
  <c r="Y143" i="2" s="1"/>
  <c r="E143" i="2" s="1"/>
  <c r="X143" i="2"/>
  <c r="W143" i="2"/>
  <c r="S143" i="2"/>
  <c r="O143" i="2" a="1"/>
  <c r="O143" i="2" s="1"/>
  <c r="P143" i="2" s="1"/>
  <c r="M143" i="2"/>
  <c r="I143" i="2"/>
  <c r="D143" i="2" a="1"/>
  <c r="D143" i="2" s="1"/>
  <c r="A143" i="2" a="1"/>
  <c r="A143" i="2" s="1"/>
  <c r="AU142" i="2" a="1"/>
  <c r="AU142" i="2" s="1"/>
  <c r="AT142" i="2"/>
  <c r="AQ142" i="2"/>
  <c r="AN142" i="2"/>
  <c r="AK142" i="2"/>
  <c r="AH142" i="2"/>
  <c r="AE142" i="2"/>
  <c r="Y142" i="2" a="1"/>
  <c r="Y142" i="2" s="1"/>
  <c r="E142" i="2" s="1"/>
  <c r="X142" i="2"/>
  <c r="W142" i="2"/>
  <c r="S142" i="2"/>
  <c r="O142" i="2" a="1"/>
  <c r="O142" i="2" s="1"/>
  <c r="P142" i="2" s="1"/>
  <c r="M142" i="2"/>
  <c r="I142" i="2"/>
  <c r="D142" i="2" a="1"/>
  <c r="D142" i="2" s="1"/>
  <c r="A142" i="2" a="1"/>
  <c r="A142" i="2" s="1"/>
  <c r="AU141" i="2" a="1"/>
  <c r="AU141" i="2" s="1"/>
  <c r="AT141" i="2"/>
  <c r="AQ141" i="2"/>
  <c r="AN141" i="2"/>
  <c r="AK141" i="2"/>
  <c r="AH141" i="2"/>
  <c r="AE141" i="2"/>
  <c r="Y141" i="2" a="1"/>
  <c r="Y141" i="2" s="1"/>
  <c r="X141" i="2"/>
  <c r="W141" i="2"/>
  <c r="S141" i="2"/>
  <c r="O141" i="2" a="1"/>
  <c r="O141" i="2" s="1"/>
  <c r="P141" i="2" s="1"/>
  <c r="M141" i="2"/>
  <c r="I141" i="2"/>
  <c r="D141" i="2" a="1"/>
  <c r="D141" i="2" s="1"/>
  <c r="A141" i="2" a="1"/>
  <c r="A141" i="2" s="1"/>
  <c r="AU140" i="2" a="1"/>
  <c r="AU140" i="2" s="1"/>
  <c r="AT140" i="2"/>
  <c r="AQ140" i="2"/>
  <c r="AN140" i="2"/>
  <c r="AK140" i="2"/>
  <c r="AH140" i="2"/>
  <c r="AE140" i="2"/>
  <c r="Y140" i="2" a="1"/>
  <c r="Y140" i="2" s="1"/>
  <c r="X140" i="2"/>
  <c r="W140" i="2"/>
  <c r="S140" i="2"/>
  <c r="O140" i="2" a="1"/>
  <c r="O140" i="2" s="1"/>
  <c r="P140" i="2" s="1"/>
  <c r="M140" i="2"/>
  <c r="I140" i="2"/>
  <c r="D140" i="2" a="1"/>
  <c r="D140" i="2" s="1"/>
  <c r="A140" i="2" a="1"/>
  <c r="A140" i="2" s="1"/>
  <c r="AU139" i="2" a="1"/>
  <c r="AU139" i="2" s="1"/>
  <c r="AT139" i="2"/>
  <c r="AQ139" i="2"/>
  <c r="AN139" i="2"/>
  <c r="AK139" i="2"/>
  <c r="AH139" i="2"/>
  <c r="AE139" i="2"/>
  <c r="Y139" i="2" a="1"/>
  <c r="Y139" i="2" s="1"/>
  <c r="X139" i="2"/>
  <c r="W139" i="2"/>
  <c r="S139" i="2"/>
  <c r="O139" i="2" a="1"/>
  <c r="O139" i="2" s="1"/>
  <c r="P139" i="2" s="1"/>
  <c r="M139" i="2"/>
  <c r="I139" i="2"/>
  <c r="D139" i="2" a="1"/>
  <c r="D139" i="2" s="1"/>
  <c r="A139" i="2" a="1"/>
  <c r="A139" i="2" s="1"/>
  <c r="AU138" i="2" a="1"/>
  <c r="AU138" i="2" s="1"/>
  <c r="AT138" i="2"/>
  <c r="AQ138" i="2"/>
  <c r="AN138" i="2"/>
  <c r="AK138" i="2"/>
  <c r="AH138" i="2"/>
  <c r="AE138" i="2"/>
  <c r="Y138" i="2" a="1"/>
  <c r="Y138" i="2" s="1"/>
  <c r="E138" i="2" s="1"/>
  <c r="X138" i="2"/>
  <c r="W138" i="2"/>
  <c r="S138" i="2"/>
  <c r="O138" i="2" a="1"/>
  <c r="O138" i="2" s="1"/>
  <c r="P138" i="2" s="1"/>
  <c r="M138" i="2"/>
  <c r="I138" i="2"/>
  <c r="D138" i="2" a="1"/>
  <c r="D138" i="2" s="1"/>
  <c r="AU137" i="2" a="1"/>
  <c r="AU137" i="2" s="1"/>
  <c r="AT137" i="2"/>
  <c r="AQ137" i="2"/>
  <c r="AN137" i="2"/>
  <c r="AK137" i="2"/>
  <c r="AH137" i="2"/>
  <c r="AE137" i="2"/>
  <c r="Y137" i="2" a="1"/>
  <c r="Y137" i="2" s="1"/>
  <c r="E137" i="2" s="1"/>
  <c r="X137" i="2"/>
  <c r="W137" i="2"/>
  <c r="S137" i="2"/>
  <c r="O137" i="2" a="1"/>
  <c r="O137" i="2" s="1"/>
  <c r="P137" i="2" s="1"/>
  <c r="M137" i="2"/>
  <c r="I137" i="2"/>
  <c r="D137" i="2" a="1"/>
  <c r="D137" i="2" s="1"/>
  <c r="A137" i="2" a="1"/>
  <c r="A137" i="2" s="1"/>
  <c r="AU136" i="2" a="1"/>
  <c r="AU136" i="2" s="1"/>
  <c r="AT136" i="2"/>
  <c r="AQ136" i="2"/>
  <c r="AN136" i="2"/>
  <c r="AK136" i="2"/>
  <c r="AH136" i="2"/>
  <c r="AE136" i="2"/>
  <c r="Y136" i="2" a="1"/>
  <c r="Y136" i="2" s="1"/>
  <c r="E136" i="2" s="1"/>
  <c r="X136" i="2"/>
  <c r="W136" i="2"/>
  <c r="S136" i="2"/>
  <c r="O136" i="2" a="1"/>
  <c r="O136" i="2" s="1"/>
  <c r="P136" i="2" s="1"/>
  <c r="M136" i="2"/>
  <c r="I136" i="2"/>
  <c r="D136" i="2" a="1"/>
  <c r="D136" i="2" s="1"/>
  <c r="A136" i="2" a="1"/>
  <c r="A136" i="2" s="1"/>
  <c r="AU135" i="2" a="1"/>
  <c r="AU135" i="2" s="1"/>
  <c r="AT135" i="2"/>
  <c r="AQ135" i="2"/>
  <c r="AN135" i="2"/>
  <c r="AK135" i="2"/>
  <c r="AH135" i="2"/>
  <c r="AE135" i="2"/>
  <c r="Y135" i="2" a="1"/>
  <c r="Y135" i="2" s="1"/>
  <c r="E135" i="2" s="1"/>
  <c r="X135" i="2"/>
  <c r="W135" i="2"/>
  <c r="S135" i="2"/>
  <c r="O135" i="2" a="1"/>
  <c r="O135" i="2" s="1"/>
  <c r="P135" i="2" s="1"/>
  <c r="M135" i="2"/>
  <c r="I135" i="2"/>
  <c r="D135" i="2" a="1"/>
  <c r="D135" i="2" s="1"/>
  <c r="A135" i="2" a="1"/>
  <c r="A135" i="2" s="1"/>
  <c r="AU134" i="2" a="1"/>
  <c r="AU134" i="2" s="1"/>
  <c r="AT134" i="2"/>
  <c r="AQ134" i="2"/>
  <c r="AN134" i="2"/>
  <c r="AK134" i="2"/>
  <c r="AH134" i="2"/>
  <c r="AE134" i="2"/>
  <c r="Y134" i="2" a="1"/>
  <c r="Y134" i="2" s="1"/>
  <c r="E134" i="2" s="1"/>
  <c r="X134" i="2"/>
  <c r="W134" i="2"/>
  <c r="S134" i="2"/>
  <c r="O134" i="2" a="1"/>
  <c r="O134" i="2" s="1"/>
  <c r="P134" i="2" s="1"/>
  <c r="M134" i="2"/>
  <c r="I134" i="2"/>
  <c r="D134" i="2" a="1"/>
  <c r="D134" i="2" s="1"/>
  <c r="A134" i="2" a="1"/>
  <c r="A134" i="2" s="1"/>
  <c r="AU133" i="2" a="1"/>
  <c r="AU133" i="2" s="1"/>
  <c r="AT133" i="2"/>
  <c r="AQ133" i="2"/>
  <c r="AN133" i="2"/>
  <c r="AK133" i="2"/>
  <c r="AH133" i="2"/>
  <c r="AE133" i="2"/>
  <c r="Y133" i="2" a="1"/>
  <c r="Y133" i="2" s="1"/>
  <c r="X133" i="2"/>
  <c r="W133" i="2"/>
  <c r="S133" i="2"/>
  <c r="O133" i="2" a="1"/>
  <c r="O133" i="2" s="1"/>
  <c r="P133" i="2" s="1"/>
  <c r="M133" i="2"/>
  <c r="I133" i="2"/>
  <c r="D133" i="2" a="1"/>
  <c r="D133" i="2" s="1"/>
  <c r="A133" i="2" a="1"/>
  <c r="A133" i="2" s="1"/>
  <c r="AU132" i="2" a="1"/>
  <c r="AU132" i="2" s="1"/>
  <c r="AT132" i="2"/>
  <c r="AQ132" i="2"/>
  <c r="AN132" i="2"/>
  <c r="AK132" i="2"/>
  <c r="AH132" i="2"/>
  <c r="AE132" i="2"/>
  <c r="Y132" i="2" a="1"/>
  <c r="Y132" i="2" s="1"/>
  <c r="X132" i="2"/>
  <c r="W132" i="2"/>
  <c r="S132" i="2"/>
  <c r="O132" i="2" a="1"/>
  <c r="O132" i="2" s="1"/>
  <c r="P132" i="2" s="1"/>
  <c r="M132" i="2"/>
  <c r="I132" i="2"/>
  <c r="D132" i="2" a="1"/>
  <c r="D132" i="2" s="1"/>
  <c r="AU131" i="2" a="1"/>
  <c r="AU131" i="2" s="1"/>
  <c r="AT131" i="2"/>
  <c r="AQ131" i="2"/>
  <c r="AN131" i="2"/>
  <c r="AK131" i="2"/>
  <c r="AH131" i="2"/>
  <c r="AE131" i="2"/>
  <c r="Y131" i="2" a="1"/>
  <c r="Y131" i="2" s="1"/>
  <c r="X131" i="2"/>
  <c r="W131" i="2"/>
  <c r="S131" i="2"/>
  <c r="O131" i="2" a="1"/>
  <c r="O131" i="2" s="1"/>
  <c r="P131" i="2" s="1"/>
  <c r="M131" i="2"/>
  <c r="I131" i="2"/>
  <c r="D131" i="2" a="1"/>
  <c r="D131" i="2" s="1"/>
  <c r="A131" i="2" a="1"/>
  <c r="A131" i="2" s="1"/>
  <c r="AU130" i="2" a="1"/>
  <c r="AU130" i="2" s="1"/>
  <c r="AT130" i="2"/>
  <c r="AQ130" i="2"/>
  <c r="AN130" i="2"/>
  <c r="AK130" i="2"/>
  <c r="AH130" i="2"/>
  <c r="AE130" i="2"/>
  <c r="Y130" i="2" a="1"/>
  <c r="Y130" i="2" s="1"/>
  <c r="X130" i="2"/>
  <c r="W130" i="2"/>
  <c r="S130" i="2"/>
  <c r="O130" i="2" a="1"/>
  <c r="O130" i="2" s="1"/>
  <c r="P130" i="2" s="1"/>
  <c r="M130" i="2"/>
  <c r="I130" i="2"/>
  <c r="D130" i="2" a="1"/>
  <c r="D130" i="2" s="1"/>
  <c r="A130" i="2" a="1"/>
  <c r="A130" i="2" s="1"/>
  <c r="AU129" i="2" a="1"/>
  <c r="AU129" i="2" s="1"/>
  <c r="AT129" i="2"/>
  <c r="AQ129" i="2"/>
  <c r="AN129" i="2"/>
  <c r="AK129" i="2"/>
  <c r="AH129" i="2"/>
  <c r="AE129" i="2"/>
  <c r="Y129" i="2" a="1"/>
  <c r="Y129" i="2" s="1"/>
  <c r="E129" i="2" s="1"/>
  <c r="X129" i="2"/>
  <c r="W129" i="2"/>
  <c r="S129" i="2"/>
  <c r="O129" i="2" a="1"/>
  <c r="O129" i="2" s="1"/>
  <c r="P129" i="2" s="1"/>
  <c r="M129" i="2"/>
  <c r="I129" i="2"/>
  <c r="D129" i="2" a="1"/>
  <c r="D129" i="2" s="1"/>
  <c r="A129" i="2" a="1"/>
  <c r="A129" i="2" s="1"/>
  <c r="AU128" i="2" a="1"/>
  <c r="AU128" i="2" s="1"/>
  <c r="AT128" i="2"/>
  <c r="AQ128" i="2"/>
  <c r="AN128" i="2"/>
  <c r="AK128" i="2"/>
  <c r="AH128" i="2"/>
  <c r="AE128" i="2"/>
  <c r="Y128" i="2" a="1"/>
  <c r="Y128" i="2" s="1"/>
  <c r="E128" i="2" s="1"/>
  <c r="X128" i="2"/>
  <c r="W128" i="2"/>
  <c r="S128" i="2"/>
  <c r="O128" i="2" a="1"/>
  <c r="O128" i="2" s="1"/>
  <c r="P128" i="2" s="1"/>
  <c r="M128" i="2"/>
  <c r="I128" i="2"/>
  <c r="D128" i="2" a="1"/>
  <c r="D128" i="2" s="1"/>
  <c r="A128" i="2" a="1"/>
  <c r="A128" i="2" s="1"/>
  <c r="AU127" i="2" a="1"/>
  <c r="AU127" i="2" s="1"/>
  <c r="AT127" i="2"/>
  <c r="AQ127" i="2"/>
  <c r="AN127" i="2"/>
  <c r="AK127" i="2"/>
  <c r="AH127" i="2"/>
  <c r="AE127" i="2"/>
  <c r="Y127" i="2" a="1"/>
  <c r="Y127" i="2" s="1"/>
  <c r="X127" i="2"/>
  <c r="W127" i="2"/>
  <c r="S127" i="2"/>
  <c r="O127" i="2" a="1"/>
  <c r="O127" i="2" s="1"/>
  <c r="P127" i="2" s="1"/>
  <c r="M127" i="2"/>
  <c r="I127" i="2"/>
  <c r="D127" i="2" a="1"/>
  <c r="D127" i="2" s="1"/>
  <c r="AU126" i="2" a="1"/>
  <c r="AU126" i="2" s="1"/>
  <c r="AT126" i="2"/>
  <c r="AQ126" i="2"/>
  <c r="AN126" i="2"/>
  <c r="AK126" i="2"/>
  <c r="AH126" i="2"/>
  <c r="AE126" i="2"/>
  <c r="Y126" i="2" a="1"/>
  <c r="Y126" i="2" s="1"/>
  <c r="E126" i="2" s="1"/>
  <c r="X126" i="2"/>
  <c r="W126" i="2"/>
  <c r="S126" i="2"/>
  <c r="O126" i="2" a="1"/>
  <c r="O126" i="2" s="1"/>
  <c r="P126" i="2" s="1"/>
  <c r="M126" i="2"/>
  <c r="I126" i="2"/>
  <c r="D126" i="2" a="1"/>
  <c r="D126" i="2" s="1"/>
  <c r="A126" i="2" a="1"/>
  <c r="A126" i="2" s="1"/>
  <c r="AU125" i="2" a="1"/>
  <c r="AU125" i="2" s="1"/>
  <c r="AT125" i="2"/>
  <c r="AQ125" i="2"/>
  <c r="AN125" i="2"/>
  <c r="AK125" i="2"/>
  <c r="AH125" i="2"/>
  <c r="AE125" i="2"/>
  <c r="Y125" i="2" a="1"/>
  <c r="Y125" i="2" s="1"/>
  <c r="X125" i="2"/>
  <c r="W125" i="2"/>
  <c r="S125" i="2"/>
  <c r="O125" i="2" a="1"/>
  <c r="O125" i="2" s="1"/>
  <c r="P125" i="2" s="1"/>
  <c r="M125" i="2"/>
  <c r="I125" i="2"/>
  <c r="D125" i="2" a="1"/>
  <c r="D125" i="2" s="1"/>
  <c r="A125" i="2" a="1"/>
  <c r="A125" i="2" s="1"/>
  <c r="AU124" i="2" a="1"/>
  <c r="AU124" i="2" s="1"/>
  <c r="AT124" i="2"/>
  <c r="AQ124" i="2"/>
  <c r="AN124" i="2"/>
  <c r="AK124" i="2"/>
  <c r="AH124" i="2"/>
  <c r="AE124" i="2"/>
  <c r="Y124" i="2" a="1"/>
  <c r="Y124" i="2" s="1"/>
  <c r="X124" i="2"/>
  <c r="W124" i="2"/>
  <c r="S124" i="2"/>
  <c r="O124" i="2" a="1"/>
  <c r="O124" i="2" s="1"/>
  <c r="P124" i="2" s="1"/>
  <c r="M124" i="2"/>
  <c r="I124" i="2"/>
  <c r="D124" i="2" a="1"/>
  <c r="D124" i="2" s="1"/>
  <c r="A124" i="2" a="1"/>
  <c r="A124" i="2" s="1"/>
  <c r="AU123" i="2" a="1"/>
  <c r="AU123" i="2" s="1"/>
  <c r="AT123" i="2"/>
  <c r="AQ123" i="2"/>
  <c r="AN123" i="2"/>
  <c r="AK123" i="2"/>
  <c r="AH123" i="2"/>
  <c r="AE123" i="2"/>
  <c r="Y123" i="2" a="1"/>
  <c r="Y123" i="2" s="1"/>
  <c r="E123" i="2" s="1"/>
  <c r="X123" i="2"/>
  <c r="W123" i="2"/>
  <c r="S123" i="2"/>
  <c r="O123" i="2" a="1"/>
  <c r="O123" i="2" s="1"/>
  <c r="P123" i="2" s="1"/>
  <c r="M123" i="2"/>
  <c r="I123" i="2"/>
  <c r="D123" i="2" a="1"/>
  <c r="D123" i="2" s="1"/>
  <c r="A123" i="2" a="1"/>
  <c r="A123" i="2" s="1"/>
  <c r="AU122" i="2" a="1"/>
  <c r="AU122" i="2" s="1"/>
  <c r="AT122" i="2"/>
  <c r="AQ122" i="2"/>
  <c r="AN122" i="2"/>
  <c r="AK122" i="2"/>
  <c r="AH122" i="2"/>
  <c r="AE122" i="2"/>
  <c r="Y122" i="2" a="1"/>
  <c r="Y122" i="2" s="1"/>
  <c r="E122" i="2" s="1"/>
  <c r="X122" i="2"/>
  <c r="W122" i="2"/>
  <c r="S122" i="2"/>
  <c r="O122" i="2" a="1"/>
  <c r="O122" i="2" s="1"/>
  <c r="P122" i="2" s="1"/>
  <c r="M122" i="2"/>
  <c r="I122" i="2"/>
  <c r="D122" i="2" a="1"/>
  <c r="D122" i="2" s="1"/>
  <c r="A122" i="2" a="1"/>
  <c r="A122" i="2" s="1"/>
  <c r="AU121" i="2" a="1"/>
  <c r="AU121" i="2" s="1"/>
  <c r="AT121" i="2"/>
  <c r="AQ121" i="2"/>
  <c r="AN121" i="2"/>
  <c r="AK121" i="2"/>
  <c r="AH121" i="2"/>
  <c r="AE121" i="2"/>
  <c r="Y121" i="2" a="1"/>
  <c r="Y121" i="2" s="1"/>
  <c r="X121" i="2"/>
  <c r="W121" i="2"/>
  <c r="S121" i="2"/>
  <c r="O121" i="2" a="1"/>
  <c r="O121" i="2" s="1"/>
  <c r="P121" i="2" s="1"/>
  <c r="M121" i="2"/>
  <c r="I121" i="2"/>
  <c r="D121" i="2" a="1"/>
  <c r="D121" i="2" s="1"/>
  <c r="A121" i="2" a="1"/>
  <c r="A121" i="2" s="1"/>
  <c r="AU120" i="2" a="1"/>
  <c r="AU120" i="2" s="1"/>
  <c r="AT120" i="2"/>
  <c r="AQ120" i="2"/>
  <c r="AN120" i="2"/>
  <c r="AK120" i="2"/>
  <c r="AH120" i="2"/>
  <c r="AE120" i="2"/>
  <c r="Y120" i="2" a="1"/>
  <c r="Y120" i="2" s="1"/>
  <c r="X120" i="2"/>
  <c r="W120" i="2"/>
  <c r="S120" i="2"/>
  <c r="O120" i="2" a="1"/>
  <c r="O120" i="2" s="1"/>
  <c r="P120" i="2" s="1"/>
  <c r="M120" i="2"/>
  <c r="I120" i="2"/>
  <c r="D120" i="2" a="1"/>
  <c r="D120" i="2" s="1"/>
  <c r="A120" i="2" a="1"/>
  <c r="A120" i="2" s="1"/>
  <c r="AU119" i="2" a="1"/>
  <c r="AU119" i="2" s="1"/>
  <c r="AT119" i="2"/>
  <c r="AQ119" i="2"/>
  <c r="AN119" i="2"/>
  <c r="AK119" i="2"/>
  <c r="AH119" i="2"/>
  <c r="AE119" i="2"/>
  <c r="Y119" i="2" a="1"/>
  <c r="Y119" i="2" s="1"/>
  <c r="E119" i="2" s="1"/>
  <c r="X119" i="2"/>
  <c r="W119" i="2"/>
  <c r="S119" i="2"/>
  <c r="O119" i="2" a="1"/>
  <c r="O119" i="2" s="1"/>
  <c r="P119" i="2" s="1"/>
  <c r="M119" i="2"/>
  <c r="I119" i="2"/>
  <c r="D119" i="2" a="1"/>
  <c r="D119" i="2" s="1"/>
  <c r="A119" i="2" a="1"/>
  <c r="A119" i="2" s="1"/>
  <c r="AU118" i="2" a="1"/>
  <c r="AU118" i="2" s="1"/>
  <c r="AT118" i="2"/>
  <c r="AQ118" i="2"/>
  <c r="AN118" i="2"/>
  <c r="AK118" i="2"/>
  <c r="AH118" i="2"/>
  <c r="AE118" i="2"/>
  <c r="Y118" i="2" a="1"/>
  <c r="Y118" i="2" s="1"/>
  <c r="E118" i="2" s="1"/>
  <c r="X118" i="2"/>
  <c r="W118" i="2"/>
  <c r="S118" i="2"/>
  <c r="O118" i="2" a="1"/>
  <c r="O118" i="2" s="1"/>
  <c r="P118" i="2" s="1"/>
  <c r="M118" i="2"/>
  <c r="I118" i="2"/>
  <c r="D118" i="2" a="1"/>
  <c r="D118" i="2" s="1"/>
  <c r="A118" i="2" a="1"/>
  <c r="A118" i="2" s="1"/>
  <c r="AU117" i="2" a="1"/>
  <c r="AU117" i="2" s="1"/>
  <c r="AT117" i="2"/>
  <c r="AQ117" i="2"/>
  <c r="AN117" i="2"/>
  <c r="AK117" i="2"/>
  <c r="AH117" i="2"/>
  <c r="AE117" i="2"/>
  <c r="Y117" i="2" a="1"/>
  <c r="Y117" i="2" s="1"/>
  <c r="E117" i="2" s="1"/>
  <c r="X117" i="2"/>
  <c r="W117" i="2"/>
  <c r="S117" i="2"/>
  <c r="O117" i="2" a="1"/>
  <c r="O117" i="2" s="1"/>
  <c r="P117" i="2" s="1"/>
  <c r="M117" i="2"/>
  <c r="I117" i="2"/>
  <c r="D117" i="2" a="1"/>
  <c r="D117" i="2" s="1"/>
  <c r="A117" i="2" a="1"/>
  <c r="A117" i="2" s="1"/>
  <c r="AU116" i="2" a="1"/>
  <c r="AU116" i="2" s="1"/>
  <c r="AT116" i="2"/>
  <c r="AQ116" i="2"/>
  <c r="AN116" i="2"/>
  <c r="AK116" i="2"/>
  <c r="AH116" i="2"/>
  <c r="AE116" i="2"/>
  <c r="Y116" i="2" a="1"/>
  <c r="Y116" i="2" s="1"/>
  <c r="E116" i="2" s="1"/>
  <c r="X116" i="2"/>
  <c r="W116" i="2"/>
  <c r="S116" i="2"/>
  <c r="O116" i="2" a="1"/>
  <c r="O116" i="2" s="1"/>
  <c r="P116" i="2" s="1"/>
  <c r="M116" i="2"/>
  <c r="I116" i="2"/>
  <c r="D116" i="2" a="1"/>
  <c r="D116" i="2" s="1"/>
  <c r="A116" i="2" a="1"/>
  <c r="A116" i="2" s="1"/>
  <c r="AU115" i="2" a="1"/>
  <c r="AU115" i="2" s="1"/>
  <c r="AT115" i="2"/>
  <c r="AQ115" i="2"/>
  <c r="AN115" i="2"/>
  <c r="AK115" i="2"/>
  <c r="AH115" i="2"/>
  <c r="AE115" i="2"/>
  <c r="Y115" i="2" a="1"/>
  <c r="Y115" i="2" s="1"/>
  <c r="E115" i="2" s="1"/>
  <c r="X115" i="2"/>
  <c r="W115" i="2"/>
  <c r="S115" i="2"/>
  <c r="O115" i="2" a="1"/>
  <c r="O115" i="2" s="1"/>
  <c r="P115" i="2" s="1"/>
  <c r="M115" i="2"/>
  <c r="I115" i="2"/>
  <c r="D115" i="2" a="1"/>
  <c r="D115" i="2" s="1"/>
  <c r="A115" i="2" a="1"/>
  <c r="A115" i="2" s="1"/>
  <c r="AU114" i="2" a="1"/>
  <c r="AU114" i="2" s="1"/>
  <c r="AT114" i="2"/>
  <c r="AQ114" i="2"/>
  <c r="AN114" i="2"/>
  <c r="AK114" i="2"/>
  <c r="AH114" i="2"/>
  <c r="AE114" i="2"/>
  <c r="Y114" i="2" a="1"/>
  <c r="Y114" i="2" s="1"/>
  <c r="E114" i="2" s="1"/>
  <c r="X114" i="2"/>
  <c r="W114" i="2"/>
  <c r="S114" i="2"/>
  <c r="O114" i="2" a="1"/>
  <c r="O114" i="2" s="1"/>
  <c r="P114" i="2" s="1"/>
  <c r="M114" i="2"/>
  <c r="I114" i="2"/>
  <c r="D114" i="2" a="1"/>
  <c r="D114" i="2" s="1"/>
  <c r="A114" i="2" a="1"/>
  <c r="A114" i="2" s="1"/>
  <c r="AU113" i="2" a="1"/>
  <c r="AU113" i="2" s="1"/>
  <c r="AT113" i="2"/>
  <c r="AQ113" i="2"/>
  <c r="AN113" i="2"/>
  <c r="AK113" i="2"/>
  <c r="AH113" i="2"/>
  <c r="AE113" i="2"/>
  <c r="Y113" i="2" a="1"/>
  <c r="Y113" i="2" s="1"/>
  <c r="X113" i="2"/>
  <c r="W113" i="2"/>
  <c r="S113" i="2"/>
  <c r="O113" i="2" a="1"/>
  <c r="O113" i="2" s="1"/>
  <c r="P113" i="2" s="1"/>
  <c r="M113" i="2"/>
  <c r="I113" i="2"/>
  <c r="D113" i="2" a="1"/>
  <c r="D113" i="2" s="1"/>
  <c r="A113" i="2" a="1"/>
  <c r="A113" i="2" s="1"/>
  <c r="AU112" i="2" a="1"/>
  <c r="AU112" i="2" s="1"/>
  <c r="AT112" i="2"/>
  <c r="AQ112" i="2"/>
  <c r="AN112" i="2"/>
  <c r="AK112" i="2"/>
  <c r="AH112" i="2"/>
  <c r="AE112" i="2"/>
  <c r="Y112" i="2" a="1"/>
  <c r="Y112" i="2" s="1"/>
  <c r="E112" i="2" s="1"/>
  <c r="X112" i="2"/>
  <c r="W112" i="2"/>
  <c r="S112" i="2"/>
  <c r="O112" i="2" a="1"/>
  <c r="O112" i="2" s="1"/>
  <c r="P112" i="2" s="1"/>
  <c r="M112" i="2"/>
  <c r="I112" i="2"/>
  <c r="D112" i="2" a="1"/>
  <c r="D112" i="2" s="1"/>
  <c r="A112" i="2" a="1"/>
  <c r="A112" i="2" s="1"/>
  <c r="AU111" i="2" a="1"/>
  <c r="AU111" i="2" s="1"/>
  <c r="AT111" i="2"/>
  <c r="AQ111" i="2"/>
  <c r="AN111" i="2"/>
  <c r="AK111" i="2"/>
  <c r="AH111" i="2"/>
  <c r="AE111" i="2"/>
  <c r="Y111" i="2" a="1"/>
  <c r="Y111" i="2" s="1"/>
  <c r="E111" i="2" s="1"/>
  <c r="X111" i="2"/>
  <c r="W111" i="2"/>
  <c r="S111" i="2"/>
  <c r="O111" i="2" a="1"/>
  <c r="O111" i="2" s="1"/>
  <c r="P111" i="2" s="1"/>
  <c r="M111" i="2"/>
  <c r="I111" i="2"/>
  <c r="D111" i="2" a="1"/>
  <c r="D111" i="2" s="1"/>
  <c r="A111" i="2" a="1"/>
  <c r="A111" i="2" s="1"/>
  <c r="AU110" i="2" a="1"/>
  <c r="AU110" i="2" s="1"/>
  <c r="AT110" i="2"/>
  <c r="AQ110" i="2"/>
  <c r="AN110" i="2"/>
  <c r="AK110" i="2"/>
  <c r="AH110" i="2"/>
  <c r="AE110" i="2"/>
  <c r="Y110" i="2" a="1"/>
  <c r="Y110" i="2" s="1"/>
  <c r="E110" i="2" s="1"/>
  <c r="X110" i="2"/>
  <c r="W110" i="2"/>
  <c r="S110" i="2"/>
  <c r="O110" i="2" a="1"/>
  <c r="O110" i="2" s="1"/>
  <c r="P110" i="2" s="1"/>
  <c r="M110" i="2"/>
  <c r="I110" i="2"/>
  <c r="D110" i="2" a="1"/>
  <c r="D110" i="2" s="1"/>
  <c r="A110" i="2" a="1"/>
  <c r="A110" i="2" s="1"/>
  <c r="AU109" i="2" a="1"/>
  <c r="AU109" i="2" s="1"/>
  <c r="AT109" i="2"/>
  <c r="AQ109" i="2"/>
  <c r="AN109" i="2"/>
  <c r="AK109" i="2"/>
  <c r="AH109" i="2"/>
  <c r="AE109" i="2"/>
  <c r="Y109" i="2" a="1"/>
  <c r="Y109" i="2" s="1"/>
  <c r="E109" i="2" s="1"/>
  <c r="X109" i="2"/>
  <c r="W109" i="2"/>
  <c r="S109" i="2"/>
  <c r="O109" i="2" a="1"/>
  <c r="O109" i="2" s="1"/>
  <c r="P109" i="2" s="1"/>
  <c r="M109" i="2"/>
  <c r="I109" i="2"/>
  <c r="D109" i="2" a="1"/>
  <c r="D109" i="2" s="1"/>
  <c r="A109" i="2" a="1"/>
  <c r="A109" i="2" s="1"/>
  <c r="AU108" i="2" a="1"/>
  <c r="AU108" i="2" s="1"/>
  <c r="AT108" i="2"/>
  <c r="AQ108" i="2"/>
  <c r="AN108" i="2"/>
  <c r="AK108" i="2"/>
  <c r="AH108" i="2"/>
  <c r="AE108" i="2"/>
  <c r="Y108" i="2" a="1"/>
  <c r="Y108" i="2" s="1"/>
  <c r="E108" i="2" s="1"/>
  <c r="X108" i="2"/>
  <c r="W108" i="2"/>
  <c r="S108" i="2"/>
  <c r="O108" i="2" a="1"/>
  <c r="O108" i="2" s="1"/>
  <c r="P108" i="2" s="1"/>
  <c r="M108" i="2"/>
  <c r="I108" i="2"/>
  <c r="D108" i="2" a="1"/>
  <c r="D108" i="2" s="1"/>
  <c r="A108" i="2" a="1"/>
  <c r="A108" i="2" s="1"/>
  <c r="AU107" i="2" a="1"/>
  <c r="AU107" i="2" s="1"/>
  <c r="AT107" i="2"/>
  <c r="AQ107" i="2"/>
  <c r="AN107" i="2"/>
  <c r="AK107" i="2"/>
  <c r="AH107" i="2"/>
  <c r="AE107" i="2"/>
  <c r="Y107" i="2" a="1"/>
  <c r="Y107" i="2" s="1"/>
  <c r="X107" i="2"/>
  <c r="W107" i="2"/>
  <c r="S107" i="2"/>
  <c r="O107" i="2" a="1"/>
  <c r="O107" i="2" s="1"/>
  <c r="P107" i="2" s="1"/>
  <c r="M107" i="2"/>
  <c r="I107" i="2"/>
  <c r="D107" i="2" a="1"/>
  <c r="D107" i="2" s="1"/>
  <c r="A107" i="2" a="1"/>
  <c r="A107" i="2" s="1"/>
  <c r="AU106" i="2" a="1"/>
  <c r="AU106" i="2" s="1"/>
  <c r="AT106" i="2"/>
  <c r="AQ106" i="2"/>
  <c r="AN106" i="2"/>
  <c r="AK106" i="2"/>
  <c r="AH106" i="2"/>
  <c r="AE106" i="2"/>
  <c r="Y106" i="2" a="1"/>
  <c r="Y106" i="2" s="1"/>
  <c r="E106" i="2" s="1"/>
  <c r="X106" i="2"/>
  <c r="W106" i="2"/>
  <c r="S106" i="2"/>
  <c r="O106" i="2" a="1"/>
  <c r="O106" i="2" s="1"/>
  <c r="P106" i="2" s="1"/>
  <c r="M106" i="2"/>
  <c r="I106" i="2"/>
  <c r="D106" i="2" a="1"/>
  <c r="D106" i="2" s="1"/>
  <c r="A106" i="2" a="1"/>
  <c r="A106" i="2" s="1"/>
  <c r="AU105" i="2" a="1"/>
  <c r="AU105" i="2" s="1"/>
  <c r="AT105" i="2"/>
  <c r="AQ105" i="2"/>
  <c r="AN105" i="2"/>
  <c r="AK105" i="2"/>
  <c r="AH105" i="2"/>
  <c r="AE105" i="2"/>
  <c r="Y105" i="2" a="1"/>
  <c r="Y105" i="2" s="1"/>
  <c r="E105" i="2" s="1"/>
  <c r="X105" i="2"/>
  <c r="W105" i="2"/>
  <c r="S105" i="2"/>
  <c r="O105" i="2" a="1"/>
  <c r="O105" i="2" s="1"/>
  <c r="P105" i="2" s="1"/>
  <c r="M105" i="2"/>
  <c r="I105" i="2"/>
  <c r="D105" i="2" a="1"/>
  <c r="D105" i="2" s="1"/>
  <c r="A105" i="2" a="1"/>
  <c r="A105" i="2" s="1"/>
  <c r="AU104" i="2" a="1"/>
  <c r="AU104" i="2" s="1"/>
  <c r="AT104" i="2"/>
  <c r="AQ104" i="2"/>
  <c r="AN104" i="2"/>
  <c r="AK104" i="2"/>
  <c r="AH104" i="2"/>
  <c r="AE104" i="2"/>
  <c r="Y104" i="2" a="1"/>
  <c r="Y104" i="2" s="1"/>
  <c r="E104" i="2" s="1"/>
  <c r="X104" i="2"/>
  <c r="S104" i="2"/>
  <c r="O104" i="2" a="1"/>
  <c r="O104" i="2" s="1"/>
  <c r="P104" i="2" s="1"/>
  <c r="M104" i="2"/>
  <c r="I104" i="2"/>
  <c r="D104" i="2" a="1"/>
  <c r="D104" i="2" s="1"/>
  <c r="A104" i="2" a="1"/>
  <c r="A104" i="2" s="1"/>
  <c r="AU103" i="2" a="1"/>
  <c r="AU103" i="2" s="1"/>
  <c r="AT103" i="2"/>
  <c r="AQ103" i="2"/>
  <c r="AN103" i="2"/>
  <c r="AK103" i="2"/>
  <c r="AH103" i="2"/>
  <c r="AE103" i="2"/>
  <c r="Y103" i="2" a="1"/>
  <c r="Y103" i="2" s="1"/>
  <c r="E103" i="2" s="1"/>
  <c r="X103" i="2"/>
  <c r="W103" i="2"/>
  <c r="S103" i="2"/>
  <c r="O103" i="2" a="1"/>
  <c r="O103" i="2" s="1"/>
  <c r="P103" i="2" s="1"/>
  <c r="M103" i="2"/>
  <c r="I103" i="2"/>
  <c r="D103" i="2" a="1"/>
  <c r="D103" i="2" s="1"/>
  <c r="A103" i="2" a="1"/>
  <c r="A103" i="2" s="1"/>
  <c r="AU102" i="2" a="1"/>
  <c r="AU102" i="2" s="1"/>
  <c r="AT102" i="2"/>
  <c r="AQ102" i="2"/>
  <c r="AN102" i="2"/>
  <c r="AK102" i="2"/>
  <c r="AH102" i="2"/>
  <c r="AE102" i="2"/>
  <c r="Y102" i="2" a="1"/>
  <c r="Y102" i="2" s="1"/>
  <c r="E102" i="2" s="1"/>
  <c r="X102" i="2"/>
  <c r="W102" i="2"/>
  <c r="S102" i="2"/>
  <c r="O102" i="2" a="1"/>
  <c r="O102" i="2" s="1"/>
  <c r="P102" i="2" s="1"/>
  <c r="M102" i="2"/>
  <c r="I102" i="2"/>
  <c r="D102" i="2" a="1"/>
  <c r="D102" i="2" s="1"/>
  <c r="A102" i="2" a="1"/>
  <c r="A102" i="2" s="1"/>
  <c r="AU101" i="2" a="1"/>
  <c r="AU101" i="2" s="1"/>
  <c r="AT101" i="2"/>
  <c r="AQ101" i="2"/>
  <c r="AN101" i="2"/>
  <c r="AK101" i="2"/>
  <c r="AH101" i="2"/>
  <c r="AE101" i="2"/>
  <c r="Y101" i="2" a="1"/>
  <c r="Y101" i="2" s="1"/>
  <c r="X101" i="2"/>
  <c r="W101" i="2"/>
  <c r="S101" i="2"/>
  <c r="O101" i="2" a="1"/>
  <c r="O101" i="2" s="1"/>
  <c r="P101" i="2" s="1"/>
  <c r="M101" i="2"/>
  <c r="I101" i="2"/>
  <c r="D101" i="2" a="1"/>
  <c r="D101" i="2" s="1"/>
  <c r="A101" i="2" a="1"/>
  <c r="A101" i="2" s="1"/>
  <c r="AU100" i="2" a="1"/>
  <c r="AU100" i="2" s="1"/>
  <c r="AT100" i="2"/>
  <c r="AQ100" i="2"/>
  <c r="AN100" i="2"/>
  <c r="AK100" i="2"/>
  <c r="AH100" i="2"/>
  <c r="AE100" i="2"/>
  <c r="Y100" i="2" a="1"/>
  <c r="Y100" i="2" s="1"/>
  <c r="E100" i="2" s="1"/>
  <c r="X100" i="2"/>
  <c r="W100" i="2"/>
  <c r="S100" i="2"/>
  <c r="O100" i="2" a="1"/>
  <c r="O100" i="2" s="1"/>
  <c r="P100" i="2" s="1"/>
  <c r="M100" i="2"/>
  <c r="I100" i="2"/>
  <c r="D100" i="2" a="1"/>
  <c r="D100" i="2" s="1"/>
  <c r="A100" i="2" a="1"/>
  <c r="A100" i="2" s="1"/>
  <c r="AU99" i="2" a="1"/>
  <c r="AU99" i="2" s="1"/>
  <c r="AT99" i="2"/>
  <c r="AQ99" i="2"/>
  <c r="AN99" i="2"/>
  <c r="AK99" i="2"/>
  <c r="AH99" i="2"/>
  <c r="AE99" i="2"/>
  <c r="Y99" i="2" a="1"/>
  <c r="Y99" i="2" s="1"/>
  <c r="E99" i="2" s="1"/>
  <c r="X99" i="2"/>
  <c r="W99" i="2"/>
  <c r="S99" i="2"/>
  <c r="O99" i="2" a="1"/>
  <c r="O99" i="2" s="1"/>
  <c r="P99" i="2" s="1"/>
  <c r="M99" i="2"/>
  <c r="I99" i="2"/>
  <c r="D99" i="2" a="1"/>
  <c r="D99" i="2" s="1"/>
  <c r="A99" i="2" a="1"/>
  <c r="A99" i="2" s="1"/>
  <c r="AU98" i="2" a="1"/>
  <c r="AU98" i="2" s="1"/>
  <c r="AT98" i="2"/>
  <c r="AQ98" i="2"/>
  <c r="AN98" i="2"/>
  <c r="AK98" i="2"/>
  <c r="AH98" i="2"/>
  <c r="AE98" i="2"/>
  <c r="Y98" i="2" a="1"/>
  <c r="Y98" i="2" s="1"/>
  <c r="E98" i="2" s="1"/>
  <c r="X98" i="2"/>
  <c r="W98" i="2"/>
  <c r="S98" i="2"/>
  <c r="O98" i="2" a="1"/>
  <c r="O98" i="2" s="1"/>
  <c r="P98" i="2" s="1"/>
  <c r="M98" i="2"/>
  <c r="I98" i="2"/>
  <c r="D98" i="2" a="1"/>
  <c r="D98" i="2" s="1"/>
  <c r="A98" i="2" a="1"/>
  <c r="A98" i="2" s="1"/>
  <c r="AU97" i="2" a="1"/>
  <c r="AU97" i="2" s="1"/>
  <c r="AT97" i="2"/>
  <c r="AQ97" i="2"/>
  <c r="AN97" i="2"/>
  <c r="AK97" i="2"/>
  <c r="AH97" i="2"/>
  <c r="AE97" i="2"/>
  <c r="Y97" i="2" a="1"/>
  <c r="Y97" i="2" s="1"/>
  <c r="X97" i="2"/>
  <c r="W97" i="2"/>
  <c r="S97" i="2"/>
  <c r="O97" i="2" a="1"/>
  <c r="O97" i="2" s="1"/>
  <c r="P97" i="2" s="1"/>
  <c r="M97" i="2"/>
  <c r="I97" i="2"/>
  <c r="D97" i="2" a="1"/>
  <c r="D97" i="2" s="1"/>
  <c r="A97" i="2" a="1"/>
  <c r="A97" i="2" s="1"/>
  <c r="AU96" i="2" a="1"/>
  <c r="AU96" i="2" s="1"/>
  <c r="AT96" i="2"/>
  <c r="AQ96" i="2"/>
  <c r="AN96" i="2"/>
  <c r="AK96" i="2"/>
  <c r="AH96" i="2"/>
  <c r="AE96" i="2"/>
  <c r="Y96" i="2" a="1"/>
  <c r="Y96" i="2" s="1"/>
  <c r="E96" i="2" s="1"/>
  <c r="X96" i="2"/>
  <c r="W96" i="2"/>
  <c r="S96" i="2"/>
  <c r="O96" i="2" a="1"/>
  <c r="O96" i="2" s="1"/>
  <c r="P96" i="2" s="1"/>
  <c r="M96" i="2"/>
  <c r="I96" i="2"/>
  <c r="D96" i="2" a="1"/>
  <c r="D96" i="2" s="1"/>
  <c r="A96" i="2" a="1"/>
  <c r="A96" i="2" s="1"/>
  <c r="AU95" i="2" a="1"/>
  <c r="AU95" i="2" s="1"/>
  <c r="AT95" i="2"/>
  <c r="AQ95" i="2"/>
  <c r="AN95" i="2"/>
  <c r="AK95" i="2"/>
  <c r="AH95" i="2"/>
  <c r="AE95" i="2"/>
  <c r="Y95" i="2" a="1"/>
  <c r="Y95" i="2" s="1"/>
  <c r="E95" i="2" s="1"/>
  <c r="X95" i="2"/>
  <c r="W95" i="2"/>
  <c r="S95" i="2"/>
  <c r="O95" i="2" a="1"/>
  <c r="O95" i="2" s="1"/>
  <c r="P95" i="2" s="1"/>
  <c r="M95" i="2"/>
  <c r="I95" i="2"/>
  <c r="D95" i="2" a="1"/>
  <c r="D95" i="2" s="1"/>
  <c r="A95" i="2" a="1"/>
  <c r="A95" i="2" s="1"/>
  <c r="AU94" i="2" a="1"/>
  <c r="AU94" i="2" s="1"/>
  <c r="AT94" i="2"/>
  <c r="AQ94" i="2"/>
  <c r="AN94" i="2"/>
  <c r="AK94" i="2"/>
  <c r="AH94" i="2"/>
  <c r="AE94" i="2"/>
  <c r="Y94" i="2" a="1"/>
  <c r="Y94" i="2" s="1"/>
  <c r="E94" i="2" s="1"/>
  <c r="X94" i="2"/>
  <c r="W94" i="2"/>
  <c r="S94" i="2"/>
  <c r="O94" i="2" a="1"/>
  <c r="O94" i="2" s="1"/>
  <c r="P94" i="2" s="1"/>
  <c r="M94" i="2"/>
  <c r="I94" i="2"/>
  <c r="D94" i="2" a="1"/>
  <c r="D94" i="2" s="1"/>
  <c r="A94" i="2" a="1"/>
  <c r="A94" i="2" s="1"/>
  <c r="AU93" i="2" a="1"/>
  <c r="AU93" i="2" s="1"/>
  <c r="AT93" i="2"/>
  <c r="AQ93" i="2"/>
  <c r="AN93" i="2"/>
  <c r="AK93" i="2"/>
  <c r="AH93" i="2"/>
  <c r="AE93" i="2"/>
  <c r="Y93" i="2" a="1"/>
  <c r="Y93" i="2" s="1"/>
  <c r="X93" i="2"/>
  <c r="W93" i="2"/>
  <c r="S93" i="2"/>
  <c r="O93" i="2" a="1"/>
  <c r="O93" i="2" s="1"/>
  <c r="P93" i="2" s="1"/>
  <c r="M93" i="2"/>
  <c r="I93" i="2"/>
  <c r="D93" i="2" a="1"/>
  <c r="D93" i="2" s="1"/>
  <c r="A93" i="2" a="1"/>
  <c r="A93" i="2" s="1"/>
  <c r="AU92" i="2" a="1"/>
  <c r="AU92" i="2" s="1"/>
  <c r="AT92" i="2"/>
  <c r="AQ92" i="2"/>
  <c r="AN92" i="2"/>
  <c r="AK92" i="2"/>
  <c r="AH92" i="2"/>
  <c r="AE92" i="2"/>
  <c r="Y92" i="2" a="1"/>
  <c r="Y92" i="2" s="1"/>
  <c r="E92" i="2" s="1"/>
  <c r="X92" i="2"/>
  <c r="W92" i="2"/>
  <c r="S92" i="2"/>
  <c r="O92" i="2" a="1"/>
  <c r="O92" i="2" s="1"/>
  <c r="P92" i="2" s="1"/>
  <c r="M92" i="2"/>
  <c r="I92" i="2"/>
  <c r="D92" i="2" a="1"/>
  <c r="D92" i="2" s="1"/>
  <c r="A92" i="2" a="1"/>
  <c r="A92" i="2" s="1"/>
  <c r="AU91" i="2" a="1"/>
  <c r="AU91" i="2" s="1"/>
  <c r="AT91" i="2"/>
  <c r="AQ91" i="2"/>
  <c r="AN91" i="2"/>
  <c r="AK91" i="2"/>
  <c r="AH91" i="2"/>
  <c r="AE91" i="2"/>
  <c r="Y91" i="2" a="1"/>
  <c r="Y91" i="2" s="1"/>
  <c r="E91" i="2" s="1"/>
  <c r="X91" i="2"/>
  <c r="W91" i="2"/>
  <c r="S91" i="2"/>
  <c r="O91" i="2" a="1"/>
  <c r="O91" i="2" s="1"/>
  <c r="P91" i="2" s="1"/>
  <c r="M91" i="2"/>
  <c r="I91" i="2"/>
  <c r="D91" i="2" a="1"/>
  <c r="D91" i="2" s="1"/>
  <c r="A91" i="2" a="1"/>
  <c r="A91" i="2" s="1"/>
  <c r="AU90" i="2" a="1"/>
  <c r="AU90" i="2" s="1"/>
  <c r="AT90" i="2"/>
  <c r="AQ90" i="2"/>
  <c r="AN90" i="2"/>
  <c r="AK90" i="2"/>
  <c r="AH90" i="2"/>
  <c r="AE90" i="2"/>
  <c r="Y90" i="2" a="1"/>
  <c r="Y90" i="2" s="1"/>
  <c r="E90" i="2" s="1"/>
  <c r="X90" i="2"/>
  <c r="W90" i="2"/>
  <c r="S90" i="2"/>
  <c r="O90" i="2" a="1"/>
  <c r="O90" i="2" s="1"/>
  <c r="P90" i="2" s="1"/>
  <c r="M90" i="2"/>
  <c r="I90" i="2"/>
  <c r="D90" i="2" a="1"/>
  <c r="D90" i="2" s="1"/>
  <c r="A90" i="2" a="1"/>
  <c r="A90" i="2" s="1"/>
  <c r="AU89" i="2" a="1"/>
  <c r="AU89" i="2" s="1"/>
  <c r="AT89" i="2"/>
  <c r="AQ89" i="2"/>
  <c r="AN89" i="2"/>
  <c r="AK89" i="2"/>
  <c r="AH89" i="2"/>
  <c r="AE89" i="2"/>
  <c r="Y89" i="2" a="1"/>
  <c r="Y89" i="2" s="1"/>
  <c r="X89" i="2"/>
  <c r="W89" i="2"/>
  <c r="S89" i="2"/>
  <c r="O89" i="2" a="1"/>
  <c r="O89" i="2" s="1"/>
  <c r="P89" i="2" s="1"/>
  <c r="M89" i="2"/>
  <c r="I89" i="2"/>
  <c r="D89" i="2" a="1"/>
  <c r="D89" i="2" s="1"/>
  <c r="A89" i="2" a="1"/>
  <c r="A89" i="2" s="1"/>
  <c r="AU88" i="2" a="1"/>
  <c r="AU88" i="2" s="1"/>
  <c r="AT88" i="2"/>
  <c r="AQ88" i="2"/>
  <c r="AN88" i="2"/>
  <c r="AK88" i="2"/>
  <c r="AH88" i="2"/>
  <c r="AE88" i="2"/>
  <c r="Y88" i="2" a="1"/>
  <c r="Y88" i="2" s="1"/>
  <c r="E88" i="2" s="1"/>
  <c r="X88" i="2"/>
  <c r="W88" i="2"/>
  <c r="S88" i="2"/>
  <c r="O88" i="2" a="1"/>
  <c r="O88" i="2" s="1"/>
  <c r="P88" i="2" s="1"/>
  <c r="M88" i="2"/>
  <c r="I88" i="2"/>
  <c r="D88" i="2" a="1"/>
  <c r="D88" i="2" s="1"/>
  <c r="A88" i="2" a="1"/>
  <c r="A88" i="2" s="1"/>
  <c r="AU87" i="2" a="1"/>
  <c r="AU87" i="2" s="1"/>
  <c r="AT87" i="2"/>
  <c r="AQ87" i="2"/>
  <c r="AN87" i="2"/>
  <c r="AK87" i="2"/>
  <c r="AH87" i="2"/>
  <c r="AE87" i="2"/>
  <c r="Y87" i="2" a="1"/>
  <c r="Y87" i="2" s="1"/>
  <c r="E87" i="2" s="1"/>
  <c r="X87" i="2"/>
  <c r="W87" i="2"/>
  <c r="S87" i="2"/>
  <c r="O87" i="2" a="1"/>
  <c r="O87" i="2" s="1"/>
  <c r="P87" i="2" s="1"/>
  <c r="M87" i="2"/>
  <c r="I87" i="2"/>
  <c r="D87" i="2" a="1"/>
  <c r="D87" i="2" s="1"/>
  <c r="A87" i="2" a="1"/>
  <c r="A87" i="2" s="1"/>
  <c r="AU86" i="2" a="1"/>
  <c r="AU86" i="2" s="1"/>
  <c r="AT86" i="2"/>
  <c r="AQ86" i="2"/>
  <c r="AN86" i="2"/>
  <c r="AK86" i="2"/>
  <c r="AH86" i="2"/>
  <c r="AE86" i="2"/>
  <c r="Y86" i="2" a="1"/>
  <c r="Y86" i="2" s="1"/>
  <c r="E86" i="2" s="1"/>
  <c r="X86" i="2"/>
  <c r="W86" i="2"/>
  <c r="S86" i="2"/>
  <c r="O86" i="2" a="1"/>
  <c r="O86" i="2" s="1"/>
  <c r="P86" i="2" s="1"/>
  <c r="M86" i="2"/>
  <c r="I86" i="2"/>
  <c r="D86" i="2" a="1"/>
  <c r="D86" i="2" s="1"/>
  <c r="A86" i="2" a="1"/>
  <c r="A86" i="2" s="1"/>
  <c r="AU85" i="2" a="1"/>
  <c r="AU85" i="2" s="1"/>
  <c r="AT85" i="2"/>
  <c r="AQ85" i="2"/>
  <c r="AN85" i="2"/>
  <c r="AK85" i="2"/>
  <c r="AH85" i="2"/>
  <c r="AE85" i="2"/>
  <c r="Y85" i="2" a="1"/>
  <c r="Y85" i="2" s="1"/>
  <c r="X85" i="2"/>
  <c r="W85" i="2"/>
  <c r="S85" i="2"/>
  <c r="O85" i="2" a="1"/>
  <c r="O85" i="2" s="1"/>
  <c r="P85" i="2" s="1"/>
  <c r="M85" i="2"/>
  <c r="I85" i="2"/>
  <c r="D85" i="2" a="1"/>
  <c r="D85" i="2" s="1"/>
  <c r="A85" i="2" a="1"/>
  <c r="A85" i="2" s="1"/>
  <c r="AU84" i="2" a="1"/>
  <c r="AU84" i="2" s="1"/>
  <c r="AT84" i="2"/>
  <c r="AQ84" i="2"/>
  <c r="AN84" i="2"/>
  <c r="AK84" i="2"/>
  <c r="AH84" i="2"/>
  <c r="AE84" i="2"/>
  <c r="Y84" i="2" a="1"/>
  <c r="Y84" i="2" s="1"/>
  <c r="E84" i="2" s="1"/>
  <c r="X84" i="2"/>
  <c r="W84" i="2"/>
  <c r="S84" i="2"/>
  <c r="O84" i="2" a="1"/>
  <c r="O84" i="2" s="1"/>
  <c r="P84" i="2" s="1"/>
  <c r="M84" i="2"/>
  <c r="I84" i="2"/>
  <c r="D84" i="2" a="1"/>
  <c r="D84" i="2" s="1"/>
  <c r="A84" i="2" a="1"/>
  <c r="A84" i="2" s="1"/>
  <c r="AU83" i="2" a="1"/>
  <c r="AU83" i="2" s="1"/>
  <c r="AT83" i="2"/>
  <c r="AQ83" i="2"/>
  <c r="AN83" i="2"/>
  <c r="AK83" i="2"/>
  <c r="AH83" i="2"/>
  <c r="AE83" i="2"/>
  <c r="Y83" i="2" a="1"/>
  <c r="Y83" i="2" s="1"/>
  <c r="E83" i="2" s="1"/>
  <c r="X83" i="2"/>
  <c r="W83" i="2"/>
  <c r="S83" i="2"/>
  <c r="O83" i="2" a="1"/>
  <c r="O83" i="2" s="1"/>
  <c r="P83" i="2" s="1"/>
  <c r="M83" i="2"/>
  <c r="I83" i="2"/>
  <c r="D83" i="2" a="1"/>
  <c r="D83" i="2" s="1"/>
  <c r="A83" i="2" a="1"/>
  <c r="A83" i="2" s="1"/>
  <c r="AU82" i="2" a="1"/>
  <c r="AU82" i="2" s="1"/>
  <c r="AT82" i="2"/>
  <c r="AQ82" i="2"/>
  <c r="AN82" i="2"/>
  <c r="AK82" i="2"/>
  <c r="AH82" i="2"/>
  <c r="AE82" i="2"/>
  <c r="Y82" i="2" a="1"/>
  <c r="Y82" i="2" s="1"/>
  <c r="E82" i="2" s="1"/>
  <c r="X82" i="2"/>
  <c r="W82" i="2"/>
  <c r="S82" i="2"/>
  <c r="O82" i="2" a="1"/>
  <c r="O82" i="2" s="1"/>
  <c r="P82" i="2" s="1"/>
  <c r="M82" i="2"/>
  <c r="I82" i="2"/>
  <c r="D82" i="2" a="1"/>
  <c r="D82" i="2" s="1"/>
  <c r="A82" i="2" a="1"/>
  <c r="A82" i="2" s="1"/>
  <c r="AU81" i="2" a="1"/>
  <c r="AU81" i="2" s="1"/>
  <c r="AT81" i="2"/>
  <c r="AQ81" i="2"/>
  <c r="AN81" i="2"/>
  <c r="AK81" i="2"/>
  <c r="AH81" i="2"/>
  <c r="AE81" i="2"/>
  <c r="Y81" i="2" a="1"/>
  <c r="Y81" i="2" s="1"/>
  <c r="X81" i="2"/>
  <c r="W81" i="2"/>
  <c r="S81" i="2"/>
  <c r="O81" i="2" a="1"/>
  <c r="O81" i="2" s="1"/>
  <c r="P81" i="2" s="1"/>
  <c r="M81" i="2"/>
  <c r="I81" i="2"/>
  <c r="D81" i="2" a="1"/>
  <c r="D81" i="2" s="1"/>
  <c r="A81" i="2" a="1"/>
  <c r="A81" i="2" s="1"/>
  <c r="AU80" i="2" a="1"/>
  <c r="AU80" i="2" s="1"/>
  <c r="AT80" i="2"/>
  <c r="AQ80" i="2"/>
  <c r="AN80" i="2"/>
  <c r="AK80" i="2"/>
  <c r="AH80" i="2"/>
  <c r="AE80" i="2"/>
  <c r="Y80" i="2" a="1"/>
  <c r="Y80" i="2" s="1"/>
  <c r="E80" i="2" s="1"/>
  <c r="X80" i="2"/>
  <c r="W80" i="2"/>
  <c r="S80" i="2"/>
  <c r="O80" i="2" a="1"/>
  <c r="O80" i="2" s="1"/>
  <c r="P80" i="2" s="1"/>
  <c r="M80" i="2"/>
  <c r="I80" i="2"/>
  <c r="D80" i="2" a="1"/>
  <c r="D80" i="2" s="1"/>
  <c r="A80" i="2" a="1"/>
  <c r="A80" i="2" s="1"/>
  <c r="AU79" i="2" a="1"/>
  <c r="AU79" i="2" s="1"/>
  <c r="AT79" i="2"/>
  <c r="AQ79" i="2"/>
  <c r="AN79" i="2"/>
  <c r="AK79" i="2"/>
  <c r="AH79" i="2"/>
  <c r="AE79" i="2"/>
  <c r="Y79" i="2" a="1"/>
  <c r="Y79" i="2" s="1"/>
  <c r="E79" i="2" s="1"/>
  <c r="X79" i="2"/>
  <c r="W79" i="2"/>
  <c r="S79" i="2"/>
  <c r="O79" i="2" a="1"/>
  <c r="O79" i="2" s="1"/>
  <c r="P79" i="2" s="1"/>
  <c r="M79" i="2"/>
  <c r="I79" i="2"/>
  <c r="D79" i="2" a="1"/>
  <c r="D79" i="2" s="1"/>
  <c r="A79" i="2" a="1"/>
  <c r="A79" i="2" s="1"/>
  <c r="AU78" i="2" a="1"/>
  <c r="AU78" i="2" s="1"/>
  <c r="AT78" i="2"/>
  <c r="AQ78" i="2"/>
  <c r="AN78" i="2"/>
  <c r="AK78" i="2"/>
  <c r="AH78" i="2"/>
  <c r="AE78" i="2"/>
  <c r="Y78" i="2" a="1"/>
  <c r="Y78" i="2" s="1"/>
  <c r="E78" i="2" s="1"/>
  <c r="X78" i="2"/>
  <c r="W78" i="2"/>
  <c r="S78" i="2"/>
  <c r="O78" i="2" a="1"/>
  <c r="O78" i="2" s="1"/>
  <c r="P78" i="2" s="1"/>
  <c r="M78" i="2"/>
  <c r="I78" i="2"/>
  <c r="D78" i="2" a="1"/>
  <c r="D78" i="2" s="1"/>
  <c r="A78" i="2" a="1"/>
  <c r="A78" i="2" s="1"/>
  <c r="AU77" i="2" a="1"/>
  <c r="AU77" i="2" s="1"/>
  <c r="AT77" i="2"/>
  <c r="AQ77" i="2"/>
  <c r="AN77" i="2"/>
  <c r="AK77" i="2"/>
  <c r="AH77" i="2"/>
  <c r="AE77" i="2"/>
  <c r="Y77" i="2" a="1"/>
  <c r="Y77" i="2" s="1"/>
  <c r="X77" i="2"/>
  <c r="W77" i="2"/>
  <c r="S77" i="2"/>
  <c r="O77" i="2" a="1"/>
  <c r="O77" i="2" s="1"/>
  <c r="P77" i="2" s="1"/>
  <c r="M77" i="2"/>
  <c r="I77" i="2"/>
  <c r="D77" i="2" a="1"/>
  <c r="D77" i="2" s="1"/>
  <c r="A77" i="2" a="1"/>
  <c r="A77" i="2" s="1"/>
  <c r="AU76" i="2" a="1"/>
  <c r="AU76" i="2" s="1"/>
  <c r="AT76" i="2"/>
  <c r="AQ76" i="2"/>
  <c r="AN76" i="2"/>
  <c r="AK76" i="2"/>
  <c r="AH76" i="2"/>
  <c r="AE76" i="2"/>
  <c r="Y76" i="2" a="1"/>
  <c r="Y76" i="2" s="1"/>
  <c r="E76" i="2" s="1"/>
  <c r="X76" i="2"/>
  <c r="W76" i="2"/>
  <c r="S76" i="2"/>
  <c r="O76" i="2" a="1"/>
  <c r="O76" i="2" s="1"/>
  <c r="P76" i="2" s="1"/>
  <c r="M76" i="2"/>
  <c r="I76" i="2"/>
  <c r="D76" i="2" a="1"/>
  <c r="D76" i="2" s="1"/>
  <c r="A76" i="2" a="1"/>
  <c r="A76" i="2" s="1"/>
  <c r="AU75" i="2" a="1"/>
  <c r="AU75" i="2" s="1"/>
  <c r="AT75" i="2"/>
  <c r="AQ75" i="2"/>
  <c r="AN75" i="2"/>
  <c r="AK75" i="2"/>
  <c r="AH75" i="2"/>
  <c r="AE75" i="2"/>
  <c r="Y75" i="2" a="1"/>
  <c r="Y75" i="2" s="1"/>
  <c r="X75" i="2"/>
  <c r="W75" i="2"/>
  <c r="S75" i="2"/>
  <c r="O75" i="2" a="1"/>
  <c r="O75" i="2" s="1"/>
  <c r="P75" i="2" s="1"/>
  <c r="M75" i="2"/>
  <c r="I75" i="2"/>
  <c r="D75" i="2" a="1"/>
  <c r="D75" i="2" s="1"/>
  <c r="A75" i="2" a="1"/>
  <c r="A75" i="2" s="1"/>
  <c r="AU74" i="2" a="1"/>
  <c r="AU74" i="2" s="1"/>
  <c r="AT74" i="2"/>
  <c r="AQ74" i="2"/>
  <c r="AN74" i="2"/>
  <c r="AK74" i="2"/>
  <c r="AH74" i="2"/>
  <c r="AE74" i="2"/>
  <c r="Y74" i="2" a="1"/>
  <c r="Y74" i="2" s="1"/>
  <c r="X74" i="2"/>
  <c r="W74" i="2"/>
  <c r="S74" i="2"/>
  <c r="O74" i="2" a="1"/>
  <c r="O74" i="2" s="1"/>
  <c r="P74" i="2" s="1"/>
  <c r="M74" i="2"/>
  <c r="I74" i="2"/>
  <c r="D74" i="2" a="1"/>
  <c r="D74" i="2" s="1"/>
  <c r="A74" i="2" a="1"/>
  <c r="A74" i="2" s="1"/>
  <c r="AU73" i="2" a="1"/>
  <c r="AU73" i="2" s="1"/>
  <c r="AT73" i="2"/>
  <c r="AQ73" i="2"/>
  <c r="AN73" i="2"/>
  <c r="AK73" i="2"/>
  <c r="AH73" i="2"/>
  <c r="AE73" i="2"/>
  <c r="Y73" i="2" a="1"/>
  <c r="Y73" i="2" s="1"/>
  <c r="E73" i="2" s="1"/>
  <c r="X73" i="2"/>
  <c r="W73" i="2"/>
  <c r="S73" i="2"/>
  <c r="O73" i="2" a="1"/>
  <c r="O73" i="2" s="1"/>
  <c r="P73" i="2" s="1"/>
  <c r="M73" i="2"/>
  <c r="I73" i="2"/>
  <c r="D73" i="2" a="1"/>
  <c r="D73" i="2" s="1"/>
  <c r="A73" i="2" a="1"/>
  <c r="A73" i="2" s="1"/>
  <c r="AU72" i="2" a="1"/>
  <c r="AU72" i="2" s="1"/>
  <c r="AT72" i="2"/>
  <c r="AQ72" i="2"/>
  <c r="AN72" i="2"/>
  <c r="AK72" i="2"/>
  <c r="AH72" i="2"/>
  <c r="AE72" i="2"/>
  <c r="Y72" i="2" a="1"/>
  <c r="Y72" i="2" s="1"/>
  <c r="E72" i="2" s="1"/>
  <c r="X72" i="2"/>
  <c r="W72" i="2"/>
  <c r="S72" i="2"/>
  <c r="O72" i="2" a="1"/>
  <c r="O72" i="2" s="1"/>
  <c r="P72" i="2" s="1"/>
  <c r="M72" i="2"/>
  <c r="I72" i="2"/>
  <c r="D72" i="2" a="1"/>
  <c r="D72" i="2" s="1"/>
  <c r="A72" i="2" a="1"/>
  <c r="A72" i="2" s="1"/>
  <c r="AU71" i="2" a="1"/>
  <c r="AU71" i="2" s="1"/>
  <c r="AT71" i="2"/>
  <c r="AQ71" i="2"/>
  <c r="AN71" i="2"/>
  <c r="AK71" i="2"/>
  <c r="AH71" i="2"/>
  <c r="AE71" i="2"/>
  <c r="Y71" i="2" a="1"/>
  <c r="Y71" i="2" s="1"/>
  <c r="X71" i="2"/>
  <c r="W71" i="2"/>
  <c r="S71" i="2"/>
  <c r="O71" i="2" a="1"/>
  <c r="O71" i="2" s="1"/>
  <c r="P71" i="2" s="1"/>
  <c r="M71" i="2"/>
  <c r="I71" i="2"/>
  <c r="D71" i="2" a="1"/>
  <c r="D71" i="2" s="1"/>
  <c r="A71" i="2" a="1"/>
  <c r="A71" i="2" s="1"/>
  <c r="AU70" i="2" a="1"/>
  <c r="AU70" i="2" s="1"/>
  <c r="AT70" i="2"/>
  <c r="AQ70" i="2"/>
  <c r="AN70" i="2"/>
  <c r="AK70" i="2"/>
  <c r="AH70" i="2"/>
  <c r="AE70" i="2"/>
  <c r="Y70" i="2" a="1"/>
  <c r="Y70" i="2" s="1"/>
  <c r="E70" i="2" s="1"/>
  <c r="X70" i="2"/>
  <c r="W70" i="2"/>
  <c r="S70" i="2"/>
  <c r="O70" i="2" a="1"/>
  <c r="O70" i="2" s="1"/>
  <c r="P70" i="2" s="1"/>
  <c r="M70" i="2"/>
  <c r="I70" i="2"/>
  <c r="D70" i="2" a="1"/>
  <c r="D70" i="2" s="1"/>
  <c r="A70" i="2" a="1"/>
  <c r="A70" i="2" s="1"/>
  <c r="AU69" i="2" a="1"/>
  <c r="AU69" i="2" s="1"/>
  <c r="AT69" i="2"/>
  <c r="AQ69" i="2"/>
  <c r="AN69" i="2"/>
  <c r="AK69" i="2"/>
  <c r="AH69" i="2"/>
  <c r="AE69" i="2"/>
  <c r="Y69" i="2" a="1"/>
  <c r="Y69" i="2" s="1"/>
  <c r="E69" i="2" s="1"/>
  <c r="X69" i="2"/>
  <c r="W69" i="2"/>
  <c r="S69" i="2"/>
  <c r="O69" i="2" a="1"/>
  <c r="O69" i="2" s="1"/>
  <c r="P69" i="2" s="1"/>
  <c r="M69" i="2"/>
  <c r="I69" i="2"/>
  <c r="D69" i="2" a="1"/>
  <c r="D69" i="2" s="1"/>
  <c r="A69" i="2" a="1"/>
  <c r="A69" i="2" s="1"/>
  <c r="AU68" i="2" a="1"/>
  <c r="AU68" i="2" s="1"/>
  <c r="AT68" i="2"/>
  <c r="AQ68" i="2"/>
  <c r="AN68" i="2"/>
  <c r="AK68" i="2"/>
  <c r="AH68" i="2"/>
  <c r="AE68" i="2"/>
  <c r="Y68" i="2" a="1"/>
  <c r="Y68" i="2" s="1"/>
  <c r="E68" i="2" s="1"/>
  <c r="X68" i="2"/>
  <c r="W68" i="2"/>
  <c r="S68" i="2"/>
  <c r="O68" i="2" a="1"/>
  <c r="O68" i="2" s="1"/>
  <c r="P68" i="2" s="1"/>
  <c r="M68" i="2"/>
  <c r="I68" i="2"/>
  <c r="D68" i="2" a="1"/>
  <c r="D68" i="2" s="1"/>
  <c r="A68" i="2" a="1"/>
  <c r="A68" i="2" s="1"/>
  <c r="AU67" i="2" a="1"/>
  <c r="AU67" i="2" s="1"/>
  <c r="AT67" i="2"/>
  <c r="AQ67" i="2"/>
  <c r="AN67" i="2"/>
  <c r="AK67" i="2"/>
  <c r="AH67" i="2"/>
  <c r="AE67" i="2"/>
  <c r="Y67" i="2" a="1"/>
  <c r="Y67" i="2" s="1"/>
  <c r="E67" i="2" s="1"/>
  <c r="X67" i="2"/>
  <c r="W67" i="2"/>
  <c r="S67" i="2"/>
  <c r="O67" i="2" a="1"/>
  <c r="O67" i="2" s="1"/>
  <c r="P67" i="2" s="1"/>
  <c r="M67" i="2"/>
  <c r="I67" i="2"/>
  <c r="D67" i="2" a="1"/>
  <c r="D67" i="2" s="1"/>
  <c r="A67" i="2" a="1"/>
  <c r="A67" i="2" s="1"/>
  <c r="AU66" i="2" a="1"/>
  <c r="AU66" i="2" s="1"/>
  <c r="AT66" i="2"/>
  <c r="AQ66" i="2"/>
  <c r="AN66" i="2"/>
  <c r="AK66" i="2"/>
  <c r="AH66" i="2"/>
  <c r="AE66" i="2"/>
  <c r="Y66" i="2" a="1"/>
  <c r="Y66" i="2" s="1"/>
  <c r="E66" i="2" s="1"/>
  <c r="X66" i="2"/>
  <c r="W66" i="2"/>
  <c r="S66" i="2"/>
  <c r="O66" i="2" a="1"/>
  <c r="O66" i="2" s="1"/>
  <c r="P66" i="2" s="1"/>
  <c r="M66" i="2"/>
  <c r="I66" i="2"/>
  <c r="D66" i="2" a="1"/>
  <c r="D66" i="2" s="1"/>
  <c r="A66" i="2" a="1"/>
  <c r="A66" i="2" s="1"/>
  <c r="AU65" i="2" a="1"/>
  <c r="AU65" i="2" s="1"/>
  <c r="AT65" i="2"/>
  <c r="AQ65" i="2"/>
  <c r="AN65" i="2"/>
  <c r="AK65" i="2"/>
  <c r="AH65" i="2"/>
  <c r="AE65" i="2"/>
  <c r="Y65" i="2" a="1"/>
  <c r="Y65" i="2" s="1"/>
  <c r="E65" i="2" s="1"/>
  <c r="X65" i="2"/>
  <c r="W65" i="2"/>
  <c r="S65" i="2"/>
  <c r="O65" i="2" a="1"/>
  <c r="O65" i="2" s="1"/>
  <c r="P65" i="2" s="1"/>
  <c r="M65" i="2"/>
  <c r="I65" i="2"/>
  <c r="D65" i="2" a="1"/>
  <c r="D65" i="2" s="1"/>
  <c r="A65" i="2" a="1"/>
  <c r="A65" i="2" s="1"/>
  <c r="AU64" i="2" a="1"/>
  <c r="AU64" i="2" s="1"/>
  <c r="AT64" i="2"/>
  <c r="AQ64" i="2"/>
  <c r="AN64" i="2"/>
  <c r="AK64" i="2"/>
  <c r="AH64" i="2"/>
  <c r="AE64" i="2"/>
  <c r="Y64" i="2" a="1"/>
  <c r="Y64" i="2" s="1"/>
  <c r="E64" i="2" s="1"/>
  <c r="X64" i="2"/>
  <c r="W64" i="2"/>
  <c r="S64" i="2"/>
  <c r="O64" i="2" a="1"/>
  <c r="O64" i="2" s="1"/>
  <c r="P64" i="2" s="1"/>
  <c r="M64" i="2"/>
  <c r="I64" i="2"/>
  <c r="D64" i="2" a="1"/>
  <c r="D64" i="2" s="1"/>
  <c r="A64" i="2" a="1"/>
  <c r="A64" i="2" s="1"/>
  <c r="AU63" i="2" a="1"/>
  <c r="AU63" i="2" s="1"/>
  <c r="AT63" i="2"/>
  <c r="AQ63" i="2"/>
  <c r="AN63" i="2"/>
  <c r="AK63" i="2"/>
  <c r="AH63" i="2"/>
  <c r="AE63" i="2"/>
  <c r="Y63" i="2" a="1"/>
  <c r="Y63" i="2" s="1"/>
  <c r="E63" i="2" s="1"/>
  <c r="X63" i="2"/>
  <c r="W63" i="2"/>
  <c r="S63" i="2"/>
  <c r="O63" i="2" a="1"/>
  <c r="O63" i="2" s="1"/>
  <c r="P63" i="2" s="1"/>
  <c r="M63" i="2"/>
  <c r="I63" i="2"/>
  <c r="D63" i="2" a="1"/>
  <c r="D63" i="2" s="1"/>
  <c r="A63" i="2" a="1"/>
  <c r="A63" i="2" s="1"/>
  <c r="AU62" i="2" a="1"/>
  <c r="AU62" i="2" s="1"/>
  <c r="AT62" i="2"/>
  <c r="AQ62" i="2"/>
  <c r="AN62" i="2"/>
  <c r="AK62" i="2"/>
  <c r="AH62" i="2"/>
  <c r="AE62" i="2"/>
  <c r="Y62" i="2" a="1"/>
  <c r="Y62" i="2" s="1"/>
  <c r="X62" i="2"/>
  <c r="W62" i="2"/>
  <c r="S62" i="2"/>
  <c r="O62" i="2" a="1"/>
  <c r="O62" i="2" s="1"/>
  <c r="P62" i="2" s="1"/>
  <c r="M62" i="2"/>
  <c r="I62" i="2"/>
  <c r="D62" i="2" a="1"/>
  <c r="D62" i="2" s="1"/>
  <c r="A62" i="2" a="1"/>
  <c r="A62" i="2" s="1"/>
  <c r="AU61" i="2" a="1"/>
  <c r="AU61" i="2" s="1"/>
  <c r="AT61" i="2"/>
  <c r="AQ61" i="2"/>
  <c r="AN61" i="2"/>
  <c r="AK61" i="2"/>
  <c r="AH61" i="2"/>
  <c r="AE61" i="2"/>
  <c r="Y61" i="2" a="1"/>
  <c r="Y61" i="2" s="1"/>
  <c r="E61" i="2" s="1"/>
  <c r="X61" i="2"/>
  <c r="W61" i="2"/>
  <c r="S61" i="2"/>
  <c r="O61" i="2" a="1"/>
  <c r="O61" i="2" s="1"/>
  <c r="P61" i="2" s="1"/>
  <c r="M61" i="2"/>
  <c r="I61" i="2"/>
  <c r="D61" i="2" a="1"/>
  <c r="D61" i="2" s="1"/>
  <c r="A61" i="2" a="1"/>
  <c r="A61" i="2" s="1"/>
  <c r="AU60" i="2" a="1"/>
  <c r="AU60" i="2" s="1"/>
  <c r="AT60" i="2"/>
  <c r="AQ60" i="2"/>
  <c r="AN60" i="2"/>
  <c r="AK60" i="2"/>
  <c r="AH60" i="2"/>
  <c r="AE60" i="2"/>
  <c r="Y60" i="2" a="1"/>
  <c r="Y60" i="2" s="1"/>
  <c r="E60" i="2" s="1"/>
  <c r="X60" i="2"/>
  <c r="W60" i="2"/>
  <c r="S60" i="2"/>
  <c r="O60" i="2" a="1"/>
  <c r="O60" i="2" s="1"/>
  <c r="P60" i="2" s="1"/>
  <c r="M60" i="2"/>
  <c r="I60" i="2"/>
  <c r="D60" i="2" a="1"/>
  <c r="D60" i="2" s="1"/>
  <c r="A60" i="2" a="1"/>
  <c r="A60" i="2" s="1"/>
  <c r="AU59" i="2" a="1"/>
  <c r="AU59" i="2" s="1"/>
  <c r="AT59" i="2"/>
  <c r="AQ59" i="2"/>
  <c r="AN59" i="2"/>
  <c r="AK59" i="2"/>
  <c r="AH59" i="2"/>
  <c r="AE59" i="2"/>
  <c r="Y59" i="2" a="1"/>
  <c r="Y59" i="2" s="1"/>
  <c r="X59" i="2"/>
  <c r="W59" i="2"/>
  <c r="S59" i="2"/>
  <c r="O59" i="2" a="1"/>
  <c r="O59" i="2" s="1"/>
  <c r="P59" i="2" s="1"/>
  <c r="M59" i="2"/>
  <c r="I59" i="2"/>
  <c r="D59" i="2" a="1"/>
  <c r="D59" i="2" s="1"/>
  <c r="A59" i="2" a="1"/>
  <c r="A59" i="2" s="1"/>
  <c r="AU58" i="2" a="1"/>
  <c r="AU58" i="2" s="1"/>
  <c r="AT58" i="2"/>
  <c r="AQ58" i="2"/>
  <c r="AN58" i="2"/>
  <c r="AK58" i="2"/>
  <c r="AH58" i="2"/>
  <c r="AE58" i="2"/>
  <c r="Y58" i="2" a="1"/>
  <c r="Y58" i="2" s="1"/>
  <c r="E58" i="2" s="1"/>
  <c r="X58" i="2"/>
  <c r="W58" i="2"/>
  <c r="S58" i="2"/>
  <c r="O58" i="2" a="1"/>
  <c r="O58" i="2" s="1"/>
  <c r="P58" i="2" s="1"/>
  <c r="M58" i="2"/>
  <c r="I58" i="2"/>
  <c r="D58" i="2" a="1"/>
  <c r="D58" i="2" s="1"/>
  <c r="A58" i="2" a="1"/>
  <c r="A58" i="2" s="1"/>
  <c r="AU57" i="2" a="1"/>
  <c r="AU57" i="2" s="1"/>
  <c r="AT57" i="2"/>
  <c r="AQ57" i="2"/>
  <c r="AN57" i="2"/>
  <c r="AK57" i="2"/>
  <c r="AH57" i="2"/>
  <c r="AE57" i="2"/>
  <c r="Y57" i="2" a="1"/>
  <c r="Y57" i="2" s="1"/>
  <c r="E57" i="2" s="1"/>
  <c r="X57" i="2"/>
  <c r="W57" i="2"/>
  <c r="S57" i="2"/>
  <c r="O57" i="2" a="1"/>
  <c r="O57" i="2" s="1"/>
  <c r="P57" i="2" s="1"/>
  <c r="M57" i="2"/>
  <c r="I57" i="2"/>
  <c r="D57" i="2" a="1"/>
  <c r="D57" i="2" s="1"/>
  <c r="A57" i="2" a="1"/>
  <c r="A57" i="2" s="1"/>
  <c r="AU56" i="2" a="1"/>
  <c r="AU56" i="2" s="1"/>
  <c r="AT56" i="2"/>
  <c r="AQ56" i="2"/>
  <c r="AN56" i="2"/>
  <c r="AK56" i="2"/>
  <c r="AH56" i="2"/>
  <c r="AE56" i="2"/>
  <c r="Y56" i="2" a="1"/>
  <c r="Y56" i="2" s="1"/>
  <c r="E56" i="2" s="1"/>
  <c r="X56" i="2"/>
  <c r="W56" i="2"/>
  <c r="S56" i="2"/>
  <c r="O56" i="2" a="1"/>
  <c r="O56" i="2" s="1"/>
  <c r="P56" i="2" s="1"/>
  <c r="M56" i="2"/>
  <c r="I56" i="2"/>
  <c r="D56" i="2" a="1"/>
  <c r="D56" i="2" s="1"/>
  <c r="A56" i="2" a="1"/>
  <c r="A56" i="2" s="1"/>
  <c r="AU55" i="2" a="1"/>
  <c r="AU55" i="2" s="1"/>
  <c r="AT55" i="2"/>
  <c r="AQ55" i="2"/>
  <c r="AN55" i="2"/>
  <c r="AK55" i="2"/>
  <c r="AH55" i="2"/>
  <c r="AE55" i="2"/>
  <c r="Y55" i="2" a="1"/>
  <c r="Y55" i="2" s="1"/>
  <c r="E55" i="2" s="1"/>
  <c r="X55" i="2"/>
  <c r="W55" i="2"/>
  <c r="S55" i="2"/>
  <c r="O55" i="2" a="1"/>
  <c r="O55" i="2" s="1"/>
  <c r="P55" i="2" s="1"/>
  <c r="M55" i="2"/>
  <c r="I55" i="2"/>
  <c r="D55" i="2" a="1"/>
  <c r="D55" i="2" s="1"/>
  <c r="A55" i="2" a="1"/>
  <c r="A55" i="2" s="1"/>
  <c r="AU54" i="2" a="1"/>
  <c r="AU54" i="2" s="1"/>
  <c r="AT54" i="2"/>
  <c r="AQ54" i="2"/>
  <c r="AN54" i="2"/>
  <c r="AK54" i="2"/>
  <c r="AH54" i="2"/>
  <c r="AE54" i="2"/>
  <c r="Y54" i="2" a="1"/>
  <c r="Y54" i="2" s="1"/>
  <c r="E54" i="2" s="1"/>
  <c r="X54" i="2"/>
  <c r="W54" i="2"/>
  <c r="S54" i="2"/>
  <c r="O54" i="2" a="1"/>
  <c r="O54" i="2" s="1"/>
  <c r="P54" i="2" s="1"/>
  <c r="M54" i="2"/>
  <c r="I54" i="2"/>
  <c r="D54" i="2" a="1"/>
  <c r="D54" i="2" s="1"/>
  <c r="A54" i="2" a="1"/>
  <c r="A54" i="2" s="1"/>
  <c r="AU53" i="2" a="1"/>
  <c r="AU53" i="2" s="1"/>
  <c r="AT53" i="2"/>
  <c r="AQ53" i="2"/>
  <c r="AN53" i="2"/>
  <c r="AK53" i="2"/>
  <c r="AH53" i="2"/>
  <c r="AE53" i="2"/>
  <c r="Y53" i="2" a="1"/>
  <c r="Y53" i="2" s="1"/>
  <c r="E53" i="2" s="1"/>
  <c r="X53" i="2"/>
  <c r="W53" i="2"/>
  <c r="S53" i="2"/>
  <c r="O53" i="2" a="1"/>
  <c r="O53" i="2" s="1"/>
  <c r="P53" i="2" s="1"/>
  <c r="M53" i="2"/>
  <c r="I53" i="2"/>
  <c r="D53" i="2" a="1"/>
  <c r="D53" i="2" s="1"/>
  <c r="A53" i="2" a="1"/>
  <c r="A53" i="2" s="1"/>
  <c r="AU52" i="2" a="1"/>
  <c r="AU52" i="2" s="1"/>
  <c r="AT52" i="2"/>
  <c r="AQ52" i="2"/>
  <c r="AN52" i="2"/>
  <c r="AK52" i="2"/>
  <c r="AH52" i="2"/>
  <c r="AE52" i="2"/>
  <c r="Y52" i="2" a="1"/>
  <c r="Y52" i="2" s="1"/>
  <c r="E52" i="2" s="1"/>
  <c r="X52" i="2"/>
  <c r="W52" i="2"/>
  <c r="S52" i="2"/>
  <c r="O52" i="2" a="1"/>
  <c r="O52" i="2" s="1"/>
  <c r="P52" i="2" s="1"/>
  <c r="M52" i="2"/>
  <c r="I52" i="2"/>
  <c r="D52" i="2" a="1"/>
  <c r="D52" i="2" s="1"/>
  <c r="A52" i="2" a="1"/>
  <c r="A52" i="2" s="1"/>
  <c r="AU51" i="2" a="1"/>
  <c r="AU51" i="2" s="1"/>
  <c r="AT51" i="2"/>
  <c r="AQ51" i="2"/>
  <c r="AN51" i="2"/>
  <c r="AK51" i="2"/>
  <c r="AH51" i="2"/>
  <c r="AE51" i="2"/>
  <c r="Y51" i="2" a="1"/>
  <c r="Y51" i="2" s="1"/>
  <c r="E51" i="2" s="1"/>
  <c r="X51" i="2"/>
  <c r="W51" i="2"/>
  <c r="S51" i="2"/>
  <c r="O51" i="2" a="1"/>
  <c r="O51" i="2" s="1"/>
  <c r="P51" i="2" s="1"/>
  <c r="M51" i="2"/>
  <c r="I51" i="2"/>
  <c r="D51" i="2" a="1"/>
  <c r="D51" i="2" s="1"/>
  <c r="A51" i="2" a="1"/>
  <c r="A51" i="2" s="1"/>
  <c r="AU50" i="2" a="1"/>
  <c r="AU50" i="2" s="1"/>
  <c r="AT50" i="2"/>
  <c r="AQ50" i="2"/>
  <c r="AN50" i="2"/>
  <c r="AK50" i="2"/>
  <c r="AH50" i="2"/>
  <c r="AE50" i="2"/>
  <c r="Y50" i="2" a="1"/>
  <c r="Y50" i="2" s="1"/>
  <c r="E50" i="2" s="1"/>
  <c r="X50" i="2"/>
  <c r="W50" i="2"/>
  <c r="S50" i="2"/>
  <c r="O50" i="2" a="1"/>
  <c r="O50" i="2" s="1"/>
  <c r="P50" i="2" s="1"/>
  <c r="M50" i="2"/>
  <c r="I50" i="2"/>
  <c r="D50" i="2" a="1"/>
  <c r="D50" i="2" s="1"/>
  <c r="A50" i="2" a="1"/>
  <c r="A50" i="2" s="1"/>
  <c r="AU49" i="2" a="1"/>
  <c r="AU49" i="2" s="1"/>
  <c r="AT49" i="2"/>
  <c r="AQ49" i="2"/>
  <c r="AN49" i="2"/>
  <c r="AK49" i="2"/>
  <c r="AH49" i="2"/>
  <c r="AE49" i="2"/>
  <c r="Y49" i="2" a="1"/>
  <c r="Y49" i="2" s="1"/>
  <c r="E49" i="2" s="1"/>
  <c r="X49" i="2"/>
  <c r="W49" i="2"/>
  <c r="S49" i="2"/>
  <c r="O49" i="2" a="1"/>
  <c r="O49" i="2" s="1"/>
  <c r="P49" i="2" s="1"/>
  <c r="M49" i="2"/>
  <c r="I49" i="2"/>
  <c r="D49" i="2" a="1"/>
  <c r="D49" i="2" s="1"/>
  <c r="A49" i="2" a="1"/>
  <c r="A49" i="2" s="1"/>
  <c r="AU48" i="2" a="1"/>
  <c r="AU48" i="2" s="1"/>
  <c r="AT48" i="2"/>
  <c r="AQ48" i="2"/>
  <c r="AN48" i="2"/>
  <c r="AK48" i="2"/>
  <c r="AH48" i="2"/>
  <c r="AE48" i="2"/>
  <c r="Y48" i="2" a="1"/>
  <c r="Y48" i="2" s="1"/>
  <c r="E48" i="2" s="1"/>
  <c r="X48" i="2"/>
  <c r="W48" i="2"/>
  <c r="S48" i="2"/>
  <c r="O48" i="2" a="1"/>
  <c r="O48" i="2" s="1"/>
  <c r="P48" i="2" s="1"/>
  <c r="M48" i="2"/>
  <c r="I48" i="2"/>
  <c r="D48" i="2" a="1"/>
  <c r="D48" i="2" s="1"/>
  <c r="A48" i="2" a="1"/>
  <c r="A48" i="2" s="1"/>
  <c r="AU47" i="2" a="1"/>
  <c r="AU47" i="2" s="1"/>
  <c r="AT47" i="2"/>
  <c r="AQ47" i="2"/>
  <c r="AN47" i="2"/>
  <c r="AK47" i="2"/>
  <c r="AH47" i="2"/>
  <c r="AE47" i="2"/>
  <c r="Y47" i="2" a="1"/>
  <c r="Y47" i="2" s="1"/>
  <c r="E47" i="2" s="1"/>
  <c r="X47" i="2"/>
  <c r="W47" i="2"/>
  <c r="S47" i="2"/>
  <c r="O47" i="2" a="1"/>
  <c r="O47" i="2" s="1"/>
  <c r="P47" i="2" s="1"/>
  <c r="M47" i="2"/>
  <c r="I47" i="2"/>
  <c r="D47" i="2" a="1"/>
  <c r="D47" i="2" s="1"/>
  <c r="A47" i="2" a="1"/>
  <c r="A47" i="2" s="1"/>
  <c r="AU46" i="2" a="1"/>
  <c r="AU46" i="2" s="1"/>
  <c r="AT46" i="2"/>
  <c r="AQ46" i="2"/>
  <c r="AN46" i="2"/>
  <c r="AK46" i="2"/>
  <c r="AH46" i="2"/>
  <c r="AE46" i="2"/>
  <c r="Y46" i="2" a="1"/>
  <c r="Y46" i="2" s="1"/>
  <c r="X46" i="2"/>
  <c r="W46" i="2"/>
  <c r="S46" i="2"/>
  <c r="O46" i="2" a="1"/>
  <c r="O46" i="2" s="1"/>
  <c r="P46" i="2" s="1"/>
  <c r="M46" i="2"/>
  <c r="I46" i="2"/>
  <c r="D46" i="2" a="1"/>
  <c r="D46" i="2" s="1"/>
  <c r="A46" i="2" a="1"/>
  <c r="A46" i="2" s="1"/>
  <c r="AU45" i="2" a="1"/>
  <c r="AU45" i="2" s="1"/>
  <c r="AT45" i="2"/>
  <c r="AQ45" i="2"/>
  <c r="AN45" i="2"/>
  <c r="AK45" i="2"/>
  <c r="AH45" i="2"/>
  <c r="AE45" i="2"/>
  <c r="Y45" i="2" a="1"/>
  <c r="Y45" i="2" s="1"/>
  <c r="X45" i="2"/>
  <c r="W45" i="2"/>
  <c r="S45" i="2"/>
  <c r="O45" i="2" a="1"/>
  <c r="O45" i="2" s="1"/>
  <c r="P45" i="2" s="1"/>
  <c r="M45" i="2"/>
  <c r="I45" i="2"/>
  <c r="D45" i="2" a="1"/>
  <c r="D45" i="2" s="1"/>
  <c r="A45" i="2" a="1"/>
  <c r="A45" i="2" s="1"/>
  <c r="AU44" i="2" a="1"/>
  <c r="AU44" i="2" s="1"/>
  <c r="AT44" i="2"/>
  <c r="AQ44" i="2"/>
  <c r="AN44" i="2"/>
  <c r="AK44" i="2"/>
  <c r="AH44" i="2"/>
  <c r="AE44" i="2"/>
  <c r="Y44" i="2" a="1"/>
  <c r="Y44" i="2" s="1"/>
  <c r="E44" i="2" s="1"/>
  <c r="X44" i="2"/>
  <c r="W44" i="2"/>
  <c r="S44" i="2"/>
  <c r="O44" i="2" a="1"/>
  <c r="O44" i="2" s="1"/>
  <c r="P44" i="2" s="1"/>
  <c r="M44" i="2"/>
  <c r="I44" i="2"/>
  <c r="D44" i="2" a="1"/>
  <c r="D44" i="2" s="1"/>
  <c r="A44" i="2" a="1"/>
  <c r="A44" i="2" s="1"/>
  <c r="AU43" i="2" a="1"/>
  <c r="AU43" i="2" s="1"/>
  <c r="AT43" i="2"/>
  <c r="AQ43" i="2"/>
  <c r="AN43" i="2"/>
  <c r="AK43" i="2"/>
  <c r="AH43" i="2"/>
  <c r="AE43" i="2"/>
  <c r="Y43" i="2" a="1"/>
  <c r="Y43" i="2" s="1"/>
  <c r="E43" i="2" s="1"/>
  <c r="X43" i="2"/>
  <c r="W43" i="2"/>
  <c r="S43" i="2"/>
  <c r="O43" i="2" a="1"/>
  <c r="O43" i="2" s="1"/>
  <c r="P43" i="2" s="1"/>
  <c r="M43" i="2"/>
  <c r="I43" i="2"/>
  <c r="D43" i="2" a="1"/>
  <c r="D43" i="2" s="1"/>
  <c r="A43" i="2" a="1"/>
  <c r="A43" i="2" s="1"/>
  <c r="AU42" i="2" a="1"/>
  <c r="AU42" i="2" s="1"/>
  <c r="AT42" i="2"/>
  <c r="AQ42" i="2"/>
  <c r="AN42" i="2"/>
  <c r="AK42" i="2"/>
  <c r="AH42" i="2"/>
  <c r="AE42" i="2"/>
  <c r="Y42" i="2" a="1"/>
  <c r="Y42" i="2" s="1"/>
  <c r="X42" i="2"/>
  <c r="W42" i="2"/>
  <c r="S42" i="2"/>
  <c r="O42" i="2" a="1"/>
  <c r="O42" i="2" s="1"/>
  <c r="P42" i="2" s="1"/>
  <c r="M42" i="2"/>
  <c r="I42" i="2"/>
  <c r="D42" i="2" a="1"/>
  <c r="D42" i="2" s="1"/>
  <c r="A42" i="2" a="1"/>
  <c r="A42" i="2" s="1"/>
  <c r="AU41" i="2" a="1"/>
  <c r="AU41" i="2" s="1"/>
  <c r="AT41" i="2"/>
  <c r="AQ41" i="2"/>
  <c r="AN41" i="2"/>
  <c r="AK41" i="2"/>
  <c r="AH41" i="2"/>
  <c r="AE41" i="2"/>
  <c r="Y41" i="2" a="1"/>
  <c r="Y41" i="2" s="1"/>
  <c r="X41" i="2"/>
  <c r="W41" i="2"/>
  <c r="S41" i="2"/>
  <c r="O41" i="2" a="1"/>
  <c r="O41" i="2" s="1"/>
  <c r="P41" i="2" s="1"/>
  <c r="M41" i="2"/>
  <c r="I41" i="2"/>
  <c r="D41" i="2" a="1"/>
  <c r="D41" i="2" s="1"/>
  <c r="A41" i="2" a="1"/>
  <c r="A41" i="2" s="1"/>
  <c r="AU40" i="2" a="1"/>
  <c r="AU40" i="2" s="1"/>
  <c r="AT40" i="2"/>
  <c r="AQ40" i="2"/>
  <c r="AN40" i="2"/>
  <c r="AK40" i="2"/>
  <c r="AH40" i="2"/>
  <c r="AE40" i="2"/>
  <c r="Y40" i="2" a="1"/>
  <c r="Y40" i="2" s="1"/>
  <c r="X40" i="2"/>
  <c r="W40" i="2"/>
  <c r="S40" i="2"/>
  <c r="O40" i="2" a="1"/>
  <c r="O40" i="2" s="1"/>
  <c r="P40" i="2" s="1"/>
  <c r="M40" i="2"/>
  <c r="I40" i="2"/>
  <c r="D40" i="2" a="1"/>
  <c r="D40" i="2" s="1"/>
  <c r="A40" i="2" a="1"/>
  <c r="A40" i="2" s="1"/>
  <c r="AU39" i="2" a="1"/>
  <c r="AU39" i="2" s="1"/>
  <c r="AT39" i="2"/>
  <c r="AQ39" i="2"/>
  <c r="AN39" i="2"/>
  <c r="AK39" i="2"/>
  <c r="AH39" i="2"/>
  <c r="AE39" i="2"/>
  <c r="Y39" i="2" a="1"/>
  <c r="Y39" i="2" s="1"/>
  <c r="E39" i="2" s="1"/>
  <c r="X39" i="2"/>
  <c r="W39" i="2"/>
  <c r="S39" i="2"/>
  <c r="O39" i="2" a="1"/>
  <c r="O39" i="2" s="1"/>
  <c r="P39" i="2" s="1"/>
  <c r="M39" i="2"/>
  <c r="I39" i="2"/>
  <c r="D39" i="2" a="1"/>
  <c r="D39" i="2" s="1"/>
  <c r="A39" i="2" a="1"/>
  <c r="A39" i="2" s="1"/>
  <c r="AU38" i="2" a="1"/>
  <c r="AU38" i="2" s="1"/>
  <c r="AT38" i="2"/>
  <c r="AQ38" i="2"/>
  <c r="AN38" i="2"/>
  <c r="AK38" i="2"/>
  <c r="AH38" i="2"/>
  <c r="AE38" i="2"/>
  <c r="Y38" i="2" a="1"/>
  <c r="Y38" i="2" s="1"/>
  <c r="X38" i="2"/>
  <c r="W38" i="2"/>
  <c r="S38" i="2"/>
  <c r="O38" i="2" a="1"/>
  <c r="O38" i="2" s="1"/>
  <c r="P38" i="2" s="1"/>
  <c r="M38" i="2"/>
  <c r="I38" i="2"/>
  <c r="D38" i="2" a="1"/>
  <c r="D38" i="2" s="1"/>
  <c r="A38" i="2" a="1"/>
  <c r="A38" i="2" s="1"/>
  <c r="AU37" i="2" a="1"/>
  <c r="AU37" i="2" s="1"/>
  <c r="AT37" i="2"/>
  <c r="AQ37" i="2"/>
  <c r="AN37" i="2"/>
  <c r="AK37" i="2"/>
  <c r="AH37" i="2"/>
  <c r="AE37" i="2"/>
  <c r="Y37" i="2" a="1"/>
  <c r="Y37" i="2" s="1"/>
  <c r="E37" i="2" s="1"/>
  <c r="X37" i="2"/>
  <c r="W37" i="2"/>
  <c r="S37" i="2"/>
  <c r="O37" i="2" a="1"/>
  <c r="O37" i="2" s="1"/>
  <c r="P37" i="2" s="1"/>
  <c r="M37" i="2"/>
  <c r="I37" i="2"/>
  <c r="D37" i="2" a="1"/>
  <c r="D37" i="2" s="1"/>
  <c r="A37" i="2" a="1"/>
  <c r="A37" i="2" s="1"/>
  <c r="AU36" i="2" a="1"/>
  <c r="AU36" i="2" s="1"/>
  <c r="AT36" i="2"/>
  <c r="AQ36" i="2"/>
  <c r="AN36" i="2"/>
  <c r="AK36" i="2"/>
  <c r="AH36" i="2"/>
  <c r="AE36" i="2"/>
  <c r="Y36" i="2" a="1"/>
  <c r="Y36" i="2" s="1"/>
  <c r="X36" i="2"/>
  <c r="W36" i="2"/>
  <c r="S36" i="2"/>
  <c r="O36" i="2" a="1"/>
  <c r="O36" i="2" s="1"/>
  <c r="P36" i="2" s="1"/>
  <c r="M36" i="2"/>
  <c r="I36" i="2"/>
  <c r="D36" i="2" a="1"/>
  <c r="D36" i="2" s="1"/>
  <c r="A36" i="2" a="1"/>
  <c r="A36" i="2" s="1"/>
  <c r="AU35" i="2" a="1"/>
  <c r="AU35" i="2" s="1"/>
  <c r="AT35" i="2"/>
  <c r="AQ35" i="2"/>
  <c r="AN35" i="2"/>
  <c r="AK35" i="2"/>
  <c r="AH35" i="2"/>
  <c r="AE35" i="2"/>
  <c r="Y35" i="2" a="1"/>
  <c r="Y35" i="2" s="1"/>
  <c r="E35" i="2" s="1"/>
  <c r="X35" i="2"/>
  <c r="W35" i="2"/>
  <c r="S35" i="2"/>
  <c r="O35" i="2" a="1"/>
  <c r="O35" i="2" s="1"/>
  <c r="P35" i="2" s="1"/>
  <c r="M35" i="2"/>
  <c r="I35" i="2"/>
  <c r="D35" i="2" a="1"/>
  <c r="D35" i="2" s="1"/>
  <c r="A35" i="2" a="1"/>
  <c r="A35" i="2" s="1"/>
  <c r="AU34" i="2" a="1"/>
  <c r="AU34" i="2" s="1"/>
  <c r="AT34" i="2"/>
  <c r="AQ34" i="2"/>
  <c r="AN34" i="2"/>
  <c r="AK34" i="2"/>
  <c r="AH34" i="2"/>
  <c r="AE34" i="2"/>
  <c r="Y34" i="2" a="1"/>
  <c r="Y34" i="2" s="1"/>
  <c r="X34" i="2"/>
  <c r="W34" i="2"/>
  <c r="S34" i="2"/>
  <c r="O34" i="2" a="1"/>
  <c r="O34" i="2" s="1"/>
  <c r="P34" i="2" s="1"/>
  <c r="M34" i="2"/>
  <c r="I34" i="2"/>
  <c r="D34" i="2" a="1"/>
  <c r="D34" i="2" s="1"/>
  <c r="A34" i="2" a="1"/>
  <c r="A34" i="2" s="1"/>
  <c r="AU33" i="2" a="1"/>
  <c r="AU33" i="2" s="1"/>
  <c r="AT33" i="2"/>
  <c r="AQ33" i="2"/>
  <c r="AN33" i="2"/>
  <c r="AK33" i="2"/>
  <c r="AH33" i="2"/>
  <c r="AE33" i="2"/>
  <c r="Y33" i="2" a="1"/>
  <c r="Y33" i="2" s="1"/>
  <c r="X33" i="2"/>
  <c r="W33" i="2"/>
  <c r="S33" i="2"/>
  <c r="O33" i="2" a="1"/>
  <c r="O33" i="2" s="1"/>
  <c r="P33" i="2" s="1"/>
  <c r="M33" i="2"/>
  <c r="I33" i="2"/>
  <c r="D33" i="2" a="1"/>
  <c r="D33" i="2" s="1"/>
  <c r="A33" i="2" a="1"/>
  <c r="A33" i="2" s="1"/>
  <c r="AU32" i="2" a="1"/>
  <c r="AU32" i="2" s="1"/>
  <c r="AT32" i="2"/>
  <c r="AQ32" i="2"/>
  <c r="AN32" i="2"/>
  <c r="AK32" i="2"/>
  <c r="AH32" i="2"/>
  <c r="AE32" i="2"/>
  <c r="Y32" i="2" a="1"/>
  <c r="Y32" i="2" s="1"/>
  <c r="E32" i="2" s="1"/>
  <c r="X32" i="2"/>
  <c r="W32" i="2"/>
  <c r="S32" i="2"/>
  <c r="O32" i="2" a="1"/>
  <c r="O32" i="2" s="1"/>
  <c r="P32" i="2" s="1"/>
  <c r="M32" i="2"/>
  <c r="I32" i="2"/>
  <c r="D32" i="2" a="1"/>
  <c r="D32" i="2" s="1"/>
  <c r="A32" i="2" a="1"/>
  <c r="A32" i="2" s="1"/>
  <c r="AU31" i="2" a="1"/>
  <c r="AU31" i="2" s="1"/>
  <c r="AT31" i="2"/>
  <c r="AQ31" i="2"/>
  <c r="AN31" i="2"/>
  <c r="AK31" i="2"/>
  <c r="AH31" i="2"/>
  <c r="AE31" i="2"/>
  <c r="Y31" i="2" a="1"/>
  <c r="Y31" i="2" s="1"/>
  <c r="X31" i="2"/>
  <c r="W31" i="2"/>
  <c r="S31" i="2"/>
  <c r="O31" i="2" a="1"/>
  <c r="O31" i="2" s="1"/>
  <c r="P31" i="2" s="1"/>
  <c r="M31" i="2"/>
  <c r="I31" i="2"/>
  <c r="D31" i="2" a="1"/>
  <c r="D31" i="2" s="1"/>
  <c r="A31" i="2" a="1"/>
  <c r="A31" i="2" s="1"/>
  <c r="AU30" i="2" a="1"/>
  <c r="AU30" i="2" s="1"/>
  <c r="AT30" i="2"/>
  <c r="AQ30" i="2"/>
  <c r="AN30" i="2"/>
  <c r="AK30" i="2"/>
  <c r="AH30" i="2"/>
  <c r="AE30" i="2"/>
  <c r="Y30" i="2" a="1"/>
  <c r="Y30" i="2" s="1"/>
  <c r="E30" i="2" s="1"/>
  <c r="X30" i="2"/>
  <c r="W30" i="2"/>
  <c r="S30" i="2"/>
  <c r="O30" i="2" a="1"/>
  <c r="O30" i="2" s="1"/>
  <c r="P30" i="2" s="1"/>
  <c r="M30" i="2"/>
  <c r="I30" i="2"/>
  <c r="D30" i="2" a="1"/>
  <c r="D30" i="2" s="1"/>
  <c r="A30" i="2" a="1"/>
  <c r="A30" i="2" s="1"/>
  <c r="AU29" i="2" a="1"/>
  <c r="AU29" i="2" s="1"/>
  <c r="AT29" i="2"/>
  <c r="AQ29" i="2"/>
  <c r="AN29" i="2"/>
  <c r="AK29" i="2"/>
  <c r="AH29" i="2"/>
  <c r="AE29" i="2"/>
  <c r="Y29" i="2" a="1"/>
  <c r="Y29" i="2" s="1"/>
  <c r="X29" i="2"/>
  <c r="W29" i="2"/>
  <c r="S29" i="2"/>
  <c r="O29" i="2" a="1"/>
  <c r="O29" i="2" s="1"/>
  <c r="P29" i="2" s="1"/>
  <c r="M29" i="2"/>
  <c r="I29" i="2"/>
  <c r="D29" i="2" a="1"/>
  <c r="D29" i="2" s="1"/>
  <c r="A29" i="2" a="1"/>
  <c r="A29" i="2" s="1"/>
  <c r="AU28" i="2" a="1"/>
  <c r="AU28" i="2" s="1"/>
  <c r="AT28" i="2"/>
  <c r="AQ28" i="2"/>
  <c r="AN28" i="2"/>
  <c r="AK28" i="2"/>
  <c r="AH28" i="2"/>
  <c r="AE28" i="2"/>
  <c r="Y28" i="2" a="1"/>
  <c r="Y28" i="2" s="1"/>
  <c r="E28" i="2" s="1"/>
  <c r="X28" i="2"/>
  <c r="W28" i="2"/>
  <c r="S28" i="2"/>
  <c r="O28" i="2" a="1"/>
  <c r="O28" i="2" s="1"/>
  <c r="P28" i="2" s="1"/>
  <c r="M28" i="2"/>
  <c r="I28" i="2"/>
  <c r="D28" i="2" a="1"/>
  <c r="D28" i="2" s="1"/>
  <c r="A28" i="2" a="1"/>
  <c r="A28" i="2" s="1"/>
  <c r="AU27" i="2" a="1"/>
  <c r="AU27" i="2" s="1"/>
  <c r="AT27" i="2"/>
  <c r="AQ27" i="2"/>
  <c r="AN27" i="2"/>
  <c r="AK27" i="2"/>
  <c r="AH27" i="2"/>
  <c r="AE27" i="2"/>
  <c r="Y27" i="2" a="1"/>
  <c r="Y27" i="2" s="1"/>
  <c r="X27" i="2"/>
  <c r="W27" i="2"/>
  <c r="S27" i="2"/>
  <c r="O27" i="2" a="1"/>
  <c r="O27" i="2" s="1"/>
  <c r="P27" i="2" s="1"/>
  <c r="M27" i="2"/>
  <c r="I27" i="2"/>
  <c r="D27" i="2" a="1"/>
  <c r="D27" i="2" s="1"/>
  <c r="A27" i="2" a="1"/>
  <c r="A27" i="2" s="1"/>
  <c r="AU26" i="2" a="1"/>
  <c r="AU26" i="2" s="1"/>
  <c r="AT26" i="2"/>
  <c r="AQ26" i="2"/>
  <c r="AN26" i="2"/>
  <c r="AK26" i="2"/>
  <c r="AH26" i="2"/>
  <c r="AE26" i="2"/>
  <c r="Y26" i="2" a="1"/>
  <c r="Y26" i="2" s="1"/>
  <c r="E26" i="2" s="1"/>
  <c r="X26" i="2"/>
  <c r="W26" i="2"/>
  <c r="S26" i="2"/>
  <c r="O26" i="2" a="1"/>
  <c r="O26" i="2" s="1"/>
  <c r="P26" i="2" s="1"/>
  <c r="M26" i="2"/>
  <c r="I26" i="2"/>
  <c r="D26" i="2" a="1"/>
  <c r="D26" i="2" s="1"/>
  <c r="A26" i="2" a="1"/>
  <c r="A26" i="2" s="1"/>
  <c r="AU25" i="2" a="1"/>
  <c r="AU25" i="2" s="1"/>
  <c r="AT25" i="2"/>
  <c r="AQ25" i="2"/>
  <c r="AN25" i="2"/>
  <c r="AK25" i="2"/>
  <c r="AH25" i="2"/>
  <c r="AE25" i="2"/>
  <c r="Y25" i="2" a="1"/>
  <c r="Y25" i="2" s="1"/>
  <c r="X25" i="2"/>
  <c r="W25" i="2"/>
  <c r="S25" i="2"/>
  <c r="O25" i="2" a="1"/>
  <c r="O25" i="2" s="1"/>
  <c r="P25" i="2" s="1"/>
  <c r="M25" i="2"/>
  <c r="I25" i="2"/>
  <c r="D25" i="2" a="1"/>
  <c r="D25" i="2" s="1"/>
  <c r="A25" i="2" a="1"/>
  <c r="A25" i="2" s="1"/>
  <c r="AU24" i="2" a="1"/>
  <c r="AU24" i="2" s="1"/>
  <c r="AT24" i="2"/>
  <c r="AQ24" i="2"/>
  <c r="AN24" i="2"/>
  <c r="AK24" i="2"/>
  <c r="AH24" i="2"/>
  <c r="AE24" i="2"/>
  <c r="Y24" i="2" a="1"/>
  <c r="Y24" i="2" s="1"/>
  <c r="E24" i="2" s="1"/>
  <c r="X24" i="2"/>
  <c r="W24" i="2"/>
  <c r="S24" i="2"/>
  <c r="O24" i="2" a="1"/>
  <c r="O24" i="2" s="1"/>
  <c r="P24" i="2" s="1"/>
  <c r="M24" i="2"/>
  <c r="I24" i="2"/>
  <c r="D24" i="2" a="1"/>
  <c r="D24" i="2" s="1"/>
  <c r="A24" i="2" a="1"/>
  <c r="A24" i="2" s="1"/>
  <c r="AT23" i="2"/>
  <c r="AQ23" i="2"/>
  <c r="AN23" i="2"/>
  <c r="AK23" i="2"/>
  <c r="AH23" i="2"/>
  <c r="AE23" i="2"/>
  <c r="X23" i="2"/>
  <c r="Z23" i="2" s="1"/>
  <c r="W23" i="2"/>
  <c r="S23" i="2"/>
  <c r="O23" i="2" a="1"/>
  <c r="O23" i="2" s="1"/>
  <c r="P23" i="2" s="1"/>
  <c r="M23" i="2"/>
  <c r="I23" i="2"/>
  <c r="E23" i="2"/>
  <c r="D23" i="2" a="1"/>
  <c r="D23" i="2" s="1"/>
  <c r="A23" i="2" a="1"/>
  <c r="A23" i="2" s="1"/>
  <c r="AU22" i="2" a="1"/>
  <c r="AU22" i="2" s="1"/>
  <c r="AT22" i="2"/>
  <c r="AQ22" i="2"/>
  <c r="AN22" i="2"/>
  <c r="AK22" i="2"/>
  <c r="AH22" i="2"/>
  <c r="AE22" i="2"/>
  <c r="Y22" i="2" a="1"/>
  <c r="Y22" i="2" s="1"/>
  <c r="E22" i="2" s="1"/>
  <c r="X22" i="2"/>
  <c r="W22" i="2"/>
  <c r="S22" i="2"/>
  <c r="O22" i="2" a="1"/>
  <c r="O22" i="2" s="1"/>
  <c r="P22" i="2" s="1"/>
  <c r="M22" i="2"/>
  <c r="I22" i="2"/>
  <c r="D22" i="2" a="1"/>
  <c r="D22" i="2" s="1"/>
  <c r="A22" i="2" a="1"/>
  <c r="A22" i="2" s="1"/>
  <c r="AU21" i="2" a="1"/>
  <c r="AU21" i="2" s="1"/>
  <c r="AT21" i="2"/>
  <c r="AQ21" i="2"/>
  <c r="AN21" i="2"/>
  <c r="AK21" i="2"/>
  <c r="AH21" i="2"/>
  <c r="AE21" i="2"/>
  <c r="Y21" i="2" a="1"/>
  <c r="Y21" i="2" s="1"/>
  <c r="X21" i="2"/>
  <c r="W21" i="2"/>
  <c r="S21" i="2"/>
  <c r="O21" i="2" a="1"/>
  <c r="O21" i="2" s="1"/>
  <c r="P21" i="2" s="1"/>
  <c r="M21" i="2"/>
  <c r="I21" i="2"/>
  <c r="D21" i="2" a="1"/>
  <c r="D21" i="2" s="1"/>
  <c r="A21" i="2" a="1"/>
  <c r="A21" i="2" s="1"/>
  <c r="AU20" i="2" a="1"/>
  <c r="AU20" i="2" s="1"/>
  <c r="AT20" i="2"/>
  <c r="AQ20" i="2"/>
  <c r="AN20" i="2"/>
  <c r="AK20" i="2"/>
  <c r="AH20" i="2"/>
  <c r="AE20" i="2"/>
  <c r="Y20" i="2" a="1"/>
  <c r="Y20" i="2" s="1"/>
  <c r="E20" i="2" s="1"/>
  <c r="X20" i="2"/>
  <c r="W20" i="2"/>
  <c r="S20" i="2"/>
  <c r="O20" i="2" a="1"/>
  <c r="O20" i="2" s="1"/>
  <c r="P20" i="2" s="1"/>
  <c r="M20" i="2"/>
  <c r="I20" i="2"/>
  <c r="D20" i="2" a="1"/>
  <c r="D20" i="2" s="1"/>
  <c r="A20" i="2" a="1"/>
  <c r="A20" i="2" s="1"/>
  <c r="AU19" i="2" a="1"/>
  <c r="AU19" i="2" s="1"/>
  <c r="AT19" i="2"/>
  <c r="AQ19" i="2"/>
  <c r="AN19" i="2"/>
  <c r="AK19" i="2"/>
  <c r="AH19" i="2"/>
  <c r="AE19" i="2"/>
  <c r="Y19" i="2" a="1"/>
  <c r="Y19" i="2" s="1"/>
  <c r="X19" i="2"/>
  <c r="W19" i="2"/>
  <c r="S19" i="2"/>
  <c r="O19" i="2" a="1"/>
  <c r="O19" i="2" s="1"/>
  <c r="P19" i="2" s="1"/>
  <c r="M19" i="2"/>
  <c r="I19" i="2"/>
  <c r="D19" i="2" a="1"/>
  <c r="D19" i="2" s="1"/>
  <c r="A19" i="2" a="1"/>
  <c r="A19" i="2" s="1"/>
  <c r="AU18" i="2" a="1"/>
  <c r="AU18" i="2" s="1"/>
  <c r="AT18" i="2"/>
  <c r="AQ18" i="2"/>
  <c r="AN18" i="2"/>
  <c r="AK18" i="2"/>
  <c r="AH18" i="2"/>
  <c r="AE18" i="2"/>
  <c r="Y18" i="2" a="1"/>
  <c r="Y18" i="2" s="1"/>
  <c r="E18" i="2" s="1"/>
  <c r="X18" i="2"/>
  <c r="W18" i="2"/>
  <c r="S18" i="2"/>
  <c r="O18" i="2" a="1"/>
  <c r="O18" i="2" s="1"/>
  <c r="P18" i="2" s="1"/>
  <c r="M18" i="2"/>
  <c r="I18" i="2"/>
  <c r="D18" i="2" a="1"/>
  <c r="D18" i="2" s="1"/>
  <c r="A18" i="2" a="1"/>
  <c r="A18" i="2" s="1"/>
  <c r="AU17" i="2" a="1"/>
  <c r="AU17" i="2" s="1"/>
  <c r="AT17" i="2"/>
  <c r="AQ17" i="2"/>
  <c r="AN17" i="2"/>
  <c r="AK17" i="2"/>
  <c r="AH17" i="2"/>
  <c r="AE17" i="2"/>
  <c r="Y17" i="2" a="1"/>
  <c r="Y17" i="2" s="1"/>
  <c r="X17" i="2"/>
  <c r="W17" i="2"/>
  <c r="S17" i="2"/>
  <c r="O17" i="2" a="1"/>
  <c r="O17" i="2" s="1"/>
  <c r="P17" i="2" s="1"/>
  <c r="M17" i="2"/>
  <c r="I17" i="2"/>
  <c r="D17" i="2" a="1"/>
  <c r="D17" i="2" s="1"/>
  <c r="A17" i="2" a="1"/>
  <c r="A17" i="2" s="1"/>
  <c r="AU16" i="2" a="1"/>
  <c r="AU16" i="2" s="1"/>
  <c r="AT16" i="2"/>
  <c r="AQ16" i="2"/>
  <c r="AN16" i="2"/>
  <c r="AK16" i="2"/>
  <c r="AH16" i="2"/>
  <c r="AE16" i="2"/>
  <c r="Y16" i="2" a="1"/>
  <c r="Y16" i="2" s="1"/>
  <c r="E16" i="2" s="1"/>
  <c r="X16" i="2"/>
  <c r="W16" i="2"/>
  <c r="S16" i="2"/>
  <c r="O16" i="2" a="1"/>
  <c r="O16" i="2" s="1"/>
  <c r="P16" i="2" s="1"/>
  <c r="M16" i="2"/>
  <c r="I16" i="2"/>
  <c r="D16" i="2" a="1"/>
  <c r="D16" i="2" s="1"/>
  <c r="A16" i="2" a="1"/>
  <c r="A16" i="2" s="1"/>
  <c r="AU15" i="2" a="1"/>
  <c r="AU15" i="2" s="1"/>
  <c r="AT15" i="2"/>
  <c r="AQ15" i="2"/>
  <c r="AN15" i="2"/>
  <c r="AK15" i="2"/>
  <c r="AH15" i="2"/>
  <c r="AE15" i="2"/>
  <c r="Y15" i="2" a="1"/>
  <c r="Y15" i="2" s="1"/>
  <c r="X15" i="2"/>
  <c r="W15" i="2"/>
  <c r="S15" i="2"/>
  <c r="O15" i="2" a="1"/>
  <c r="O15" i="2" s="1"/>
  <c r="P15" i="2" s="1"/>
  <c r="M15" i="2"/>
  <c r="I15" i="2"/>
  <c r="D15" i="2" a="1"/>
  <c r="D15" i="2" s="1"/>
  <c r="A15" i="2" a="1"/>
  <c r="A15" i="2" s="1"/>
  <c r="AU14" i="2" a="1"/>
  <c r="AU14" i="2" s="1"/>
  <c r="AT14" i="2"/>
  <c r="AQ14" i="2"/>
  <c r="AN14" i="2"/>
  <c r="AK14" i="2"/>
  <c r="AH14" i="2"/>
  <c r="AE14" i="2"/>
  <c r="Y14" i="2" a="1"/>
  <c r="Y14" i="2" s="1"/>
  <c r="E14" i="2" s="1"/>
  <c r="X14" i="2"/>
  <c r="W14" i="2"/>
  <c r="S14" i="2"/>
  <c r="O14" i="2" a="1"/>
  <c r="O14" i="2" s="1"/>
  <c r="P14" i="2" s="1"/>
  <c r="M14" i="2"/>
  <c r="I14" i="2"/>
  <c r="D14" i="2" a="1"/>
  <c r="D14" i="2" s="1"/>
  <c r="AU13" i="2" a="1"/>
  <c r="AU13" i="2" s="1"/>
  <c r="AT13" i="2"/>
  <c r="AQ13" i="2"/>
  <c r="AN13" i="2"/>
  <c r="AK13" i="2"/>
  <c r="AH13" i="2"/>
  <c r="AE13" i="2"/>
  <c r="Y13" i="2" a="1"/>
  <c r="Y13" i="2" s="1"/>
  <c r="X13" i="2"/>
  <c r="W13" i="2"/>
  <c r="S13" i="2"/>
  <c r="O13" i="2" a="1"/>
  <c r="O13" i="2" s="1"/>
  <c r="P13" i="2" s="1"/>
  <c r="M13" i="2"/>
  <c r="I13" i="2"/>
  <c r="D13" i="2" a="1"/>
  <c r="D13" i="2" s="1"/>
  <c r="A13" i="2" a="1"/>
  <c r="A13" i="2" s="1"/>
  <c r="AU12" i="2" a="1"/>
  <c r="AU12" i="2" s="1"/>
  <c r="AT12" i="2"/>
  <c r="AQ12" i="2"/>
  <c r="AN12" i="2"/>
  <c r="AK12" i="2"/>
  <c r="AH12" i="2"/>
  <c r="AE12" i="2"/>
  <c r="Y12" i="2" a="1"/>
  <c r="Y12" i="2" s="1"/>
  <c r="X12" i="2"/>
  <c r="W12" i="2"/>
  <c r="S12" i="2"/>
  <c r="O12" i="2" a="1"/>
  <c r="O12" i="2" s="1"/>
  <c r="P12" i="2" s="1"/>
  <c r="M12" i="2"/>
  <c r="I12" i="2"/>
  <c r="D12" i="2" a="1"/>
  <c r="D12" i="2" s="1"/>
  <c r="A12" i="2" a="1"/>
  <c r="A12" i="2" s="1"/>
  <c r="AU11" i="2" a="1"/>
  <c r="AU11" i="2" s="1"/>
  <c r="AT11" i="2"/>
  <c r="AQ11" i="2"/>
  <c r="AN11" i="2"/>
  <c r="AK11" i="2"/>
  <c r="AH11" i="2"/>
  <c r="AE11" i="2"/>
  <c r="Y11" i="2" a="1"/>
  <c r="Y11" i="2" s="1"/>
  <c r="X11" i="2"/>
  <c r="W11" i="2"/>
  <c r="S11" i="2"/>
  <c r="O11" i="2" a="1"/>
  <c r="O11" i="2" s="1"/>
  <c r="P11" i="2" s="1"/>
  <c r="M11" i="2"/>
  <c r="I11" i="2"/>
  <c r="D11" i="2" a="1"/>
  <c r="D11" i="2" s="1"/>
  <c r="A11" i="2" a="1"/>
  <c r="A11" i="2" s="1"/>
  <c r="AU10" i="2" a="1"/>
  <c r="AU10" i="2" s="1"/>
  <c r="AT10" i="2"/>
  <c r="AQ10" i="2"/>
  <c r="AN10" i="2"/>
  <c r="AK10" i="2"/>
  <c r="AH10" i="2"/>
  <c r="AE10" i="2"/>
  <c r="Y10" i="2" a="1"/>
  <c r="Y10" i="2" s="1"/>
  <c r="X10" i="2"/>
  <c r="W10" i="2"/>
  <c r="S10" i="2"/>
  <c r="O10" i="2" a="1"/>
  <c r="O10" i="2" s="1"/>
  <c r="P10" i="2" s="1"/>
  <c r="M10" i="2"/>
  <c r="I10" i="2"/>
  <c r="D10" i="2" a="1"/>
  <c r="D10" i="2" s="1"/>
  <c r="A10" i="2" a="1"/>
  <c r="A10" i="2" s="1"/>
  <c r="AU9" i="2" a="1"/>
  <c r="AU9" i="2" s="1"/>
  <c r="AT9" i="2"/>
  <c r="AQ9" i="2"/>
  <c r="AN9" i="2"/>
  <c r="AK9" i="2"/>
  <c r="AH9" i="2"/>
  <c r="AE9" i="2"/>
  <c r="Y9" i="2" a="1"/>
  <c r="Y9" i="2" s="1"/>
  <c r="X9" i="2"/>
  <c r="W9" i="2"/>
  <c r="S9" i="2"/>
  <c r="O9" i="2" a="1"/>
  <c r="O9" i="2" s="1"/>
  <c r="P9" i="2" s="1"/>
  <c r="M9" i="2"/>
  <c r="I9" i="2"/>
  <c r="D9" i="2" a="1"/>
  <c r="D9" i="2" s="1"/>
  <c r="A9" i="2" a="1"/>
  <c r="A9" i="2" s="1"/>
  <c r="AU8" i="2" a="1"/>
  <c r="AU8" i="2" s="1"/>
  <c r="AT8" i="2"/>
  <c r="AQ8" i="2"/>
  <c r="AN8" i="2"/>
  <c r="AK8" i="2"/>
  <c r="AH8" i="2"/>
  <c r="AE8" i="2"/>
  <c r="Y8" i="2" a="1"/>
  <c r="Y8" i="2" s="1"/>
  <c r="X8" i="2"/>
  <c r="W8" i="2"/>
  <c r="S8" i="2"/>
  <c r="O8" i="2" a="1"/>
  <c r="O8" i="2" s="1"/>
  <c r="P8" i="2" s="1"/>
  <c r="M8" i="2"/>
  <c r="I8" i="2"/>
  <c r="D8" i="2" a="1"/>
  <c r="D8" i="2" s="1"/>
  <c r="A8" i="2" a="1"/>
  <c r="A8" i="2" s="1"/>
  <c r="AU7" i="2" a="1"/>
  <c r="AU7" i="2" s="1"/>
  <c r="AT7" i="2"/>
  <c r="AQ7" i="2"/>
  <c r="AN7" i="2"/>
  <c r="AK7" i="2"/>
  <c r="AH7" i="2"/>
  <c r="AE7" i="2"/>
  <c r="Y7" i="2" a="1"/>
  <c r="Y7" i="2" s="1"/>
  <c r="X7" i="2"/>
  <c r="W7" i="2"/>
  <c r="S7" i="2"/>
  <c r="O7" i="2" a="1"/>
  <c r="O7" i="2" s="1"/>
  <c r="P7" i="2" s="1"/>
  <c r="M7" i="2"/>
  <c r="I7" i="2"/>
  <c r="D7" i="2" a="1"/>
  <c r="D7" i="2" s="1"/>
  <c r="A7" i="2" a="1"/>
  <c r="A7" i="2" s="1"/>
  <c r="AU6" i="2" a="1"/>
  <c r="AU6" i="2" s="1"/>
  <c r="AT6" i="2"/>
  <c r="AQ6" i="2"/>
  <c r="AN6" i="2"/>
  <c r="AK6" i="2"/>
  <c r="AH6" i="2"/>
  <c r="AE6" i="2"/>
  <c r="Y6" i="2" a="1"/>
  <c r="Y6" i="2" s="1"/>
  <c r="X6" i="2"/>
  <c r="W6" i="2"/>
  <c r="S6" i="2"/>
  <c r="O6" i="2" a="1"/>
  <c r="O6" i="2" s="1"/>
  <c r="P6" i="2" s="1"/>
  <c r="M6" i="2"/>
  <c r="I6" i="2"/>
  <c r="D6" i="2" a="1"/>
  <c r="D6" i="2" s="1"/>
  <c r="A6" i="2" a="1"/>
  <c r="A6" i="2" s="1"/>
  <c r="AU5" i="2" a="1"/>
  <c r="AU5" i="2" s="1"/>
  <c r="AT5" i="2"/>
  <c r="AQ5" i="2"/>
  <c r="AN5" i="2"/>
  <c r="AK5" i="2"/>
  <c r="AH5" i="2"/>
  <c r="AE5" i="2"/>
  <c r="Y5" i="2" a="1"/>
  <c r="Y5" i="2" s="1"/>
  <c r="X5" i="2"/>
  <c r="W5" i="2"/>
  <c r="S5" i="2"/>
  <c r="O5" i="2" a="1"/>
  <c r="O5" i="2" s="1"/>
  <c r="P5" i="2" s="1"/>
  <c r="M5" i="2"/>
  <c r="I5" i="2"/>
  <c r="D5" i="2" a="1"/>
  <c r="D5" i="2" s="1"/>
  <c r="A5" i="2" a="1"/>
  <c r="A5" i="2" s="1"/>
  <c r="AU4" i="2" a="1"/>
  <c r="AU4" i="2" s="1"/>
  <c r="AT4" i="2"/>
  <c r="AQ4" i="2"/>
  <c r="AN4" i="2"/>
  <c r="AK4" i="2"/>
  <c r="AH4" i="2"/>
  <c r="AE4" i="2"/>
  <c r="Y4" i="2" a="1"/>
  <c r="Y4" i="2" s="1"/>
  <c r="X4" i="2"/>
  <c r="W4" i="2"/>
  <c r="S4" i="2"/>
  <c r="O4" i="2" a="1"/>
  <c r="O4" i="2" s="1"/>
  <c r="P4" i="2" s="1"/>
  <c r="M4" i="2"/>
  <c r="I4" i="2"/>
  <c r="D4" i="2" a="1"/>
  <c r="D4" i="2" s="1"/>
  <c r="A4" i="2" a="1"/>
  <c r="A4" i="2" s="1"/>
  <c r="AU3" i="2" a="1"/>
  <c r="AU3" i="2" s="1"/>
  <c r="AT3" i="2"/>
  <c r="AQ3" i="2"/>
  <c r="AN3" i="2"/>
  <c r="AK3" i="2"/>
  <c r="AH3" i="2"/>
  <c r="AE3" i="2"/>
  <c r="Y3" i="2" a="1"/>
  <c r="Y3" i="2" s="1"/>
  <c r="X3" i="2"/>
  <c r="W3" i="2"/>
  <c r="S3" i="2"/>
  <c r="O3" i="2" a="1"/>
  <c r="O3" i="2" s="1"/>
  <c r="P3" i="2" s="1"/>
  <c r="M3" i="2"/>
  <c r="I3" i="2"/>
  <c r="D3" i="2" a="1"/>
  <c r="D3" i="2" s="1"/>
  <c r="A3" i="2" a="1"/>
  <c r="A3" i="2" s="1"/>
  <c r="AU2" i="2" a="1"/>
  <c r="AU2" i="2" s="1"/>
  <c r="AT2" i="2"/>
  <c r="AQ2" i="2"/>
  <c r="AN2" i="2"/>
  <c r="AK2" i="2"/>
  <c r="AH2" i="2"/>
  <c r="AE2" i="2"/>
  <c r="Y2" i="2" a="1"/>
  <c r="Y2" i="2" s="1"/>
  <c r="X2" i="2"/>
  <c r="W2" i="2"/>
  <c r="S2" i="2"/>
  <c r="O2" i="2" a="1"/>
  <c r="O2" i="2" s="1"/>
  <c r="P2" i="2" s="1"/>
  <c r="M2" i="2"/>
  <c r="I2" i="2"/>
  <c r="D2" i="2" a="1"/>
  <c r="D2" i="2" s="1"/>
  <c r="A2" i="2" a="1"/>
  <c r="A2" i="2" s="1"/>
  <c r="Z2" i="2" l="1"/>
  <c r="Z3" i="2"/>
  <c r="Z4" i="2"/>
  <c r="Z5" i="2"/>
  <c r="AB5" i="2" s="1"/>
  <c r="Z6" i="2"/>
  <c r="Z7" i="2"/>
  <c r="Z8" i="2"/>
  <c r="Z9" i="2"/>
  <c r="AB9" i="2" s="1"/>
  <c r="Z10" i="2"/>
  <c r="Z11" i="2"/>
  <c r="Z12" i="2"/>
  <c r="AB12" i="2" s="1"/>
  <c r="Z13" i="2"/>
  <c r="AB13" i="2" s="1"/>
  <c r="Z40" i="2"/>
  <c r="Z139" i="2"/>
  <c r="Z79" i="2"/>
  <c r="Z80" i="2"/>
  <c r="AB80" i="2" s="1"/>
  <c r="Z60" i="2"/>
  <c r="AB60" i="2" s="1"/>
  <c r="Z109" i="2"/>
  <c r="AB109" i="2" s="1"/>
  <c r="Z128" i="2"/>
  <c r="AB128" i="2" s="1"/>
  <c r="Z126" i="2"/>
  <c r="AB126" i="2" s="1"/>
  <c r="Z124" i="2"/>
  <c r="E124" i="2"/>
  <c r="E40" i="2"/>
  <c r="Z34" i="2"/>
  <c r="AB34" i="2" s="1"/>
  <c r="Z133" i="2"/>
  <c r="AB133" i="2" s="1"/>
  <c r="Z127" i="2"/>
  <c r="AB127" i="2" s="1"/>
  <c r="Z131" i="2"/>
  <c r="AB131" i="2" s="1"/>
  <c r="AB23" i="2"/>
  <c r="Z44" i="2"/>
  <c r="Z59" i="2"/>
  <c r="AB59" i="2" s="1"/>
  <c r="Z125" i="2"/>
  <c r="AB125" i="2" s="1"/>
  <c r="Z145" i="2"/>
  <c r="AB145" i="2" s="1"/>
  <c r="Z161" i="2"/>
  <c r="AB161" i="2" s="1"/>
  <c r="E45" i="2"/>
  <c r="Z45" i="2"/>
  <c r="AB45" i="2" s="1"/>
  <c r="E62" i="2"/>
  <c r="Z62" i="2"/>
  <c r="AB62" i="2" s="1"/>
  <c r="E107" i="2"/>
  <c r="Z107" i="2"/>
  <c r="AB107" i="2" s="1"/>
  <c r="Z49" i="2"/>
  <c r="AB49" i="2" s="1"/>
  <c r="Z53" i="2"/>
  <c r="Z105" i="2"/>
  <c r="AB105" i="2" s="1"/>
  <c r="Z111" i="2"/>
  <c r="AB111" i="2" s="1"/>
  <c r="Z115" i="2"/>
  <c r="AB115" i="2" s="1"/>
  <c r="Z135" i="2"/>
  <c r="AB135" i="2" s="1"/>
  <c r="Z166" i="2"/>
  <c r="Z168" i="2"/>
  <c r="AB168" i="2" s="1"/>
  <c r="Z47" i="2"/>
  <c r="AB47" i="2" s="1"/>
  <c r="Z64" i="2"/>
  <c r="AB64" i="2" s="1"/>
  <c r="Z68" i="2"/>
  <c r="AB68" i="2" s="1"/>
  <c r="Z116" i="2"/>
  <c r="AB116" i="2" s="1"/>
  <c r="E41" i="2"/>
  <c r="Z41" i="2"/>
  <c r="AB41" i="2" s="1"/>
  <c r="Z14" i="2"/>
  <c r="AB14" i="2" s="1"/>
  <c r="Z24" i="2"/>
  <c r="AB24" i="2" s="1"/>
  <c r="Z30" i="2"/>
  <c r="AB30" i="2" s="1"/>
  <c r="Z39" i="2"/>
  <c r="AB39" i="2" s="1"/>
  <c r="AB40" i="2"/>
  <c r="AB44" i="2"/>
  <c r="Z51" i="2"/>
  <c r="AB51" i="2" s="1"/>
  <c r="E113" i="2"/>
  <c r="Z113" i="2"/>
  <c r="AB113" i="2" s="1"/>
  <c r="Z20" i="2"/>
  <c r="AB20" i="2" s="1"/>
  <c r="Z26" i="2"/>
  <c r="AB26" i="2" s="1"/>
  <c r="Z37" i="2"/>
  <c r="AB37" i="2" s="1"/>
  <c r="Z43" i="2"/>
  <c r="AB43" i="2" s="1"/>
  <c r="Z55" i="2"/>
  <c r="AB55" i="2" s="1"/>
  <c r="Z84" i="2"/>
  <c r="AB84" i="2" s="1"/>
  <c r="Z92" i="2"/>
  <c r="AB92" i="2" s="1"/>
  <c r="Z100" i="2"/>
  <c r="AB100" i="2" s="1"/>
  <c r="Z114" i="2"/>
  <c r="AB114" i="2" s="1"/>
  <c r="Z130" i="2"/>
  <c r="AB130" i="2" s="1"/>
  <c r="E130" i="2"/>
  <c r="Z132" i="2"/>
  <c r="AB132" i="2" s="1"/>
  <c r="E132" i="2"/>
  <c r="Z136" i="2"/>
  <c r="AB136" i="2" s="1"/>
  <c r="E140" i="2"/>
  <c r="Z140" i="2"/>
  <c r="AB140" i="2" s="1"/>
  <c r="Z16" i="2"/>
  <c r="AB16" i="2" s="1"/>
  <c r="Z22" i="2"/>
  <c r="AB22" i="2" s="1"/>
  <c r="Z32" i="2"/>
  <c r="AB32" i="2" s="1"/>
  <c r="Z171" i="2"/>
  <c r="AB171" i="2" s="1"/>
  <c r="Z18" i="2"/>
  <c r="AB18" i="2" s="1"/>
  <c r="Z28" i="2"/>
  <c r="AB28" i="2" s="1"/>
  <c r="Z35" i="2"/>
  <c r="AB35" i="2" s="1"/>
  <c r="AB53" i="2"/>
  <c r="Z57" i="2"/>
  <c r="AB57" i="2" s="1"/>
  <c r="Z66" i="2"/>
  <c r="AB66" i="2" s="1"/>
  <c r="Z88" i="2"/>
  <c r="AB88" i="2" s="1"/>
  <c r="Z96" i="2"/>
  <c r="AB96" i="2" s="1"/>
  <c r="Z112" i="2"/>
  <c r="AB112" i="2" s="1"/>
  <c r="Z120" i="2"/>
  <c r="AB120" i="2" s="1"/>
  <c r="E120" i="2"/>
  <c r="AB124" i="2"/>
  <c r="Z144" i="2"/>
  <c r="AB144" i="2" s="1"/>
  <c r="Z151" i="2"/>
  <c r="AB151" i="2" s="1"/>
  <c r="Z157" i="2"/>
  <c r="AB157" i="2" s="1"/>
  <c r="Z137" i="2"/>
  <c r="AB137" i="2" s="1"/>
  <c r="Z162" i="2"/>
  <c r="AB162" i="2" s="1"/>
  <c r="Z72" i="2"/>
  <c r="AB72" i="2" s="1"/>
  <c r="Z73" i="2"/>
  <c r="AB73" i="2" s="1"/>
  <c r="Z106" i="2"/>
  <c r="AB106" i="2" s="1"/>
  <c r="Z143" i="2"/>
  <c r="AB143" i="2" s="1"/>
  <c r="Z146" i="2"/>
  <c r="AB146" i="2" s="1"/>
  <c r="Z147" i="2"/>
  <c r="AB147" i="2" s="1"/>
  <c r="Z149" i="2"/>
  <c r="AB149" i="2" s="1"/>
  <c r="Z175" i="2"/>
  <c r="AB175" i="2" s="1"/>
  <c r="E21" i="2"/>
  <c r="Z21" i="2"/>
  <c r="AB21" i="2" s="1"/>
  <c r="E27" i="2"/>
  <c r="Z27" i="2"/>
  <c r="AB27" i="2" s="1"/>
  <c r="E38" i="2"/>
  <c r="Z38" i="2"/>
  <c r="AB38" i="2" s="1"/>
  <c r="AB2" i="2"/>
  <c r="AB3" i="2"/>
  <c r="AB4" i="2"/>
  <c r="AB6" i="2"/>
  <c r="AB7" i="2"/>
  <c r="AB8" i="2"/>
  <c r="AB10" i="2"/>
  <c r="AB11" i="2"/>
  <c r="E17" i="2"/>
  <c r="Z17" i="2"/>
  <c r="AB17" i="2" s="1"/>
  <c r="E33" i="2"/>
  <c r="Z33" i="2"/>
  <c r="AB33" i="2" s="1"/>
  <c r="E42" i="2"/>
  <c r="Z42" i="2"/>
  <c r="AB42" i="2" s="1"/>
  <c r="E19" i="2"/>
  <c r="Z19" i="2"/>
  <c r="AB19" i="2" s="1"/>
  <c r="E29" i="2"/>
  <c r="Z29" i="2"/>
  <c r="AB29" i="2" s="1"/>
  <c r="E36" i="2"/>
  <c r="Z36" i="2"/>
  <c r="AB36" i="2" s="1"/>
  <c r="E15" i="2"/>
  <c r="Z15" i="2"/>
  <c r="AB15" i="2" s="1"/>
  <c r="E25" i="2"/>
  <c r="Z25" i="2"/>
  <c r="AB25" i="2" s="1"/>
  <c r="E31" i="2"/>
  <c r="Z31" i="2"/>
  <c r="AB31" i="2" s="1"/>
  <c r="Z61" i="2"/>
  <c r="AB61" i="2" s="1"/>
  <c r="Z65" i="2"/>
  <c r="AB65" i="2" s="1"/>
  <c r="Z69" i="2"/>
  <c r="AB69" i="2" s="1"/>
  <c r="E46" i="2"/>
  <c r="Z46" i="2"/>
  <c r="AB46" i="2" s="1"/>
  <c r="Z48" i="2"/>
  <c r="AB48" i="2" s="1"/>
  <c r="Z52" i="2"/>
  <c r="AB52" i="2" s="1"/>
  <c r="Z56" i="2"/>
  <c r="AB56" i="2" s="1"/>
  <c r="Z71" i="2"/>
  <c r="E71" i="2"/>
  <c r="Z75" i="2"/>
  <c r="AB75" i="2" s="1"/>
  <c r="E75" i="2"/>
  <c r="E77" i="2"/>
  <c r="Z77" i="2"/>
  <c r="AB77" i="2" s="1"/>
  <c r="Z50" i="2"/>
  <c r="AB50" i="2" s="1"/>
  <c r="Z54" i="2"/>
  <c r="AB54" i="2" s="1"/>
  <c r="Z58" i="2"/>
  <c r="AB58" i="2" s="1"/>
  <c r="Z63" i="2"/>
  <c r="AB63" i="2" s="1"/>
  <c r="Z67" i="2"/>
  <c r="AB67" i="2" s="1"/>
  <c r="Z70" i="2"/>
  <c r="AB70" i="2" s="1"/>
  <c r="AB71" i="2"/>
  <c r="Z76" i="2"/>
  <c r="AB76" i="2" s="1"/>
  <c r="AB79" i="2"/>
  <c r="Z83" i="2"/>
  <c r="AB83" i="2" s="1"/>
  <c r="Z87" i="2"/>
  <c r="AB87" i="2" s="1"/>
  <c r="Z91" i="2"/>
  <c r="AB91" i="2" s="1"/>
  <c r="Z95" i="2"/>
  <c r="AB95" i="2" s="1"/>
  <c r="Z99" i="2"/>
  <c r="AB99" i="2" s="1"/>
  <c r="Z103" i="2"/>
  <c r="AB103" i="2" s="1"/>
  <c r="E74" i="2"/>
  <c r="Z74" i="2"/>
  <c r="AB74" i="2" s="1"/>
  <c r="E81" i="2"/>
  <c r="Z81" i="2"/>
  <c r="AB81" i="2" s="1"/>
  <c r="E85" i="2"/>
  <c r="Z85" i="2"/>
  <c r="AB85" i="2" s="1"/>
  <c r="E89" i="2"/>
  <c r="Z89" i="2"/>
  <c r="AB89" i="2" s="1"/>
  <c r="E93" i="2"/>
  <c r="Z93" i="2"/>
  <c r="AB93" i="2" s="1"/>
  <c r="E97" i="2"/>
  <c r="Z97" i="2"/>
  <c r="AB97" i="2" s="1"/>
  <c r="E101" i="2"/>
  <c r="Z101" i="2"/>
  <c r="AB101" i="2" s="1"/>
  <c r="Z104" i="2"/>
  <c r="AB104" i="2" s="1"/>
  <c r="Z108" i="2"/>
  <c r="AB108" i="2" s="1"/>
  <c r="Z119" i="2"/>
  <c r="AB119" i="2" s="1"/>
  <c r="Z129" i="2"/>
  <c r="AB129" i="2" s="1"/>
  <c r="Z110" i="2"/>
  <c r="AB110" i="2" s="1"/>
  <c r="Z118" i="2"/>
  <c r="AB118" i="2" s="1"/>
  <c r="Z121" i="2"/>
  <c r="AB121" i="2" s="1"/>
  <c r="E121" i="2"/>
  <c r="Z78" i="2"/>
  <c r="AB78" i="2" s="1"/>
  <c r="Z82" i="2"/>
  <c r="AB82" i="2" s="1"/>
  <c r="Z86" i="2"/>
  <c r="AB86" i="2" s="1"/>
  <c r="Z90" i="2"/>
  <c r="AB90" i="2" s="1"/>
  <c r="Z94" i="2"/>
  <c r="AB94" i="2" s="1"/>
  <c r="Z98" i="2"/>
  <c r="AB98" i="2" s="1"/>
  <c r="Z102" i="2"/>
  <c r="AB102" i="2" s="1"/>
  <c r="AB139" i="2"/>
  <c r="Z117" i="2"/>
  <c r="AB117" i="2" s="1"/>
  <c r="Z122" i="2"/>
  <c r="AB122" i="2" s="1"/>
  <c r="Z123" i="2"/>
  <c r="AB123" i="2" s="1"/>
  <c r="Z134" i="2"/>
  <c r="AB134" i="2" s="1"/>
  <c r="E141" i="2"/>
  <c r="Z141" i="2"/>
  <c r="AB141" i="2" s="1"/>
  <c r="E125" i="2"/>
  <c r="E127" i="2"/>
  <c r="E131" i="2"/>
  <c r="E133" i="2"/>
  <c r="Z142" i="2"/>
  <c r="AB142" i="2" s="1"/>
  <c r="Z153" i="2"/>
  <c r="AB153" i="2" s="1"/>
  <c r="E164" i="2"/>
  <c r="Z164" i="2"/>
  <c r="AB164" i="2" s="1"/>
  <c r="Z169" i="2"/>
  <c r="AB169" i="2" s="1"/>
  <c r="E172" i="2"/>
  <c r="Z172" i="2"/>
  <c r="AB172" i="2" s="1"/>
  <c r="E176" i="2"/>
  <c r="Z176" i="2"/>
  <c r="AB176" i="2" s="1"/>
  <c r="Z138" i="2"/>
  <c r="AB138" i="2" s="1"/>
  <c r="E139" i="2"/>
  <c r="E152" i="2"/>
  <c r="Z152" i="2"/>
  <c r="AB152" i="2" s="1"/>
  <c r="Z155" i="2"/>
  <c r="AB155" i="2" s="1"/>
  <c r="E160" i="2"/>
  <c r="Z160" i="2"/>
  <c r="AB160" i="2" s="1"/>
  <c r="E163" i="2"/>
  <c r="Z163" i="2"/>
  <c r="Z165" i="2"/>
  <c r="AB165" i="2" s="1"/>
  <c r="E154" i="2"/>
  <c r="Z154" i="2"/>
  <c r="AB154" i="2" s="1"/>
  <c r="AB163" i="2"/>
  <c r="E170" i="2"/>
  <c r="Z170" i="2"/>
  <c r="AB170" i="2" s="1"/>
  <c r="Z148" i="2"/>
  <c r="AB148" i="2" s="1"/>
  <c r="Z150" i="2"/>
  <c r="AB150" i="2" s="1"/>
  <c r="E156" i="2"/>
  <c r="Z156" i="2"/>
  <c r="AB156" i="2" s="1"/>
  <c r="Z158" i="2"/>
  <c r="AB158" i="2" s="1"/>
  <c r="Z159" i="2"/>
  <c r="AB159" i="2" s="1"/>
  <c r="AB166" i="2"/>
  <c r="E167" i="2"/>
  <c r="Z167" i="2"/>
  <c r="AB167" i="2" s="1"/>
  <c r="Z173" i="2"/>
  <c r="AB173" i="2" s="1"/>
  <c r="Z174" i="2"/>
  <c r="AB174" i="2" s="1"/>
</calcChain>
</file>

<file path=xl/comments1.xml><?xml version="1.0" encoding="utf-8"?>
<comments xmlns="http://schemas.openxmlformats.org/spreadsheetml/2006/main">
  <authors>
    <author>Osama</author>
    <author>YN</author>
  </authors>
  <commentList>
    <comment ref="X1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50% * قيمة سند الامر</t>
        </r>
      </text>
    </comment>
    <comment ref="D23" authorId="1" shapeId="0">
      <text>
        <r>
          <rPr>
            <b/>
            <sz val="11"/>
            <color indexed="81"/>
            <rFont val="Tahoma"/>
            <family val="2"/>
          </rPr>
          <t>YN:</t>
        </r>
        <r>
          <rPr>
            <sz val="11"/>
            <color indexed="81"/>
            <rFont val="Tahoma"/>
            <family val="2"/>
          </rPr>
          <t xml:space="preserve">
مكرر ولم يتم التعامل على هذا الحساب 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Osama:</t>
        </r>
        <r>
          <rPr>
            <sz val="9"/>
            <color indexed="81"/>
            <rFont val="Tahoma"/>
            <family val="2"/>
          </rPr>
          <t xml:space="preserve">
العميل لديه سندين امر و لكن سيعتد بالاحدث فقط حسب افادة استاذ اسامة ابو زياد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<sst xmlns="http://schemas.openxmlformats.org/spreadsheetml/2006/main" count="2704" uniqueCount="363">
  <si>
    <t>المجموعة</t>
  </si>
  <si>
    <t>رمز شريك الأعمال</t>
  </si>
  <si>
    <t>اسم شريك الأعمال</t>
  </si>
  <si>
    <t>نوع العميل</t>
  </si>
  <si>
    <t>اسم المالك</t>
  </si>
  <si>
    <t>الكيان القانونى</t>
  </si>
  <si>
    <t>طلب فتح حساب مصدق</t>
  </si>
  <si>
    <t>حالة طلب فتح الحساب</t>
  </si>
  <si>
    <t>السجل التجارى</t>
  </si>
  <si>
    <t>تاريخ انتهاء السجل التجارى</t>
  </si>
  <si>
    <t>مطابقة اسم العميل بالاسم بالسجل التجارى</t>
  </si>
  <si>
    <t>حالة السجل التجارى</t>
  </si>
  <si>
    <t>البطاقة الضريبية</t>
  </si>
  <si>
    <t>معرف الضريبة الحكومية</t>
  </si>
  <si>
    <t>حالة البطاقة الضريبية</t>
  </si>
  <si>
    <t>رخصة النشاط التجارى</t>
  </si>
  <si>
    <t>تاريخ انتهاء رخصة النشاط التجارى</t>
  </si>
  <si>
    <t>حالة رخصة النشاط التجارى</t>
  </si>
  <si>
    <t>سند الامر</t>
  </si>
  <si>
    <t>قيمة سند الامر او الاستثناء</t>
  </si>
  <si>
    <t>تاريخ انشاء سند الامر او الاستثناء</t>
  </si>
  <si>
    <t>تاريخ انتهاء سند الامر او الاستثناء</t>
  </si>
  <si>
    <t>قيمة سند الامر المضبوطة</t>
  </si>
  <si>
    <t>حد الائتمان على SAP</t>
  </si>
  <si>
    <t>مطابقة الحد الائتمانى</t>
  </si>
  <si>
    <t>مطابقة رقم السجل التجارى بسند الامر</t>
  </si>
  <si>
    <t>حالة سند الامر</t>
  </si>
  <si>
    <t xml:space="preserve"> صورة عن هوية المالك</t>
  </si>
  <si>
    <t>تاريخ انتهاء هوية المالك</t>
  </si>
  <si>
    <t>حالة هوية المالك</t>
  </si>
  <si>
    <t xml:space="preserve"> صورة عن هوية الضامن الاحتياطي في السند لأمر</t>
  </si>
  <si>
    <t>تاريخ انتهاء صورة عن هوية الضامن الاحتياطي في السند لأمر</t>
  </si>
  <si>
    <t>حالة  صورة عن هوية الضامن الاحتياطي في السند لأمر</t>
  </si>
  <si>
    <t xml:space="preserve"> صورة عن هوية الشاهد الاول في السند الامر</t>
  </si>
  <si>
    <t xml:space="preserve"> تاريخ انتهاء هوية الشاهد الاول في السند الامر</t>
  </si>
  <si>
    <t xml:space="preserve"> حالة هوية الشاهد الاول في السند الامر</t>
  </si>
  <si>
    <t xml:space="preserve"> صورة عن هوية الشاهد الثانى في السند الامر</t>
  </si>
  <si>
    <t xml:space="preserve"> تاريخ انتهاء هوية الشاهد الثانى في السند الامر</t>
  </si>
  <si>
    <t xml:space="preserve"> حالة هوية الشاهد الثانى في السند الامر</t>
  </si>
  <si>
    <t xml:space="preserve"> صورة عن العنوان الوطني للمؤسسة</t>
  </si>
  <si>
    <t>تاريخ انتهاء العنوان الوطنى للمؤسسة</t>
  </si>
  <si>
    <t>حالة العنوان الوطنى للمؤسسة</t>
  </si>
  <si>
    <t xml:space="preserve"> صورة عن العنوان الوطني للضامن الاحتياطي في سند الامر</t>
  </si>
  <si>
    <t>تاريخ انتهاء العنوان الوطني للضامن الاحتياطي في سند الامر</t>
  </si>
  <si>
    <t>حالة  العنوان الوطني للضامن الاحتياطي في سند الامر</t>
  </si>
  <si>
    <t>تاريخ الإنشاء</t>
  </si>
  <si>
    <t>لوكيشن العميل</t>
  </si>
  <si>
    <t>الملاحظات</t>
  </si>
  <si>
    <t>الفروع</t>
  </si>
  <si>
    <t>قيمة السند او الاستثناء الاجمالية للفروع</t>
  </si>
  <si>
    <t>LB10007</t>
  </si>
  <si>
    <t>اجل مستثني</t>
  </si>
  <si>
    <t xml:space="preserve">احمد عبدالله عبدالرحمن النصار </t>
  </si>
  <si>
    <t>مؤسسة</t>
  </si>
  <si>
    <t>موجود</t>
  </si>
  <si>
    <t>مطابق</t>
  </si>
  <si>
    <t>غير موجود</t>
  </si>
  <si>
    <t>مستثنى</t>
  </si>
  <si>
    <t>فرع</t>
  </si>
  <si>
    <t>LB10009</t>
  </si>
  <si>
    <t>LB10015</t>
  </si>
  <si>
    <t>LB10029</t>
  </si>
  <si>
    <t>LB10030</t>
  </si>
  <si>
    <t>LB70006</t>
  </si>
  <si>
    <t>ذات مسئولية محدودة</t>
  </si>
  <si>
    <t>غير مطابق</t>
  </si>
  <si>
    <t>العميل اصبح شركة يجب تعديل الاسم علي ساب</t>
  </si>
  <si>
    <t>LB10006</t>
  </si>
  <si>
    <t>سليمان فوزان محمد الربيعه</t>
  </si>
  <si>
    <t>LB10008</t>
  </si>
  <si>
    <t>LB10014</t>
  </si>
  <si>
    <t>LB10018</t>
  </si>
  <si>
    <t>LB10022</t>
  </si>
  <si>
    <t>LB10032</t>
  </si>
  <si>
    <t>CS02</t>
  </si>
  <si>
    <t>LB70010</t>
  </si>
  <si>
    <t xml:space="preserve"> يوسف مسعود علي مرزوق الشهراني</t>
  </si>
  <si>
    <t>فردى</t>
  </si>
  <si>
    <t>LB70012</t>
  </si>
  <si>
    <t>R0006</t>
  </si>
  <si>
    <t>سليمان محمد عبدالله الزومان</t>
  </si>
  <si>
    <t>العميل لديه فرعين و سندين الامر , السند الاول بقيمة 50000 و تم تقسيمه بنسبة 75% للفرع الرئيسى و 25% للفرع 1, السند الثانى قيمة 80000 و تم تقسيمه بنسبة 60% للفرع الرئيسى و 40% لفرع 1</t>
  </si>
  <si>
    <t>R0007</t>
  </si>
  <si>
    <t>LB10010</t>
  </si>
  <si>
    <t>LB10011</t>
  </si>
  <si>
    <t>LB10012</t>
  </si>
  <si>
    <t>LB10013</t>
  </si>
  <si>
    <t>LB70008</t>
  </si>
  <si>
    <t xml:space="preserve"> محمد عمر محمد الشريف </t>
  </si>
  <si>
    <t>العميل له فرعين و مجموع الحدود الائتمانية 100% من قيمة سند الامر</t>
  </si>
  <si>
    <t>LB70009</t>
  </si>
  <si>
    <t>نقدى</t>
  </si>
  <si>
    <t xml:space="preserve">العميل غير نشط وجاهز لاستخدامه باسم عميل جديد </t>
  </si>
  <si>
    <t>LB10002</t>
  </si>
  <si>
    <t>العميل له عدة فروع + سند الامر باوراق العميل بقيمة 50000 حاليا مع المندوب عمر الشرعبي و سيتم تزويدنا بسند امر جديد يوم السبت الموافق 06/10 لجميع فروع العميل  مع المتابعه مع عمر عقيلى</t>
  </si>
  <si>
    <t>LB10021</t>
  </si>
  <si>
    <t>LB10024</t>
  </si>
  <si>
    <t>LB10025</t>
  </si>
  <si>
    <t>LB10026</t>
  </si>
  <si>
    <t>LB70002</t>
  </si>
  <si>
    <t>محدودة اجنبية</t>
  </si>
  <si>
    <t>LB70015</t>
  </si>
  <si>
    <t>LB70016</t>
  </si>
  <si>
    <t>LB70017</t>
  </si>
  <si>
    <t>LB70018</t>
  </si>
  <si>
    <t>LB10005</t>
  </si>
  <si>
    <t>LB10031</t>
  </si>
  <si>
    <t>ذات مسئولية محدودة مختلطة</t>
  </si>
  <si>
    <t>LB2H013</t>
  </si>
  <si>
    <t>LB2k008</t>
  </si>
  <si>
    <t>B0018</t>
  </si>
  <si>
    <t>طاهر حمد بن طاهر النمر</t>
  </si>
  <si>
    <t>B0085</t>
  </si>
  <si>
    <t>محمد صالح سالم الطاهر</t>
  </si>
  <si>
    <t>D0001</t>
  </si>
  <si>
    <t>يحيى حسن عيظه شيبان عوجري</t>
  </si>
  <si>
    <t>D0003</t>
  </si>
  <si>
    <t>الحد الائتمانى متجاوز قيمة سند الامر</t>
  </si>
  <si>
    <t>D0004</t>
  </si>
  <si>
    <t>https://maps.app.goo.gl/KVVYpq1CDwBtqbJo9</t>
  </si>
  <si>
    <t>D0005</t>
  </si>
  <si>
    <t>ابراهيم سعيد محمد آل عامر العسيرى</t>
  </si>
  <si>
    <t>D0006</t>
  </si>
  <si>
    <t>عبد السلام حسين على الحارثى</t>
  </si>
  <si>
    <t>D0009</t>
  </si>
  <si>
    <t>على محمد على العمرى</t>
  </si>
  <si>
    <t>D0010</t>
  </si>
  <si>
    <t>على محمد سعيد الشهرانى</t>
  </si>
  <si>
    <t>تم استثناء فتح حساب العميل من ا/ حاتم و يتم التعامل بالسداد المقدم لحين استكمال اوراق فتح تاحساب</t>
  </si>
  <si>
    <t>D0011</t>
  </si>
  <si>
    <t>محمد سالم بن سعد المهري</t>
  </si>
  <si>
    <t>تم السداد مقدما و عمل العميل غير نشط لحين استكمال باقى اوراق فتح الحساب</t>
  </si>
  <si>
    <t>D0012</t>
  </si>
  <si>
    <t>علي سعد محمد المهري</t>
  </si>
  <si>
    <t>D0013</t>
  </si>
  <si>
    <t>D0014</t>
  </si>
  <si>
    <t>https://maps.google.com/maps?q=18.297774877641633,42.703468184908886</t>
  </si>
  <si>
    <t>D0015</t>
  </si>
  <si>
    <t>سعد سعيد محمد ال سيف</t>
  </si>
  <si>
    <t>https://maps.app.goo.gl/gWxvoiQys9oNjdvZA</t>
  </si>
  <si>
    <t>D0016</t>
  </si>
  <si>
    <t>كود مكرر .. التعامل مع العميل على الكود D0014</t>
  </si>
  <si>
    <t>G0001</t>
  </si>
  <si>
    <t>بندر خالد عبد الله بن رباع</t>
  </si>
  <si>
    <t>H0001</t>
  </si>
  <si>
    <t>اسامه عبدالله احمد الموسي</t>
  </si>
  <si>
    <t>H0002</t>
  </si>
  <si>
    <t/>
  </si>
  <si>
    <t>لايوجد سجل تجاري</t>
  </si>
  <si>
    <t>H0006</t>
  </si>
  <si>
    <t>كلثم معتوق بن على البو على</t>
  </si>
  <si>
    <t>https://maps.app.goo.gl/SGodnZXVX7WLAQko7</t>
  </si>
  <si>
    <t>LB10001</t>
  </si>
  <si>
    <t>سعيد فهد سعيد الشغائره</t>
  </si>
  <si>
    <t>LB10003</t>
  </si>
  <si>
    <t xml:space="preserve">راجح سفر حماد العصيمي </t>
  </si>
  <si>
    <t>LB10004</t>
  </si>
  <si>
    <t>آجل</t>
  </si>
  <si>
    <t>https://maps.app.goo.gl/Ex6zSMZTkRYcpv4X8?g_st=it</t>
  </si>
  <si>
    <t>سيتم ارسال العنوان الوطني بحد اقصي 20/07</t>
  </si>
  <si>
    <t>LB10016</t>
  </si>
  <si>
    <t>العميل له حد ائتمانى على SAP بدون سند امر او استثناء</t>
  </si>
  <si>
    <t>LB10017</t>
  </si>
  <si>
    <t>العنوان الوطنى باسم مؤسسة وليس شركة</t>
  </si>
  <si>
    <t>LB10019</t>
  </si>
  <si>
    <t>محمد عبدالعزيز محمد الرزيز العنقرى</t>
  </si>
  <si>
    <t>LB10020</t>
  </si>
  <si>
    <t>فهد على عبدالله اللحيدان</t>
  </si>
  <si>
    <t>LB10023</t>
  </si>
  <si>
    <t>LB10033</t>
  </si>
  <si>
    <t>سالم بن علي بن سالم التميمي</t>
  </si>
  <si>
    <t>LB10034</t>
  </si>
  <si>
    <t>LB10037</t>
  </si>
  <si>
    <t>نوره راشد مبارك الرشود</t>
  </si>
  <si>
    <t>LB10055</t>
  </si>
  <si>
    <t>LB20001</t>
  </si>
  <si>
    <t>نواف عبدالله بن سعيد الزهراني</t>
  </si>
  <si>
    <t>LB20002</t>
  </si>
  <si>
    <t xml:space="preserve">رقم السجل بسند الامر المكتوب باليد ينقصه رقم </t>
  </si>
  <si>
    <t>LB20003</t>
  </si>
  <si>
    <t>محمد فهد احمد السواط</t>
  </si>
  <si>
    <t>LB20006</t>
  </si>
  <si>
    <t>هناء زين محمد على</t>
  </si>
  <si>
    <t>LB20007</t>
  </si>
  <si>
    <t>عايض حزام جلعود السبيعي</t>
  </si>
  <si>
    <t>العميل لديه سندين امر و لكن تم الاعتداد بالاحدث فقط حسب افادة استاذ اسامة ابو زياد</t>
  </si>
  <si>
    <t>LB20010</t>
  </si>
  <si>
    <t>عبدالاله حمزه حمدى القرشى</t>
  </si>
  <si>
    <t>غير مصدق</t>
  </si>
  <si>
    <t>LB20011</t>
  </si>
  <si>
    <t>حسام ابراهيم بن سيف قبورى</t>
  </si>
  <si>
    <t>LB2H001</t>
  </si>
  <si>
    <t>LB2H002</t>
  </si>
  <si>
    <t>انتصار بنت على بن احمد فدعق</t>
  </si>
  <si>
    <t>LB2H003</t>
  </si>
  <si>
    <t>ماجده عوض حسن المالكى</t>
  </si>
  <si>
    <t>LB2H004</t>
  </si>
  <si>
    <t>عبدالله بن حسين بن خضر الزهراني</t>
  </si>
  <si>
    <t>LB2H005</t>
  </si>
  <si>
    <t>LB2H006</t>
  </si>
  <si>
    <t>لا شهود لسند الامر</t>
  </si>
  <si>
    <t>LB2H007</t>
  </si>
  <si>
    <t>LB2H008</t>
  </si>
  <si>
    <t>سعيدة بنت قاصر ابن يوسف جنيد</t>
  </si>
  <si>
    <t>LB2H009</t>
  </si>
  <si>
    <t>جزي محمد عاقل الحربي</t>
  </si>
  <si>
    <t>LB2H010</t>
  </si>
  <si>
    <t>سامي هاشم  عبدالحكيم الصبحي</t>
  </si>
  <si>
    <t>LB2H011</t>
  </si>
  <si>
    <t>سعد مرزوق لاحق السلمي</t>
  </si>
  <si>
    <t>LB2H012</t>
  </si>
  <si>
    <t>تغريد محمد عبدالله الحارثي</t>
  </si>
  <si>
    <t>LB2H014</t>
  </si>
  <si>
    <t>LB2H015</t>
  </si>
  <si>
    <t>LB2H016</t>
  </si>
  <si>
    <t>حمادى معلا مبيريك المحمادي</t>
  </si>
  <si>
    <t>LB2H017</t>
  </si>
  <si>
    <t>مبروك بركالله فعران الصاعدي</t>
  </si>
  <si>
    <t>LB2H018</t>
  </si>
  <si>
    <t>رخصة نشاط العميل لا تخصه (على الارجح)</t>
  </si>
  <si>
    <t>LB2H019</t>
  </si>
  <si>
    <t>عبدالله سعيد عطيه الزهراني</t>
  </si>
  <si>
    <t>LB2H020</t>
  </si>
  <si>
    <t>احمد عبدالله محمد المهداوي</t>
  </si>
  <si>
    <t>LB2H021</t>
  </si>
  <si>
    <t>https://maps.google.com/maps?q=19.1182717%2C41.086845&amp;z=17&amp;hl=en</t>
  </si>
  <si>
    <t>LB2H022</t>
  </si>
  <si>
    <t>حسن إبراهيم محمد الشيخي</t>
  </si>
  <si>
    <t>LB2H023</t>
  </si>
  <si>
    <t>مباركه علي حسن الزبيدي</t>
  </si>
  <si>
    <t>LB2H024</t>
  </si>
  <si>
    <t>عمار عبدالرحمن عبدالحليم الصحفي</t>
  </si>
  <si>
    <t>LB2H025</t>
  </si>
  <si>
    <t>LB2H026</t>
  </si>
  <si>
    <t>LB2H027</t>
  </si>
  <si>
    <t>ياسر عبدالمحسن دخيل الله المرواني</t>
  </si>
  <si>
    <t>طلب فتح الحساب غير موثق</t>
  </si>
  <si>
    <t>LB2H028</t>
  </si>
  <si>
    <t>الحسين عبدالله محمد العبدلي</t>
  </si>
  <si>
    <t>https://maps.app.goo.gl/jE3o1UfDUsbV7gJZ9</t>
  </si>
  <si>
    <t>LB2H029</t>
  </si>
  <si>
    <t xml:space="preserve">عبد الرحمن بن عطيه بن رازن الصحفي </t>
  </si>
  <si>
    <t>https://maps.app.goo.gl/ojcQewDsXPrjGtaTA?g_st=iwb</t>
  </si>
  <si>
    <t>LB2H030</t>
  </si>
  <si>
    <t>هياء محمد سالم البيشي</t>
  </si>
  <si>
    <t>https://maps.app.goo.gl/P63YLWF1roNT6org6</t>
  </si>
  <si>
    <t>LB2k001</t>
  </si>
  <si>
    <t>عبدالقادر فتن بنيان المحمدي</t>
  </si>
  <si>
    <t>LB2k002</t>
  </si>
  <si>
    <t>السجل التجارى المرسل لا يخص العميل (تم التحقق عن طريق مواقع الكشف على السحل التجارى و البطاقة الضريبية) + الضامن الاحتياطى غير موقع خانة التوقيع بسند الامر</t>
  </si>
  <si>
    <t>LB2k004</t>
  </si>
  <si>
    <t>خالد ابن موسى ابن عبده الهزارى</t>
  </si>
  <si>
    <t>LB2k005</t>
  </si>
  <si>
    <t>ابراهيم احمد ابراهيم السقاف</t>
  </si>
  <si>
    <t>LB2k006</t>
  </si>
  <si>
    <t>LB2k007</t>
  </si>
  <si>
    <t>LB2k009</t>
  </si>
  <si>
    <t>زياد عبدالله احمد الزهرانى</t>
  </si>
  <si>
    <t>LB40001</t>
  </si>
  <si>
    <t>حسين عبدالله  محمد الكثيري</t>
  </si>
  <si>
    <t>LB60001</t>
  </si>
  <si>
    <t>توصية بسيطة</t>
  </si>
  <si>
    <t>LB60002</t>
  </si>
  <si>
    <t>LB60003</t>
  </si>
  <si>
    <t>خلف محمد خلف الحربي</t>
  </si>
  <si>
    <t>LB60005</t>
  </si>
  <si>
    <t>صالح عيدلرحمن صالح التركي</t>
  </si>
  <si>
    <t>LB60010</t>
  </si>
  <si>
    <t>عبدالرحمن سليمان ناصر الطيار</t>
  </si>
  <si>
    <t>LB60011</t>
  </si>
  <si>
    <t>محمد بن صالح بن ناصر الثويني</t>
  </si>
  <si>
    <t>LB60012</t>
  </si>
  <si>
    <t>حسن بن عجلان بن محمد العجلان</t>
  </si>
  <si>
    <t>رقم هوية الضامن مختلف عن الرقم بسند الامر</t>
  </si>
  <si>
    <t>LB60013</t>
  </si>
  <si>
    <t>مبارك بن حمد بن عبدالرحمن الحميد</t>
  </si>
  <si>
    <t>LB60014</t>
  </si>
  <si>
    <t>عبدالله بن محمد بن سليمان الدبيخي</t>
  </si>
  <si>
    <t>LB60015</t>
  </si>
  <si>
    <t>عبدالرحمن سليمان فهيد السعد</t>
  </si>
  <si>
    <t>LB60016</t>
  </si>
  <si>
    <t>عبدالعزيز بن حسن بن محمد المقبل</t>
  </si>
  <si>
    <t>يوجد شاهدين بسند الامر و مرفق هوياتاهما</t>
  </si>
  <si>
    <t>LB60017</t>
  </si>
  <si>
    <t>صالح محمد صالح الخليفي</t>
  </si>
  <si>
    <t>LB70001</t>
  </si>
  <si>
    <t>عبدالعزيز  يوسف بن عبده حزام</t>
  </si>
  <si>
    <t>LB70003</t>
  </si>
  <si>
    <t xml:space="preserve">حسين محمد حسين مبارك </t>
  </si>
  <si>
    <t>LB70004</t>
  </si>
  <si>
    <t>LB70007</t>
  </si>
  <si>
    <t>فالح سعد حمود الحتارشه الشهرانى</t>
  </si>
  <si>
    <t>LB70011</t>
  </si>
  <si>
    <t>LB70013</t>
  </si>
  <si>
    <t xml:space="preserve"> مرام عمر ابراهيم حسين الكديسى</t>
  </si>
  <si>
    <t>LB70014</t>
  </si>
  <si>
    <t>LB70019</t>
  </si>
  <si>
    <t>محمد حرمل عبدالله عبدالله عون الصبعري</t>
  </si>
  <si>
    <t>LB70020</t>
  </si>
  <si>
    <t>حسن على حسين القاعى</t>
  </si>
  <si>
    <t>C0791</t>
  </si>
  <si>
    <t>C0792</t>
  </si>
  <si>
    <t>D0069</t>
  </si>
  <si>
    <t>G0018</t>
  </si>
  <si>
    <t>CS14</t>
  </si>
  <si>
    <t>K0017</t>
  </si>
  <si>
    <t>L0001</t>
  </si>
  <si>
    <t>LB10027</t>
  </si>
  <si>
    <t>LB10028</t>
  </si>
  <si>
    <t>LB11001</t>
  </si>
  <si>
    <t>LB20004</t>
  </si>
  <si>
    <t>LB20005</t>
  </si>
  <si>
    <t>LB2H031</t>
  </si>
  <si>
    <t>مؤسسة سرعة الاعصار للنقل - نقدي</t>
  </si>
  <si>
    <t xml:space="preserve">هنيف محمد بن صالح الغنيم </t>
  </si>
  <si>
    <t>LB20008</t>
  </si>
  <si>
    <t>LB20009</t>
  </si>
  <si>
    <t>LB2T001</t>
  </si>
  <si>
    <t>LB40006</t>
  </si>
  <si>
    <t>LB70005</t>
  </si>
  <si>
    <t>LB90001</t>
  </si>
  <si>
    <t>N0001</t>
  </si>
  <si>
    <t>LB70021</t>
  </si>
  <si>
    <t>معيضه محمد على عسيرى</t>
  </si>
  <si>
    <t>LB70022</t>
  </si>
  <si>
    <t>حمزد محمد احمد عواجى</t>
  </si>
  <si>
    <t>LB70023</t>
  </si>
  <si>
    <t>نايف على محمد الشهرانى</t>
  </si>
  <si>
    <t>LB70024</t>
  </si>
  <si>
    <t>N0002</t>
  </si>
  <si>
    <t>مكى ناصر سبتى النخلى</t>
  </si>
  <si>
    <t>N0003</t>
  </si>
  <si>
    <t>نواف سالم ابراهيم الشريف</t>
  </si>
  <si>
    <t>R0001</t>
  </si>
  <si>
    <t>R0002</t>
  </si>
  <si>
    <t>R0003</t>
  </si>
  <si>
    <t>R0004</t>
  </si>
  <si>
    <t>R0005</t>
  </si>
  <si>
    <t>سالم كرامه بن محسنمول الدويله المنهالى</t>
  </si>
  <si>
    <t>T0005</t>
  </si>
  <si>
    <t>حسن بن ابراهيم بن حسن الدار</t>
  </si>
  <si>
    <t>https://maps.app.goo.gl/hboa1ZhuiKq8cEQTA</t>
  </si>
  <si>
    <t>R0008</t>
  </si>
  <si>
    <t>R0009</t>
  </si>
  <si>
    <t>صالح فهد حمود الوهبى</t>
  </si>
  <si>
    <t>T0001</t>
  </si>
  <si>
    <t>T0003</t>
  </si>
  <si>
    <t>سامى بن عيسى بن حسن العبيدان</t>
  </si>
  <si>
    <t>T0004</t>
  </si>
  <si>
    <t>نجاح بنت عبدالله بن على آل سواد</t>
  </si>
  <si>
    <t>https://maps.app.goo.gl/fhT1ApRQr1Fu35Qc8</t>
  </si>
  <si>
    <t>R0010</t>
  </si>
  <si>
    <t>T0002</t>
  </si>
  <si>
    <t>محمود سعود محمود المروحن</t>
  </si>
  <si>
    <t>LB70025</t>
  </si>
  <si>
    <t>زهراء علي احمد القاضي</t>
  </si>
  <si>
    <t>LB08</t>
  </si>
  <si>
    <t>LB2T002</t>
  </si>
  <si>
    <t>LB2T003</t>
  </si>
  <si>
    <t>LB2T004</t>
  </si>
  <si>
    <t>LB2T005</t>
  </si>
  <si>
    <t>COM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</si>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</sst>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1860000]B2yyyy/mm/dd;@"/>
    <numFmt numFmtId="165" formatCode="[$SAR]\ #,##0_);\([$SAR]\ #,##0\)"/>
    <numFmt numFmtId="166" formatCode="[$-1860000]B2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</font>
    <font>
      <u/>
      <sz val="11"/>
      <color rgb="FFFF0000"/>
      <name val="Calibri"/>
      <family val="2"/>
      <charset val="23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 applyFont="1"/>
    <xf numFmtId="164" fontId="1" fillId="0" borderId="0" xfId="1" applyNumberFormat="1" applyFont="1"/>
    <xf numFmtId="0" fontId="2" fillId="0" borderId="0" xfId="1"/>
    <xf numFmtId="0" fontId="2" fillId="0" borderId="1" xfId="1" applyBorder="1" applyAlignment="1">
      <alignment horizontal="right"/>
    </xf>
    <xf numFmtId="0" fontId="3" fillId="0" borderId="1" xfId="2" applyFill="1" applyBorder="1" applyAlignment="1">
      <alignment horizontal="right"/>
    </xf>
    <xf numFmtId="0" fontId="2" fillId="0" borderId="1" xfId="1" applyBorder="1"/>
    <xf numFmtId="164" fontId="2" fillId="0" borderId="1" xfId="1" applyNumberFormat="1" applyBorder="1"/>
    <xf numFmtId="0" fontId="2" fillId="0" borderId="2" xfId="1" applyBorder="1"/>
    <xf numFmtId="1" fontId="2" fillId="0" borderId="1" xfId="1" applyNumberFormat="1" applyBorder="1"/>
    <xf numFmtId="43" fontId="0" fillId="0" borderId="1" xfId="3" applyFont="1" applyBorder="1"/>
    <xf numFmtId="14" fontId="2" fillId="0" borderId="1" xfId="1" applyNumberFormat="1" applyBorder="1"/>
    <xf numFmtId="165" fontId="0" fillId="0" borderId="1" xfId="3" applyNumberFormat="1" applyFont="1" applyFill="1" applyBorder="1"/>
    <xf numFmtId="43" fontId="0" fillId="0" borderId="1" xfId="3" applyFont="1" applyFill="1" applyBorder="1"/>
    <xf numFmtId="0" fontId="2" fillId="0" borderId="3" xfId="1" applyBorder="1"/>
    <xf numFmtId="164" fontId="2" fillId="0" borderId="3" xfId="1" applyNumberFormat="1" applyBorder="1"/>
    <xf numFmtId="0" fontId="3" fillId="0" borderId="1" xfId="2" applyBorder="1" applyAlignment="1">
      <alignment horizontal="right"/>
    </xf>
    <xf numFmtId="14" fontId="2" fillId="2" borderId="1" xfId="1" applyNumberFormat="1" applyFill="1" applyBorder="1"/>
    <xf numFmtId="0" fontId="2" fillId="2" borderId="1" xfId="1" applyFill="1" applyBorder="1" applyAlignment="1">
      <alignment horizontal="right"/>
    </xf>
    <xf numFmtId="0" fontId="3" fillId="2" borderId="1" xfId="2" applyFill="1" applyBorder="1" applyAlignment="1">
      <alignment horizontal="right"/>
    </xf>
    <xf numFmtId="0" fontId="2" fillId="2" borderId="1" xfId="1" applyFill="1" applyBorder="1"/>
    <xf numFmtId="164" fontId="2" fillId="2" borderId="1" xfId="1" applyNumberFormat="1" applyFill="1" applyBorder="1"/>
    <xf numFmtId="1" fontId="2" fillId="2" borderId="1" xfId="1" applyNumberFormat="1" applyFill="1" applyBorder="1"/>
    <xf numFmtId="43" fontId="0" fillId="2" borderId="1" xfId="3" applyFont="1" applyFill="1" applyBorder="1"/>
    <xf numFmtId="165" fontId="0" fillId="2" borderId="1" xfId="3" applyNumberFormat="1" applyFont="1" applyFill="1" applyBorder="1"/>
    <xf numFmtId="0" fontId="2" fillId="2" borderId="0" xfId="1" applyFill="1"/>
    <xf numFmtId="4" fontId="2" fillId="0" borderId="1" xfId="1" applyNumberFormat="1" applyBorder="1"/>
    <xf numFmtId="0" fontId="3" fillId="0" borderId="0" xfId="2" applyBorder="1" applyAlignment="1">
      <alignment horizontal="right"/>
    </xf>
    <xf numFmtId="43" fontId="0" fillId="2" borderId="1" xfId="3" applyFont="1" applyFill="1" applyBorder="1" applyAlignment="1">
      <alignment horizontal="right"/>
    </xf>
    <xf numFmtId="0" fontId="2" fillId="3" borderId="0" xfId="1" applyFill="1"/>
    <xf numFmtId="166" fontId="2" fillId="0" borderId="1" xfId="1" applyNumberFormat="1" applyBorder="1"/>
    <xf numFmtId="0" fontId="2" fillId="2" borderId="4" xfId="1" applyFill="1" applyBorder="1"/>
    <xf numFmtId="43" fontId="0" fillId="0" borderId="0" xfId="3" applyFont="1"/>
    <xf numFmtId="14" fontId="2" fillId="0" borderId="0" xfId="1" applyNumberFormat="1"/>
    <xf numFmtId="0" fontId="4" fillId="0" borderId="1" xfId="1" applyFont="1" applyBorder="1"/>
    <xf numFmtId="0" fontId="2" fillId="0" borderId="5" xfId="1" applyBorder="1"/>
    <xf numFmtId="0" fontId="2" fillId="0" borderId="6" xfId="1" applyBorder="1"/>
    <xf numFmtId="16" fontId="2" fillId="0" borderId="1" xfId="1" applyNumberFormat="1" applyBorder="1"/>
    <xf numFmtId="0" fontId="2" fillId="0" borderId="7" xfId="1" applyBorder="1"/>
    <xf numFmtId="14" fontId="3" fillId="0" borderId="1" xfId="2" applyNumberFormat="1" applyBorder="1"/>
    <xf numFmtId="0" fontId="3" fillId="2" borderId="0" xfId="2" applyFill="1" applyAlignment="1">
      <alignment horizontal="right"/>
    </xf>
    <xf numFmtId="165" fontId="0" fillId="0" borderId="1" xfId="3" applyNumberFormat="1" applyFont="1" applyBorder="1"/>
    <xf numFmtId="0" fontId="3" fillId="0" borderId="3" xfId="2" applyFill="1" applyBorder="1" applyAlignment="1">
      <alignment horizontal="right"/>
    </xf>
    <xf numFmtId="43" fontId="0" fillId="0" borderId="3" xfId="3" applyFont="1" applyFill="1" applyBorder="1"/>
    <xf numFmtId="14" fontId="2" fillId="0" borderId="3" xfId="1" applyNumberFormat="1" applyBorder="1"/>
    <xf numFmtId="0" fontId="3" fillId="0" borderId="3" xfId="2" applyBorder="1" applyAlignment="1">
      <alignment horizontal="right"/>
    </xf>
    <xf numFmtId="1" fontId="2" fillId="0" borderId="3" xfId="1" applyNumberFormat="1" applyBorder="1"/>
    <xf numFmtId="43" fontId="0" fillId="0" borderId="3" xfId="3" applyFont="1" applyBorder="1"/>
    <xf numFmtId="0" fontId="2" fillId="0" borderId="8" xfId="1" applyBorder="1"/>
    <xf numFmtId="0" fontId="2" fillId="0" borderId="3" xfId="1" applyBorder="1" applyAlignment="1">
      <alignment horizontal="right"/>
    </xf>
    <xf numFmtId="0" fontId="5" fillId="0" borderId="3" xfId="2" applyFont="1" applyFill="1" applyBorder="1" applyAlignment="1">
      <alignment horizontal="right"/>
    </xf>
    <xf numFmtId="0" fontId="2" fillId="0" borderId="1" xfId="1" applyBorder="1" applyAlignment="1">
      <alignment horizontal="center"/>
    </xf>
  </cellXfs>
  <cellStyles count="4">
    <cellStyle name="Comma 2" xfId="3"/>
    <cellStyle name="Hyperlink 2" xfId="2"/>
    <cellStyle name="Normal" xfId="0" builtinId="0"/>
    <cellStyle name="Normal 2" xfId="1"/>
  </cellStyles>
  <dxfs count="121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[$-1860000]B2yyyy/mm/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SAR]\ #,##0_);\([$SAR]\ #,##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[$SAR]\ #,##0_);\([$SAR]\ 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SAR]\ #,##0_);\([$SAR]\ #,##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[$SAR]\ #,##0_);\([$SAR]\ 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SAR]\ #,##0_);\([$SAR]\ #,##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860000]B2yyyy/mm/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860000]B2yyyy/mm/dd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1860000]B2yyyy/mm/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b/>
        <i val="0"/>
        <color rgb="FFD40C0C"/>
      </font>
    </dxf>
    <dxf>
      <font>
        <b/>
        <i val="0"/>
        <color rgb="FF1D8C1D"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D40C0C"/>
      </font>
    </dxf>
    <dxf>
      <font>
        <b/>
        <i val="0"/>
        <color rgb="FF1D8C1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c.1/Desktop/&#1575;&#1604;&#1593;&#1605;&#1604;&#1575;&#1569;/All%20customers%20-%20LB%2007-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ata "/>
      <sheetName val="Other Data"/>
      <sheetName val="Legend"/>
      <sheetName val="SAP Customer Data "/>
      <sheetName val="All customers - LB 07-09"/>
    </sheetNames>
    <sheetDataSet>
      <sheetData sheetId="0"/>
      <sheetData sheetId="1">
        <row r="23">
          <cell r="B23">
            <v>0</v>
          </cell>
        </row>
      </sheetData>
      <sheetData sheetId="2"/>
      <sheetData sheetId="3">
        <row r="1">
          <cell r="A1" t="str">
            <v>GroupName</v>
          </cell>
          <cell r="B1" t="str">
            <v>CardCode</v>
          </cell>
          <cell r="C1" t="str">
            <v>CardName</v>
          </cell>
          <cell r="D1" t="str">
            <v>LicTradNum</v>
          </cell>
          <cell r="E1" t="str">
            <v>CreateDate</v>
          </cell>
          <cell r="F1" t="str">
            <v>PymntGroup</v>
          </cell>
          <cell r="G1" t="str">
            <v>CreditLine</v>
          </cell>
          <cell r="H1" t="str">
            <v>Balance</v>
          </cell>
          <cell r="I1" t="str">
            <v>Due Amount</v>
          </cell>
          <cell r="J1" t="str">
            <v>Due Period</v>
          </cell>
          <cell r="K1" t="str">
            <v>Avaliable CreditLine</v>
          </cell>
          <cell r="L1" t="str">
            <v>Free_Text</v>
          </cell>
          <cell r="M1" t="str">
            <v>GroupNum</v>
          </cell>
          <cell r="N1" t="str">
            <v>Creditline State</v>
          </cell>
          <cell r="O1" t="str">
            <v>DueAmount State</v>
          </cell>
        </row>
        <row r="2">
          <cell r="A2" t="str">
            <v>CS05</v>
          </cell>
          <cell r="B2" t="str">
            <v>B0018</v>
          </cell>
          <cell r="C2" t="str">
            <v>مؤسسة طاهر حمد النمر التجارية</v>
          </cell>
          <cell r="D2" t="str">
            <v>310622202300003</v>
          </cell>
          <cell r="E2">
            <v>45019</v>
          </cell>
          <cell r="F2" t="str">
            <v>60 Days</v>
          </cell>
          <cell r="G2">
            <v>4000</v>
          </cell>
          <cell r="H2">
            <v>2425.5500000000002</v>
          </cell>
          <cell r="I2">
            <v>2425.5500000000002</v>
          </cell>
          <cell r="J2">
            <v>139</v>
          </cell>
          <cell r="K2">
            <v>1574.45</v>
          </cell>
          <cell r="L2" t="str">
            <v>محمود يوسف من 03.04.2023 الى CS05</v>
          </cell>
          <cell r="M2">
            <v>4</v>
          </cell>
          <cell r="N2" t="str">
            <v>غير متجاوز الحد الائتماني</v>
          </cell>
          <cell r="O2" t="str">
            <v>متجاوز الفترة الائتمانية بمبلغ 2,425.55</v>
          </cell>
        </row>
        <row r="3">
          <cell r="A3" t="str">
            <v>CS05</v>
          </cell>
          <cell r="B3" t="str">
            <v>B0085</v>
          </cell>
          <cell r="C3" t="str">
            <v>مؤسسة نهر الانارة للتجارة - نقدي</v>
          </cell>
          <cell r="D3" t="str">
            <v>311484851400003</v>
          </cell>
          <cell r="E3">
            <v>44877</v>
          </cell>
          <cell r="F3" t="str">
            <v>60 Days</v>
          </cell>
          <cell r="G3">
            <v>0</v>
          </cell>
          <cell r="H3">
            <v>-0.66</v>
          </cell>
          <cell r="I3">
            <v>-0.66</v>
          </cell>
          <cell r="J3">
            <v>286</v>
          </cell>
          <cell r="K3">
            <v>0</v>
          </cell>
          <cell r="L3" t="str">
            <v>محمد طارق من 12.11.2022 الى 07.02.2023 CS09 / محمود يوسف من 07.02.2023 الى CS05</v>
          </cell>
          <cell r="M3">
            <v>4</v>
          </cell>
          <cell r="N3" t="str">
            <v>غير متجاوز الحد الائتماني</v>
          </cell>
          <cell r="O3" t="str">
            <v>غير متجاوز الفترة الائتمانية</v>
          </cell>
        </row>
        <row r="4">
          <cell r="A4" t="str">
            <v>CS01</v>
          </cell>
          <cell r="B4" t="str">
            <v>C0791</v>
          </cell>
          <cell r="C4" t="str">
            <v>عميل بضمان المندوب CS01</v>
          </cell>
          <cell r="E4">
            <v>44871</v>
          </cell>
          <cell r="F4" t="str">
            <v>60 Days</v>
          </cell>
          <cell r="G4">
            <v>0</v>
          </cell>
          <cell r="H4">
            <v>1755.63</v>
          </cell>
          <cell r="I4">
            <v>1755.63</v>
          </cell>
          <cell r="J4">
            <v>292</v>
          </cell>
          <cell r="K4">
            <v>-1755.63</v>
          </cell>
          <cell r="L4" t="str">
            <v>محمود رمضان من 06.11.2022 الى CS01</v>
          </cell>
          <cell r="M4">
            <v>4</v>
          </cell>
          <cell r="N4" t="str">
            <v>متجاوز الحد الائتماني</v>
          </cell>
          <cell r="O4" t="str">
            <v>متجاوز الفترة الائتمانية بمبلغ 1,755.63</v>
          </cell>
        </row>
        <row r="5">
          <cell r="A5" t="str">
            <v>CS03</v>
          </cell>
          <cell r="B5" t="str">
            <v>C0792</v>
          </cell>
          <cell r="C5" t="str">
            <v>عميل بضمان المندوب CS03</v>
          </cell>
          <cell r="D5" t="str">
            <v>عمر</v>
          </cell>
          <cell r="E5">
            <v>44871</v>
          </cell>
          <cell r="F5" t="str">
            <v>60 Days</v>
          </cell>
          <cell r="G5">
            <v>0</v>
          </cell>
          <cell r="H5">
            <v>2146.73</v>
          </cell>
          <cell r="I5">
            <v>2146.73</v>
          </cell>
          <cell r="J5">
            <v>292</v>
          </cell>
          <cell r="K5">
            <v>-2146.73</v>
          </cell>
          <cell r="L5" t="str">
            <v>عمر الشرعبي من 06.11.2022 الى CS03</v>
          </cell>
          <cell r="M5">
            <v>4</v>
          </cell>
          <cell r="N5" t="str">
            <v>متجاوز الحد الائتماني</v>
          </cell>
          <cell r="O5" t="str">
            <v>متجاوز الفترة الائتمانية بمبلغ 2,146.73</v>
          </cell>
        </row>
        <row r="6">
          <cell r="A6" t="str">
            <v>CS02</v>
          </cell>
          <cell r="B6" t="str">
            <v>D0001</v>
          </cell>
          <cell r="C6" t="str">
            <v>مؤسسة يحيي حسن عيظة عوجري التجارية</v>
          </cell>
          <cell r="D6" t="str">
            <v>302185578300003</v>
          </cell>
          <cell r="E6">
            <v>44905</v>
          </cell>
          <cell r="F6" t="str">
            <v>60 Days</v>
          </cell>
          <cell r="G6">
            <v>50000</v>
          </cell>
          <cell r="H6">
            <v>2719.51</v>
          </cell>
          <cell r="I6">
            <v>1147.3399999999999</v>
          </cell>
          <cell r="J6">
            <v>179</v>
          </cell>
          <cell r="K6">
            <v>47280.49</v>
          </cell>
          <cell r="L6" t="str">
            <v>محمد رمضان من 10.12.2022 الى CS02</v>
          </cell>
          <cell r="M6">
            <v>4</v>
          </cell>
          <cell r="N6" t="str">
            <v>غير متجاوز الحد الائتماني</v>
          </cell>
          <cell r="O6" t="str">
            <v>متجاوز الفترة الائتمانية بمبلغ 1,147.34</v>
          </cell>
        </row>
        <row r="7">
          <cell r="A7" t="str">
            <v>CS02</v>
          </cell>
          <cell r="B7" t="str">
            <v>D0003</v>
          </cell>
          <cell r="C7" t="str">
            <v>شركة جملة الدرب الحديث التجارية</v>
          </cell>
          <cell r="D7" t="str">
            <v>311242601800003</v>
          </cell>
          <cell r="E7">
            <v>44934</v>
          </cell>
          <cell r="F7" t="str">
            <v>60 Days</v>
          </cell>
          <cell r="G7">
            <v>30000</v>
          </cell>
          <cell r="H7">
            <v>13848.58</v>
          </cell>
          <cell r="I7">
            <v>0</v>
          </cell>
          <cell r="J7">
            <v>0</v>
          </cell>
          <cell r="K7">
            <v>30000</v>
          </cell>
          <cell r="L7" t="str">
            <v>محمد رمضان من 08.01.2023 الى CS02</v>
          </cell>
          <cell r="M7">
            <v>4</v>
          </cell>
          <cell r="N7" t="str">
            <v>غير متجاوز الحد الائتماني</v>
          </cell>
          <cell r="O7" t="str">
            <v>غير متجاوز الفترة الائتمانية</v>
          </cell>
        </row>
        <row r="8">
          <cell r="A8" t="str">
            <v>CS02</v>
          </cell>
          <cell r="B8" t="str">
            <v>D0004</v>
          </cell>
          <cell r="C8" t="str">
            <v>شركة تخصص الاعمار للتجارة</v>
          </cell>
          <cell r="D8" t="str">
            <v>311157027100003</v>
          </cell>
          <cell r="E8">
            <v>44955</v>
          </cell>
          <cell r="F8" t="str">
            <v>60 Days</v>
          </cell>
          <cell r="G8">
            <v>40000</v>
          </cell>
          <cell r="H8">
            <v>-736.85</v>
          </cell>
          <cell r="I8">
            <v>0</v>
          </cell>
          <cell r="J8">
            <v>0</v>
          </cell>
          <cell r="K8">
            <v>40000</v>
          </cell>
          <cell r="L8" t="str">
            <v>محمد رمضان من 29.01.2023 الى CS02</v>
          </cell>
          <cell r="M8">
            <v>4</v>
          </cell>
          <cell r="N8" t="str">
            <v>غير متجاوز الحد الائتماني</v>
          </cell>
          <cell r="O8" t="str">
            <v>غير متجاوز الفترة الائتمانية</v>
          </cell>
        </row>
        <row r="9">
          <cell r="A9" t="str">
            <v>CS02</v>
          </cell>
          <cell r="B9" t="str">
            <v>D0005</v>
          </cell>
          <cell r="C9" t="str">
            <v>مؤسسة شواهد تميز للتجارة</v>
          </cell>
          <cell r="D9" t="str">
            <v>300549428400003</v>
          </cell>
          <cell r="E9">
            <v>44958</v>
          </cell>
          <cell r="F9" t="str">
            <v>60 Days</v>
          </cell>
          <cell r="G9">
            <v>25000</v>
          </cell>
          <cell r="H9">
            <v>315.64</v>
          </cell>
          <cell r="I9">
            <v>0</v>
          </cell>
          <cell r="J9">
            <v>0</v>
          </cell>
          <cell r="K9">
            <v>25000</v>
          </cell>
          <cell r="L9" t="str">
            <v>محمد رمضان من 01.02.2023 الى CS02</v>
          </cell>
          <cell r="M9">
            <v>4</v>
          </cell>
          <cell r="N9" t="str">
            <v>غير متجاوز الحد الائتماني</v>
          </cell>
          <cell r="O9" t="str">
            <v>غير متجاوز الفترة الائتمانية</v>
          </cell>
        </row>
        <row r="10">
          <cell r="A10" t="str">
            <v>CS02</v>
          </cell>
          <cell r="B10" t="str">
            <v>D0006</v>
          </cell>
          <cell r="C10" t="str">
            <v>مؤسسة مدينة الاضاءة للتجارة-نقدي</v>
          </cell>
          <cell r="D10" t="str">
            <v>310022604400003</v>
          </cell>
          <cell r="E10">
            <v>44989</v>
          </cell>
          <cell r="F10" t="str">
            <v>- Cash Basic -</v>
          </cell>
          <cell r="G10">
            <v>0</v>
          </cell>
          <cell r="H10">
            <v>-2.4</v>
          </cell>
          <cell r="I10">
            <v>-2.4</v>
          </cell>
          <cell r="J10">
            <v>151</v>
          </cell>
          <cell r="K10">
            <v>0</v>
          </cell>
          <cell r="L10" t="str">
            <v>محمد رمضان  من 04.03.2023 الى CS02</v>
          </cell>
          <cell r="M10">
            <v>-1</v>
          </cell>
          <cell r="N10" t="str">
            <v>غير متجاوز الحد الائتماني</v>
          </cell>
          <cell r="O10" t="str">
            <v>غير متجاوز الفترة الائتمانية</v>
          </cell>
        </row>
        <row r="11">
          <cell r="A11" t="str">
            <v>CS02</v>
          </cell>
          <cell r="B11" t="str">
            <v>D0009</v>
          </cell>
          <cell r="C11" t="str">
            <v>مؤسسة الدقة العمرانية لمواد البناء</v>
          </cell>
          <cell r="D11" t="str">
            <v>310965030300003</v>
          </cell>
          <cell r="E11">
            <v>44993</v>
          </cell>
          <cell r="F11" t="str">
            <v>60 Days</v>
          </cell>
          <cell r="G11">
            <v>25000</v>
          </cell>
          <cell r="H11">
            <v>7737.82</v>
          </cell>
          <cell r="I11">
            <v>7737.82</v>
          </cell>
          <cell r="J11">
            <v>108</v>
          </cell>
          <cell r="K11">
            <v>17262.18</v>
          </cell>
          <cell r="L11" t="str">
            <v>محمد رمضان  من 08.03.2023 الى CS02</v>
          </cell>
          <cell r="M11">
            <v>4</v>
          </cell>
          <cell r="N11" t="str">
            <v>غير متجاوز الحد الائتماني</v>
          </cell>
          <cell r="O11" t="str">
            <v>متجاوز الفترة الائتمانية بمبلغ 7,737.82</v>
          </cell>
        </row>
        <row r="12">
          <cell r="A12" t="str">
            <v>CS02</v>
          </cell>
          <cell r="B12" t="str">
            <v>D0010</v>
          </cell>
          <cell r="C12" t="str">
            <v>مؤسسة افاق الاعمار لمواد البناء - نقدي</v>
          </cell>
          <cell r="D12" t="str">
            <v>302027070300003</v>
          </cell>
          <cell r="E12">
            <v>45029</v>
          </cell>
          <cell r="F12" t="str">
            <v>- Cash Basic -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 t="str">
            <v>محمد رمضان  من 13.04.2023 الى CS02</v>
          </cell>
          <cell r="M12">
            <v>-1</v>
          </cell>
          <cell r="N12" t="str">
            <v>غير متجاوز الحد الائتماني</v>
          </cell>
          <cell r="O12" t="str">
            <v>غير متجاوز الفترة الائتمانية</v>
          </cell>
        </row>
        <row r="13">
          <cell r="A13" t="str">
            <v>CS02</v>
          </cell>
          <cell r="B13" t="str">
            <v>D0011</v>
          </cell>
          <cell r="C13" t="str">
            <v>مؤسسة محمد سالم بن سعد المهري للتجارة - نقدى</v>
          </cell>
          <cell r="D13" t="str">
            <v>310389704400003</v>
          </cell>
          <cell r="E13">
            <v>45046</v>
          </cell>
          <cell r="F13" t="str">
            <v>- Cash Basic -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محمد رمضان  من 30.04.2023 الى CS02</v>
          </cell>
          <cell r="M13">
            <v>-1</v>
          </cell>
          <cell r="N13" t="str">
            <v>غير متجاوز الحد الائتماني</v>
          </cell>
          <cell r="O13" t="str">
            <v>غير متجاوز الفترة الائتمانية</v>
          </cell>
        </row>
        <row r="14">
          <cell r="A14" t="str">
            <v>CS02</v>
          </cell>
          <cell r="B14" t="str">
            <v>D0012</v>
          </cell>
          <cell r="C14" t="str">
            <v>مؤسسة اجيال العود التجارية-نقدي</v>
          </cell>
          <cell r="D14" t="str">
            <v>310381554200003</v>
          </cell>
          <cell r="E14">
            <v>45047</v>
          </cell>
          <cell r="F14" t="str">
            <v>- Cash Basic -</v>
          </cell>
          <cell r="G14">
            <v>0</v>
          </cell>
          <cell r="H14">
            <v>2.16</v>
          </cell>
          <cell r="I14">
            <v>2.16</v>
          </cell>
          <cell r="J14">
            <v>84</v>
          </cell>
          <cell r="K14">
            <v>-2.16</v>
          </cell>
          <cell r="L14" t="str">
            <v>محمد رمضان  من 01.05.2023 الى CS02</v>
          </cell>
          <cell r="M14">
            <v>-1</v>
          </cell>
          <cell r="N14" t="str">
            <v>متجاوز الحد الائتماني</v>
          </cell>
          <cell r="O14" t="str">
            <v>متجاوز الفترة الائتمانية بمبلغ 2.16</v>
          </cell>
        </row>
        <row r="15">
          <cell r="A15" t="str">
            <v>CS02</v>
          </cell>
          <cell r="B15" t="str">
            <v>D0013</v>
          </cell>
          <cell r="C15" t="str">
            <v>شركة انارة نجف التجارية</v>
          </cell>
          <cell r="D15" t="str">
            <v>311251108700003</v>
          </cell>
          <cell r="E15">
            <v>45052</v>
          </cell>
          <cell r="F15" t="str">
            <v>60 Days</v>
          </cell>
          <cell r="G15">
            <v>95000</v>
          </cell>
          <cell r="H15">
            <v>49384.44</v>
          </cell>
          <cell r="I15">
            <v>13761.19</v>
          </cell>
          <cell r="J15">
            <v>102</v>
          </cell>
          <cell r="K15">
            <v>45615.56</v>
          </cell>
          <cell r="L15" t="str">
            <v>محمد رمضان من 06.05.2023 الى  CS02</v>
          </cell>
          <cell r="M15">
            <v>4</v>
          </cell>
          <cell r="N15" t="str">
            <v>غير متجاوز الحد الائتماني</v>
          </cell>
          <cell r="O15" t="str">
            <v>متجاوز الفترة الائتمانية بمبلغ 13,761.19</v>
          </cell>
        </row>
        <row r="16">
          <cell r="A16" t="str">
            <v>CS02</v>
          </cell>
          <cell r="B16" t="str">
            <v>D0014</v>
          </cell>
          <cell r="C16" t="str">
            <v>شركة ضوء الأندلس التجارية</v>
          </cell>
          <cell r="D16" t="str">
            <v>311299571600003</v>
          </cell>
          <cell r="E16">
            <v>45054</v>
          </cell>
          <cell r="F16" t="str">
            <v>60 Days</v>
          </cell>
          <cell r="G16">
            <v>50000</v>
          </cell>
          <cell r="H16">
            <v>39446.68</v>
          </cell>
          <cell r="I16">
            <v>8498.7099999999991</v>
          </cell>
          <cell r="J16">
            <v>91</v>
          </cell>
          <cell r="K16">
            <v>10553.32</v>
          </cell>
          <cell r="L16" t="str">
            <v>عمر الدبيب من 08.05.23 الى31.07.2023  CS14  / محمد رمضان من 01.08.2023 الى CS12</v>
          </cell>
          <cell r="M16">
            <v>4</v>
          </cell>
          <cell r="N16" t="str">
            <v>غير متجاوز الحد الائتماني</v>
          </cell>
          <cell r="O16" t="str">
            <v>متجاوز الفترة الائتمانية بمبلغ 8,498.71</v>
          </cell>
        </row>
        <row r="17">
          <cell r="A17" t="str">
            <v>CS02</v>
          </cell>
          <cell r="B17" t="str">
            <v>D0015</v>
          </cell>
          <cell r="C17" t="str">
            <v>مؤسسة سعد سعيد محمد ال سيف للتكييف والتبريد</v>
          </cell>
          <cell r="D17" t="str">
            <v>302053512300003</v>
          </cell>
          <cell r="E17">
            <v>45054</v>
          </cell>
          <cell r="F17" t="str">
            <v>60 Days</v>
          </cell>
          <cell r="G17">
            <v>40000</v>
          </cell>
          <cell r="H17">
            <v>36601.01</v>
          </cell>
          <cell r="I17">
            <v>541.03</v>
          </cell>
          <cell r="J17">
            <v>70</v>
          </cell>
          <cell r="K17">
            <v>3398.99</v>
          </cell>
          <cell r="M17">
            <v>4</v>
          </cell>
          <cell r="N17" t="str">
            <v>غير متجاوز الحد الائتماني</v>
          </cell>
          <cell r="O17" t="str">
            <v>متجاوز الفترة الائتمانية بمبلغ 541.03</v>
          </cell>
        </row>
        <row r="18">
          <cell r="A18" t="str">
            <v>CS02</v>
          </cell>
          <cell r="B18" t="str">
            <v>D0016</v>
          </cell>
          <cell r="E18">
            <v>45068</v>
          </cell>
          <cell r="F18" t="str">
            <v>- Cash Basic -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M18">
            <v>-1</v>
          </cell>
          <cell r="N18" t="str">
            <v>غير متجاوز الحد الائتماني</v>
          </cell>
          <cell r="O18" t="str">
            <v>غير متجاوز الفترة الائتمانية</v>
          </cell>
        </row>
        <row r="19">
          <cell r="A19" t="str">
            <v>CS02</v>
          </cell>
          <cell r="B19" t="str">
            <v>D0069</v>
          </cell>
          <cell r="C19" t="str">
            <v>عميل بضمان المندوب CS02</v>
          </cell>
          <cell r="D19" t="str">
            <v>محمد رمضان</v>
          </cell>
          <cell r="E19">
            <v>44871</v>
          </cell>
          <cell r="F19" t="str">
            <v>60 Days</v>
          </cell>
          <cell r="G19">
            <v>0</v>
          </cell>
          <cell r="H19">
            <v>3114.39</v>
          </cell>
          <cell r="I19">
            <v>3109.64</v>
          </cell>
          <cell r="J19">
            <v>292</v>
          </cell>
          <cell r="K19">
            <v>-3114.39</v>
          </cell>
          <cell r="L19" t="str">
            <v>محمد رمضان  من 06.11.2022 الى CS02</v>
          </cell>
          <cell r="M19">
            <v>4</v>
          </cell>
          <cell r="N19" t="str">
            <v>متجاوز الحد الائتماني</v>
          </cell>
          <cell r="O19" t="str">
            <v>متجاوز الفترة الائتمانية بمبلغ 3,109.64</v>
          </cell>
        </row>
        <row r="20">
          <cell r="A20" t="str">
            <v>CS06</v>
          </cell>
          <cell r="B20" t="str">
            <v>G0001</v>
          </cell>
          <cell r="C20" t="str">
            <v>مؤسسة بندر خالد عبدالله بن رباع التجارية - نقدي</v>
          </cell>
          <cell r="D20" t="str">
            <v>300454629700003</v>
          </cell>
          <cell r="E20">
            <v>45015</v>
          </cell>
          <cell r="F20" t="str">
            <v>- Cash Basic -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str">
            <v>سامر الزيني  من 30.03.2023 الى CS06</v>
          </cell>
          <cell r="M20">
            <v>-1</v>
          </cell>
          <cell r="N20" t="str">
            <v>غير متجاوز الحد الائتماني</v>
          </cell>
          <cell r="O20" t="str">
            <v>غير متجاوز الفترة الائتمانية</v>
          </cell>
        </row>
        <row r="21">
          <cell r="A21" t="str">
            <v>CS06</v>
          </cell>
          <cell r="B21" t="str">
            <v>G0018</v>
          </cell>
          <cell r="C21" t="str">
            <v>عميل بضمان المندوب CS06</v>
          </cell>
          <cell r="E21">
            <v>44871</v>
          </cell>
          <cell r="F21" t="str">
            <v>60 Days</v>
          </cell>
          <cell r="G21">
            <v>0</v>
          </cell>
          <cell r="H21">
            <v>1551.4</v>
          </cell>
          <cell r="I21">
            <v>1551.4</v>
          </cell>
          <cell r="J21">
            <v>292</v>
          </cell>
          <cell r="K21">
            <v>-1551.4</v>
          </cell>
          <cell r="L21" t="str">
            <v>معتز خضر من 06.11.2022 الى CS06</v>
          </cell>
          <cell r="M21">
            <v>4</v>
          </cell>
          <cell r="N21" t="str">
            <v>متجاوز الحد الائتماني</v>
          </cell>
          <cell r="O21" t="str">
            <v>متجاوز الفترة الائتمانية بمبلغ 1,551.40</v>
          </cell>
        </row>
        <row r="22">
          <cell r="A22" t="str">
            <v>CS05</v>
          </cell>
          <cell r="B22" t="str">
            <v>H0001</v>
          </cell>
          <cell r="C22" t="str">
            <v>مؤسسة اسامه عبدالله الموسي التجارية-نقدي</v>
          </cell>
          <cell r="D22" t="str">
            <v>310128049800003</v>
          </cell>
          <cell r="E22">
            <v>44875</v>
          </cell>
          <cell r="F22" t="str">
            <v>60 Days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محمد طارق من 10.11.2022 الى 07.02.2023 CS09 / محمود يوسف من 07.02.2023 الى CS05</v>
          </cell>
          <cell r="M22">
            <v>4</v>
          </cell>
          <cell r="N22" t="str">
            <v>غير متجاوز الحد الائتماني</v>
          </cell>
          <cell r="O22" t="str">
            <v>غير متجاوز الفترة الائتمانية</v>
          </cell>
        </row>
        <row r="23">
          <cell r="A23" t="str">
            <v>CS05</v>
          </cell>
          <cell r="B23" t="str">
            <v>H0002</v>
          </cell>
          <cell r="C23" t="str">
            <v>مؤسسة عيسى يوسف الفهيد للانارة - نقدي</v>
          </cell>
          <cell r="D23" t="str">
            <v>300459122200003</v>
          </cell>
          <cell r="E23">
            <v>44875</v>
          </cell>
          <cell r="F23" t="str">
            <v>60 Days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محمد طارق من 10.11.2022 الى 07.02.2023 CS09 / محمود يوسف من 07.02.2023 الى CS05</v>
          </cell>
          <cell r="M23">
            <v>4</v>
          </cell>
          <cell r="N23" t="str">
            <v>غير متجاوز الحد الائتماني</v>
          </cell>
          <cell r="O23" t="str">
            <v>غير متجاوز الفترة الائتمانية</v>
          </cell>
        </row>
        <row r="24">
          <cell r="A24" t="str">
            <v>CS05</v>
          </cell>
          <cell r="B24" t="str">
            <v>H0006</v>
          </cell>
          <cell r="C24" t="str">
            <v>مؤسسة روائع التوريد لمواد البناء</v>
          </cell>
          <cell r="D24" t="str">
            <v>311286171700003</v>
          </cell>
          <cell r="E24">
            <v>45015</v>
          </cell>
          <cell r="F24" t="str">
            <v>60 Days</v>
          </cell>
          <cell r="G24">
            <v>50000</v>
          </cell>
          <cell r="H24">
            <v>0</v>
          </cell>
          <cell r="I24">
            <v>0</v>
          </cell>
          <cell r="J24">
            <v>0</v>
          </cell>
          <cell r="K24">
            <v>50000</v>
          </cell>
          <cell r="L24" t="str">
            <v>محمود يوسف من 30.03.2023 الى CS05</v>
          </cell>
          <cell r="M24">
            <v>4</v>
          </cell>
          <cell r="N24" t="str">
            <v>غير متجاوز الحد الائتماني</v>
          </cell>
          <cell r="O24" t="str">
            <v>غير متجاوز الفترة الائتمانية</v>
          </cell>
        </row>
        <row r="25">
          <cell r="A25" t="str">
            <v>CS14</v>
          </cell>
          <cell r="B25" t="str">
            <v>K0017</v>
          </cell>
          <cell r="C25" t="str">
            <v>CS14 - عمبل بضمان المندوب</v>
          </cell>
          <cell r="D25" t="str">
            <v>عمر الديب</v>
          </cell>
          <cell r="E25">
            <v>45012</v>
          </cell>
          <cell r="F25" t="str">
            <v>- Cash Basic -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عمر الدبيب من 27.03.2023 الى CS14</v>
          </cell>
          <cell r="M25">
            <v>-1</v>
          </cell>
          <cell r="N25" t="str">
            <v>غير متجاوز الحد الائتماني</v>
          </cell>
          <cell r="O25" t="str">
            <v>غير متجاوز الفترة الائتمانية</v>
          </cell>
        </row>
        <row r="26">
          <cell r="A26" t="str">
            <v>CS09</v>
          </cell>
          <cell r="B26" t="str">
            <v>L0001</v>
          </cell>
          <cell r="C26" t="str">
            <v>عميل بضمان المندوب -CS09</v>
          </cell>
          <cell r="E26">
            <v>44871</v>
          </cell>
          <cell r="F26" t="str">
            <v>60 Days</v>
          </cell>
          <cell r="G26">
            <v>0</v>
          </cell>
          <cell r="H26">
            <v>660.89</v>
          </cell>
          <cell r="I26">
            <v>660.89</v>
          </cell>
          <cell r="J26">
            <v>292</v>
          </cell>
          <cell r="K26">
            <v>-660.89</v>
          </cell>
          <cell r="L26" t="str">
            <v>محمد طارق من 06.11.2022 الى 07.02.2023 CS09 / عمرو سعيد الشحات من 07.02.2023 الى CS09</v>
          </cell>
          <cell r="M26">
            <v>4</v>
          </cell>
          <cell r="N26" t="str">
            <v>متجاوز الحد الائتماني</v>
          </cell>
          <cell r="O26" t="str">
            <v>متجاوز الفترة الائتمانية بمبلغ 660.89</v>
          </cell>
        </row>
        <row r="27">
          <cell r="A27" t="str">
            <v>CS03</v>
          </cell>
          <cell r="B27" t="str">
            <v>LB10001</v>
          </cell>
          <cell r="C27" t="str">
            <v>مؤسسة ركن الشعلة للتجارة</v>
          </cell>
          <cell r="D27" t="str">
            <v>300018142600003</v>
          </cell>
          <cell r="E27">
            <v>44569</v>
          </cell>
          <cell r="F27" t="str">
            <v>60 Days</v>
          </cell>
          <cell r="G27">
            <v>160000</v>
          </cell>
          <cell r="H27">
            <v>3335.04</v>
          </cell>
          <cell r="I27">
            <v>3335.04</v>
          </cell>
          <cell r="J27">
            <v>253</v>
          </cell>
          <cell r="K27">
            <v>156664.95999999999</v>
          </cell>
          <cell r="L27" t="str">
            <v>اشرف المصري من 08.01.2022 الى 01.12.2022 LB02 / صالح العواد من 01.12.2022 الى 23.01.2023 LB01  / عمر الشرعبي من 23.01.2023 الى CS03</v>
          </cell>
          <cell r="M27">
            <v>4</v>
          </cell>
          <cell r="N27" t="str">
            <v>غير متجاوز الحد الائتماني</v>
          </cell>
          <cell r="O27" t="str">
            <v>متجاوز الفترة الائتمانية بمبلغ 3,335.04</v>
          </cell>
        </row>
        <row r="28">
          <cell r="A28" t="str">
            <v>CS03</v>
          </cell>
          <cell r="B28" t="str">
            <v>LB10002</v>
          </cell>
          <cell r="C28" t="str">
            <v>شركة مساعد محمد بن عجلان للتجارة -فرع المشاريع</v>
          </cell>
          <cell r="D28" t="str">
            <v>310828791200003</v>
          </cell>
          <cell r="E28">
            <v>44580</v>
          </cell>
          <cell r="F28" t="str">
            <v>60 Days</v>
          </cell>
          <cell r="G28">
            <v>150000</v>
          </cell>
          <cell r="H28">
            <v>-16424.27</v>
          </cell>
          <cell r="I28">
            <v>-13407.18</v>
          </cell>
          <cell r="J28">
            <v>150</v>
          </cell>
          <cell r="K28">
            <v>150000</v>
          </cell>
          <cell r="L28" t="str">
            <v>صالح العواد من 19.01.2022 الى 23.01.2023 LB01 / عمر الشرعبي من 23.01.2023 الى CS03</v>
          </cell>
          <cell r="M28">
            <v>4</v>
          </cell>
          <cell r="N28" t="str">
            <v>غير متجاوز الحد الائتماني</v>
          </cell>
          <cell r="O28" t="str">
            <v>غير متجاوز الفترة الائتمانية</v>
          </cell>
        </row>
        <row r="29">
          <cell r="A29" t="str">
            <v>CS03</v>
          </cell>
          <cell r="B29" t="str">
            <v>LB10003</v>
          </cell>
          <cell r="C29" t="str">
            <v>مؤسسة راجح سفر العصيمي للتجارة</v>
          </cell>
          <cell r="D29" t="str">
            <v>310103418900003</v>
          </cell>
          <cell r="E29">
            <v>44591</v>
          </cell>
          <cell r="F29" t="str">
            <v>60 Days</v>
          </cell>
          <cell r="G29">
            <v>50000</v>
          </cell>
          <cell r="H29">
            <v>0</v>
          </cell>
          <cell r="I29">
            <v>0</v>
          </cell>
          <cell r="J29">
            <v>0</v>
          </cell>
          <cell r="K29">
            <v>50000</v>
          </cell>
          <cell r="L29" t="str">
            <v>اشرف المصري من 30.01.2022 الى 01.12.2022 LB02 / صالح العواد من 01.12.2022 الى 23.01.2023 LB01  / عمر الشرعبي من 23.01.2023 الى CS03</v>
          </cell>
          <cell r="M29">
            <v>4</v>
          </cell>
          <cell r="N29" t="str">
            <v>غير متجاوز الحد الائتماني</v>
          </cell>
          <cell r="O29" t="str">
            <v>غير متجاوز الفترة الائتمانية</v>
          </cell>
        </row>
        <row r="30">
          <cell r="A30" t="str">
            <v>CS03</v>
          </cell>
          <cell r="B30" t="str">
            <v>LB10004</v>
          </cell>
          <cell r="C30" t="str">
            <v>شركة ابداع المعاجم للادوات الصحية</v>
          </cell>
          <cell r="D30" t="str">
            <v>311257882500003</v>
          </cell>
          <cell r="E30">
            <v>44595</v>
          </cell>
          <cell r="F30" t="str">
            <v>60 Days</v>
          </cell>
          <cell r="G30">
            <v>15000</v>
          </cell>
          <cell r="H30">
            <v>1129.9000000000001</v>
          </cell>
          <cell r="I30">
            <v>0</v>
          </cell>
          <cell r="J30">
            <v>0</v>
          </cell>
          <cell r="K30">
            <v>15000</v>
          </cell>
          <cell r="L30" t="str">
            <v>صالح العواد من 03.02.2022 الى 23.01.2023 LB01 / عمر الشرعبي من 23.01.2023 الى CS03</v>
          </cell>
          <cell r="M30">
            <v>4</v>
          </cell>
          <cell r="N30" t="str">
            <v>غير متجاوز الحد الائتماني</v>
          </cell>
          <cell r="O30" t="str">
            <v>غير متجاوز الفترة الائتمانية</v>
          </cell>
        </row>
        <row r="31">
          <cell r="A31" t="str">
            <v>CS03</v>
          </cell>
          <cell r="B31" t="str">
            <v>LB10005</v>
          </cell>
          <cell r="C31" t="str">
            <v>شركة قمة المرسلات للتجارة-الصحافة</v>
          </cell>
          <cell r="D31" t="str">
            <v>311037610200003</v>
          </cell>
          <cell r="E31">
            <v>44612</v>
          </cell>
          <cell r="F31" t="str">
            <v>60 Days</v>
          </cell>
          <cell r="G31">
            <v>35000</v>
          </cell>
          <cell r="H31">
            <v>0</v>
          </cell>
          <cell r="I31">
            <v>0</v>
          </cell>
          <cell r="J31">
            <v>0</v>
          </cell>
          <cell r="K31">
            <v>35000</v>
          </cell>
          <cell r="L31" t="str">
            <v>صالح العواد من 20.02.2022 الى 23.01.2023 LB01 / عمر الشرعبي من 23.01.2023 الى CS03</v>
          </cell>
          <cell r="M31">
            <v>4</v>
          </cell>
          <cell r="N31" t="str">
            <v>غير متجاوز الحد الائتماني</v>
          </cell>
          <cell r="O31" t="str">
            <v>غير متجاوز الفترة الائتمانية</v>
          </cell>
        </row>
        <row r="32">
          <cell r="A32" t="str">
            <v>CS03</v>
          </cell>
          <cell r="B32" t="str">
            <v>LB10006</v>
          </cell>
          <cell r="C32" t="str">
            <v>مجموعة سليمان الربيعه الدوليه للتجارة-التخصصي</v>
          </cell>
          <cell r="D32" t="str">
            <v>300464613700003</v>
          </cell>
          <cell r="E32">
            <v>44612</v>
          </cell>
          <cell r="F32" t="str">
            <v>60 Days</v>
          </cell>
          <cell r="G32">
            <v>35000</v>
          </cell>
          <cell r="H32">
            <v>37593.69</v>
          </cell>
          <cell r="I32">
            <v>0</v>
          </cell>
          <cell r="J32">
            <v>0</v>
          </cell>
          <cell r="K32">
            <v>35000</v>
          </cell>
          <cell r="L32" t="str">
            <v>صالح العواد من 20.02.2022 الى 23.01.2023 LB01 / عمر الشرعبي من 23.01.2023 الى CS03</v>
          </cell>
          <cell r="M32">
            <v>4</v>
          </cell>
          <cell r="N32" t="str">
            <v>غير متجاوز الحد الائتماني</v>
          </cell>
          <cell r="O32" t="str">
            <v>غير متجاوز الفترة الائتمانية</v>
          </cell>
        </row>
        <row r="33">
          <cell r="A33" t="str">
            <v>CS09</v>
          </cell>
          <cell r="B33" t="str">
            <v>LB10007</v>
          </cell>
          <cell r="C33" t="str">
            <v>مؤسسة التوريد الفوري للتجارة -المرسلات</v>
          </cell>
          <cell r="D33" t="str">
            <v>300024635700003</v>
          </cell>
          <cell r="E33">
            <v>44612</v>
          </cell>
          <cell r="F33" t="str">
            <v>60 Days</v>
          </cell>
          <cell r="G33">
            <v>100000</v>
          </cell>
          <cell r="H33">
            <v>14701.88</v>
          </cell>
          <cell r="I33">
            <v>14701.88</v>
          </cell>
          <cell r="J33">
            <v>159</v>
          </cell>
          <cell r="K33">
            <v>85298.12</v>
          </cell>
          <cell r="L33" t="str">
            <v>صالح العواد من 20.02.2022 الى 23.01.2023 LB01 / عمر الشرعبي من 23.01.2023 الى 07.02.2203 CS03  / عمرو سعيد الشحات من 23.01.2023 الى CS09</v>
          </cell>
          <cell r="M33">
            <v>4</v>
          </cell>
          <cell r="N33" t="str">
            <v>غير متجاوز الحد الائتماني</v>
          </cell>
          <cell r="O33" t="str">
            <v>متجاوز الفترة الائتمانية بمبلغ 14,701.88</v>
          </cell>
        </row>
        <row r="34">
          <cell r="A34" t="str">
            <v>CS03</v>
          </cell>
          <cell r="B34" t="str">
            <v>LB10008</v>
          </cell>
          <cell r="C34" t="str">
            <v>مجموعة سليمان الربيعه الدوليه للتجارة-المرسلات</v>
          </cell>
          <cell r="D34" t="str">
            <v>300464613700003</v>
          </cell>
          <cell r="E34">
            <v>44613</v>
          </cell>
          <cell r="F34" t="str">
            <v>60 Days</v>
          </cell>
          <cell r="G34">
            <v>35000</v>
          </cell>
          <cell r="H34">
            <v>27466.720000000001</v>
          </cell>
          <cell r="I34">
            <v>27466.720000000001</v>
          </cell>
          <cell r="J34">
            <v>113</v>
          </cell>
          <cell r="K34">
            <v>7533.28</v>
          </cell>
          <cell r="L34" t="str">
            <v>صالح العواد من 21.02.2022 الى 23.01.2023 LB01 / عمر الشرعبي من 23.01.2023 الى CS03</v>
          </cell>
          <cell r="M34">
            <v>4</v>
          </cell>
          <cell r="N34" t="str">
            <v>غير متجاوز الحد الائتماني</v>
          </cell>
          <cell r="O34" t="str">
            <v>متجاوز الفترة الائتمانية بمبلغ 27,466.72</v>
          </cell>
        </row>
        <row r="35">
          <cell r="A35" t="str">
            <v>CS09</v>
          </cell>
          <cell r="B35" t="str">
            <v>LB10009</v>
          </cell>
          <cell r="C35" t="str">
            <v>مؤسسة التوريد الفوري للتجارة -العارض</v>
          </cell>
          <cell r="D35" t="str">
            <v>300024635700003</v>
          </cell>
          <cell r="E35">
            <v>44613</v>
          </cell>
          <cell r="F35" t="str">
            <v>60 Days</v>
          </cell>
          <cell r="G35">
            <v>35000</v>
          </cell>
          <cell r="H35">
            <v>0.85</v>
          </cell>
          <cell r="I35">
            <v>0.85</v>
          </cell>
          <cell r="J35">
            <v>167</v>
          </cell>
          <cell r="K35">
            <v>34999.15</v>
          </cell>
          <cell r="L35" t="str">
            <v>صالح العواد من 21.02.2022 الى 23.01.2023 LB01 / عمر الشرعبي من 23.01.2023 الى 07.02.2203 CS03  / عمرو سعيد الشحات من 23.01.2023 الى CS09</v>
          </cell>
          <cell r="M35">
            <v>4</v>
          </cell>
          <cell r="N35" t="str">
            <v>غير متجاوز الحد الائتماني</v>
          </cell>
          <cell r="O35" t="str">
            <v>متجاوز الفترة الائتمانية بمبلغ 0.85</v>
          </cell>
        </row>
        <row r="36">
          <cell r="A36" t="str">
            <v>CS09</v>
          </cell>
          <cell r="B36" t="str">
            <v>LB10010</v>
          </cell>
          <cell r="C36" t="str">
            <v>شركة الفياض للانارة والكهرباء - التخصصي</v>
          </cell>
          <cell r="D36" t="str">
            <v>301200478900003</v>
          </cell>
          <cell r="E36">
            <v>44616</v>
          </cell>
          <cell r="F36" t="str">
            <v>60 Days</v>
          </cell>
          <cell r="G36">
            <v>35000</v>
          </cell>
          <cell r="H36">
            <v>-1040.3</v>
          </cell>
          <cell r="I36">
            <v>-1040.3</v>
          </cell>
          <cell r="J36">
            <v>314</v>
          </cell>
          <cell r="K36">
            <v>35000</v>
          </cell>
          <cell r="L36" t="str">
            <v>صالح العواد من 24.02.2022 الى 23.01.2023 LB01 / عمر الشرعبي من 23.01.2023 الى 07.02.2203 CS03  / عمرو سعيد الشحات من 23.01.2023 الى CS09</v>
          </cell>
          <cell r="M36">
            <v>4</v>
          </cell>
          <cell r="N36" t="str">
            <v>غير متجاوز الحد الائتماني</v>
          </cell>
          <cell r="O36" t="str">
            <v>غير متجاوز الفترة الائتمانية</v>
          </cell>
        </row>
        <row r="37">
          <cell r="A37" t="str">
            <v>CS09</v>
          </cell>
          <cell r="B37" t="str">
            <v>LB10011</v>
          </cell>
          <cell r="C37" t="str">
            <v>شركة الفياض للانارة والكهرباء - الصحافة</v>
          </cell>
          <cell r="D37" t="str">
            <v>301200478900003</v>
          </cell>
          <cell r="E37">
            <v>44616</v>
          </cell>
          <cell r="F37" t="str">
            <v>60 Days</v>
          </cell>
          <cell r="G37">
            <v>35000</v>
          </cell>
          <cell r="H37">
            <v>17833.27</v>
          </cell>
          <cell r="I37">
            <v>17833.27</v>
          </cell>
          <cell r="J37">
            <v>195</v>
          </cell>
          <cell r="K37">
            <v>17166.73</v>
          </cell>
          <cell r="L37" t="str">
            <v>صالح العواد من 24.02.2022 الى 23.01.2023 LB01 / عمر الشرعبي من 23.01.2023 الى 07.02.2203 CS03  / عمرو سعيد الشحات من 23.01.2023 الى CS09</v>
          </cell>
          <cell r="M37">
            <v>4</v>
          </cell>
          <cell r="N37" t="str">
            <v>غير متجاوز الحد الائتماني</v>
          </cell>
          <cell r="O37" t="str">
            <v>متجاوز الفترة الائتمانية بمبلغ 17,833.27</v>
          </cell>
        </row>
        <row r="38">
          <cell r="A38" t="str">
            <v>CS03</v>
          </cell>
          <cell r="B38" t="str">
            <v>LB10012</v>
          </cell>
          <cell r="C38" t="str">
            <v>شركة الفياض للانارة والكهرباء - الملز</v>
          </cell>
          <cell r="D38" t="str">
            <v>301200478900003</v>
          </cell>
          <cell r="E38">
            <v>44616</v>
          </cell>
          <cell r="F38" t="str">
            <v>60 Days</v>
          </cell>
          <cell r="G38">
            <v>35000</v>
          </cell>
          <cell r="H38">
            <v>0</v>
          </cell>
          <cell r="I38">
            <v>0</v>
          </cell>
          <cell r="J38">
            <v>0</v>
          </cell>
          <cell r="K38">
            <v>35000</v>
          </cell>
          <cell r="L38" t="str">
            <v>صالح العواد من 24.02.2022 الى 23.01.2023 LB01 / عمر الشرعبي من 23.01.2023 الى CS03</v>
          </cell>
          <cell r="M38">
            <v>4</v>
          </cell>
          <cell r="N38" t="str">
            <v>غير متجاوز الحد الائتماني</v>
          </cell>
          <cell r="O38" t="str">
            <v>غير متجاوز الفترة الائتمانية</v>
          </cell>
        </row>
        <row r="39">
          <cell r="A39" t="str">
            <v>CS03</v>
          </cell>
          <cell r="B39" t="str">
            <v>LB10013</v>
          </cell>
          <cell r="C39" t="str">
            <v>شركة الفياض للانارة والكهرباء - الغرابي</v>
          </cell>
          <cell r="D39" t="str">
            <v>301200478900003</v>
          </cell>
          <cell r="E39">
            <v>44616</v>
          </cell>
          <cell r="F39" t="str">
            <v>60 Days</v>
          </cell>
          <cell r="G39">
            <v>35000</v>
          </cell>
          <cell r="H39">
            <v>0</v>
          </cell>
          <cell r="I39">
            <v>0</v>
          </cell>
          <cell r="J39">
            <v>0</v>
          </cell>
          <cell r="K39">
            <v>35000</v>
          </cell>
          <cell r="L39" t="str">
            <v>صالح العواد من 24.02.2022 الى 23.01.2023 LB01 / عمر الشرعبي من 23.01.2023 الى CS03</v>
          </cell>
          <cell r="M39">
            <v>4</v>
          </cell>
          <cell r="N39" t="str">
            <v>غير متجاوز الحد الائتماني</v>
          </cell>
          <cell r="O39" t="str">
            <v>غير متجاوز الفترة الائتمانية</v>
          </cell>
        </row>
        <row r="40">
          <cell r="A40" t="str">
            <v>CS03</v>
          </cell>
          <cell r="B40" t="str">
            <v>LB10014</v>
          </cell>
          <cell r="C40" t="str">
            <v>مجموعة سليمان الربيعه الدوليه للتجارة-خالد ابن الوليد</v>
          </cell>
          <cell r="D40" t="str">
            <v>300464613700003</v>
          </cell>
          <cell r="E40">
            <v>44620</v>
          </cell>
          <cell r="F40" t="str">
            <v>60 Days</v>
          </cell>
          <cell r="G40">
            <v>35000</v>
          </cell>
          <cell r="H40">
            <v>0.61</v>
          </cell>
          <cell r="I40">
            <v>0.61</v>
          </cell>
          <cell r="J40">
            <v>375</v>
          </cell>
          <cell r="K40">
            <v>34999.39</v>
          </cell>
          <cell r="L40" t="str">
            <v>صالح العواد من 28.02.2022 الى 23.01.2023 LB01 / عمر الشرعبي من 23.01.2023 الى CS03</v>
          </cell>
          <cell r="M40">
            <v>4</v>
          </cell>
          <cell r="N40" t="str">
            <v>غير متجاوز الحد الائتماني</v>
          </cell>
          <cell r="O40" t="str">
            <v>متجاوز الفترة الائتمانية بمبلغ 0.61</v>
          </cell>
        </row>
        <row r="41">
          <cell r="A41" t="str">
            <v>CS09</v>
          </cell>
          <cell r="B41" t="str">
            <v>LB10015</v>
          </cell>
          <cell r="C41" t="str">
            <v>مؤسسة التوريد الفوري للتجارة / ظهرة لبن</v>
          </cell>
          <cell r="D41" t="str">
            <v>300024635700003</v>
          </cell>
          <cell r="E41">
            <v>44625</v>
          </cell>
          <cell r="F41" t="str">
            <v>60 Days</v>
          </cell>
          <cell r="G41">
            <v>35000</v>
          </cell>
          <cell r="H41">
            <v>1759.18</v>
          </cell>
          <cell r="I41">
            <v>0.46</v>
          </cell>
          <cell r="J41">
            <v>74</v>
          </cell>
          <cell r="K41">
            <v>33240.82</v>
          </cell>
          <cell r="L41" t="str">
            <v>صالح العواد من 05.03.2022 الى 23.01.2023 LB01 / عمر الشرعبي من 23.01.2023 الى 07.02.2203 CS03  / عمرو سعيد الشحات من 23.01.2023 الى CS09</v>
          </cell>
          <cell r="M41">
            <v>4</v>
          </cell>
          <cell r="N41" t="str">
            <v>غير متجاوز الحد الائتماني</v>
          </cell>
          <cell r="O41" t="str">
            <v>متجاوز الفترة الائتمانية بمبلغ 0.46</v>
          </cell>
        </row>
        <row r="42">
          <cell r="A42" t="str">
            <v>CS03</v>
          </cell>
          <cell r="B42" t="str">
            <v>LB10016</v>
          </cell>
          <cell r="C42" t="str">
            <v>شركة عبدالرحمن محمد العواد التجارية</v>
          </cell>
          <cell r="D42" t="str">
            <v>310157833700003</v>
          </cell>
          <cell r="E42">
            <v>44626</v>
          </cell>
          <cell r="F42" t="str">
            <v>60 Days</v>
          </cell>
          <cell r="G42">
            <v>30000</v>
          </cell>
          <cell r="H42">
            <v>2558.5500000000002</v>
          </cell>
          <cell r="I42">
            <v>2558.5500000000002</v>
          </cell>
          <cell r="J42">
            <v>66</v>
          </cell>
          <cell r="K42">
            <v>27441.45</v>
          </cell>
          <cell r="L42" t="str">
            <v>اشرف المصري من 06.03.2022 الى 01.12.2022 LB02 / صالح العواد من 01.12.2022 الى 23.01.2023 LB01  / عمر الشرعبي من 23.01.2023 الى CS03</v>
          </cell>
          <cell r="M42">
            <v>4</v>
          </cell>
          <cell r="N42" t="str">
            <v>غير متجاوز الحد الائتماني</v>
          </cell>
          <cell r="O42" t="str">
            <v>متجاوز الفترة الائتمانية بمبلغ 2,558.55</v>
          </cell>
        </row>
        <row r="43">
          <cell r="A43" t="str">
            <v>CS09</v>
          </cell>
          <cell r="B43" t="str">
            <v>LB10017</v>
          </cell>
          <cell r="C43" t="str">
            <v>شركة اضافة البصمة التجارية</v>
          </cell>
          <cell r="D43" t="str">
            <v>311166433600003</v>
          </cell>
          <cell r="E43">
            <v>44626</v>
          </cell>
          <cell r="F43" t="str">
            <v>60 Days</v>
          </cell>
          <cell r="G43">
            <v>250000</v>
          </cell>
          <cell r="H43">
            <v>0.63</v>
          </cell>
          <cell r="I43">
            <v>0.63</v>
          </cell>
          <cell r="J43">
            <v>456</v>
          </cell>
          <cell r="K43">
            <v>249999.37</v>
          </cell>
          <cell r="L43" t="str">
            <v>اشرف المصري من 06.03.2022 الى 01.12.2022 LB02 / صالح العواد من 01.12.2022 الى 23.01.2203 LB01  / عمر الشرعبي من 23.01.2203 الى 07.02.2203 CS03  / عمرو سعيد الشحات من 01.12.2022 الى CS09</v>
          </cell>
          <cell r="M43">
            <v>4</v>
          </cell>
          <cell r="N43" t="str">
            <v>غير متجاوز الحد الائتماني</v>
          </cell>
          <cell r="O43" t="str">
            <v>متجاوز الفترة الائتمانية بمبلغ 0.63</v>
          </cell>
        </row>
        <row r="44">
          <cell r="A44" t="str">
            <v>CS03</v>
          </cell>
          <cell r="B44" t="str">
            <v>LB10018</v>
          </cell>
          <cell r="C44" t="str">
            <v>مجموعة سليمان الربيعه الدوليه للتجارة-الملز</v>
          </cell>
          <cell r="D44" t="str">
            <v>300464613700003</v>
          </cell>
          <cell r="E44">
            <v>44628</v>
          </cell>
          <cell r="F44" t="str">
            <v>60 Days</v>
          </cell>
          <cell r="G44">
            <v>25000</v>
          </cell>
          <cell r="H44">
            <v>1501.14</v>
          </cell>
          <cell r="I44">
            <v>1501.14</v>
          </cell>
          <cell r="J44">
            <v>122</v>
          </cell>
          <cell r="K44">
            <v>23498.86</v>
          </cell>
          <cell r="L44" t="str">
            <v>صالح العواد من 08.03.2022 الى 23.01.2023 LB01 / عمر الشرعبي من 23.01.2023 الى CS03</v>
          </cell>
          <cell r="M44">
            <v>4</v>
          </cell>
          <cell r="N44" t="str">
            <v>غير متجاوز الحد الائتماني</v>
          </cell>
          <cell r="O44" t="str">
            <v>متجاوز الفترة الائتمانية بمبلغ 1,501.14</v>
          </cell>
        </row>
        <row r="45">
          <cell r="A45" t="str">
            <v>CS09</v>
          </cell>
          <cell r="B45" t="str">
            <v>LB10019</v>
          </cell>
          <cell r="C45" t="str">
            <v>مؤسسة اول اعمار للتجارة</v>
          </cell>
          <cell r="D45" t="str">
            <v>300031767700003</v>
          </cell>
          <cell r="E45">
            <v>44633</v>
          </cell>
          <cell r="F45" t="str">
            <v>60 Days</v>
          </cell>
          <cell r="G45">
            <v>35000</v>
          </cell>
          <cell r="H45">
            <v>0.7</v>
          </cell>
          <cell r="I45">
            <v>0.7</v>
          </cell>
          <cell r="J45">
            <v>73</v>
          </cell>
          <cell r="K45">
            <v>34999.300000000003</v>
          </cell>
          <cell r="L45" t="str">
            <v>صالح العواد من 13.03.2022 الى 23.01.2023 LB01 / عمر الشرعبي من 23.01.2023 الى 07.02.2203 CS03  / عمرو سعيد الشحات من 23.01.2023 الى CS09</v>
          </cell>
          <cell r="M45">
            <v>4</v>
          </cell>
          <cell r="N45" t="str">
            <v>غير متجاوز الحد الائتماني</v>
          </cell>
          <cell r="O45" t="str">
            <v>متجاوز الفترة الائتمانية بمبلغ 0.70</v>
          </cell>
        </row>
        <row r="46">
          <cell r="A46" t="str">
            <v>CS03</v>
          </cell>
          <cell r="B46" t="str">
            <v>LB10020</v>
          </cell>
          <cell r="C46" t="str">
            <v>مؤسسة قلعة النجوم للتجارة</v>
          </cell>
          <cell r="D46" t="str">
            <v>300028437300003</v>
          </cell>
          <cell r="E46">
            <v>44636</v>
          </cell>
          <cell r="F46" t="str">
            <v>60 Days</v>
          </cell>
          <cell r="G46">
            <v>100000</v>
          </cell>
          <cell r="H46">
            <v>4448.68</v>
          </cell>
          <cell r="I46">
            <v>4448.68</v>
          </cell>
          <cell r="J46">
            <v>273</v>
          </cell>
          <cell r="K46">
            <v>95551.32</v>
          </cell>
          <cell r="L46" t="str">
            <v>اشرف المصري من 16.03.2022 الى 01.12.2022 LB02 / صالح العواد من 01.12.2022 الى 23.01.2023 LB01  / عمر الشرعبي من 23.01.2023 الى CS03</v>
          </cell>
          <cell r="M46">
            <v>4</v>
          </cell>
          <cell r="N46" t="str">
            <v>غير متجاوز الحد الائتماني</v>
          </cell>
          <cell r="O46" t="str">
            <v>متجاوز الفترة الائتمانية بمبلغ 4,448.68</v>
          </cell>
        </row>
        <row r="47">
          <cell r="A47" t="str">
            <v>CS03</v>
          </cell>
          <cell r="B47" t="str">
            <v>LB10021</v>
          </cell>
          <cell r="C47" t="str">
            <v>شركة مساعد محمد بن عجلان للتجارة/النرجس</v>
          </cell>
          <cell r="D47" t="str">
            <v>310828791200003</v>
          </cell>
          <cell r="E47">
            <v>44636</v>
          </cell>
          <cell r="F47" t="str">
            <v>60 Days</v>
          </cell>
          <cell r="G47">
            <v>75000</v>
          </cell>
          <cell r="H47">
            <v>29332.73</v>
          </cell>
          <cell r="I47">
            <v>29332.73</v>
          </cell>
          <cell r="J47">
            <v>159</v>
          </cell>
          <cell r="K47">
            <v>45667.27</v>
          </cell>
          <cell r="L47" t="str">
            <v>صالح العواد من 16.03.2022 الى 23.01.2023 LB01 / عمر الشرعبي من 23.01.2023 الى CS03</v>
          </cell>
          <cell r="M47">
            <v>4</v>
          </cell>
          <cell r="N47" t="str">
            <v>غير متجاوز الحد الائتماني</v>
          </cell>
          <cell r="O47" t="str">
            <v>متجاوز الفترة الائتمانية بمبلغ 29,332.73</v>
          </cell>
        </row>
        <row r="48">
          <cell r="A48" t="str">
            <v>CS03</v>
          </cell>
          <cell r="B48" t="str">
            <v>LB10022</v>
          </cell>
          <cell r="C48" t="str">
            <v>مجموعة سليمان الربيعه الدوليه للتجارة-فرع الغرابي</v>
          </cell>
          <cell r="D48" t="str">
            <v>300464613700003</v>
          </cell>
          <cell r="E48">
            <v>44640</v>
          </cell>
          <cell r="F48" t="str">
            <v>60 Days</v>
          </cell>
          <cell r="G48">
            <v>35000</v>
          </cell>
          <cell r="H48">
            <v>0</v>
          </cell>
          <cell r="I48">
            <v>0</v>
          </cell>
          <cell r="J48">
            <v>0</v>
          </cell>
          <cell r="K48">
            <v>35000</v>
          </cell>
          <cell r="L48" t="str">
            <v>صالح العواد من 20.03.2022 الى 23.01.2023 LB01 / عمر الشرعبي من 23.01.2023 الى CS03</v>
          </cell>
          <cell r="M48">
            <v>4</v>
          </cell>
          <cell r="N48" t="str">
            <v>غير متجاوز الحد الائتماني</v>
          </cell>
          <cell r="O48" t="str">
            <v>غير متجاوز الفترة الائتمانية</v>
          </cell>
        </row>
        <row r="49">
          <cell r="A49" t="str">
            <v>CS01</v>
          </cell>
          <cell r="B49" t="str">
            <v>LB10023</v>
          </cell>
          <cell r="C49" t="str">
            <v>شركة ركيزة النماء الدائم المحدودة</v>
          </cell>
          <cell r="D49" t="str">
            <v>310069573600003</v>
          </cell>
          <cell r="E49">
            <v>44642</v>
          </cell>
          <cell r="F49" t="str">
            <v>60 Days</v>
          </cell>
          <cell r="G49">
            <v>100000</v>
          </cell>
          <cell r="H49">
            <v>59606.53</v>
          </cell>
          <cell r="I49">
            <v>57493.4</v>
          </cell>
          <cell r="J49">
            <v>101</v>
          </cell>
          <cell r="K49">
            <v>40393.47</v>
          </cell>
          <cell r="L49" t="str">
            <v>فراس الرشيدي من 22.03.2022 الى 01.04.2023 LB05 / محمود رمضان من 01.04.2023 الى CS01</v>
          </cell>
          <cell r="M49">
            <v>4</v>
          </cell>
          <cell r="N49" t="str">
            <v>غير متجاوز الحد الائتماني</v>
          </cell>
          <cell r="O49" t="str">
            <v>متجاوز الفترة الائتمانية بمبلغ 57,493.40</v>
          </cell>
        </row>
        <row r="50">
          <cell r="A50" t="str">
            <v>CS09</v>
          </cell>
          <cell r="B50" t="str">
            <v>LB10024</v>
          </cell>
          <cell r="C50" t="str">
            <v>شركة مساعد محمد بن عجلان للتجارة-الصحافة 1</v>
          </cell>
          <cell r="D50" t="str">
            <v>310828791200003</v>
          </cell>
          <cell r="E50">
            <v>44644</v>
          </cell>
          <cell r="F50" t="str">
            <v>60 Days</v>
          </cell>
          <cell r="G50">
            <v>150000</v>
          </cell>
          <cell r="H50">
            <v>-2752.35</v>
          </cell>
          <cell r="I50">
            <v>-2752.35</v>
          </cell>
          <cell r="J50">
            <v>150</v>
          </cell>
          <cell r="K50">
            <v>150000</v>
          </cell>
          <cell r="L50" t="str">
            <v>صالح العواد من 24.03.2022 الى 23.01.2023 LB01 / عمر الشرعبي من 23.01.2023 الى 07.02.2203 CS03  / عمرو سعيد الشحات من 23.01.2023 الى CS09</v>
          </cell>
          <cell r="M50">
            <v>4</v>
          </cell>
          <cell r="N50" t="str">
            <v>غير متجاوز الحد الائتماني</v>
          </cell>
          <cell r="O50" t="str">
            <v>غير متجاوز الفترة الائتمانية</v>
          </cell>
        </row>
        <row r="51">
          <cell r="A51" t="str">
            <v>CS09</v>
          </cell>
          <cell r="B51" t="str">
            <v>LB10025</v>
          </cell>
          <cell r="C51" t="str">
            <v>شركة مساعد محمد بن عجلان للتجارة-الصحافة 2</v>
          </cell>
          <cell r="D51" t="str">
            <v>310828791200003</v>
          </cell>
          <cell r="E51">
            <v>44647</v>
          </cell>
          <cell r="F51" t="str">
            <v>60 Days</v>
          </cell>
          <cell r="G51">
            <v>150000</v>
          </cell>
          <cell r="H51">
            <v>-464.98</v>
          </cell>
          <cell r="I51">
            <v>-464.98</v>
          </cell>
          <cell r="J51">
            <v>314</v>
          </cell>
          <cell r="K51">
            <v>150000</v>
          </cell>
          <cell r="L51" t="str">
            <v>صالح العواد من 27.03.2022 الى 23.01.2023 LB01 / عمر الشرعبي من 23.01.2023 الى 07.02.2203 CS03  / عمرو سعيد الشحات من 23.01.2023 الى CS09</v>
          </cell>
          <cell r="M51">
            <v>4</v>
          </cell>
          <cell r="N51" t="str">
            <v>غير متجاوز الحد الائتماني</v>
          </cell>
          <cell r="O51" t="str">
            <v>غير متجاوز الفترة الائتمانية</v>
          </cell>
        </row>
        <row r="52">
          <cell r="A52" t="str">
            <v>CS03</v>
          </cell>
          <cell r="B52" t="str">
            <v>LB10026</v>
          </cell>
          <cell r="C52" t="str">
            <v>شركة مساعد محمد بن عجلان للتجارة-العارض</v>
          </cell>
          <cell r="D52" t="str">
            <v>310828791200003</v>
          </cell>
          <cell r="E52">
            <v>44647</v>
          </cell>
          <cell r="F52" t="str">
            <v>60 Days</v>
          </cell>
          <cell r="G52">
            <v>150000</v>
          </cell>
          <cell r="H52">
            <v>0</v>
          </cell>
          <cell r="I52">
            <v>0</v>
          </cell>
          <cell r="J52">
            <v>0</v>
          </cell>
          <cell r="K52">
            <v>150000</v>
          </cell>
          <cell r="L52" t="str">
            <v>صالح العواد من 27.03.2022 الى 23.01.2023 LB01 / عمر الشرعبي من 23.01.2023 الى CS03</v>
          </cell>
          <cell r="M52">
            <v>4</v>
          </cell>
          <cell r="N52" t="str">
            <v>غير متجاوز الحد الائتماني</v>
          </cell>
          <cell r="O52" t="str">
            <v>غير متجاوز الفترة الائتمانية</v>
          </cell>
        </row>
        <row r="53">
          <cell r="A53" t="str">
            <v>LB01</v>
          </cell>
          <cell r="B53" t="str">
            <v>LB10027</v>
          </cell>
          <cell r="C53" t="str">
            <v>عميل بضمان المندوب LB01</v>
          </cell>
          <cell r="E53">
            <v>44649</v>
          </cell>
          <cell r="F53" t="str">
            <v>60 Days</v>
          </cell>
          <cell r="G53">
            <v>0</v>
          </cell>
          <cell r="H53">
            <v>5948.06</v>
          </cell>
          <cell r="I53">
            <v>5948.06</v>
          </cell>
          <cell r="J53">
            <v>442</v>
          </cell>
          <cell r="K53">
            <v>-5948.06</v>
          </cell>
          <cell r="L53" t="str">
            <v>صالح العواد من 29.03.2022 الى 23.01.2022 LB01</v>
          </cell>
          <cell r="M53">
            <v>4</v>
          </cell>
          <cell r="N53" t="str">
            <v>متجاوز الحد الائتماني</v>
          </cell>
          <cell r="O53" t="str">
            <v>متجاوز الفترة الائتمانية بمبلغ 5,948.06</v>
          </cell>
        </row>
        <row r="54">
          <cell r="A54" t="str">
            <v>LB02</v>
          </cell>
          <cell r="B54" t="str">
            <v>LB10028</v>
          </cell>
          <cell r="C54" t="str">
            <v>عميل بضمان المندوب LB02</v>
          </cell>
          <cell r="E54">
            <v>44649</v>
          </cell>
          <cell r="F54" t="str">
            <v>60 Days</v>
          </cell>
          <cell r="G54">
            <v>0</v>
          </cell>
          <cell r="H54">
            <v>5857.08</v>
          </cell>
          <cell r="I54">
            <v>5857.08</v>
          </cell>
          <cell r="J54">
            <v>442</v>
          </cell>
          <cell r="K54">
            <v>-5857.08</v>
          </cell>
          <cell r="L54" t="str">
            <v xml:space="preserve">اشرف المصري من 29.03.2022 الى 01.12.2022 LB02 / صالح العواد من 01.12.2022 الى 23.01.2023 LB01 </v>
          </cell>
          <cell r="M54">
            <v>4</v>
          </cell>
          <cell r="N54" t="str">
            <v>متجاوز الحد الائتماني</v>
          </cell>
          <cell r="O54" t="str">
            <v>متجاوز الفترة الائتمانية بمبلغ 5,857.08</v>
          </cell>
        </row>
        <row r="55">
          <cell r="A55" t="str">
            <v>CS09</v>
          </cell>
          <cell r="B55" t="str">
            <v>LB10029</v>
          </cell>
          <cell r="C55" t="str">
            <v>مؤسسة التوريد الفوري للتجارة / النرجس</v>
          </cell>
          <cell r="D55" t="str">
            <v>300024635700003</v>
          </cell>
          <cell r="E55">
            <v>44650</v>
          </cell>
          <cell r="F55" t="str">
            <v>60 Days</v>
          </cell>
          <cell r="G55">
            <v>35000</v>
          </cell>
          <cell r="H55">
            <v>0.77</v>
          </cell>
          <cell r="I55">
            <v>0.77</v>
          </cell>
          <cell r="J55">
            <v>169</v>
          </cell>
          <cell r="K55">
            <v>34999.230000000003</v>
          </cell>
          <cell r="L55" t="str">
            <v>صالح العواد من 30.03.2022 الى 23.01.2023 LB01 / عمر الشرعبي من 23.01.2023 الى 07.02.2203 CS03  / عمرو سعيد الشحات من 23.01.2023 الى CS09</v>
          </cell>
          <cell r="M55">
            <v>4</v>
          </cell>
          <cell r="N55" t="str">
            <v>غير متجاوز الحد الائتماني</v>
          </cell>
          <cell r="O55" t="str">
            <v>متجاوز الفترة الائتمانية بمبلغ 0.77</v>
          </cell>
        </row>
        <row r="56">
          <cell r="A56" t="str">
            <v>CS09</v>
          </cell>
          <cell r="B56" t="str">
            <v>LB10030</v>
          </cell>
          <cell r="C56" t="str">
            <v>مؤسسة التوريد الفوري للتجارة / الصحافة</v>
          </cell>
          <cell r="D56" t="str">
            <v>300024635700003</v>
          </cell>
          <cell r="E56">
            <v>44651</v>
          </cell>
          <cell r="F56" t="str">
            <v>60 Days</v>
          </cell>
          <cell r="G56">
            <v>35000</v>
          </cell>
          <cell r="H56">
            <v>0.85</v>
          </cell>
          <cell r="I56">
            <v>0.85</v>
          </cell>
          <cell r="J56">
            <v>169</v>
          </cell>
          <cell r="K56">
            <v>34999.15</v>
          </cell>
          <cell r="L56" t="str">
            <v>صالح العواد من 31.03.2022 الى 23.01.2023 LB01 / عمر الشرعبي من 23.01.2023 الى 07.02.2203 CS03  / عمرو سعيد الشحات من 23.01.2023 الى CS09</v>
          </cell>
          <cell r="M56">
            <v>4</v>
          </cell>
          <cell r="N56" t="str">
            <v>غير متجاوز الحد الائتماني</v>
          </cell>
          <cell r="O56" t="str">
            <v>متجاوز الفترة الائتمانية بمبلغ 0.85</v>
          </cell>
        </row>
        <row r="57">
          <cell r="A57" t="str">
            <v>CS03</v>
          </cell>
          <cell r="B57" t="str">
            <v>LB10031</v>
          </cell>
          <cell r="C57" t="str">
            <v>شركة قمة المرسلات للتجارة/ المرسلات- نقدى</v>
          </cell>
          <cell r="D57" t="str">
            <v>311037610200003</v>
          </cell>
          <cell r="E57">
            <v>44651</v>
          </cell>
          <cell r="F57" t="str">
            <v>- Cash Basic -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 t="str">
            <v>صالح العواد من 31.03.2022 الى 23.01.2022 LB01 / عمر الشرعبي من 23.01.2022 الى CS03</v>
          </cell>
          <cell r="M57">
            <v>-1</v>
          </cell>
          <cell r="N57" t="str">
            <v>غير متجاوز الحد الائتماني</v>
          </cell>
          <cell r="O57" t="str">
            <v>غير متجاوز الفترة الائتمانية</v>
          </cell>
        </row>
        <row r="58">
          <cell r="A58" t="str">
            <v>CS03</v>
          </cell>
          <cell r="B58" t="str">
            <v>LB10032</v>
          </cell>
          <cell r="C58" t="str">
            <v>مجموعة سليمان الربيعه الدوليه للتجارة/ ظهرة لبن</v>
          </cell>
          <cell r="D58" t="str">
            <v>300464613700003</v>
          </cell>
          <cell r="E58">
            <v>44651</v>
          </cell>
          <cell r="F58" t="str">
            <v>60 Days</v>
          </cell>
          <cell r="G58">
            <v>35000</v>
          </cell>
          <cell r="H58">
            <v>0</v>
          </cell>
          <cell r="I58">
            <v>0</v>
          </cell>
          <cell r="J58">
            <v>0</v>
          </cell>
          <cell r="K58">
            <v>35000</v>
          </cell>
          <cell r="L58" t="str">
            <v>صالح العواد من 31.03.2022 الى 23.01.2022 LB01 / عمر الشرعبي من 23.01.2022 الى CS03</v>
          </cell>
          <cell r="M58">
            <v>4</v>
          </cell>
          <cell r="N58" t="str">
            <v>غير متجاوز الحد الائتماني</v>
          </cell>
          <cell r="O58" t="str">
            <v>غير متجاوز الفترة الائتمانية</v>
          </cell>
        </row>
        <row r="59">
          <cell r="A59" t="str">
            <v>CS03</v>
          </cell>
          <cell r="B59" t="str">
            <v>LB10033</v>
          </cell>
          <cell r="C59" t="str">
            <v>مؤسسة الكهرباء المشعة للتجارة</v>
          </cell>
          <cell r="D59" t="str">
            <v>310965865600003</v>
          </cell>
          <cell r="E59">
            <v>44651</v>
          </cell>
          <cell r="F59" t="str">
            <v>60 Days</v>
          </cell>
          <cell r="G59">
            <v>100000</v>
          </cell>
          <cell r="H59">
            <v>0</v>
          </cell>
          <cell r="I59">
            <v>0</v>
          </cell>
          <cell r="J59">
            <v>0</v>
          </cell>
          <cell r="K59">
            <v>100000</v>
          </cell>
          <cell r="L59" t="str">
            <v>اشرف المصري من 31.03.2022 الى 01.12.2022 LB02 / صالح العواد من 01.12.2022 الى 23.01.2023 LB01  / عمر الشرعبي من 23.01.2023 الى CS03</v>
          </cell>
          <cell r="M59">
            <v>4</v>
          </cell>
          <cell r="N59" t="str">
            <v>غير متجاوز الحد الائتماني</v>
          </cell>
          <cell r="O59" t="str">
            <v>غير متجاوز الفترة الائتمانية</v>
          </cell>
        </row>
        <row r="60">
          <cell r="A60" t="str">
            <v>CS03</v>
          </cell>
          <cell r="B60" t="str">
            <v>LB10034</v>
          </cell>
          <cell r="C60" t="str">
            <v>شركة النظم الثلاثية للتجارة</v>
          </cell>
          <cell r="D60" t="str">
            <v>311302319900003</v>
          </cell>
          <cell r="E60">
            <v>44772</v>
          </cell>
          <cell r="F60" t="str">
            <v>60 Days</v>
          </cell>
          <cell r="G60">
            <v>50000</v>
          </cell>
          <cell r="H60">
            <v>0</v>
          </cell>
          <cell r="I60">
            <v>0</v>
          </cell>
          <cell r="J60">
            <v>0</v>
          </cell>
          <cell r="K60">
            <v>50000</v>
          </cell>
          <cell r="L60" t="str">
            <v>اشرف المصري من 30.07.2022 الى 01.12.2022 LB02 / صالح العواد من 01.12.2022 الى 23.01.2023 LB01  / عمر الشرعبي من 23.01.2023 الى CS03</v>
          </cell>
          <cell r="M60">
            <v>4</v>
          </cell>
          <cell r="N60" t="str">
            <v>غير متجاوز الحد الائتماني</v>
          </cell>
          <cell r="O60" t="str">
            <v>غير متجاوز الفترة الائتمانية</v>
          </cell>
        </row>
        <row r="61">
          <cell r="A61" t="str">
            <v>CS09</v>
          </cell>
          <cell r="B61" t="str">
            <v>LB10037</v>
          </cell>
          <cell r="C61" t="str">
            <v>مؤسسة الثريا الافلاج للادوات الكهربائية</v>
          </cell>
          <cell r="D61" t="str">
            <v>301284957200003</v>
          </cell>
          <cell r="E61">
            <v>44717</v>
          </cell>
          <cell r="F61" t="str">
            <v>60 Days</v>
          </cell>
          <cell r="G61">
            <v>250000</v>
          </cell>
          <cell r="H61">
            <v>21753.99</v>
          </cell>
          <cell r="I61">
            <v>10365.61</v>
          </cell>
          <cell r="J61">
            <v>116</v>
          </cell>
          <cell r="K61">
            <v>228246.01</v>
          </cell>
          <cell r="L61" t="str">
            <v>اشرف المصري من 05.06.2022 الى 01.12.2022 LB02 / صالح العواد من 01.12.2022 الى 23.01.2203 LB01  / عمر الشرعبي من 23.01.2203 الى 07.02.2203 CS03  / عمرو سعيد الشحات من 01.12.2022 الى CS09</v>
          </cell>
          <cell r="M61">
            <v>4</v>
          </cell>
          <cell r="N61" t="str">
            <v>غير متجاوز الحد الائتماني</v>
          </cell>
          <cell r="O61" t="str">
            <v>متجاوز الفترة الائتمانية بمبلغ 10,365.61</v>
          </cell>
        </row>
        <row r="62">
          <cell r="A62" t="str">
            <v>CS09</v>
          </cell>
          <cell r="B62" t="str">
            <v>LB10055</v>
          </cell>
          <cell r="C62" t="str">
            <v>شركة ركن الدائرة للتجارة</v>
          </cell>
          <cell r="D62" t="str">
            <v>311589708100003</v>
          </cell>
          <cell r="E62">
            <v>44721</v>
          </cell>
          <cell r="F62" t="str">
            <v>60 Days</v>
          </cell>
          <cell r="G62">
            <v>35000</v>
          </cell>
          <cell r="H62">
            <v>15401.34</v>
          </cell>
          <cell r="I62">
            <v>0</v>
          </cell>
          <cell r="J62">
            <v>0</v>
          </cell>
          <cell r="K62">
            <v>35000</v>
          </cell>
          <cell r="L62" t="str">
            <v>اشرف المصري من 09.06.2022 الى 01.12.2022 LB02 / صالح العواد من 01.12.2022 الى 23.01.2203 LB01  / عمر الشرعبي من 23.01.2203 الى 07.02.2203 CS03  / عمرو سعيد الشحات من 01.12.2022 الى CS09</v>
          </cell>
          <cell r="M62">
            <v>4</v>
          </cell>
          <cell r="N62" t="str">
            <v>غير متجاوز الحد الائتماني</v>
          </cell>
          <cell r="O62" t="str">
            <v>غير متجاوز الفترة الائتمانية</v>
          </cell>
        </row>
        <row r="63">
          <cell r="A63" t="str">
            <v>LB10</v>
          </cell>
          <cell r="B63" t="str">
            <v>LB11001</v>
          </cell>
          <cell r="C63" t="str">
            <v>عميل بضمان المندوب LB10</v>
          </cell>
          <cell r="E63">
            <v>44703</v>
          </cell>
          <cell r="F63" t="str">
            <v>60 Days</v>
          </cell>
          <cell r="G63">
            <v>0</v>
          </cell>
          <cell r="H63">
            <v>162.06</v>
          </cell>
          <cell r="I63">
            <v>162.06</v>
          </cell>
          <cell r="J63">
            <v>462</v>
          </cell>
          <cell r="K63">
            <v>-162.06</v>
          </cell>
          <cell r="L63" t="str">
            <v>عاطف من 22.05.2022 الى LB10</v>
          </cell>
          <cell r="M63">
            <v>4</v>
          </cell>
          <cell r="N63" t="str">
            <v>متجاوز الحد الائتماني</v>
          </cell>
          <cell r="O63" t="str">
            <v>متجاوز الفترة الائتمانية بمبلغ 162.06</v>
          </cell>
        </row>
        <row r="64">
          <cell r="A64" t="str">
            <v>LB08</v>
          </cell>
          <cell r="B64" t="str">
            <v>LB20001</v>
          </cell>
          <cell r="C64" t="str">
            <v>مؤسسة تسهيلات الطائف التجارية</v>
          </cell>
          <cell r="D64" t="str">
            <v>310576287700003</v>
          </cell>
          <cell r="E64">
            <v>44626</v>
          </cell>
          <cell r="F64" t="str">
            <v>60 Days</v>
          </cell>
          <cell r="G64">
            <v>100000</v>
          </cell>
          <cell r="H64">
            <v>25045.91</v>
          </cell>
          <cell r="I64">
            <v>25045.91</v>
          </cell>
          <cell r="J64">
            <v>477</v>
          </cell>
          <cell r="K64">
            <v>74954.09</v>
          </cell>
          <cell r="L64" t="str">
            <v>بشار الديب من 06.03.2022 الى 01.04.2023 LB04 / طارق الزحيلي من 01.04.2023 الى LB08</v>
          </cell>
          <cell r="M64">
            <v>4</v>
          </cell>
          <cell r="N64" t="str">
            <v>غير متجاوز الحد الائتماني</v>
          </cell>
          <cell r="O64" t="str">
            <v>متجاوز الفترة الائتمانية بمبلغ 25,045.91</v>
          </cell>
        </row>
        <row r="65">
          <cell r="A65" t="str">
            <v>LB08</v>
          </cell>
          <cell r="B65" t="str">
            <v>LB20002</v>
          </cell>
          <cell r="C65" t="str">
            <v>شركة الكيان المتجدد التجارية</v>
          </cell>
          <cell r="D65" t="str">
            <v>311068651500003</v>
          </cell>
          <cell r="E65">
            <v>44632</v>
          </cell>
          <cell r="F65" t="str">
            <v>60 Days</v>
          </cell>
          <cell r="G65">
            <v>50000</v>
          </cell>
          <cell r="H65">
            <v>0</v>
          </cell>
          <cell r="I65">
            <v>0</v>
          </cell>
          <cell r="J65">
            <v>0</v>
          </cell>
          <cell r="K65">
            <v>50000</v>
          </cell>
          <cell r="L65" t="str">
            <v>بشار الديب من 12.03.2022 الى 01.04.2023 LB04 / طارق الزحيلي من 01.04.2023 الى LB08</v>
          </cell>
          <cell r="M65">
            <v>4</v>
          </cell>
          <cell r="N65" t="str">
            <v>غير متجاوز الحد الائتماني</v>
          </cell>
          <cell r="O65" t="str">
            <v>غير متجاوز الفترة الائتمانية</v>
          </cell>
        </row>
        <row r="66">
          <cell r="A66" t="str">
            <v>LB08</v>
          </cell>
          <cell r="B66" t="str">
            <v>LB20003</v>
          </cell>
          <cell r="C66" t="str">
            <v>مؤسسة ابداع الغربية للتجارة</v>
          </cell>
          <cell r="D66" t="str">
            <v>310461815600003</v>
          </cell>
          <cell r="E66">
            <v>44649</v>
          </cell>
          <cell r="F66" t="str">
            <v>60 Days</v>
          </cell>
          <cell r="G66">
            <v>50000</v>
          </cell>
          <cell r="H66">
            <v>20011.169999999998</v>
          </cell>
          <cell r="I66">
            <v>20011.169999999998</v>
          </cell>
          <cell r="J66">
            <v>516</v>
          </cell>
          <cell r="K66">
            <v>29988.83</v>
          </cell>
          <cell r="L66" t="str">
            <v>بشار الديب من 29.03.2022 الى 01.04.2023 LB04 / طارق الزحيلي من 01.04.2023 الى LB08</v>
          </cell>
          <cell r="M66">
            <v>4</v>
          </cell>
          <cell r="N66" t="str">
            <v>غير متجاوز الحد الائتماني</v>
          </cell>
          <cell r="O66" t="str">
            <v>متجاوز الفترة الائتمانية بمبلغ 20,011.17</v>
          </cell>
        </row>
        <row r="67">
          <cell r="A67" t="str">
            <v>LB04</v>
          </cell>
          <cell r="B67" t="str">
            <v>LB20004</v>
          </cell>
          <cell r="C67" t="str">
            <v>عميل بضمان المندوب LB04</v>
          </cell>
          <cell r="E67">
            <v>44649</v>
          </cell>
          <cell r="F67" t="str">
            <v>- Cash Basic -</v>
          </cell>
          <cell r="G67">
            <v>0</v>
          </cell>
          <cell r="H67">
            <v>3709</v>
          </cell>
          <cell r="I67">
            <v>3709</v>
          </cell>
          <cell r="J67">
            <v>454</v>
          </cell>
          <cell r="K67">
            <v>-3709</v>
          </cell>
          <cell r="L67" t="str">
            <v>بشار الديب من 29.03.2022 الى LB04</v>
          </cell>
          <cell r="M67">
            <v>-1</v>
          </cell>
          <cell r="N67" t="str">
            <v>متجاوز الحد الائتماني</v>
          </cell>
          <cell r="O67" t="str">
            <v>متجاوز الفترة الائتمانية بمبلغ 3,709.00</v>
          </cell>
        </row>
        <row r="68">
          <cell r="A68" t="str">
            <v>LB04</v>
          </cell>
          <cell r="B68" t="str">
            <v>LB20005</v>
          </cell>
          <cell r="C68" t="str">
            <v>عميل بضمان المندوب LB06</v>
          </cell>
          <cell r="E68">
            <v>44656</v>
          </cell>
          <cell r="F68" t="str">
            <v>- Cash Basic -</v>
          </cell>
          <cell r="G68">
            <v>0</v>
          </cell>
          <cell r="H68">
            <v>2098.98</v>
          </cell>
          <cell r="I68">
            <v>2098.98</v>
          </cell>
          <cell r="J68">
            <v>454</v>
          </cell>
          <cell r="K68">
            <v>-2098.98</v>
          </cell>
          <cell r="L68" t="str">
            <v>بشار الديب من 05.04.2022 الى LB04</v>
          </cell>
          <cell r="M68">
            <v>-1</v>
          </cell>
          <cell r="N68" t="str">
            <v>متجاوز الحد الائتماني</v>
          </cell>
          <cell r="O68" t="str">
            <v>متجاوز الفترة الائتمانية بمبلغ 2,098.98</v>
          </cell>
        </row>
        <row r="69">
          <cell r="A69" t="str">
            <v>LB07</v>
          </cell>
          <cell r="B69" t="str">
            <v>LB20006</v>
          </cell>
          <cell r="C69" t="str">
            <v>مؤسسة هناء زين محمد علي التجارية</v>
          </cell>
          <cell r="D69" t="str">
            <v>311179583600003</v>
          </cell>
          <cell r="E69">
            <v>44731</v>
          </cell>
          <cell r="F69" t="str">
            <v>60 Days</v>
          </cell>
          <cell r="G69">
            <v>100000</v>
          </cell>
          <cell r="H69">
            <v>37990.720000000001</v>
          </cell>
          <cell r="I69">
            <v>37990.720000000001</v>
          </cell>
          <cell r="J69">
            <v>431</v>
          </cell>
          <cell r="K69">
            <v>62009.279999999999</v>
          </cell>
          <cell r="L69" t="str">
            <v>بشار الديب من 19.06.2022 الى 01.05.2023 LB04 / حسام شيخه من 01.05.2023 الى LB07</v>
          </cell>
          <cell r="M69">
            <v>4</v>
          </cell>
          <cell r="N69" t="str">
            <v>غير متجاوز الحد الائتماني</v>
          </cell>
          <cell r="O69" t="str">
            <v>متجاوز الفترة الائتمانية بمبلغ 37,990.72</v>
          </cell>
        </row>
        <row r="70">
          <cell r="A70" t="str">
            <v>CS02</v>
          </cell>
          <cell r="B70" t="str">
            <v>LB20007</v>
          </cell>
          <cell r="C70" t="str">
            <v>مؤسسة ركيزة الإعمار للتجارة</v>
          </cell>
          <cell r="D70" t="str">
            <v>305001131200003</v>
          </cell>
          <cell r="E70">
            <v>44839</v>
          </cell>
          <cell r="F70" t="str">
            <v>60 Days</v>
          </cell>
          <cell r="G70">
            <v>75000</v>
          </cell>
          <cell r="H70">
            <v>25823.41</v>
          </cell>
          <cell r="I70">
            <v>25823.41</v>
          </cell>
          <cell r="J70">
            <v>217</v>
          </cell>
          <cell r="K70">
            <v>49176.59</v>
          </cell>
          <cell r="L70" t="str">
            <v>محمد رمضان  من 05.10.2022 الى CS02</v>
          </cell>
          <cell r="M70">
            <v>4</v>
          </cell>
          <cell r="N70" t="str">
            <v>غير متجاوز الحد الائتماني</v>
          </cell>
          <cell r="O70" t="str">
            <v>متجاوز الفترة الائتمانية بمبلغ 25,823.41</v>
          </cell>
        </row>
        <row r="71">
          <cell r="A71" t="str">
            <v>LB07</v>
          </cell>
          <cell r="B71" t="str">
            <v>LB20008</v>
          </cell>
          <cell r="C71" t="str">
            <v>عميل بضمان المندوب LB07</v>
          </cell>
          <cell r="D71" t="str">
            <v>حسام شيحة</v>
          </cell>
          <cell r="E71">
            <v>44843</v>
          </cell>
          <cell r="F71" t="str">
            <v>- Cash Basic -</v>
          </cell>
          <cell r="G71">
            <v>0</v>
          </cell>
          <cell r="H71">
            <v>2249.1799999999998</v>
          </cell>
          <cell r="I71">
            <v>2188.8000000000002</v>
          </cell>
          <cell r="J71">
            <v>322</v>
          </cell>
          <cell r="K71">
            <v>-2249.1799999999998</v>
          </cell>
          <cell r="L71" t="str">
            <v>حسام شيخه من 09.10.2022 الى LB07</v>
          </cell>
          <cell r="M71">
            <v>-1</v>
          </cell>
          <cell r="N71" t="str">
            <v>متجاوز الحد الائتماني</v>
          </cell>
          <cell r="O71" t="str">
            <v>متجاوز الفترة الائتمانية بمبلغ 2,188.80</v>
          </cell>
        </row>
        <row r="72">
          <cell r="A72" t="str">
            <v>LB09</v>
          </cell>
          <cell r="B72" t="str">
            <v>LB20009</v>
          </cell>
          <cell r="C72" t="str">
            <v>عميل بضمان المندوب LB09</v>
          </cell>
          <cell r="D72" t="str">
            <v>كريم</v>
          </cell>
          <cell r="E72">
            <v>44847</v>
          </cell>
          <cell r="F72" t="str">
            <v>- Cash Basic -</v>
          </cell>
          <cell r="G72">
            <v>0</v>
          </cell>
          <cell r="H72">
            <v>1793.06</v>
          </cell>
          <cell r="I72">
            <v>1793.06</v>
          </cell>
          <cell r="J72">
            <v>318</v>
          </cell>
          <cell r="K72">
            <v>-1793.06</v>
          </cell>
          <cell r="L72" t="str">
            <v>كريم صقر من 13.10.2022 الى LB09</v>
          </cell>
          <cell r="M72">
            <v>-1</v>
          </cell>
          <cell r="N72" t="str">
            <v>متجاوز الحد الائتماني</v>
          </cell>
          <cell r="O72" t="str">
            <v>متجاوز الفترة الائتمانية بمبلغ 1,793.06</v>
          </cell>
        </row>
        <row r="73">
          <cell r="A73" t="str">
            <v>LB08</v>
          </cell>
          <cell r="B73" t="str">
            <v>LB20010</v>
          </cell>
          <cell r="C73" t="str">
            <v>مؤسسة عبدالاله حمزة حمدي القرشي للتجارة- نقدي</v>
          </cell>
          <cell r="D73" t="str">
            <v>311377497900003</v>
          </cell>
          <cell r="E73">
            <v>44860</v>
          </cell>
          <cell r="F73" t="str">
            <v>- Cash Basic -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 t="str">
            <v>بشار الديب من 26.10.2022 الى 01.04.2023 LB04 / طارق الزحيلي من 01.04.2023 الى LB08</v>
          </cell>
          <cell r="M73">
            <v>-1</v>
          </cell>
          <cell r="N73" t="str">
            <v>غير متجاوز الحد الائتماني</v>
          </cell>
          <cell r="O73" t="str">
            <v>غير متجاوز الفترة الائتمانية</v>
          </cell>
        </row>
        <row r="74">
          <cell r="A74" t="str">
            <v>LB09</v>
          </cell>
          <cell r="B74" t="str">
            <v>LB20011</v>
          </cell>
          <cell r="C74" t="str">
            <v>مؤسسة بروج القمة التجارية</v>
          </cell>
          <cell r="D74" t="str">
            <v>302183391400003</v>
          </cell>
          <cell r="E74">
            <v>44940</v>
          </cell>
          <cell r="F74" t="str">
            <v>60 Days</v>
          </cell>
          <cell r="G74">
            <v>50000</v>
          </cell>
          <cell r="H74">
            <v>-0.83</v>
          </cell>
          <cell r="I74">
            <v>0</v>
          </cell>
          <cell r="J74">
            <v>0</v>
          </cell>
          <cell r="K74">
            <v>50000</v>
          </cell>
          <cell r="L74" t="str">
            <v>بشار الديب من 14.01.2023 الى 01.04.2023 LB04 / كريم صقر  من 01.04.2023 الى LB09</v>
          </cell>
          <cell r="M74">
            <v>4</v>
          </cell>
          <cell r="N74" t="str">
            <v>غير متجاوز الحد الائتماني</v>
          </cell>
          <cell r="O74" t="str">
            <v>غير متجاوز الفترة الائتمانية</v>
          </cell>
        </row>
        <row r="75">
          <cell r="A75" t="str">
            <v>LB07</v>
          </cell>
          <cell r="B75" t="str">
            <v>LB2H001</v>
          </cell>
          <cell r="C75" t="str">
            <v>شركة أركان الأمجاد للتجارة</v>
          </cell>
          <cell r="D75" t="str">
            <v>311165719400003</v>
          </cell>
          <cell r="E75">
            <v>44858</v>
          </cell>
          <cell r="F75" t="str">
            <v>60 Days</v>
          </cell>
          <cell r="G75">
            <v>10000</v>
          </cell>
          <cell r="H75">
            <v>13708.19</v>
          </cell>
          <cell r="I75">
            <v>3413.61</v>
          </cell>
          <cell r="J75">
            <v>103</v>
          </cell>
          <cell r="K75">
            <v>-3708.19</v>
          </cell>
          <cell r="L75" t="str">
            <v>حسام شيخه من 24.10.2022 الى LB07</v>
          </cell>
          <cell r="M75">
            <v>4</v>
          </cell>
          <cell r="N75" t="str">
            <v>متجاوز الحد الائتماني</v>
          </cell>
          <cell r="O75" t="str">
            <v>متجاوز الفترة الائتمانية بمبلغ 3,413.61</v>
          </cell>
        </row>
        <row r="76">
          <cell r="A76" t="str">
            <v>LB07</v>
          </cell>
          <cell r="B76" t="str">
            <v>LB2H002</v>
          </cell>
          <cell r="C76" t="str">
            <v>مؤسسة الياقوت الجديد لمواد البناء</v>
          </cell>
          <cell r="D76" t="str">
            <v>311105081400003</v>
          </cell>
          <cell r="E76">
            <v>44859</v>
          </cell>
          <cell r="F76" t="str">
            <v>60 Days</v>
          </cell>
          <cell r="G76">
            <v>12500</v>
          </cell>
          <cell r="H76">
            <v>11602.98</v>
          </cell>
          <cell r="I76">
            <v>4670.95</v>
          </cell>
          <cell r="J76">
            <v>96</v>
          </cell>
          <cell r="K76">
            <v>897.02</v>
          </cell>
          <cell r="L76" t="str">
            <v>حسام شيخه من 25.10.2022 الى LB07</v>
          </cell>
          <cell r="M76">
            <v>4</v>
          </cell>
          <cell r="N76" t="str">
            <v>غير متجاوز الحد الائتماني</v>
          </cell>
          <cell r="O76" t="str">
            <v>متجاوز الفترة الائتمانية بمبلغ 4,670.95</v>
          </cell>
        </row>
        <row r="77">
          <cell r="A77" t="str">
            <v>LB07</v>
          </cell>
          <cell r="B77" t="str">
            <v>LB2H003</v>
          </cell>
          <cell r="C77" t="str">
            <v>مؤسسة البنيان المتكامل الماسية لمواد البناء</v>
          </cell>
          <cell r="D77" t="str">
            <v>311372043300003</v>
          </cell>
          <cell r="E77">
            <v>44864</v>
          </cell>
          <cell r="F77" t="str">
            <v>60 Days</v>
          </cell>
          <cell r="G77">
            <v>50000</v>
          </cell>
          <cell r="H77">
            <v>0</v>
          </cell>
          <cell r="I77">
            <v>0</v>
          </cell>
          <cell r="J77">
            <v>0</v>
          </cell>
          <cell r="K77">
            <v>50000</v>
          </cell>
          <cell r="L77" t="str">
            <v>حسام شيخه من 30.10.2022 الى LB07</v>
          </cell>
          <cell r="M77">
            <v>4</v>
          </cell>
          <cell r="N77" t="str">
            <v>غير متجاوز الحد الائتماني</v>
          </cell>
          <cell r="O77" t="str">
            <v>غير متجاوز الفترة الائتمانية</v>
          </cell>
        </row>
        <row r="78">
          <cell r="A78" t="str">
            <v>CS06</v>
          </cell>
          <cell r="B78" t="str">
            <v>LB2H004</v>
          </cell>
          <cell r="C78" t="str">
            <v>مؤسسة عبدالله بن حسين خضر الزهراني - نقدي</v>
          </cell>
          <cell r="D78" t="str">
            <v>310388232300003</v>
          </cell>
          <cell r="E78">
            <v>44865</v>
          </cell>
          <cell r="F78" t="str">
            <v>- Cash Basic -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 t="str">
            <v>حسام شيخه من 31.10.2022 الى 01.04.2023 LB07 / سامر الزيني  من 01.04.2023 الى CS06</v>
          </cell>
          <cell r="M78">
            <v>-1</v>
          </cell>
          <cell r="N78" t="str">
            <v>غير متجاوز الحد الائتماني</v>
          </cell>
          <cell r="O78" t="str">
            <v>غير متجاوز الفترة الائتمانية</v>
          </cell>
        </row>
        <row r="79">
          <cell r="A79" t="str">
            <v>LB07</v>
          </cell>
          <cell r="B79" t="str">
            <v>LB2H005</v>
          </cell>
          <cell r="C79" t="str">
            <v>شركة جسور الإمداد للخدمات اللوجستية -نقدي</v>
          </cell>
          <cell r="D79" t="str">
            <v>311146179500003</v>
          </cell>
          <cell r="E79">
            <v>44872</v>
          </cell>
          <cell r="F79" t="str">
            <v>- Cash Basic -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 t="str">
            <v>حسام شيخه من 07.11.2022 الى LB07</v>
          </cell>
          <cell r="M79">
            <v>-1</v>
          </cell>
          <cell r="N79" t="str">
            <v>غير متجاوز الحد الائتماني</v>
          </cell>
          <cell r="O79" t="str">
            <v>غير متجاوز الفترة الائتمانية</v>
          </cell>
        </row>
        <row r="80">
          <cell r="A80" t="str">
            <v>LB07</v>
          </cell>
          <cell r="B80" t="str">
            <v>LB2H006</v>
          </cell>
          <cell r="C80" t="str">
            <v>شركة السرعة الرابعة للتجارة</v>
          </cell>
          <cell r="D80" t="str">
            <v>311408935800003</v>
          </cell>
          <cell r="E80">
            <v>44877</v>
          </cell>
          <cell r="F80" t="str">
            <v>60 Days</v>
          </cell>
          <cell r="G80">
            <v>200000</v>
          </cell>
          <cell r="H80">
            <v>0.65</v>
          </cell>
          <cell r="I80">
            <v>0.65</v>
          </cell>
          <cell r="J80">
            <v>137</v>
          </cell>
          <cell r="K80">
            <v>199999.35</v>
          </cell>
          <cell r="L80" t="str">
            <v>حسام شيخه من 12.11.2022 الى LB07</v>
          </cell>
          <cell r="M80">
            <v>4</v>
          </cell>
          <cell r="N80" t="str">
            <v>غير متجاوز الحد الائتماني</v>
          </cell>
          <cell r="O80" t="str">
            <v>متجاوز الفترة الائتمانية بمبلغ 0.65</v>
          </cell>
        </row>
        <row r="81">
          <cell r="A81" t="str">
            <v>LB07</v>
          </cell>
          <cell r="B81" t="str">
            <v>LB2H007</v>
          </cell>
          <cell r="C81" t="str">
            <v>شركة السماحة المتطورة للتجارة  -نقدي</v>
          </cell>
          <cell r="D81" t="str">
            <v>311337338100003</v>
          </cell>
          <cell r="E81">
            <v>44878</v>
          </cell>
          <cell r="F81" t="str">
            <v>- Cash Basic -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 t="str">
            <v>حسام شيخه من 13.11.2022 الى LB07</v>
          </cell>
          <cell r="M81">
            <v>-1</v>
          </cell>
          <cell r="N81" t="str">
            <v>غير متجاوز الحد الائتماني</v>
          </cell>
          <cell r="O81" t="str">
            <v>غير متجاوز الفترة الائتمانية</v>
          </cell>
        </row>
        <row r="82">
          <cell r="A82" t="str">
            <v>LB07</v>
          </cell>
          <cell r="B82" t="str">
            <v>LB2H008</v>
          </cell>
          <cell r="C82" t="str">
            <v>مؤسسة توهج الاضاءة التجارية  -نقدي</v>
          </cell>
          <cell r="D82" t="str">
            <v>310239914500003</v>
          </cell>
          <cell r="E82">
            <v>44878</v>
          </cell>
          <cell r="F82" t="str">
            <v>- Cash Basic -</v>
          </cell>
          <cell r="G82">
            <v>0</v>
          </cell>
          <cell r="H82">
            <v>486.14</v>
          </cell>
          <cell r="I82">
            <v>486.14</v>
          </cell>
          <cell r="J82">
            <v>274</v>
          </cell>
          <cell r="K82">
            <v>-486.14</v>
          </cell>
          <cell r="L82" t="str">
            <v>حسام شيخه من 13.11.2022 الى 01.04.2023 LB07 / سامر الزيني  من 01.04.2023 الى CS06</v>
          </cell>
          <cell r="M82">
            <v>-1</v>
          </cell>
          <cell r="N82" t="str">
            <v>متجاوز الحد الائتماني</v>
          </cell>
          <cell r="O82" t="str">
            <v>متجاوز الفترة الائتمانية بمبلغ 486.14</v>
          </cell>
        </row>
        <row r="83">
          <cell r="A83" t="str">
            <v>LB07</v>
          </cell>
          <cell r="B83" t="str">
            <v>LB2H009</v>
          </cell>
          <cell r="C83" t="str">
            <v>مؤسسة المهارة الحديثة لمواد البناء -نقدي</v>
          </cell>
          <cell r="D83" t="str">
            <v>300101638300003</v>
          </cell>
          <cell r="E83">
            <v>44878</v>
          </cell>
          <cell r="F83" t="str">
            <v>- Cash Basic -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 t="str">
            <v>حسام شيخه من 13.11.2022 الى LB07</v>
          </cell>
          <cell r="M83">
            <v>-1</v>
          </cell>
          <cell r="N83" t="str">
            <v>غير متجاوز الحد الائتماني</v>
          </cell>
          <cell r="O83" t="str">
            <v>غير متجاوز الفترة الائتمانية</v>
          </cell>
        </row>
        <row r="84">
          <cell r="A84" t="str">
            <v>LB07</v>
          </cell>
          <cell r="B84" t="str">
            <v>LB2H010</v>
          </cell>
          <cell r="C84" t="str">
            <v>مؤسسة سامي هاشم عبدالحكيم الصبحي</v>
          </cell>
          <cell r="D84" t="str">
            <v>310355124200003</v>
          </cell>
          <cell r="E84">
            <v>44881</v>
          </cell>
          <cell r="F84" t="str">
            <v>60 Days</v>
          </cell>
          <cell r="G84">
            <v>20000</v>
          </cell>
          <cell r="H84">
            <v>8835.15</v>
          </cell>
          <cell r="I84">
            <v>5207.24</v>
          </cell>
          <cell r="J84">
            <v>140</v>
          </cell>
          <cell r="K84">
            <v>11164.85</v>
          </cell>
          <cell r="L84" t="str">
            <v>حسام شيخه من 16.11.2022 الى LB07</v>
          </cell>
          <cell r="M84">
            <v>4</v>
          </cell>
          <cell r="N84" t="str">
            <v>غير متجاوز الحد الائتماني</v>
          </cell>
          <cell r="O84" t="str">
            <v>متجاوز الفترة الائتمانية بمبلغ 5,207.24</v>
          </cell>
        </row>
        <row r="85">
          <cell r="A85" t="str">
            <v>LB07</v>
          </cell>
          <cell r="B85" t="str">
            <v>LB2H011</v>
          </cell>
          <cell r="C85" t="str">
            <v>مؤسسة القمة الهادفة للمقاولات العامة -نقدي</v>
          </cell>
          <cell r="D85" t="str">
            <v>300810167500003</v>
          </cell>
          <cell r="E85">
            <v>44885</v>
          </cell>
          <cell r="F85" t="str">
            <v>- Cash Basic -</v>
          </cell>
          <cell r="G85">
            <v>0</v>
          </cell>
          <cell r="H85">
            <v>0.14000000000000001</v>
          </cell>
          <cell r="I85">
            <v>0</v>
          </cell>
          <cell r="J85">
            <v>0</v>
          </cell>
          <cell r="K85">
            <v>0</v>
          </cell>
          <cell r="L85" t="str">
            <v>حسام شيخه من 20.11.2022 الى LB07</v>
          </cell>
          <cell r="M85">
            <v>-1</v>
          </cell>
          <cell r="N85" t="str">
            <v>غير متجاوز الحد الائتماني</v>
          </cell>
          <cell r="O85" t="str">
            <v>غير متجاوز الفترة الائتمانية</v>
          </cell>
        </row>
        <row r="86">
          <cell r="A86" t="str">
            <v>LB07</v>
          </cell>
          <cell r="B86" t="str">
            <v>LB2H012</v>
          </cell>
          <cell r="C86" t="str">
            <v>مؤسسة تغريد محمد عبدالله الحارثي لمواد البناء - نقدي</v>
          </cell>
          <cell r="D86" t="str">
            <v>311381061900003</v>
          </cell>
          <cell r="E86">
            <v>44895</v>
          </cell>
          <cell r="F86" t="str">
            <v>- Cash Basic -</v>
          </cell>
          <cell r="G86">
            <v>0</v>
          </cell>
          <cell r="H86">
            <v>827.42</v>
          </cell>
          <cell r="I86">
            <v>0</v>
          </cell>
          <cell r="J86">
            <v>0</v>
          </cell>
          <cell r="K86">
            <v>0</v>
          </cell>
          <cell r="L86" t="str">
            <v>حسام شيخه من 30.11.2022 الى LB07</v>
          </cell>
          <cell r="M86">
            <v>-1</v>
          </cell>
          <cell r="N86" t="str">
            <v>غير متجاوز الحد الائتماني</v>
          </cell>
          <cell r="O86" t="str">
            <v>غير متجاوز الفترة الائتمانية</v>
          </cell>
        </row>
        <row r="87">
          <cell r="A87" t="str">
            <v>CS06</v>
          </cell>
          <cell r="B87" t="str">
            <v>LB2H013</v>
          </cell>
          <cell r="C87" t="str">
            <v>شركة جوهرة جدة للانارة والكهرباء - نقدي</v>
          </cell>
          <cell r="D87" t="str">
            <v>311320459600003</v>
          </cell>
          <cell r="E87">
            <v>44895</v>
          </cell>
          <cell r="F87" t="str">
            <v>- Cash Basic -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 t="str">
            <v>حسام شيخه من 30.11.2022 الى 01.04.2023 LB07 / سامر الزيني  من 01.04.2023 الى CS06</v>
          </cell>
          <cell r="M87">
            <v>-1</v>
          </cell>
          <cell r="N87" t="str">
            <v>غير متجاوز الحد الائتماني</v>
          </cell>
          <cell r="O87" t="str">
            <v>غير متجاوز الفترة الائتمانية</v>
          </cell>
        </row>
        <row r="88">
          <cell r="A88" t="str">
            <v>LB07</v>
          </cell>
          <cell r="B88" t="str">
            <v>LB2H014</v>
          </cell>
          <cell r="C88" t="str">
            <v>شركة بصمة تطوير للتجارة</v>
          </cell>
          <cell r="D88" t="str">
            <v>311253985900003</v>
          </cell>
          <cell r="E88">
            <v>44901</v>
          </cell>
          <cell r="F88" t="str">
            <v>60 Days</v>
          </cell>
          <cell r="G88">
            <v>20000</v>
          </cell>
          <cell r="H88">
            <v>6644.03</v>
          </cell>
          <cell r="I88">
            <v>0</v>
          </cell>
          <cell r="J88">
            <v>0</v>
          </cell>
          <cell r="K88">
            <v>20000</v>
          </cell>
          <cell r="L88" t="str">
            <v>حسام شيخه من 06.12.2022 الى LB07</v>
          </cell>
          <cell r="M88">
            <v>4</v>
          </cell>
          <cell r="N88" t="str">
            <v>غير متجاوز الحد الائتماني</v>
          </cell>
          <cell r="O88" t="str">
            <v>غير متجاوز الفترة الائتمانية</v>
          </cell>
        </row>
        <row r="89">
          <cell r="A89" t="str">
            <v>LB07</v>
          </cell>
          <cell r="B89" t="str">
            <v>LB2H015</v>
          </cell>
          <cell r="C89" t="str">
            <v>شركة سنا الاصيل التجارية</v>
          </cell>
          <cell r="D89" t="str">
            <v>311323446500003</v>
          </cell>
          <cell r="E89">
            <v>44902</v>
          </cell>
          <cell r="F89" t="str">
            <v>60 Days</v>
          </cell>
          <cell r="G89">
            <v>30000</v>
          </cell>
          <cell r="H89">
            <v>520.11</v>
          </cell>
          <cell r="I89">
            <v>520.11</v>
          </cell>
          <cell r="J89">
            <v>262</v>
          </cell>
          <cell r="K89">
            <v>29479.89</v>
          </cell>
          <cell r="L89" t="str">
            <v>حسام شيخه من 07.12.2022 الى LB07</v>
          </cell>
          <cell r="M89">
            <v>4</v>
          </cell>
          <cell r="N89" t="str">
            <v>غير متجاوز الحد الائتماني</v>
          </cell>
          <cell r="O89" t="str">
            <v>متجاوز الفترة الائتمانية بمبلغ 520.11</v>
          </cell>
        </row>
        <row r="90">
          <cell r="A90" t="str">
            <v>LB07</v>
          </cell>
          <cell r="B90" t="str">
            <v>LB2H016</v>
          </cell>
          <cell r="C90" t="str">
            <v>مؤسسة حمادي معلا المحمادي للتجارة</v>
          </cell>
          <cell r="D90" t="str">
            <v>300087762700003</v>
          </cell>
          <cell r="E90">
            <v>44908</v>
          </cell>
          <cell r="F90" t="str">
            <v>60 Days</v>
          </cell>
          <cell r="G90">
            <v>20000</v>
          </cell>
          <cell r="H90">
            <v>5887.06</v>
          </cell>
          <cell r="I90">
            <v>0</v>
          </cell>
          <cell r="J90">
            <v>0</v>
          </cell>
          <cell r="K90">
            <v>20000</v>
          </cell>
          <cell r="L90" t="str">
            <v>حسام شيخه من 13.12.2022 الى LB07</v>
          </cell>
          <cell r="M90">
            <v>4</v>
          </cell>
          <cell r="N90" t="str">
            <v>غير متجاوز الحد الائتماني</v>
          </cell>
          <cell r="O90" t="str">
            <v>غير متجاوز الفترة الائتمانية</v>
          </cell>
        </row>
        <row r="91">
          <cell r="A91" t="str">
            <v>LB07</v>
          </cell>
          <cell r="B91" t="str">
            <v>LB2H017</v>
          </cell>
          <cell r="C91" t="str">
            <v>مؤسسة مبروك بركةالله الصاعدي</v>
          </cell>
          <cell r="D91" t="str">
            <v>300835437500003</v>
          </cell>
          <cell r="E91">
            <v>44908</v>
          </cell>
          <cell r="F91" t="str">
            <v>60 Days</v>
          </cell>
          <cell r="G91">
            <v>20000</v>
          </cell>
          <cell r="H91">
            <v>11087.64</v>
          </cell>
          <cell r="I91">
            <v>7147.16</v>
          </cell>
          <cell r="J91">
            <v>155</v>
          </cell>
          <cell r="K91">
            <v>8912.36</v>
          </cell>
          <cell r="L91" t="str">
            <v>حسام شيخه من 13.12.2022 الى LB07</v>
          </cell>
          <cell r="M91">
            <v>4</v>
          </cell>
          <cell r="N91" t="str">
            <v>غير متجاوز الحد الائتماني</v>
          </cell>
          <cell r="O91" t="str">
            <v>متجاوز الفترة الائتمانية بمبلغ 7,147.16</v>
          </cell>
        </row>
        <row r="92">
          <cell r="A92" t="str">
            <v>LB07</v>
          </cell>
          <cell r="B92" t="str">
            <v>LB2H018</v>
          </cell>
          <cell r="C92" t="str">
            <v>شركة المبارك للتجارة-فرع خليص</v>
          </cell>
          <cell r="D92" t="str">
            <v>311564581700003</v>
          </cell>
          <cell r="E92">
            <v>44924</v>
          </cell>
          <cell r="F92" t="str">
            <v>60 Days</v>
          </cell>
          <cell r="G92">
            <v>20000</v>
          </cell>
          <cell r="H92">
            <v>15894.7</v>
          </cell>
          <cell r="I92">
            <v>0.77</v>
          </cell>
          <cell r="J92">
            <v>80</v>
          </cell>
          <cell r="K92">
            <v>4105.3</v>
          </cell>
          <cell r="L92" t="str">
            <v>حسام شيخه من 29.12.2022 الى LB07</v>
          </cell>
          <cell r="M92">
            <v>4</v>
          </cell>
          <cell r="N92" t="str">
            <v>غير متجاوز الحد الائتماني</v>
          </cell>
          <cell r="O92" t="str">
            <v>متجاوز الفترة الائتمانية بمبلغ 0.77</v>
          </cell>
        </row>
        <row r="93">
          <cell r="A93" t="str">
            <v>LB07</v>
          </cell>
          <cell r="B93" t="str">
            <v>LB2H019</v>
          </cell>
          <cell r="C93" t="str">
            <v>مؤسسة عبدالله سعيد الزهراني التجارية</v>
          </cell>
          <cell r="D93" t="str">
            <v>302238795700003</v>
          </cell>
          <cell r="E93">
            <v>44924</v>
          </cell>
          <cell r="F93" t="str">
            <v>60 Days</v>
          </cell>
          <cell r="G93">
            <v>25000</v>
          </cell>
          <cell r="H93">
            <v>32796.129999999997</v>
          </cell>
          <cell r="I93">
            <v>24889.21</v>
          </cell>
          <cell r="J93">
            <v>180</v>
          </cell>
          <cell r="K93">
            <v>-7796.13</v>
          </cell>
          <cell r="L93" t="str">
            <v>حسام شيخه من 29.12.2022 الى LB07</v>
          </cell>
          <cell r="M93">
            <v>4</v>
          </cell>
          <cell r="N93" t="str">
            <v>متجاوز الحد الائتماني</v>
          </cell>
          <cell r="O93" t="str">
            <v>متجاوز الفترة الائتمانية بمبلغ 24,889.21</v>
          </cell>
        </row>
        <row r="94">
          <cell r="A94" t="str">
            <v>LB07</v>
          </cell>
          <cell r="B94" t="str">
            <v>LB2H020</v>
          </cell>
          <cell r="C94" t="str">
            <v>مؤسسة البنيان الفاخر لمواد البناء - نقدي</v>
          </cell>
          <cell r="D94" t="str">
            <v>302046864600003</v>
          </cell>
          <cell r="E94">
            <v>44935</v>
          </cell>
          <cell r="F94" t="str">
            <v>- Cash Basic -</v>
          </cell>
          <cell r="G94">
            <v>0</v>
          </cell>
          <cell r="H94">
            <v>352.81</v>
          </cell>
          <cell r="I94">
            <v>0</v>
          </cell>
          <cell r="J94">
            <v>0</v>
          </cell>
          <cell r="K94">
            <v>0</v>
          </cell>
          <cell r="L94" t="str">
            <v>حسام شيخه من 09.01.2023 الى LB07</v>
          </cell>
          <cell r="M94">
            <v>-1</v>
          </cell>
          <cell r="N94" t="str">
            <v>غير متجاوز الحد الائتماني</v>
          </cell>
          <cell r="O94" t="str">
            <v>غير متجاوز الفترة الائتمانية</v>
          </cell>
        </row>
        <row r="95">
          <cell r="A95" t="str">
            <v>LB07</v>
          </cell>
          <cell r="B95" t="str">
            <v>LB2H021</v>
          </cell>
          <cell r="C95" t="str">
            <v>شركة المستورة الحديثة التجارية</v>
          </cell>
          <cell r="D95" t="str">
            <v>311316475800003</v>
          </cell>
          <cell r="E95">
            <v>44947</v>
          </cell>
          <cell r="F95" t="str">
            <v>60 Days</v>
          </cell>
          <cell r="G95">
            <v>25000</v>
          </cell>
          <cell r="H95">
            <v>22265.59</v>
          </cell>
          <cell r="I95">
            <v>13797.42</v>
          </cell>
          <cell r="J95">
            <v>162</v>
          </cell>
          <cell r="K95">
            <v>2734.41</v>
          </cell>
          <cell r="L95" t="str">
            <v>حسام شيخه من 21.01.2023 الى LB07</v>
          </cell>
          <cell r="M95">
            <v>4</v>
          </cell>
          <cell r="N95" t="str">
            <v>غير متجاوز الحد الائتماني</v>
          </cell>
          <cell r="O95" t="str">
            <v>متجاوز الفترة الائتمانية بمبلغ 13,797.42</v>
          </cell>
        </row>
        <row r="96">
          <cell r="A96" t="str">
            <v>LB07</v>
          </cell>
          <cell r="B96" t="str">
            <v>LB2H022</v>
          </cell>
          <cell r="C96" t="str">
            <v>مؤسسة حسن ابراهيم محمد الشيخي التجارية</v>
          </cell>
          <cell r="D96" t="str">
            <v>310087860800003</v>
          </cell>
          <cell r="E96">
            <v>44954</v>
          </cell>
          <cell r="F96" t="str">
            <v>60 Days</v>
          </cell>
          <cell r="G96">
            <v>25000</v>
          </cell>
          <cell r="H96">
            <v>7480.78</v>
          </cell>
          <cell r="I96">
            <v>0</v>
          </cell>
          <cell r="J96">
            <v>0</v>
          </cell>
          <cell r="K96">
            <v>25000</v>
          </cell>
          <cell r="L96" t="str">
            <v>حسام شيخه من 28.01.2023 الى LB07</v>
          </cell>
          <cell r="M96">
            <v>4</v>
          </cell>
          <cell r="N96" t="str">
            <v>غير متجاوز الحد الائتماني</v>
          </cell>
          <cell r="O96" t="str">
            <v>غير متجاوز الفترة الائتمانية</v>
          </cell>
        </row>
        <row r="97">
          <cell r="A97" t="str">
            <v>LB07</v>
          </cell>
          <cell r="B97" t="str">
            <v>LB2H023</v>
          </cell>
          <cell r="C97" t="str">
            <v>مؤسسة اضاءات المستقبل لمواد البناء</v>
          </cell>
          <cell r="D97" t="str">
            <v>311158134100003</v>
          </cell>
          <cell r="E97">
            <v>44968</v>
          </cell>
          <cell r="F97" t="str">
            <v>60 Days</v>
          </cell>
          <cell r="G97">
            <v>20000</v>
          </cell>
          <cell r="H97">
            <v>11400.23</v>
          </cell>
          <cell r="I97">
            <v>7830.05</v>
          </cell>
          <cell r="J97">
            <v>90</v>
          </cell>
          <cell r="K97">
            <v>8599.77</v>
          </cell>
          <cell r="L97" t="str">
            <v>حسام شيخه من 11.02.2023 الى LB07</v>
          </cell>
          <cell r="M97">
            <v>4</v>
          </cell>
          <cell r="N97" t="str">
            <v>غير متجاوز الحد الائتماني</v>
          </cell>
          <cell r="O97" t="str">
            <v>متجاوز الفترة الائتمانية بمبلغ 7,830.05</v>
          </cell>
        </row>
        <row r="98">
          <cell r="A98" t="str">
            <v>LB07</v>
          </cell>
          <cell r="B98" t="str">
            <v>LB2H024</v>
          </cell>
          <cell r="C98" t="str">
            <v>مؤسسة المبارك للتجارة - وادي قديد</v>
          </cell>
          <cell r="D98" t="str">
            <v>310637205700003</v>
          </cell>
          <cell r="E98">
            <v>44969</v>
          </cell>
          <cell r="F98" t="str">
            <v>60 Days</v>
          </cell>
          <cell r="G98">
            <v>10000</v>
          </cell>
          <cell r="H98">
            <v>9977.7199999999993</v>
          </cell>
          <cell r="I98">
            <v>0</v>
          </cell>
          <cell r="J98">
            <v>0</v>
          </cell>
          <cell r="K98">
            <v>10000</v>
          </cell>
          <cell r="L98" t="str">
            <v>حسام شيخه من 12.02.2023 الى LB07</v>
          </cell>
          <cell r="M98">
            <v>4</v>
          </cell>
          <cell r="N98" t="str">
            <v>غير متجاوز الحد الائتماني</v>
          </cell>
          <cell r="O98" t="str">
            <v>غير متجاوز الفترة الائتمانية</v>
          </cell>
        </row>
        <row r="99">
          <cell r="A99" t="str">
            <v>LB07</v>
          </cell>
          <cell r="B99" t="str">
            <v>LB2H025</v>
          </cell>
          <cell r="C99" t="str">
            <v>شركة عتيق المطورة للتجارة</v>
          </cell>
          <cell r="D99" t="str">
            <v>311384510200003</v>
          </cell>
          <cell r="E99">
            <v>44969</v>
          </cell>
          <cell r="F99" t="str">
            <v>60 Days</v>
          </cell>
          <cell r="G99">
            <v>45000</v>
          </cell>
          <cell r="H99">
            <v>5169.92</v>
          </cell>
          <cell r="I99">
            <v>366.58</v>
          </cell>
          <cell r="J99">
            <v>74</v>
          </cell>
          <cell r="K99">
            <v>39830.080000000002</v>
          </cell>
          <cell r="L99" t="str">
            <v>حسام شيخه من 12.02.2023 الى LB07</v>
          </cell>
          <cell r="M99">
            <v>4</v>
          </cell>
          <cell r="N99" t="str">
            <v>غير متجاوز الحد الائتماني</v>
          </cell>
          <cell r="O99" t="str">
            <v>متجاوز الفترة الائتمانية بمبلغ 366.58</v>
          </cell>
        </row>
        <row r="100">
          <cell r="A100" t="str">
            <v>LB07</v>
          </cell>
          <cell r="B100" t="str">
            <v>LB2H026</v>
          </cell>
          <cell r="C100" t="str">
            <v>شركة تهامة الحجاز للتجارة</v>
          </cell>
          <cell r="D100" t="str">
            <v>311311095500003</v>
          </cell>
          <cell r="E100">
            <v>44970</v>
          </cell>
          <cell r="F100" t="str">
            <v>60 Days</v>
          </cell>
          <cell r="G100">
            <v>25000</v>
          </cell>
          <cell r="H100">
            <v>6976.86</v>
          </cell>
          <cell r="I100">
            <v>0</v>
          </cell>
          <cell r="J100">
            <v>0</v>
          </cell>
          <cell r="K100">
            <v>25000</v>
          </cell>
          <cell r="L100" t="str">
            <v>حسام شيخه من 13.02.2023 الى LB07</v>
          </cell>
          <cell r="M100">
            <v>4</v>
          </cell>
          <cell r="N100" t="str">
            <v>غير متجاوز الحد الائتماني</v>
          </cell>
          <cell r="O100" t="str">
            <v>غير متجاوز الفترة الائتمانية</v>
          </cell>
        </row>
        <row r="101">
          <cell r="A101" t="str">
            <v>LB07</v>
          </cell>
          <cell r="B101" t="str">
            <v>LB2H027</v>
          </cell>
          <cell r="C101" t="str">
            <v>مؤسسة كادي الحديث التجارية</v>
          </cell>
          <cell r="D101" t="str">
            <v>310221502500003</v>
          </cell>
          <cell r="E101">
            <v>44991</v>
          </cell>
          <cell r="F101" t="str">
            <v>60 Days</v>
          </cell>
          <cell r="G101">
            <v>25000</v>
          </cell>
          <cell r="H101">
            <v>12469.97</v>
          </cell>
          <cell r="I101">
            <v>8957.61</v>
          </cell>
          <cell r="J101">
            <v>131</v>
          </cell>
          <cell r="K101">
            <v>12530.03</v>
          </cell>
          <cell r="L101" t="str">
            <v>حسام شيخه من 06.03.2023 الى LB07</v>
          </cell>
          <cell r="M101">
            <v>4</v>
          </cell>
          <cell r="N101" t="str">
            <v>غير متجاوز الحد الائتماني</v>
          </cell>
          <cell r="O101" t="str">
            <v>متجاوز الفترة الائتمانية بمبلغ 8,957.61</v>
          </cell>
        </row>
        <row r="102">
          <cell r="A102" t="str">
            <v>LB07</v>
          </cell>
          <cell r="B102" t="str">
            <v>LB2H028</v>
          </cell>
          <cell r="C102" t="str">
            <v>مؤسسة جوهرة الأحسبة لمواد البناء</v>
          </cell>
          <cell r="D102" t="str">
            <v>310136107800003</v>
          </cell>
          <cell r="E102">
            <v>45053</v>
          </cell>
          <cell r="F102" t="str">
            <v>60 Days</v>
          </cell>
          <cell r="G102">
            <v>15000</v>
          </cell>
          <cell r="H102">
            <v>9967.89</v>
          </cell>
          <cell r="I102">
            <v>6098.49</v>
          </cell>
          <cell r="J102">
            <v>112</v>
          </cell>
          <cell r="K102">
            <v>5032.1099999999997</v>
          </cell>
          <cell r="M102">
            <v>4</v>
          </cell>
          <cell r="N102" t="str">
            <v>غير متجاوز الحد الائتماني</v>
          </cell>
          <cell r="O102" t="str">
            <v>متجاوز الفترة الائتمانية بمبلغ 6,098.49</v>
          </cell>
        </row>
        <row r="103">
          <cell r="A103" t="str">
            <v>LB07</v>
          </cell>
          <cell r="B103" t="str">
            <v>LB2H029</v>
          </cell>
          <cell r="C103" t="str">
            <v>مؤسسة الخطوط المضيئة للادوات الكهربائية</v>
          </cell>
          <cell r="D103" t="str">
            <v>311118698800003</v>
          </cell>
          <cell r="E103">
            <v>45059</v>
          </cell>
          <cell r="F103" t="str">
            <v>60 Days</v>
          </cell>
          <cell r="G103">
            <v>15000</v>
          </cell>
          <cell r="H103">
            <v>12046.76</v>
          </cell>
          <cell r="I103">
            <v>6079.15</v>
          </cell>
          <cell r="J103">
            <v>94</v>
          </cell>
          <cell r="K103">
            <v>2953.24</v>
          </cell>
          <cell r="M103">
            <v>4</v>
          </cell>
          <cell r="N103" t="str">
            <v>غير متجاوز الحد الائتماني</v>
          </cell>
          <cell r="O103" t="str">
            <v>متجاوز الفترة الائتمانية بمبلغ 6,079.15</v>
          </cell>
        </row>
        <row r="104">
          <cell r="A104" t="str">
            <v>LB07</v>
          </cell>
          <cell r="B104" t="str">
            <v>LB2H030</v>
          </cell>
          <cell r="C104" t="str">
            <v>مؤسسة التخصصية الاولي التجارية - نقدي</v>
          </cell>
          <cell r="D104" t="str">
            <v>310491645200003</v>
          </cell>
          <cell r="E104">
            <v>45067</v>
          </cell>
          <cell r="F104" t="str">
            <v>- Cash Basic -</v>
          </cell>
          <cell r="G104">
            <v>0</v>
          </cell>
          <cell r="H104">
            <v>12130.86</v>
          </cell>
          <cell r="I104">
            <v>0</v>
          </cell>
          <cell r="J104">
            <v>0</v>
          </cell>
          <cell r="K104">
            <v>0</v>
          </cell>
          <cell r="M104">
            <v>-1</v>
          </cell>
          <cell r="N104" t="str">
            <v>غير متجاوز الحد الائتماني</v>
          </cell>
          <cell r="O104" t="str">
            <v>غير متجاوز الفترة الائتمانية</v>
          </cell>
        </row>
        <row r="105">
          <cell r="A105" t="str">
            <v>LB07</v>
          </cell>
          <cell r="B105" t="str">
            <v>LB2H031</v>
          </cell>
          <cell r="C105" t="str">
            <v>مؤسسة سرعة الاعصار للنقل - نقدي</v>
          </cell>
          <cell r="D105" t="str">
            <v>310440088200003</v>
          </cell>
          <cell r="E105">
            <v>45097</v>
          </cell>
          <cell r="F105" t="str">
            <v>- Cash Basic -</v>
          </cell>
          <cell r="G105">
            <v>0</v>
          </cell>
          <cell r="H105">
            <v>0.05</v>
          </cell>
          <cell r="I105">
            <v>0.05</v>
          </cell>
          <cell r="J105">
            <v>68</v>
          </cell>
          <cell r="K105">
            <v>-0.05</v>
          </cell>
          <cell r="L105" t="str">
            <v>حسام شيخه من 09.01.2023 الى LB07</v>
          </cell>
          <cell r="M105">
            <v>-1</v>
          </cell>
          <cell r="N105" t="str">
            <v>متجاوز الحد الائتماني</v>
          </cell>
          <cell r="O105" t="str">
            <v>متجاوز الفترة الائتمانية بمبلغ 0.05</v>
          </cell>
        </row>
        <row r="106">
          <cell r="A106" t="str">
            <v>LB07</v>
          </cell>
          <cell r="B106" t="str">
            <v>LB2k001</v>
          </cell>
          <cell r="C106" t="str">
            <v>مؤسسة عبدالقادر فتن بنيان المحمدي التجارية - نقدي</v>
          </cell>
          <cell r="D106" t="str">
            <v>300442099800003</v>
          </cell>
          <cell r="E106">
            <v>44888</v>
          </cell>
          <cell r="F106" t="str">
            <v>- Cash Basic -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 t="str">
            <v>كريم صقر من 23.11.2022 الى 01.03.2023 LB09 / حسام شيخه من 01.03.2023 الى LB07</v>
          </cell>
          <cell r="M106">
            <v>-1</v>
          </cell>
          <cell r="N106" t="str">
            <v>غير متجاوز الحد الائتماني</v>
          </cell>
          <cell r="O106" t="str">
            <v>غير متجاوز الفترة الائتمانية</v>
          </cell>
        </row>
        <row r="107">
          <cell r="A107" t="str">
            <v>LB07</v>
          </cell>
          <cell r="B107" t="str">
            <v>LB2k002</v>
          </cell>
          <cell r="C107" t="str">
            <v>مؤسسة احمد محمد احمد الهندي لمواد البناء</v>
          </cell>
          <cell r="D107" t="str">
            <v>300845381800003</v>
          </cell>
          <cell r="E107">
            <v>44888</v>
          </cell>
          <cell r="F107" t="str">
            <v>60 Days</v>
          </cell>
          <cell r="G107">
            <v>40000</v>
          </cell>
          <cell r="H107">
            <v>21239.8</v>
          </cell>
          <cell r="I107">
            <v>9012.4500000000007</v>
          </cell>
          <cell r="J107">
            <v>145</v>
          </cell>
          <cell r="K107">
            <v>18760.2</v>
          </cell>
          <cell r="L107" t="str">
            <v>كريم صقر من 23.11.2022 الى 01.03.2023 LB09 / حسام شيخه من 01.03.2023 الى LB07</v>
          </cell>
          <cell r="M107">
            <v>4</v>
          </cell>
          <cell r="N107" t="str">
            <v>غير متجاوز الحد الائتماني</v>
          </cell>
          <cell r="O107" t="str">
            <v>متجاوز الفترة الائتمانية بمبلغ 9,012.45</v>
          </cell>
        </row>
        <row r="108">
          <cell r="A108" t="str">
            <v>CS06</v>
          </cell>
          <cell r="B108" t="str">
            <v>LB2k004</v>
          </cell>
          <cell r="C108" t="str">
            <v>مؤسسة خطوط الاضاءة للكهرباء - نقدي</v>
          </cell>
          <cell r="D108" t="str">
            <v>310080869500003</v>
          </cell>
          <cell r="E108">
            <v>44905</v>
          </cell>
          <cell r="F108" t="str">
            <v>- Cash Basic -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 t="str">
            <v>كريم صقر من 10.12.2022 الى 01.03.2023 LB09 / سامر الزيني  من 01.03.2023 الى CS06</v>
          </cell>
          <cell r="M108">
            <v>-1</v>
          </cell>
          <cell r="N108" t="str">
            <v>غير متجاوز الحد الائتماني</v>
          </cell>
          <cell r="O108" t="str">
            <v>غير متجاوز الفترة الائتمانية</v>
          </cell>
        </row>
        <row r="109">
          <cell r="A109" t="str">
            <v>LB09</v>
          </cell>
          <cell r="B109" t="str">
            <v>LB2k005</v>
          </cell>
          <cell r="C109" t="str">
            <v>مؤسسة الخدمات الميدانية للمقاولات - نقدي</v>
          </cell>
          <cell r="D109" t="str">
            <v>300104557800003</v>
          </cell>
          <cell r="E109">
            <v>44905</v>
          </cell>
          <cell r="F109" t="str">
            <v>- Cash Basic -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 t="str">
            <v>كريم صقر من 10.12.2022 الى LB09</v>
          </cell>
          <cell r="M109">
            <v>-1</v>
          </cell>
          <cell r="N109" t="str">
            <v>غير متجاوز الحد الائتماني</v>
          </cell>
          <cell r="O109" t="str">
            <v>غير متجاوز الفترة الائتمانية</v>
          </cell>
        </row>
        <row r="110">
          <cell r="A110" t="str">
            <v>CS06</v>
          </cell>
          <cell r="B110" t="str">
            <v>LB2k006</v>
          </cell>
          <cell r="C110" t="str">
            <v>شركة بدر جدة التجارية - نقدي</v>
          </cell>
          <cell r="D110" t="str">
            <v>311244075100003</v>
          </cell>
          <cell r="E110">
            <v>44908</v>
          </cell>
          <cell r="F110" t="str">
            <v>- Cash Basic -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 t="str">
            <v>كريم صقر من 13.12.2022 الى 01.03.2023 LB09 / سامر الزيني  من 01.03.2023 الى CS06</v>
          </cell>
          <cell r="M110">
            <v>-1</v>
          </cell>
          <cell r="N110" t="str">
            <v>غير متجاوز الحد الائتماني</v>
          </cell>
          <cell r="O110" t="str">
            <v>غير متجاوز الفترة الائتمانية</v>
          </cell>
        </row>
        <row r="111">
          <cell r="A111" t="str">
            <v>CS06</v>
          </cell>
          <cell r="B111" t="str">
            <v>LB2k007</v>
          </cell>
          <cell r="C111" t="str">
            <v>شركة نقطة الكهرباء للادوات الكهربائية - نقدي</v>
          </cell>
          <cell r="D111" t="str">
            <v>310314127700003</v>
          </cell>
          <cell r="E111">
            <v>44908</v>
          </cell>
          <cell r="F111" t="str">
            <v>- Cash Basic -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 t="str">
            <v>كريم صقر من 13.12.2022 الى 01.03.2023 LB09 / سامر الزيني  من 01.03.2023 الى CS06</v>
          </cell>
          <cell r="M111">
            <v>-1</v>
          </cell>
          <cell r="N111" t="str">
            <v>غير متجاوز الحد الائتماني</v>
          </cell>
          <cell r="O111" t="str">
            <v>غير متجاوز الفترة الائتمانية</v>
          </cell>
        </row>
        <row r="112">
          <cell r="A112" t="str">
            <v>CS06</v>
          </cell>
          <cell r="B112" t="str">
            <v>LB2k008</v>
          </cell>
          <cell r="C112" t="str">
            <v>شركة روعة الانارة للادوات الكهربائية-نقدي</v>
          </cell>
          <cell r="D112" t="str">
            <v>311320459600003</v>
          </cell>
          <cell r="E112">
            <v>44936</v>
          </cell>
          <cell r="F112" t="str">
            <v>- Cash Basic -</v>
          </cell>
          <cell r="G112">
            <v>0</v>
          </cell>
          <cell r="H112">
            <v>1021.59</v>
          </cell>
          <cell r="I112">
            <v>1021.59</v>
          </cell>
          <cell r="J112">
            <v>229</v>
          </cell>
          <cell r="K112">
            <v>-1021.59</v>
          </cell>
          <cell r="L112" t="str">
            <v>كريم صقر من 10.01.2023 الى 01.03.2023 LB09 / سامر الزيني  من 01.03.2023 الى CS06</v>
          </cell>
          <cell r="M112">
            <v>-1</v>
          </cell>
          <cell r="N112" t="str">
            <v>متجاوز الحد الائتماني</v>
          </cell>
          <cell r="O112" t="str">
            <v>متجاوز الفترة الائتمانية بمبلغ 1,021.59</v>
          </cell>
        </row>
        <row r="113">
          <cell r="A113" t="str">
            <v>CS06</v>
          </cell>
          <cell r="B113" t="str">
            <v>LB2k009</v>
          </cell>
          <cell r="C113" t="str">
            <v>مؤسسة زياد عبدالله احمد الزهراني التجارية</v>
          </cell>
          <cell r="D113" t="str">
            <v>300101621700003</v>
          </cell>
          <cell r="E113">
            <v>44963</v>
          </cell>
          <cell r="F113" t="str">
            <v>60 Days</v>
          </cell>
          <cell r="G113">
            <v>15000</v>
          </cell>
          <cell r="H113">
            <v>0</v>
          </cell>
          <cell r="I113">
            <v>0</v>
          </cell>
          <cell r="J113">
            <v>0</v>
          </cell>
          <cell r="K113">
            <v>15000</v>
          </cell>
          <cell r="L113" t="str">
            <v>كريم صقر من 06.02.2023 الى 01.03.2023 LB09 / سامر الزيني  من 01.03.2023 الى CS06</v>
          </cell>
          <cell r="M113">
            <v>4</v>
          </cell>
          <cell r="N113" t="str">
            <v>غير متجاوز الحد الائتماني</v>
          </cell>
          <cell r="O113" t="str">
            <v>غير متجاوز الفترة الائتمانية</v>
          </cell>
        </row>
        <row r="114">
          <cell r="A114" t="str">
            <v>LB08</v>
          </cell>
          <cell r="B114" t="str">
            <v>LB2T001</v>
          </cell>
          <cell r="C114" t="str">
            <v>عميل بضمان المندوب LB08</v>
          </cell>
          <cell r="D114" t="str">
            <v>طارق الزحيلى</v>
          </cell>
          <cell r="E114">
            <v>44962</v>
          </cell>
          <cell r="F114" t="str">
            <v>- Cash Basic -</v>
          </cell>
          <cell r="G114">
            <v>0</v>
          </cell>
          <cell r="H114">
            <v>936.28</v>
          </cell>
          <cell r="I114">
            <v>671</v>
          </cell>
          <cell r="J114">
            <v>202</v>
          </cell>
          <cell r="K114">
            <v>-936.28</v>
          </cell>
          <cell r="L114" t="str">
            <v>طارق الزحيلي من 05.02.2023 الى LB08</v>
          </cell>
          <cell r="M114">
            <v>-1</v>
          </cell>
          <cell r="N114" t="str">
            <v>متجاوز الحد الائتماني</v>
          </cell>
          <cell r="O114" t="str">
            <v>متجاوز الفترة الائتمانية بمبلغ 671.00</v>
          </cell>
        </row>
        <row r="115">
          <cell r="A115" t="str">
            <v>LB08</v>
          </cell>
          <cell r="B115" t="str">
            <v>LB2T002</v>
          </cell>
          <cell r="C115" t="str">
            <v>سعيد القحطاني - نقدي</v>
          </cell>
          <cell r="E115">
            <v>45078</v>
          </cell>
          <cell r="F115" t="str">
            <v>- Cash Basic -</v>
          </cell>
          <cell r="G115">
            <v>0</v>
          </cell>
          <cell r="H115">
            <v>-8.25</v>
          </cell>
          <cell r="I115">
            <v>-8.25</v>
          </cell>
          <cell r="J115">
            <v>75</v>
          </cell>
          <cell r="K115">
            <v>0</v>
          </cell>
          <cell r="L115" t="str">
            <v>طارق الزحيلي من 01.06.2023 الى LB08</v>
          </cell>
          <cell r="M115">
            <v>-1</v>
          </cell>
          <cell r="N115" t="str">
            <v>غير متجاوز الحد الائتماني</v>
          </cell>
          <cell r="O115" t="str">
            <v>غير متجاوز الفترة الائتمانية</v>
          </cell>
        </row>
        <row r="116">
          <cell r="A116" t="str">
            <v>LB08</v>
          </cell>
          <cell r="B116" t="str">
            <v>LB2T003</v>
          </cell>
          <cell r="C116" t="str">
            <v>مؤسسة بيوت الاصالة للمقاولات-نقدي</v>
          </cell>
          <cell r="D116" t="str">
            <v>302129871100003</v>
          </cell>
          <cell r="E116">
            <v>45134</v>
          </cell>
          <cell r="F116" t="str">
            <v>- Cash Basic -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 t="str">
            <v>طارق الزحيلي من 27.07.2023 الى LB08</v>
          </cell>
          <cell r="M116">
            <v>-1</v>
          </cell>
          <cell r="N116" t="str">
            <v>غير متجاوز الحد الائتماني</v>
          </cell>
          <cell r="O116" t="str">
            <v>غير متجاوز الفترة الائتمانية</v>
          </cell>
        </row>
        <row r="117">
          <cell r="A117" t="str">
            <v>LB08</v>
          </cell>
          <cell r="B117" t="str">
            <v>LB2T004</v>
          </cell>
          <cell r="C117" t="str">
            <v>خالد عبدالرحمن فلاته - نقدي</v>
          </cell>
          <cell r="E117">
            <v>45153</v>
          </cell>
          <cell r="F117" t="str">
            <v>- Cash Basic -</v>
          </cell>
          <cell r="G117">
            <v>0</v>
          </cell>
          <cell r="H117">
            <v>0.57999999999999996</v>
          </cell>
          <cell r="I117">
            <v>0</v>
          </cell>
          <cell r="J117">
            <v>0</v>
          </cell>
          <cell r="K117">
            <v>0</v>
          </cell>
          <cell r="L117" t="str">
            <v>طارق الزحيلي من 15.08.2023 الى LB08</v>
          </cell>
          <cell r="M117">
            <v>-1</v>
          </cell>
          <cell r="N117" t="str">
            <v>غير متجاوز الحد الائتماني</v>
          </cell>
          <cell r="O117" t="str">
            <v>غير متجاوز الفترة الائتمانية</v>
          </cell>
        </row>
        <row r="118">
          <cell r="A118" t="str">
            <v>LB08</v>
          </cell>
          <cell r="B118" t="str">
            <v>LB2T005</v>
          </cell>
          <cell r="C118" t="str">
            <v>نايف سليماني على - نقدي</v>
          </cell>
          <cell r="E118">
            <v>45158</v>
          </cell>
          <cell r="F118" t="str">
            <v>- Cash Basic -</v>
          </cell>
          <cell r="G118">
            <v>0</v>
          </cell>
          <cell r="H118">
            <v>0.26</v>
          </cell>
          <cell r="I118">
            <v>0</v>
          </cell>
          <cell r="J118">
            <v>0</v>
          </cell>
          <cell r="K118">
            <v>0</v>
          </cell>
          <cell r="L118" t="str">
            <v>طارق الزحيلي من 20.08.2023 الى LB08</v>
          </cell>
          <cell r="M118">
            <v>-1</v>
          </cell>
          <cell r="N118" t="str">
            <v>غير متجاوز الحد الائتماني</v>
          </cell>
          <cell r="O118" t="str">
            <v>غير متجاوز الفترة الائتمانية</v>
          </cell>
        </row>
        <row r="119">
          <cell r="A119" t="str">
            <v>CS01</v>
          </cell>
          <cell r="B119" t="str">
            <v>LB40001</v>
          </cell>
          <cell r="C119" t="str">
            <v>مؤسسة تراث الانارة للادوات الكهربائية- نقدي</v>
          </cell>
          <cell r="D119" t="str">
            <v>300051621100003</v>
          </cell>
          <cell r="E119">
            <v>44573</v>
          </cell>
          <cell r="F119" t="str">
            <v>- Cash Basic -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 t="str">
            <v>فراس الرشيدي من 12.01.2022 الى 01.04.2023 LB05 / محمود رمضان من 01.04.2023 الى CS01</v>
          </cell>
          <cell r="M119">
            <v>-1</v>
          </cell>
          <cell r="N119" t="str">
            <v>غير متجاوز الحد الائتماني</v>
          </cell>
          <cell r="O119" t="str">
            <v>غير متجاوز الفترة الائتمانية</v>
          </cell>
        </row>
        <row r="120">
          <cell r="A120" t="str">
            <v>CS01</v>
          </cell>
          <cell r="B120" t="str">
            <v>LB40006</v>
          </cell>
          <cell r="C120" t="str">
            <v>عميل بضمان المندوب LB05</v>
          </cell>
          <cell r="E120">
            <v>44649</v>
          </cell>
          <cell r="F120" t="str">
            <v>- Cash Basic -</v>
          </cell>
          <cell r="G120">
            <v>0</v>
          </cell>
          <cell r="H120">
            <v>2772.02</v>
          </cell>
          <cell r="I120">
            <v>2772.02</v>
          </cell>
          <cell r="J120">
            <v>454</v>
          </cell>
          <cell r="K120">
            <v>-2772.02</v>
          </cell>
          <cell r="L120" t="str">
            <v>فراس الرشيدي من 29.03.2022 الى 01.04.2023 LB05 / محمود رمضان من 01.04.2023 الى CS01</v>
          </cell>
          <cell r="M120">
            <v>-1</v>
          </cell>
          <cell r="N120" t="str">
            <v>متجاوز الحد الائتماني</v>
          </cell>
          <cell r="O120" t="str">
            <v>متجاوز الفترة الائتمانية بمبلغ 2,772.02</v>
          </cell>
        </row>
        <row r="121">
          <cell r="A121" t="str">
            <v>CS01</v>
          </cell>
          <cell r="B121" t="str">
            <v>LB60001</v>
          </cell>
          <cell r="C121" t="str">
            <v>شركة حسن عبدالله المهناء للتجارة</v>
          </cell>
          <cell r="D121" t="str">
            <v>311221420300003</v>
          </cell>
          <cell r="E121">
            <v>44689</v>
          </cell>
          <cell r="F121" t="str">
            <v>60 Days</v>
          </cell>
          <cell r="G121">
            <v>20000</v>
          </cell>
          <cell r="H121">
            <v>1186.8399999999999</v>
          </cell>
          <cell r="I121">
            <v>1186.8399999999999</v>
          </cell>
          <cell r="J121">
            <v>273</v>
          </cell>
          <cell r="K121">
            <v>18813.16</v>
          </cell>
          <cell r="L121" t="str">
            <v>فراس الرشيدي من 08.05.2022 الى 01.04.2023 LB05 / محمود رمضان من 01.04.2023 الى CS01</v>
          </cell>
          <cell r="M121">
            <v>4</v>
          </cell>
          <cell r="N121" t="str">
            <v>غير متجاوز الحد الائتماني</v>
          </cell>
          <cell r="O121" t="str">
            <v>متجاوز الفترة الائتمانية بمبلغ 1,186.84</v>
          </cell>
        </row>
        <row r="122">
          <cell r="A122" t="str">
            <v>CS01</v>
          </cell>
          <cell r="B122" t="str">
            <v>LB60002</v>
          </cell>
          <cell r="C122" t="str">
            <v>شركة سلطان سليمان السلطان وشركاه - نقدي</v>
          </cell>
          <cell r="D122" t="str">
            <v>300538203200003</v>
          </cell>
          <cell r="E122">
            <v>44690</v>
          </cell>
          <cell r="F122" t="str">
            <v>60 Days</v>
          </cell>
          <cell r="G122">
            <v>0</v>
          </cell>
          <cell r="H122">
            <v>-533.72</v>
          </cell>
          <cell r="I122">
            <v>-533.72</v>
          </cell>
          <cell r="J122">
            <v>314</v>
          </cell>
          <cell r="K122">
            <v>0</v>
          </cell>
          <cell r="L122" t="str">
            <v>فراس الرشيدي من 09.05.2022 الى 01.04.2023 LB05 / محمود رمضان من 01.04.2023 الى CS01</v>
          </cell>
          <cell r="M122">
            <v>4</v>
          </cell>
          <cell r="N122" t="str">
            <v>غير متجاوز الحد الائتماني</v>
          </cell>
          <cell r="O122" t="str">
            <v>غير متجاوز الفترة الائتمانية</v>
          </cell>
        </row>
        <row r="123">
          <cell r="A123" t="str">
            <v>CS01</v>
          </cell>
          <cell r="B123" t="str">
            <v>LB60003</v>
          </cell>
          <cell r="C123" t="str">
            <v>مؤسسة اسرار البناء للادوات الصحية- نقدي</v>
          </cell>
          <cell r="D123" t="str">
            <v>310767524100003</v>
          </cell>
          <cell r="E123">
            <v>44696</v>
          </cell>
          <cell r="F123" t="str">
            <v>60 Days</v>
          </cell>
          <cell r="G123">
            <v>0</v>
          </cell>
          <cell r="H123">
            <v>51.65</v>
          </cell>
          <cell r="I123">
            <v>51.65</v>
          </cell>
          <cell r="J123">
            <v>469</v>
          </cell>
          <cell r="K123">
            <v>-51.65</v>
          </cell>
          <cell r="L123" t="str">
            <v>فراس الرشيدي من 15.05.2022 الى 01.04.2023 LB05 / محمود رمضان من 01.04.2023 الى CS01</v>
          </cell>
          <cell r="M123">
            <v>4</v>
          </cell>
          <cell r="N123" t="str">
            <v>متجاوز الحد الائتماني</v>
          </cell>
          <cell r="O123" t="str">
            <v>متجاوز الفترة الائتمانية بمبلغ 51.65</v>
          </cell>
        </row>
        <row r="124">
          <cell r="A124" t="str">
            <v>CS01</v>
          </cell>
          <cell r="B124" t="str">
            <v>LB60005</v>
          </cell>
          <cell r="C124" t="str">
            <v>مؤسسة صالح عبدالرحمن التركي للمقاولات- نقدي</v>
          </cell>
          <cell r="D124" t="str">
            <v>300442786200003</v>
          </cell>
          <cell r="E124">
            <v>44699</v>
          </cell>
          <cell r="F124" t="str">
            <v>- Cash Basic -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 t="str">
            <v>فراس الرشيدي من 18.05.2022 الى 01.04.2023 LB05 / محمود رمضان من 01.04.2023 الى CS01</v>
          </cell>
          <cell r="M124">
            <v>-1</v>
          </cell>
          <cell r="N124" t="str">
            <v>غير متجاوز الحد الائتماني</v>
          </cell>
          <cell r="O124" t="str">
            <v>غير متجاوز الفترة الائتمانية</v>
          </cell>
        </row>
        <row r="125">
          <cell r="A125" t="str">
            <v>CS01</v>
          </cell>
          <cell r="B125" t="str">
            <v>LB60010</v>
          </cell>
          <cell r="C125" t="str">
            <v>مؤسسة مملكة الانوار للتجارة</v>
          </cell>
          <cell r="D125" t="str">
            <v>301003771500003</v>
          </cell>
          <cell r="E125">
            <v>44721</v>
          </cell>
          <cell r="F125" t="str">
            <v>60 Days</v>
          </cell>
          <cell r="G125">
            <v>30000</v>
          </cell>
          <cell r="H125">
            <v>200.08</v>
          </cell>
          <cell r="I125">
            <v>0</v>
          </cell>
          <cell r="J125">
            <v>0</v>
          </cell>
          <cell r="K125">
            <v>30000</v>
          </cell>
          <cell r="L125" t="str">
            <v>فراس الرشيدي من 09.06.2022 الى 01.04.2023 LB05 / محمود رمضان من 01.04.2023 الى CS01</v>
          </cell>
          <cell r="M125">
            <v>4</v>
          </cell>
          <cell r="N125" t="str">
            <v>غير متجاوز الحد الائتماني</v>
          </cell>
          <cell r="O125" t="str">
            <v>غير متجاوز الفترة الائتمانية</v>
          </cell>
        </row>
        <row r="126">
          <cell r="A126" t="str">
            <v>CS01</v>
          </cell>
          <cell r="B126" t="str">
            <v>LB60011</v>
          </cell>
          <cell r="C126" t="str">
            <v>مؤسسة محمد صالح الثويني التجارية</v>
          </cell>
          <cell r="D126" t="str">
            <v>300422761700003</v>
          </cell>
          <cell r="E126">
            <v>44756</v>
          </cell>
          <cell r="F126" t="str">
            <v>60 Days</v>
          </cell>
          <cell r="G126">
            <v>35000</v>
          </cell>
          <cell r="H126">
            <v>152.66999999999999</v>
          </cell>
          <cell r="I126">
            <v>152.66999999999999</v>
          </cell>
          <cell r="J126">
            <v>182</v>
          </cell>
          <cell r="K126">
            <v>34847.33</v>
          </cell>
          <cell r="L126" t="str">
            <v>فراس الرشيدي من 14.07.2022 الى 01.04.2023 LB05 / محمود رمضان من 01.04.2023 الى CS01</v>
          </cell>
          <cell r="M126">
            <v>4</v>
          </cell>
          <cell r="N126" t="str">
            <v>غير متجاوز الحد الائتماني</v>
          </cell>
          <cell r="O126" t="str">
            <v>متجاوز الفترة الائتمانية بمبلغ 152.67</v>
          </cell>
        </row>
        <row r="127">
          <cell r="A127" t="str">
            <v>CS01</v>
          </cell>
          <cell r="B127" t="str">
            <v>LB60012</v>
          </cell>
          <cell r="C127" t="str">
            <v>مؤسسة حسن عجلان العجلان التجارية</v>
          </cell>
          <cell r="D127" t="str">
            <v>301065568900003</v>
          </cell>
          <cell r="E127">
            <v>44772</v>
          </cell>
          <cell r="F127" t="str">
            <v>60 Days</v>
          </cell>
          <cell r="G127">
            <v>25000</v>
          </cell>
          <cell r="H127">
            <v>-0.04</v>
          </cell>
          <cell r="I127">
            <v>-0.04</v>
          </cell>
          <cell r="J127">
            <v>230</v>
          </cell>
          <cell r="K127">
            <v>25000</v>
          </cell>
          <cell r="L127" t="str">
            <v>فراس الرشيدي من 30.07.2022 الى 01.04.2023 LB05 / محمود رمضان من 01.04.2023 الى CS01</v>
          </cell>
          <cell r="M127">
            <v>4</v>
          </cell>
          <cell r="N127" t="str">
            <v>غير متجاوز الحد الائتماني</v>
          </cell>
          <cell r="O127" t="str">
            <v>غير متجاوز الفترة الائتمانية</v>
          </cell>
        </row>
        <row r="128">
          <cell r="A128" t="str">
            <v>CS01</v>
          </cell>
          <cell r="B128" t="str">
            <v>LB60013</v>
          </cell>
          <cell r="C128" t="str">
            <v>مؤسسة مبارك بن حمد بن عبدالرحمن الحميد التجارية</v>
          </cell>
          <cell r="D128" t="str">
            <v>300505056600003</v>
          </cell>
          <cell r="E128">
            <v>44807</v>
          </cell>
          <cell r="F128" t="str">
            <v>60 Days</v>
          </cell>
          <cell r="G128">
            <v>40000</v>
          </cell>
          <cell r="H128">
            <v>11030.43</v>
          </cell>
          <cell r="I128">
            <v>104.97</v>
          </cell>
          <cell r="J128">
            <v>89</v>
          </cell>
          <cell r="K128">
            <v>28969.57</v>
          </cell>
          <cell r="L128" t="str">
            <v>فراس الرشيدي من 03.09.2022 الى 01.04.2023 LB05 / محمود رمضان من 01.04.2023 الى CS01</v>
          </cell>
          <cell r="M128">
            <v>4</v>
          </cell>
          <cell r="N128" t="str">
            <v>غير متجاوز الحد الائتماني</v>
          </cell>
          <cell r="O128" t="str">
            <v>متجاوز الفترة الائتمانية بمبلغ 104.97</v>
          </cell>
        </row>
        <row r="129">
          <cell r="A129" t="str">
            <v>CS01</v>
          </cell>
          <cell r="B129" t="str">
            <v>LB60014</v>
          </cell>
          <cell r="C129" t="str">
            <v>مؤسسة كهرباء الريان التجارية</v>
          </cell>
          <cell r="D129" t="str">
            <v>311225935200003</v>
          </cell>
          <cell r="E129">
            <v>44819</v>
          </cell>
          <cell r="F129" t="str">
            <v>60 Days</v>
          </cell>
          <cell r="G129">
            <v>25000</v>
          </cell>
          <cell r="H129">
            <v>-922.13</v>
          </cell>
          <cell r="I129">
            <v>0</v>
          </cell>
          <cell r="J129">
            <v>0</v>
          </cell>
          <cell r="K129">
            <v>25000</v>
          </cell>
          <cell r="L129" t="str">
            <v>فراس الرشيدي من 15.09.2022 الى 01.04.2023 LB05 / محمود رمضان من 01.04.2023 الى CS01</v>
          </cell>
          <cell r="M129">
            <v>4</v>
          </cell>
          <cell r="N129" t="str">
            <v>غير متجاوز الحد الائتماني</v>
          </cell>
          <cell r="O129" t="str">
            <v>غير متجاوز الفترة الائتمانية</v>
          </cell>
        </row>
        <row r="130">
          <cell r="A130" t="str">
            <v>CS01</v>
          </cell>
          <cell r="B130" t="str">
            <v>LB60015</v>
          </cell>
          <cell r="C130" t="str">
            <v>محل عبدالرحمن سليمان السعد للادوات الكهربائية</v>
          </cell>
          <cell r="D130" t="str">
            <v>300944275800003</v>
          </cell>
          <cell r="E130">
            <v>44830</v>
          </cell>
          <cell r="F130" t="str">
            <v>60 Days</v>
          </cell>
          <cell r="G130">
            <v>60000</v>
          </cell>
          <cell r="H130">
            <v>11271.71</v>
          </cell>
          <cell r="I130">
            <v>8534.7099999999991</v>
          </cell>
          <cell r="J130">
            <v>101</v>
          </cell>
          <cell r="K130">
            <v>48728.29</v>
          </cell>
          <cell r="L130" t="str">
            <v>فراس الرشيدي من 26.09.2022 الى 01.04.2023 LB05 / محمود رمضان من 01.04.2023 الى CS01</v>
          </cell>
          <cell r="M130">
            <v>4</v>
          </cell>
          <cell r="N130" t="str">
            <v>غير متجاوز الحد الائتماني</v>
          </cell>
          <cell r="O130" t="str">
            <v>متجاوز الفترة الائتمانية بمبلغ 8,534.71</v>
          </cell>
        </row>
        <row r="131">
          <cell r="A131" t="str">
            <v>CS01</v>
          </cell>
          <cell r="B131" t="str">
            <v>LB60016</v>
          </cell>
          <cell r="C131" t="str">
            <v>مؤسسة عبدالعزيز حسن المقبل للتجارة</v>
          </cell>
          <cell r="D131" t="str">
            <v>300580958400003</v>
          </cell>
          <cell r="E131">
            <v>44865</v>
          </cell>
          <cell r="F131" t="str">
            <v>60 Days</v>
          </cell>
          <cell r="G131">
            <v>25000</v>
          </cell>
          <cell r="H131">
            <v>0.15</v>
          </cell>
          <cell r="I131">
            <v>0.15</v>
          </cell>
          <cell r="J131">
            <v>300</v>
          </cell>
          <cell r="K131">
            <v>24999.85</v>
          </cell>
          <cell r="L131" t="str">
            <v>فراس الرشيدي من 31.10.2022 الى 01.04.2023 LB05 / محمود رمضان من 01.04.2023 الى CS01</v>
          </cell>
          <cell r="M131">
            <v>4</v>
          </cell>
          <cell r="N131" t="str">
            <v>غير متجاوز الحد الائتماني</v>
          </cell>
          <cell r="O131" t="str">
            <v>متجاوز الفترة الائتمانية بمبلغ 0.15</v>
          </cell>
        </row>
        <row r="132">
          <cell r="A132" t="str">
            <v>CS01</v>
          </cell>
          <cell r="B132" t="str">
            <v>LB60017</v>
          </cell>
          <cell r="C132" t="str">
            <v>مجموعة صالح محمد صالح الخليفي التجارية -نقدي</v>
          </cell>
          <cell r="D132" t="str">
            <v>302205665500003</v>
          </cell>
          <cell r="E132">
            <v>44892</v>
          </cell>
          <cell r="F132" t="str">
            <v>- Cash Basic -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 t="str">
            <v>فراس الرشيدي من 27.11.2022 الى 01.04.2023 LB05 / محمود رمضان من 01.04.2023 الى CS01</v>
          </cell>
          <cell r="M132">
            <v>-1</v>
          </cell>
          <cell r="N132" t="str">
            <v>غير متجاوز الحد الائتماني</v>
          </cell>
          <cell r="O132" t="str">
            <v>غير متجاوز الفترة الائتمانية</v>
          </cell>
        </row>
        <row r="133">
          <cell r="A133" t="str">
            <v>CS02</v>
          </cell>
          <cell r="B133" t="str">
            <v>LB70001</v>
          </cell>
          <cell r="C133" t="str">
            <v>مؤسسة عبدالعزيز يوسف بن عبده حزام للتجارة</v>
          </cell>
          <cell r="D133" t="str">
            <v>310273645200003</v>
          </cell>
          <cell r="E133">
            <v>44590</v>
          </cell>
          <cell r="F133" t="str">
            <v>60 Days</v>
          </cell>
          <cell r="G133">
            <v>150000</v>
          </cell>
          <cell r="H133">
            <v>15481.97</v>
          </cell>
          <cell r="I133">
            <v>3553.69</v>
          </cell>
          <cell r="J133">
            <v>71</v>
          </cell>
          <cell r="K133">
            <v>134518.03</v>
          </cell>
          <cell r="L133" t="str">
            <v>عبد السلام قطيني من 29.01.2022 الى 01.05.2023 LB03 / محمد رمضان  من 01.05.2023 الى CS02</v>
          </cell>
          <cell r="M133">
            <v>4</v>
          </cell>
          <cell r="N133" t="str">
            <v>غير متجاوز الحد الائتماني</v>
          </cell>
          <cell r="O133" t="str">
            <v>متجاوز الفترة الائتمانية بمبلغ 3,553.69</v>
          </cell>
        </row>
        <row r="134">
          <cell r="A134" t="str">
            <v>CS02</v>
          </cell>
          <cell r="B134" t="str">
            <v>LB70002</v>
          </cell>
          <cell r="C134" t="str">
            <v>شركة محفوظ المتحدة للتجارة- فرع جيزان</v>
          </cell>
          <cell r="D134" t="str">
            <v>311030439900003</v>
          </cell>
          <cell r="E134">
            <v>44635</v>
          </cell>
          <cell r="F134" t="str">
            <v>60 Days</v>
          </cell>
          <cell r="G134">
            <v>100000</v>
          </cell>
          <cell r="H134">
            <v>10173.629999999999</v>
          </cell>
          <cell r="I134">
            <v>1398.03</v>
          </cell>
          <cell r="J134">
            <v>145</v>
          </cell>
          <cell r="K134">
            <v>89826.37</v>
          </cell>
          <cell r="L134" t="str">
            <v>عبد السلام قطيني من 15.03.2022 الى 01.05.2023 LB03 / محمد رمضان  من 01.05.2023 الى CS02</v>
          </cell>
          <cell r="M134">
            <v>4</v>
          </cell>
          <cell r="N134" t="str">
            <v>غير متجاوز الحد الائتماني</v>
          </cell>
          <cell r="O134" t="str">
            <v>متجاوز الفترة الائتمانية بمبلغ 1,398.03</v>
          </cell>
        </row>
        <row r="135">
          <cell r="A135" t="str">
            <v>CS02</v>
          </cell>
          <cell r="B135" t="str">
            <v>LB70003</v>
          </cell>
          <cell r="C135" t="str">
            <v>مؤسسة حسين محمد حسن مبارك التجارية</v>
          </cell>
          <cell r="D135" t="str">
            <v>300979482100003</v>
          </cell>
          <cell r="E135">
            <v>44644</v>
          </cell>
          <cell r="F135" t="str">
            <v>60 Days</v>
          </cell>
          <cell r="G135">
            <v>50000</v>
          </cell>
          <cell r="H135">
            <v>14986.68</v>
          </cell>
          <cell r="I135">
            <v>14986.68</v>
          </cell>
          <cell r="J135">
            <v>521</v>
          </cell>
          <cell r="K135">
            <v>35013.32</v>
          </cell>
          <cell r="L135" t="str">
            <v>عبد السلام قطيني من 24.03.2022 الى 01.05.2023 LB03 / محمد رمضان  من 01.05.2023 الى CS02</v>
          </cell>
          <cell r="M135">
            <v>4</v>
          </cell>
          <cell r="N135" t="str">
            <v>غير متجاوز الحد الائتماني</v>
          </cell>
          <cell r="O135" t="str">
            <v>متجاوز الفترة الائتمانية بمبلغ 14,986.68</v>
          </cell>
        </row>
        <row r="136">
          <cell r="A136" t="str">
            <v>CS02</v>
          </cell>
          <cell r="B136" t="str">
            <v>LB70004</v>
          </cell>
          <cell r="C136" t="str">
            <v>شركة اركان الموسى للتجارة</v>
          </cell>
          <cell r="D136" t="str">
            <v>310811284500003</v>
          </cell>
          <cell r="E136">
            <v>44646</v>
          </cell>
          <cell r="F136" t="str">
            <v>60 Days</v>
          </cell>
          <cell r="G136">
            <v>250000</v>
          </cell>
          <cell r="H136">
            <v>-0.26</v>
          </cell>
          <cell r="I136">
            <v>-0.26</v>
          </cell>
          <cell r="J136">
            <v>120</v>
          </cell>
          <cell r="K136">
            <v>250000</v>
          </cell>
          <cell r="L136" t="str">
            <v>عبد السلام قطيني من 26.03.2022 الى 01.05.2023 LB03 / عمر الدبيب من 01.05.23 الى31.07.2023  CS14  / محمد رمضان من 01.08.2023 الى CS02</v>
          </cell>
          <cell r="M136">
            <v>4</v>
          </cell>
          <cell r="N136" t="str">
            <v>غير متجاوز الحد الائتماني</v>
          </cell>
          <cell r="O136" t="str">
            <v>غير متجاوز الفترة الائتمانية</v>
          </cell>
        </row>
        <row r="137">
          <cell r="A137" t="str">
            <v>LB03</v>
          </cell>
          <cell r="B137" t="str">
            <v>LB70005</v>
          </cell>
          <cell r="C137" t="str">
            <v>عميل بضمان المندوب LB03</v>
          </cell>
          <cell r="E137">
            <v>44649</v>
          </cell>
          <cell r="F137" t="str">
            <v>- Cash Basic -</v>
          </cell>
          <cell r="G137">
            <v>0</v>
          </cell>
          <cell r="H137">
            <v>6112.23</v>
          </cell>
          <cell r="I137">
            <v>6273.29</v>
          </cell>
          <cell r="J137">
            <v>494</v>
          </cell>
          <cell r="K137">
            <v>-6112.23</v>
          </cell>
          <cell r="L137" t="str">
            <v>عبد السلام قطيني من 29.03.2022 الى 01.05.2023 LB03 / عبد السلام قطيني من 01.05.2023 الى LB03</v>
          </cell>
          <cell r="M137">
            <v>-1</v>
          </cell>
          <cell r="N137" t="str">
            <v>متجاوز الحد الائتماني</v>
          </cell>
          <cell r="O137" t="str">
            <v>متجاوز الفترة الائتمانية بمبلغ 6,273.29</v>
          </cell>
        </row>
        <row r="138">
          <cell r="A138" t="str">
            <v>CS02</v>
          </cell>
          <cell r="B138" t="str">
            <v>LB70006</v>
          </cell>
          <cell r="C138" t="str">
            <v>مؤسسة التوريد الفوري للتجارة / فرع جيزان</v>
          </cell>
          <cell r="D138" t="str">
            <v>300024635700003</v>
          </cell>
          <cell r="E138">
            <v>44651</v>
          </cell>
          <cell r="F138" t="str">
            <v>60 Days</v>
          </cell>
          <cell r="G138">
            <v>50000</v>
          </cell>
          <cell r="H138">
            <v>19688.43</v>
          </cell>
          <cell r="I138">
            <v>18319.93</v>
          </cell>
          <cell r="J138">
            <v>119</v>
          </cell>
          <cell r="K138">
            <v>30311.57</v>
          </cell>
          <cell r="L138" t="str">
            <v>عبد السلام قطيني من 31.03.2022 الى 01.05.2023 LB03 / محمد رمضان  من 01.05.2023 الى CS02</v>
          </cell>
          <cell r="M138">
            <v>4</v>
          </cell>
          <cell r="N138" t="str">
            <v>غير متجاوز الحد الائتماني</v>
          </cell>
          <cell r="O138" t="str">
            <v>متجاوز الفترة الائتمانية بمبلغ 18,319.93</v>
          </cell>
        </row>
        <row r="139">
          <cell r="A139" t="str">
            <v>CS02</v>
          </cell>
          <cell r="B139" t="str">
            <v>LB70007</v>
          </cell>
          <cell r="C139" t="str">
            <v>مؤسسة فالح سعد حمود الحتارشة للتجارة</v>
          </cell>
          <cell r="D139" t="str">
            <v>300847198100003</v>
          </cell>
          <cell r="E139">
            <v>44651</v>
          </cell>
          <cell r="F139" t="str">
            <v>60 Days</v>
          </cell>
          <cell r="G139">
            <v>75000</v>
          </cell>
          <cell r="H139">
            <v>0</v>
          </cell>
          <cell r="I139">
            <v>0</v>
          </cell>
          <cell r="J139">
            <v>0</v>
          </cell>
          <cell r="K139">
            <v>75000</v>
          </cell>
          <cell r="L139" t="str">
            <v>عبد السلام قطيني من 31.03.2022 الى 01.05.2023 LB03 / محمد رمضان  من 01.05.2023 الى CS02</v>
          </cell>
          <cell r="M139">
            <v>4</v>
          </cell>
          <cell r="N139" t="str">
            <v>غير متجاوز الحد الائتماني</v>
          </cell>
          <cell r="O139" t="str">
            <v>غير متجاوز الفترة الائتمانية</v>
          </cell>
        </row>
        <row r="140">
          <cell r="A140" t="str">
            <v>CS02</v>
          </cell>
          <cell r="B140" t="str">
            <v>LB70008</v>
          </cell>
          <cell r="C140" t="str">
            <v>مؤسسة محمد عمر محمد الشريف للتجارة</v>
          </cell>
          <cell r="D140" t="str">
            <v>310548352800003</v>
          </cell>
          <cell r="E140">
            <v>44723</v>
          </cell>
          <cell r="F140" t="str">
            <v>60 Days</v>
          </cell>
          <cell r="G140">
            <v>50000</v>
          </cell>
          <cell r="H140">
            <v>4739.6400000000003</v>
          </cell>
          <cell r="I140">
            <v>4739.6400000000003</v>
          </cell>
          <cell r="J140">
            <v>372</v>
          </cell>
          <cell r="K140">
            <v>45260.36</v>
          </cell>
          <cell r="L140" t="str">
            <v>عبد السلام قطيني من 11.06.2022 الى 01.05.2023 LB03 / محمد رمضان  من 01.05.2023 الى CS02</v>
          </cell>
          <cell r="M140">
            <v>4</v>
          </cell>
          <cell r="N140" t="str">
            <v>غير متجاوز الحد الائتماني</v>
          </cell>
          <cell r="O140" t="str">
            <v>متجاوز الفترة الائتمانية بمبلغ 4,739.64</v>
          </cell>
        </row>
        <row r="141">
          <cell r="A141" t="str">
            <v>CS02</v>
          </cell>
          <cell r="B141" t="str">
            <v>LB70009</v>
          </cell>
          <cell r="E141">
            <v>44731</v>
          </cell>
          <cell r="F141" t="str">
            <v>- Cash Basic -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 t="str">
            <v>عبد السلام قطيني من 19.06.2022 الى 01.05.2023 LB03 / محمد رمضان  من 01.05.2023 الى CS02</v>
          </cell>
          <cell r="M141">
            <v>-1</v>
          </cell>
          <cell r="N141" t="str">
            <v>غير متجاوز الحد الائتماني</v>
          </cell>
          <cell r="O141" t="str">
            <v>غير متجاوز الفترة الائتمانية</v>
          </cell>
        </row>
        <row r="142">
          <cell r="A142" t="str">
            <v>CS02</v>
          </cell>
          <cell r="B142" t="str">
            <v>LB70010</v>
          </cell>
          <cell r="C142" t="str">
            <v>مؤسسة يوسف مسعود الشهراني التجارية</v>
          </cell>
          <cell r="D142" t="str">
            <v>300544084900003</v>
          </cell>
          <cell r="E142">
            <v>44740</v>
          </cell>
          <cell r="F142" t="str">
            <v>60 Days</v>
          </cell>
          <cell r="G142">
            <v>150000</v>
          </cell>
          <cell r="H142">
            <v>-0.13</v>
          </cell>
          <cell r="I142">
            <v>-0.13</v>
          </cell>
          <cell r="J142">
            <v>101</v>
          </cell>
          <cell r="K142">
            <v>150000</v>
          </cell>
          <cell r="L142" t="str">
            <v>عبد السلام قطيني من 28.06.2022 الى 01.05.2023 LB03 / عمر الدبيب من 01.05.23 الى31.07.2023  CS14  / محمد رمضان من 01.08.2023 الى CS12</v>
          </cell>
          <cell r="M142">
            <v>4</v>
          </cell>
          <cell r="N142" t="str">
            <v>غير متجاوز الحد الائتماني</v>
          </cell>
          <cell r="O142" t="str">
            <v>غير متجاوز الفترة الائتمانية</v>
          </cell>
        </row>
        <row r="143">
          <cell r="A143" t="str">
            <v>CS02</v>
          </cell>
          <cell r="B143" t="str">
            <v>LB70011</v>
          </cell>
          <cell r="C143" t="str">
            <v>شركة محفوظ المميز الرئيسي للتجارة</v>
          </cell>
          <cell r="D143" t="str">
            <v>311288866100003</v>
          </cell>
          <cell r="E143">
            <v>44740</v>
          </cell>
          <cell r="F143" t="str">
            <v>60 Days</v>
          </cell>
          <cell r="G143">
            <v>80000</v>
          </cell>
          <cell r="H143">
            <v>0.06</v>
          </cell>
          <cell r="I143">
            <v>0.06</v>
          </cell>
          <cell r="J143">
            <v>95</v>
          </cell>
          <cell r="K143">
            <v>79999.94</v>
          </cell>
          <cell r="L143" t="str">
            <v>عبد السلام قطيني من 28.06.2022 الى 01.05.2023 LB03 / محمد رمضان  من 01.05.2023 الى CS02</v>
          </cell>
          <cell r="M143">
            <v>4</v>
          </cell>
          <cell r="N143" t="str">
            <v>غير متجاوز الحد الائتماني</v>
          </cell>
          <cell r="O143" t="str">
            <v>متجاوز الفترة الائتمانية بمبلغ 0.06</v>
          </cell>
        </row>
        <row r="144">
          <cell r="A144" t="str">
            <v>CS02</v>
          </cell>
          <cell r="B144" t="str">
            <v>LB70012</v>
          </cell>
          <cell r="C144" t="str">
            <v>مؤسسة منارات البناء للتجارة</v>
          </cell>
          <cell r="D144" t="str">
            <v>310941447600003</v>
          </cell>
          <cell r="E144">
            <v>44740</v>
          </cell>
          <cell r="F144" t="str">
            <v>60 Days</v>
          </cell>
          <cell r="G144">
            <v>90000</v>
          </cell>
          <cell r="H144">
            <v>6274.64</v>
          </cell>
          <cell r="I144">
            <v>6274.64</v>
          </cell>
          <cell r="J144">
            <v>347</v>
          </cell>
          <cell r="K144">
            <v>83725.36</v>
          </cell>
          <cell r="L144" t="str">
            <v>عبد السلام قطيني من 28.06.2022 الى 01.05.2023 LB03 / محمد رمضان  من 01.05.2023 الى CS02</v>
          </cell>
          <cell r="M144">
            <v>4</v>
          </cell>
          <cell r="N144" t="str">
            <v>غير متجاوز الحد الائتماني</v>
          </cell>
          <cell r="O144" t="str">
            <v>متجاوز الفترة الائتمانية بمبلغ 6,274.64</v>
          </cell>
        </row>
        <row r="145">
          <cell r="A145" t="str">
            <v>CS02</v>
          </cell>
          <cell r="B145" t="str">
            <v>LB70013</v>
          </cell>
          <cell r="C145" t="str">
            <v>مؤسسة مرام عمر ابراهيم الكديسي لمواد البناء</v>
          </cell>
          <cell r="D145" t="str">
            <v>300829676200003</v>
          </cell>
          <cell r="E145">
            <v>44741</v>
          </cell>
          <cell r="F145" t="str">
            <v>60 Days</v>
          </cell>
          <cell r="G145">
            <v>90000</v>
          </cell>
          <cell r="H145">
            <v>6612.96</v>
          </cell>
          <cell r="I145">
            <v>6612.96</v>
          </cell>
          <cell r="J145">
            <v>423</v>
          </cell>
          <cell r="K145">
            <v>83387.039999999994</v>
          </cell>
          <cell r="L145" t="str">
            <v>عبد السلام قطيني من 29.06.2022 الى 01.05.2023 LB03 / محمد رمضان  من 01.05.2023 الى CS02</v>
          </cell>
          <cell r="M145">
            <v>4</v>
          </cell>
          <cell r="N145" t="str">
            <v>غير متجاوز الحد الائتماني</v>
          </cell>
          <cell r="O145" t="str">
            <v>متجاوز الفترة الائتمانية بمبلغ 6,612.96</v>
          </cell>
        </row>
        <row r="146">
          <cell r="A146" t="str">
            <v>CS02</v>
          </cell>
          <cell r="B146" t="str">
            <v>LB70014</v>
          </cell>
          <cell r="C146" t="str">
            <v>شركة محفوظ المتحدة للتجارة-فرع صبيا</v>
          </cell>
          <cell r="D146" t="str">
            <v>311030439900003</v>
          </cell>
          <cell r="E146">
            <v>44748</v>
          </cell>
          <cell r="F146" t="str">
            <v>60 Days</v>
          </cell>
          <cell r="G146">
            <v>100000</v>
          </cell>
          <cell r="H146">
            <v>12013.88</v>
          </cell>
          <cell r="I146">
            <v>0</v>
          </cell>
          <cell r="J146">
            <v>0</v>
          </cell>
          <cell r="K146">
            <v>100000</v>
          </cell>
          <cell r="L146" t="str">
            <v>عبد السلام قطيني من 06.07.2022 الى 01.05.2023 LB03 / محمد رمضان  من 01.05.2023 الى CS02</v>
          </cell>
          <cell r="M146">
            <v>4</v>
          </cell>
          <cell r="N146" t="str">
            <v>غير متجاوز الحد الائتماني</v>
          </cell>
          <cell r="O146" t="str">
            <v>غير متجاوز الفترة الائتمانية</v>
          </cell>
        </row>
        <row r="147">
          <cell r="A147" t="str">
            <v>CS02</v>
          </cell>
          <cell r="B147" t="str">
            <v>LB70015</v>
          </cell>
          <cell r="C147" t="str">
            <v>شركة محفوظ المتحدة للتجارة-فرع أبو عريش</v>
          </cell>
          <cell r="D147" t="str">
            <v>311030439900003</v>
          </cell>
          <cell r="E147">
            <v>44748</v>
          </cell>
          <cell r="F147" t="str">
            <v>60 Days</v>
          </cell>
          <cell r="G147">
            <v>100000</v>
          </cell>
          <cell r="H147">
            <v>0</v>
          </cell>
          <cell r="I147">
            <v>0</v>
          </cell>
          <cell r="J147">
            <v>0</v>
          </cell>
          <cell r="K147">
            <v>100000</v>
          </cell>
          <cell r="L147" t="str">
            <v>عبد السلام قطيني من 06.07.2022 الى 01.05.2023 LB03 / محمد رمضان  من 01.05.2023 الى CS02</v>
          </cell>
          <cell r="M147">
            <v>4</v>
          </cell>
          <cell r="N147" t="str">
            <v>غير متجاوز الحد الائتماني</v>
          </cell>
          <cell r="O147" t="str">
            <v>غير متجاوز الفترة الائتمانية</v>
          </cell>
        </row>
        <row r="148">
          <cell r="A148" t="str">
            <v>CS02</v>
          </cell>
          <cell r="B148" t="str">
            <v>LB70016</v>
          </cell>
          <cell r="C148" t="str">
            <v>شركة محفوظ المتحدة للتجارة-فرع الدرب</v>
          </cell>
          <cell r="D148" t="str">
            <v>311030439900003</v>
          </cell>
          <cell r="E148">
            <v>44748</v>
          </cell>
          <cell r="F148" t="str">
            <v>60 Days</v>
          </cell>
          <cell r="G148">
            <v>100000</v>
          </cell>
          <cell r="H148">
            <v>0</v>
          </cell>
          <cell r="I148">
            <v>0</v>
          </cell>
          <cell r="J148">
            <v>0</v>
          </cell>
          <cell r="K148">
            <v>100000</v>
          </cell>
          <cell r="L148" t="str">
            <v>عبد السلام قطيني من 06.07.2022 الى 01.05.2023 LB03 / محمد رمضان  من 01.05.2023 الى CS02</v>
          </cell>
          <cell r="M148">
            <v>4</v>
          </cell>
          <cell r="N148" t="str">
            <v>غير متجاوز الحد الائتماني</v>
          </cell>
          <cell r="O148" t="str">
            <v>غير متجاوز الفترة الائتمانية</v>
          </cell>
        </row>
        <row r="149">
          <cell r="A149" t="str">
            <v>CS02</v>
          </cell>
          <cell r="B149" t="str">
            <v>LB70017</v>
          </cell>
          <cell r="C149" t="str">
            <v>شركة محفوظ المتحدة للتجارة-فرع صامطة</v>
          </cell>
          <cell r="D149" t="str">
            <v>311030439900003</v>
          </cell>
          <cell r="E149">
            <v>44748</v>
          </cell>
          <cell r="F149" t="str">
            <v>60 Days</v>
          </cell>
          <cell r="G149">
            <v>100000</v>
          </cell>
          <cell r="H149">
            <v>0</v>
          </cell>
          <cell r="I149">
            <v>0</v>
          </cell>
          <cell r="J149">
            <v>0</v>
          </cell>
          <cell r="K149">
            <v>100000</v>
          </cell>
          <cell r="L149" t="str">
            <v>عبد السلام قطيني من 06.07.2022 الى 01.05.2023 LB03 / محمد رمضان  من 01.05.2023 الى CS02</v>
          </cell>
          <cell r="M149">
            <v>4</v>
          </cell>
          <cell r="N149" t="str">
            <v>غير متجاوز الحد الائتماني</v>
          </cell>
          <cell r="O149" t="str">
            <v>غير متجاوز الفترة الائتمانية</v>
          </cell>
        </row>
        <row r="150">
          <cell r="A150" t="str">
            <v>CS02</v>
          </cell>
          <cell r="B150" t="str">
            <v>LB70018</v>
          </cell>
          <cell r="C150" t="str">
            <v>شركة محفوظ المتحدة للتجارة-فرع العيدابي</v>
          </cell>
          <cell r="D150" t="str">
            <v>311030439900003</v>
          </cell>
          <cell r="E150">
            <v>44748</v>
          </cell>
          <cell r="F150" t="str">
            <v>60 Days</v>
          </cell>
          <cell r="G150">
            <v>100000</v>
          </cell>
          <cell r="H150">
            <v>0</v>
          </cell>
          <cell r="I150">
            <v>0</v>
          </cell>
          <cell r="J150">
            <v>0</v>
          </cell>
          <cell r="K150">
            <v>100000</v>
          </cell>
          <cell r="L150" t="str">
            <v>عبد السلام قطيني من 06.07.2022 الى 01.05.2023 LB03 / محمد رمضان  من 01.05.2023 الى CS02</v>
          </cell>
          <cell r="M150">
            <v>4</v>
          </cell>
          <cell r="N150" t="str">
            <v>غير متجاوز الحد الائتماني</v>
          </cell>
          <cell r="O150" t="str">
            <v>غير متجاوز الفترة الائتمانية</v>
          </cell>
        </row>
        <row r="151">
          <cell r="A151" t="str">
            <v>CS02</v>
          </cell>
          <cell r="B151" t="str">
            <v>LB70019</v>
          </cell>
          <cell r="C151" t="str">
            <v>مؤسسة العاصمة الرائدة- نقدي</v>
          </cell>
          <cell r="D151" t="str">
            <v>300550874100003</v>
          </cell>
          <cell r="E151">
            <v>44817</v>
          </cell>
          <cell r="F151" t="str">
            <v>- Cash Basic -</v>
          </cell>
          <cell r="G151">
            <v>0</v>
          </cell>
          <cell r="H151">
            <v>-0.13</v>
          </cell>
          <cell r="I151">
            <v>-0.13</v>
          </cell>
          <cell r="J151">
            <v>348</v>
          </cell>
          <cell r="K151">
            <v>0</v>
          </cell>
          <cell r="L151" t="str">
            <v>عبد السلام قطيني من 13.09.2022 الى 01.05.2023 LB03 / عمر الدبيب من 01.05.23 الى31.07.2023  CS14  / محمد رمضان من 01.08.2023 الى CS12</v>
          </cell>
          <cell r="M151">
            <v>-1</v>
          </cell>
          <cell r="N151" t="str">
            <v>غير متجاوز الحد الائتماني</v>
          </cell>
          <cell r="O151" t="str">
            <v>غير متجاوز الفترة الائتمانية</v>
          </cell>
        </row>
        <row r="152">
          <cell r="A152" t="str">
            <v>CS02</v>
          </cell>
          <cell r="B152" t="str">
            <v>LB70020</v>
          </cell>
          <cell r="C152" t="str">
            <v>مؤسسة جملة الدائر لمواد البناء</v>
          </cell>
          <cell r="D152" t="str">
            <v>311029147100003</v>
          </cell>
          <cell r="E152">
            <v>44863</v>
          </cell>
          <cell r="F152" t="str">
            <v>60 Days</v>
          </cell>
          <cell r="G152">
            <v>100000</v>
          </cell>
          <cell r="H152">
            <v>29393.42</v>
          </cell>
          <cell r="I152">
            <v>29393.42</v>
          </cell>
          <cell r="J152">
            <v>258</v>
          </cell>
          <cell r="K152">
            <v>70606.58</v>
          </cell>
          <cell r="L152" t="str">
            <v>عبد السلام قطيني من 29.10.2022 الى 01.05.2023 LB03 / محمد رمضان  من 01.05.2023 الى CS02</v>
          </cell>
          <cell r="M152">
            <v>4</v>
          </cell>
          <cell r="N152" t="str">
            <v>غير متجاوز الحد الائتماني</v>
          </cell>
          <cell r="O152" t="str">
            <v>متجاوز الفترة الائتمانية بمبلغ 29,393.42</v>
          </cell>
        </row>
        <row r="153">
          <cell r="A153" t="str">
            <v>CS02</v>
          </cell>
          <cell r="B153" t="str">
            <v>LB70021</v>
          </cell>
          <cell r="C153" t="str">
            <v>مؤسسة انارة الخميس التجارية</v>
          </cell>
          <cell r="D153" t="str">
            <v>310791775700003</v>
          </cell>
          <cell r="E153">
            <v>44873</v>
          </cell>
          <cell r="F153" t="str">
            <v>60 Days</v>
          </cell>
          <cell r="G153">
            <v>30000</v>
          </cell>
          <cell r="H153">
            <v>9621.84</v>
          </cell>
          <cell r="I153">
            <v>9621.84</v>
          </cell>
          <cell r="J153">
            <v>283</v>
          </cell>
          <cell r="K153">
            <v>20378.16</v>
          </cell>
          <cell r="L153" t="str">
            <v>عبد السلام قطيني من 13.09.2022 الى 01.05.2023 LB03 / عمر الدبيب من 01.05.23 الى31.07.2023  CS14  / محمد رمضان من 01.08.2023 الى CS12</v>
          </cell>
          <cell r="M153">
            <v>4</v>
          </cell>
          <cell r="N153" t="str">
            <v>غير متجاوز الحد الائتماني</v>
          </cell>
          <cell r="O153" t="str">
            <v>متجاوز الفترة الائتمانية بمبلغ 9,621.84</v>
          </cell>
        </row>
        <row r="154">
          <cell r="A154" t="str">
            <v>CS02</v>
          </cell>
          <cell r="B154" t="str">
            <v>LB70022</v>
          </cell>
          <cell r="C154" t="str">
            <v>مؤسسة حمود محمد احمد عواجي للتجارة</v>
          </cell>
          <cell r="D154" t="str">
            <v>300847537400003</v>
          </cell>
          <cell r="E154">
            <v>44912</v>
          </cell>
          <cell r="F154" t="str">
            <v>60 Days</v>
          </cell>
          <cell r="G154">
            <v>50000</v>
          </cell>
          <cell r="H154">
            <v>0.74</v>
          </cell>
          <cell r="I154">
            <v>0.74</v>
          </cell>
          <cell r="J154">
            <v>188</v>
          </cell>
          <cell r="K154">
            <v>49999.26</v>
          </cell>
          <cell r="L154" t="str">
            <v>عبد السلام قطيني من 17.12.2022 الى 01.05.2023 LB03 / محمد رمضان  من 01.05.2023 الى CS02</v>
          </cell>
          <cell r="M154">
            <v>4</v>
          </cell>
          <cell r="N154" t="str">
            <v>غير متجاوز الحد الائتماني</v>
          </cell>
          <cell r="O154" t="str">
            <v>متجاوز الفترة الائتمانية بمبلغ 0.74</v>
          </cell>
        </row>
        <row r="155">
          <cell r="A155" t="str">
            <v>CS02</v>
          </cell>
          <cell r="B155" t="str">
            <v>LB70023</v>
          </cell>
          <cell r="C155" t="str">
            <v>مؤسسة قيمنا التجارية</v>
          </cell>
          <cell r="D155" t="str">
            <v>311311123500003</v>
          </cell>
          <cell r="E155">
            <v>44915</v>
          </cell>
          <cell r="F155" t="str">
            <v>60 Days</v>
          </cell>
          <cell r="G155">
            <v>25000</v>
          </cell>
          <cell r="H155">
            <v>5144.17</v>
          </cell>
          <cell r="I155">
            <v>5144.17</v>
          </cell>
          <cell r="J155">
            <v>146</v>
          </cell>
          <cell r="K155">
            <v>19855.830000000002</v>
          </cell>
          <cell r="L155" t="str">
            <v>عبد السلام قطيني من 13.09.2022 الى 01.05.2023 LB03 / عمر الدبيب من 01.05.23 الى31.07.2023  CS14  / محمد رمضان من 01.08.2023 الى CS12</v>
          </cell>
          <cell r="M155">
            <v>4</v>
          </cell>
          <cell r="N155" t="str">
            <v>غير متجاوز الحد الائتماني</v>
          </cell>
          <cell r="O155" t="str">
            <v>متجاوز الفترة الائتمانية بمبلغ 5,144.17</v>
          </cell>
        </row>
        <row r="156">
          <cell r="A156" t="str">
            <v>CS02</v>
          </cell>
          <cell r="B156" t="str">
            <v>LB70024</v>
          </cell>
          <cell r="C156" t="str">
            <v>شركة سكني الحديث لمواد البناء</v>
          </cell>
          <cell r="D156" t="str">
            <v>311388297800003</v>
          </cell>
          <cell r="E156">
            <v>44923</v>
          </cell>
          <cell r="F156" t="str">
            <v>60 Days</v>
          </cell>
          <cell r="G156">
            <v>45000</v>
          </cell>
          <cell r="H156">
            <v>1589.21</v>
          </cell>
          <cell r="I156">
            <v>1589.21</v>
          </cell>
          <cell r="J156">
            <v>241</v>
          </cell>
          <cell r="K156">
            <v>43410.79</v>
          </cell>
          <cell r="L156" t="str">
            <v>عبد السلام قطيني من 28.12.2022 الى 01.05.2023 LB03 / محمد رمضان  من 01.05.2023 الى CS02</v>
          </cell>
          <cell r="M156">
            <v>4</v>
          </cell>
          <cell r="N156" t="str">
            <v>غير متجاوز الحد الائتماني</v>
          </cell>
          <cell r="O156" t="str">
            <v>متجاوز الفترة الائتمانية بمبلغ 1,589.21</v>
          </cell>
        </row>
        <row r="157">
          <cell r="A157" t="str">
            <v>CS02</v>
          </cell>
          <cell r="B157" t="str">
            <v>LB70025</v>
          </cell>
          <cell r="C157" t="str">
            <v>مؤسسة زهراء على احمد القاضي التجارية- نقدي</v>
          </cell>
          <cell r="D157" t="str">
            <v>310229075200003</v>
          </cell>
          <cell r="E157">
            <v>45125</v>
          </cell>
          <cell r="F157" t="str">
            <v>- Cash Basic -</v>
          </cell>
          <cell r="G157">
            <v>0</v>
          </cell>
          <cell r="H157">
            <v>861.92</v>
          </cell>
          <cell r="I157">
            <v>0</v>
          </cell>
          <cell r="J157">
            <v>0</v>
          </cell>
          <cell r="K157">
            <v>0</v>
          </cell>
          <cell r="L157" t="str">
            <v>عمر الدبيب من 18.07.23 الى31.07.2023 CS14  / محمد رمضان من 01.08.2023 الى CS12</v>
          </cell>
          <cell r="M157">
            <v>-1</v>
          </cell>
          <cell r="N157" t="str">
            <v>غير متجاوز الحد الائتماني</v>
          </cell>
          <cell r="O157" t="str">
            <v>غير متجاوز الفترة الائتمانية</v>
          </cell>
        </row>
        <row r="158">
          <cell r="A158" t="str">
            <v>LB00</v>
          </cell>
          <cell r="B158" t="str">
            <v>LB90001</v>
          </cell>
          <cell r="C158" t="str">
            <v>عميل بضمان المشرفLB00</v>
          </cell>
          <cell r="E158">
            <v>44704</v>
          </cell>
          <cell r="F158" t="str">
            <v>60 Days</v>
          </cell>
          <cell r="G158">
            <v>0</v>
          </cell>
          <cell r="H158">
            <v>788.98</v>
          </cell>
          <cell r="I158">
            <v>788.98</v>
          </cell>
          <cell r="J158">
            <v>442</v>
          </cell>
          <cell r="K158">
            <v>-788.98</v>
          </cell>
          <cell r="L158" t="str">
            <v>عمر عقيلي من 23.05.2022 الى LB00</v>
          </cell>
          <cell r="M158">
            <v>4</v>
          </cell>
          <cell r="N158" t="str">
            <v>متجاوز الحد الائتماني</v>
          </cell>
          <cell r="O158" t="str">
            <v>متجاوز الفترة الائتمانية بمبلغ 788.98</v>
          </cell>
        </row>
        <row r="159">
          <cell r="A159" t="str">
            <v>CS08</v>
          </cell>
          <cell r="B159" t="str">
            <v>N0001</v>
          </cell>
          <cell r="C159" t="str">
            <v>عميل بضمان المندوب -CS08</v>
          </cell>
          <cell r="D159" t="str">
            <v>سامر زيني</v>
          </cell>
          <cell r="E159">
            <v>44871</v>
          </cell>
          <cell r="F159" t="str">
            <v>60 Days</v>
          </cell>
          <cell r="G159">
            <v>0</v>
          </cell>
          <cell r="H159">
            <v>1520.97</v>
          </cell>
          <cell r="I159">
            <v>1520.97</v>
          </cell>
          <cell r="J159">
            <v>292</v>
          </cell>
          <cell r="K159">
            <v>-1520.97</v>
          </cell>
          <cell r="L159" t="str">
            <v>محمود قبانى  من 06.11.2022 الى 15.01.2023 CS08 / سامر الزيني  من 15.01.2023 الى CS08</v>
          </cell>
          <cell r="M159">
            <v>4</v>
          </cell>
          <cell r="N159" t="str">
            <v>متجاوز الحد الائتماني</v>
          </cell>
          <cell r="O159" t="str">
            <v>متجاوز الفترة الائتمانية بمبلغ 1,520.97</v>
          </cell>
        </row>
        <row r="160">
          <cell r="A160" t="str">
            <v>CS08</v>
          </cell>
          <cell r="B160" t="str">
            <v>N0002</v>
          </cell>
          <cell r="C160" t="str">
            <v>مؤسسة اضواء الرائد التجارية</v>
          </cell>
          <cell r="D160" t="str">
            <v>311460950100003</v>
          </cell>
          <cell r="E160">
            <v>44950</v>
          </cell>
          <cell r="F160" t="str">
            <v>60 Days</v>
          </cell>
          <cell r="G160">
            <v>17000</v>
          </cell>
          <cell r="H160">
            <v>21467.88</v>
          </cell>
          <cell r="I160">
            <v>21467.88</v>
          </cell>
          <cell r="J160">
            <v>206</v>
          </cell>
          <cell r="K160">
            <v>-4467.88</v>
          </cell>
          <cell r="L160" t="str">
            <v>سامر الزيني  من 24.01.2023 الى CS08</v>
          </cell>
          <cell r="M160">
            <v>4</v>
          </cell>
          <cell r="N160" t="str">
            <v>متجاوز الحد الائتماني</v>
          </cell>
          <cell r="O160" t="str">
            <v>متجاوز الفترة الائتمانية بمبلغ 21,467.88</v>
          </cell>
        </row>
        <row r="161">
          <cell r="A161" t="str">
            <v>CS08</v>
          </cell>
          <cell r="B161" t="str">
            <v>N0003</v>
          </cell>
          <cell r="C161" t="str">
            <v>مؤسسة نواف سالم ابراهيم الشريف للادوات الصحية</v>
          </cell>
          <cell r="D161" t="str">
            <v>311377014800003</v>
          </cell>
          <cell r="E161">
            <v>44978</v>
          </cell>
          <cell r="F161" t="str">
            <v>60 Days</v>
          </cell>
          <cell r="G161">
            <v>10000</v>
          </cell>
          <cell r="H161">
            <v>8429.27</v>
          </cell>
          <cell r="I161">
            <v>8429.27</v>
          </cell>
          <cell r="J161">
            <v>185</v>
          </cell>
          <cell r="K161">
            <v>1570.73</v>
          </cell>
          <cell r="L161" t="str">
            <v>سامر الزيني  من 21.02.2023 الى CS08</v>
          </cell>
          <cell r="M161">
            <v>4</v>
          </cell>
          <cell r="N161" t="str">
            <v>غير متجاوز الحد الائتماني</v>
          </cell>
          <cell r="O161" t="str">
            <v>متجاوز الفترة الائتمانية بمبلغ 8,429.27</v>
          </cell>
        </row>
        <row r="162">
          <cell r="A162" t="str">
            <v>CS03</v>
          </cell>
          <cell r="B162" t="str">
            <v>R0001</v>
          </cell>
          <cell r="C162" t="str">
            <v>شركة شيخ الانارة للتجارة والمقاولات -نقدي</v>
          </cell>
          <cell r="D162" t="str">
            <v>310090548300003</v>
          </cell>
          <cell r="E162">
            <v>44892</v>
          </cell>
          <cell r="F162" t="str">
            <v>- Cash Basic -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 t="str">
            <v>عمر الشرعبي من 27.11.2022 الى CS03</v>
          </cell>
          <cell r="M162">
            <v>-1</v>
          </cell>
          <cell r="N162" t="str">
            <v>غير متجاوز الحد الائتماني</v>
          </cell>
          <cell r="O162" t="str">
            <v>غير متجاوز الفترة الائتمانية</v>
          </cell>
        </row>
        <row r="163">
          <cell r="A163" t="str">
            <v>CS03</v>
          </cell>
          <cell r="B163" t="str">
            <v>R0002</v>
          </cell>
          <cell r="C163" t="str">
            <v>شركة أنوار الجاهزية للتجارة</v>
          </cell>
          <cell r="D163" t="str">
            <v>311295720300003</v>
          </cell>
          <cell r="E163">
            <v>44896</v>
          </cell>
          <cell r="F163" t="str">
            <v>60 Days</v>
          </cell>
          <cell r="G163">
            <v>50000</v>
          </cell>
          <cell r="H163">
            <v>0</v>
          </cell>
          <cell r="I163">
            <v>0</v>
          </cell>
          <cell r="J163">
            <v>0</v>
          </cell>
          <cell r="K163">
            <v>50000</v>
          </cell>
          <cell r="L163" t="str">
            <v>عمر الشرعبي من 01.12.2022 الى CS03</v>
          </cell>
          <cell r="M163">
            <v>4</v>
          </cell>
          <cell r="N163" t="str">
            <v>غير متجاوز الحد الائتماني</v>
          </cell>
          <cell r="O163" t="str">
            <v>غير متجاوز الفترة الائتمانية</v>
          </cell>
        </row>
        <row r="164">
          <cell r="A164" t="str">
            <v>CS03</v>
          </cell>
          <cell r="B164" t="str">
            <v>R0003</v>
          </cell>
          <cell r="C164" t="str">
            <v>شركة نوارة التميز-نقدي</v>
          </cell>
          <cell r="D164" t="str">
            <v>311272528200003</v>
          </cell>
          <cell r="E164">
            <v>44898</v>
          </cell>
          <cell r="F164" t="str">
            <v>- Cash Basic -</v>
          </cell>
          <cell r="G164">
            <v>0</v>
          </cell>
          <cell r="H164">
            <v>0.7</v>
          </cell>
          <cell r="I164">
            <v>0</v>
          </cell>
          <cell r="J164">
            <v>0</v>
          </cell>
          <cell r="K164">
            <v>0</v>
          </cell>
          <cell r="L164" t="str">
            <v>عمر الشرعبي من 03.12.2022 الى CS03</v>
          </cell>
          <cell r="M164">
            <v>-1</v>
          </cell>
          <cell r="N164" t="str">
            <v>غير متجاوز الحد الائتماني</v>
          </cell>
          <cell r="O164" t="str">
            <v>غير متجاوز الفترة الائتمانية</v>
          </cell>
        </row>
        <row r="165">
          <cell r="A165" t="str">
            <v>CS03</v>
          </cell>
          <cell r="B165" t="str">
            <v>R0004</v>
          </cell>
          <cell r="C165" t="str">
            <v>شركة اعمال المختص للتجارة -نقدي</v>
          </cell>
          <cell r="D165" t="str">
            <v>310448142800003</v>
          </cell>
          <cell r="E165">
            <v>44907</v>
          </cell>
          <cell r="F165" t="str">
            <v>- Cash Basic -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 t="str">
            <v>عمر الشرعبي من 12.12.2022 الى CS03</v>
          </cell>
          <cell r="M165">
            <v>-1</v>
          </cell>
          <cell r="N165" t="str">
            <v>غير متجاوز الحد الائتماني</v>
          </cell>
          <cell r="O165" t="str">
            <v>غير متجاوز الفترة الائتمانية</v>
          </cell>
        </row>
        <row r="166">
          <cell r="A166" t="str">
            <v>CS03</v>
          </cell>
          <cell r="B166" t="str">
            <v>R0005</v>
          </cell>
          <cell r="C166" t="str">
            <v>مؤسسة أنوار العاصمة للتجارة</v>
          </cell>
          <cell r="D166" t="str">
            <v>300095531500003</v>
          </cell>
          <cell r="E166">
            <v>44943</v>
          </cell>
          <cell r="F166" t="str">
            <v>60 Days</v>
          </cell>
          <cell r="G166">
            <v>13000</v>
          </cell>
          <cell r="H166">
            <v>-0.04</v>
          </cell>
          <cell r="I166">
            <v>135.72</v>
          </cell>
          <cell r="J166">
            <v>124</v>
          </cell>
          <cell r="K166">
            <v>13000.04</v>
          </cell>
          <cell r="L166" t="str">
            <v>عمر الشرعبي من 17.01.2023 الى CS03</v>
          </cell>
          <cell r="M166">
            <v>4</v>
          </cell>
          <cell r="N166" t="str">
            <v>غير متجاوز الحد الائتماني</v>
          </cell>
          <cell r="O166" t="str">
            <v>متجاوز الفترة الائتمانية بمبلغ 135.72</v>
          </cell>
        </row>
        <row r="167">
          <cell r="A167" t="str">
            <v>CS03</v>
          </cell>
          <cell r="B167" t="str">
            <v>R0006</v>
          </cell>
          <cell r="C167" t="str">
            <v>مؤسسة عشاق التميز للتجارة الفرع الرئيسي</v>
          </cell>
          <cell r="D167" t="str">
            <v>300838149300003</v>
          </cell>
          <cell r="E167">
            <v>44957</v>
          </cell>
          <cell r="F167" t="str">
            <v>60 Days</v>
          </cell>
          <cell r="G167">
            <v>30000</v>
          </cell>
          <cell r="H167">
            <v>24128.09</v>
          </cell>
          <cell r="I167">
            <v>458.3</v>
          </cell>
          <cell r="J167">
            <v>113</v>
          </cell>
          <cell r="K167">
            <v>5871.91</v>
          </cell>
          <cell r="L167" t="str">
            <v>عمر الشرعبي من 31.01.2023 الى CS03</v>
          </cell>
          <cell r="M167">
            <v>4</v>
          </cell>
          <cell r="N167" t="str">
            <v>غير متجاوز الحد الائتماني</v>
          </cell>
          <cell r="O167" t="str">
            <v>متجاوز الفترة الائتمانية بمبلغ 458.30</v>
          </cell>
        </row>
        <row r="168">
          <cell r="A168" t="str">
            <v>CS03</v>
          </cell>
          <cell r="B168" t="str">
            <v>R0007</v>
          </cell>
          <cell r="C168" t="str">
            <v>مؤسسة عشاق التميز للتجارة الفرع 1</v>
          </cell>
          <cell r="D168" t="str">
            <v>300838149300003</v>
          </cell>
          <cell r="E168">
            <v>44957</v>
          </cell>
          <cell r="F168" t="str">
            <v>60 Days</v>
          </cell>
          <cell r="G168">
            <v>20000</v>
          </cell>
          <cell r="H168">
            <v>3293.64</v>
          </cell>
          <cell r="I168">
            <v>3293.64</v>
          </cell>
          <cell r="J168">
            <v>200</v>
          </cell>
          <cell r="K168">
            <v>16706.36</v>
          </cell>
          <cell r="L168" t="str">
            <v>عمر الشرعبي من 31.01.2023 الى CS03</v>
          </cell>
          <cell r="M168">
            <v>4</v>
          </cell>
          <cell r="N168" t="str">
            <v>غير متجاوز الحد الائتماني</v>
          </cell>
          <cell r="O168" t="str">
            <v>متجاوز الفترة الائتمانية بمبلغ 3,293.64</v>
          </cell>
        </row>
        <row r="169">
          <cell r="A169" t="str">
            <v>CS03</v>
          </cell>
          <cell r="B169" t="str">
            <v>R0008</v>
          </cell>
          <cell r="C169" t="str">
            <v>شركة كهرباء المشاريع للتجارة شركة شخص</v>
          </cell>
          <cell r="D169" t="str">
            <v>310396822300003</v>
          </cell>
          <cell r="E169">
            <v>44958</v>
          </cell>
          <cell r="F169" t="str">
            <v>60 Days</v>
          </cell>
          <cell r="G169">
            <v>25000</v>
          </cell>
          <cell r="H169">
            <v>8697.1</v>
          </cell>
          <cell r="I169">
            <v>8697.1</v>
          </cell>
          <cell r="J169">
            <v>207</v>
          </cell>
          <cell r="K169">
            <v>16302.9</v>
          </cell>
          <cell r="L169" t="str">
            <v>عمر الشرعبي من 01.02.2023 الى CS03</v>
          </cell>
          <cell r="M169">
            <v>4</v>
          </cell>
          <cell r="N169" t="str">
            <v>غير متجاوز الحد الائتماني</v>
          </cell>
          <cell r="O169" t="str">
            <v>متجاوز الفترة الائتمانية بمبلغ 8,697.10</v>
          </cell>
        </row>
        <row r="170">
          <cell r="A170" t="str">
            <v>CS03</v>
          </cell>
          <cell r="B170" t="str">
            <v>R0009</v>
          </cell>
          <cell r="C170" t="str">
            <v>مؤسسة صالح بن فهد الوهبي التجارية - نقدي</v>
          </cell>
          <cell r="D170" t="str">
            <v>301182858100003</v>
          </cell>
          <cell r="E170">
            <v>44984</v>
          </cell>
          <cell r="F170" t="str">
            <v>- Cash Basic -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 t="str">
            <v>عمر الشرعبي من 27.02.2023 الى CS03</v>
          </cell>
          <cell r="M170">
            <v>-1</v>
          </cell>
          <cell r="N170" t="str">
            <v>غير متجاوز الحد الائتماني</v>
          </cell>
          <cell r="O170" t="str">
            <v>غير متجاوز الفترة الائتمانية</v>
          </cell>
        </row>
        <row r="171">
          <cell r="A171" t="str">
            <v>CS03</v>
          </cell>
          <cell r="B171" t="str">
            <v>R0010</v>
          </cell>
          <cell r="C171" t="str">
            <v>شركة فروع البناء لمواد البناء</v>
          </cell>
          <cell r="D171" t="str">
            <v>310889739500003</v>
          </cell>
          <cell r="E171">
            <v>44992</v>
          </cell>
          <cell r="F171" t="str">
            <v>60 Days</v>
          </cell>
          <cell r="G171">
            <v>37500</v>
          </cell>
          <cell r="H171">
            <v>0</v>
          </cell>
          <cell r="I171">
            <v>0</v>
          </cell>
          <cell r="J171">
            <v>0</v>
          </cell>
          <cell r="K171">
            <v>37500</v>
          </cell>
          <cell r="L171" t="str">
            <v>عمر الشرعبي من 07.03.2023 الى CS03</v>
          </cell>
          <cell r="M171">
            <v>4</v>
          </cell>
          <cell r="N171" t="str">
            <v>غير متجاوز الحد الائتماني</v>
          </cell>
          <cell r="O171" t="str">
            <v>غير متجاوز الفترة الائتمانية</v>
          </cell>
        </row>
        <row r="172">
          <cell r="A172" t="str">
            <v>CS05</v>
          </cell>
          <cell r="B172" t="str">
            <v>T0001</v>
          </cell>
          <cell r="C172" t="str">
            <v>عميل بضمان المندوب CS05</v>
          </cell>
          <cell r="E172">
            <v>44871</v>
          </cell>
          <cell r="F172" t="str">
            <v>- Cash Basic -</v>
          </cell>
          <cell r="G172">
            <v>0</v>
          </cell>
          <cell r="H172">
            <v>1520.97</v>
          </cell>
          <cell r="I172">
            <v>1520.97</v>
          </cell>
          <cell r="J172">
            <v>292</v>
          </cell>
          <cell r="K172">
            <v>-1520.97</v>
          </cell>
          <cell r="L172" t="str">
            <v>محمود يوسف من 06.11.2022 الى CS05</v>
          </cell>
          <cell r="M172">
            <v>-1</v>
          </cell>
          <cell r="N172" t="str">
            <v>متجاوز الحد الائتماني</v>
          </cell>
          <cell r="O172" t="str">
            <v>متجاوز الفترة الائتمانية بمبلغ 1,520.97</v>
          </cell>
        </row>
        <row r="173">
          <cell r="A173" t="str">
            <v>CS05</v>
          </cell>
          <cell r="B173" t="str">
            <v>T0002</v>
          </cell>
          <cell r="C173" t="str">
            <v>مؤسسة محمود سعود المروحن التجارية - نقدي</v>
          </cell>
          <cell r="D173" t="str">
            <v>300821085800003</v>
          </cell>
          <cell r="E173">
            <v>44896</v>
          </cell>
          <cell r="F173" t="str">
            <v>- Cash Basic -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 t="str">
            <v>محمود يوسف من 01.12.2022 الى CS05</v>
          </cell>
          <cell r="M173">
            <v>-1</v>
          </cell>
          <cell r="N173" t="str">
            <v>غير متجاوز الحد الائتماني</v>
          </cell>
          <cell r="O173" t="str">
            <v>غير متجاوز الفترة الائتمانية</v>
          </cell>
        </row>
        <row r="174">
          <cell r="A174" t="str">
            <v>CS05</v>
          </cell>
          <cell r="B174" t="str">
            <v>T0003</v>
          </cell>
          <cell r="C174" t="str">
            <v>مؤسسة طريق الخليج للتجارة - نقدي</v>
          </cell>
          <cell r="D174" t="str">
            <v>310191707600003</v>
          </cell>
          <cell r="E174">
            <v>45057</v>
          </cell>
          <cell r="F174" t="str">
            <v>- Cash Basic -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-1</v>
          </cell>
          <cell r="N174" t="str">
            <v>غير متجاوز الحد الائتماني</v>
          </cell>
          <cell r="O174" t="str">
            <v>غير متجاوز الفترة الائتمانية</v>
          </cell>
        </row>
        <row r="175">
          <cell r="A175" t="str">
            <v>CS05</v>
          </cell>
          <cell r="B175" t="str">
            <v>T0004</v>
          </cell>
          <cell r="C175" t="str">
            <v>مؤسسة نجاح ال سواد التجارية</v>
          </cell>
          <cell r="D175" t="str">
            <v>300836157800003</v>
          </cell>
          <cell r="E175">
            <v>45076</v>
          </cell>
          <cell r="F175" t="str">
            <v>60 Days</v>
          </cell>
          <cell r="G175">
            <v>5000</v>
          </cell>
          <cell r="H175">
            <v>6242.1</v>
          </cell>
          <cell r="I175">
            <v>3588.82</v>
          </cell>
          <cell r="J175">
            <v>87</v>
          </cell>
          <cell r="K175">
            <v>-1242.0999999999999</v>
          </cell>
          <cell r="L175" t="str">
            <v>تم تحويل العميل الي اجل 04/06/2023</v>
          </cell>
          <cell r="M175">
            <v>4</v>
          </cell>
          <cell r="N175" t="str">
            <v>متجاوز الحد الائتماني</v>
          </cell>
          <cell r="O175" t="str">
            <v>متجاوز الفترة الائتمانية بمبلغ 3,588.82</v>
          </cell>
        </row>
        <row r="176">
          <cell r="A176" t="str">
            <v>CS05</v>
          </cell>
          <cell r="B176" t="str">
            <v>T0005</v>
          </cell>
          <cell r="C176" t="str">
            <v>مؤسسة سهم الدر التجارية - نقدي</v>
          </cell>
          <cell r="D176" t="str">
            <v>300779176100003</v>
          </cell>
          <cell r="E176">
            <v>45077</v>
          </cell>
          <cell r="F176" t="str">
            <v>- Cash Basic -</v>
          </cell>
          <cell r="G176">
            <v>0</v>
          </cell>
          <cell r="H176">
            <v>1234.47</v>
          </cell>
          <cell r="I176">
            <v>857.73</v>
          </cell>
          <cell r="J176">
            <v>87</v>
          </cell>
          <cell r="K176">
            <v>-1234.47</v>
          </cell>
          <cell r="M176">
            <v>-1</v>
          </cell>
          <cell r="N176" t="str">
            <v>متجاوز الحد الائتماني</v>
          </cell>
          <cell r="O176" t="str">
            <v>متجاوز الفترة الائتمانية بمبلغ 857.73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id="1" name="بيانات_العملاء4" displayName="بيانات_العملاء4" ref="A1:AY176" totalsRowShown="0">
  <autoFilter ref="A1:AY176"/>
  <tableColumns count="51">
    <tableColumn id="36" name="المجموعة" dataDxfId="100" totalsRowDxfId="99">
      <calculatedColumnFormula array="1">INDEX('[1]SAP Customer Data '!$A:$AC,MATCH(بيانات_العملاء4[[#This Row],[رمز شريك الأعمال]],'[1]SAP Customer Data '!$B:$B,0),CELL("col",[1]!Table_Customer_Data[[#Headers],[GroupName]]))</calculatedColumnFormula>
    </tableColumn>
    <tableColumn id="1" name="رمز شريك الأعمال" dataDxfId="98" totalsRowDxfId="97" dataCellStyle="Hyperlink"/>
    <tableColumn id="51" name="COM" dataDxfId="96" totalsRowDxfId="95" dataCellStyle="Hyperlink 2"/>
    <tableColumn id="2" name="اسم شريك الأعمال" dataDxfId="94" totalsRowDxfId="93">
      <calculatedColumnFormula array="1">INDEX('[1]SAP Customer Data '!$A:$AC,MATCH(بيانات_العملاء4[[#This Row],[رمز شريك الأعمال]],'[1]SAP Customer Data '!$B:$B,0),CELL("col",[1]!Table_Customer_Data[[#Headers],[CardName]]))</calculatedColumnFormula>
    </tableColumn>
    <tableColumn id="44" name="نوع العميل" dataDxfId="92" totalsRowDxfId="91"/>
    <tableColumn id="14" name="اسم المالك" dataDxfId="90" totalsRowDxfId="89"/>
    <tableColumn id="37" name="الكيان القانونى" dataDxfId="88" totalsRowDxfId="87"/>
    <tableColumn id="13" name="طلب فتح حساب مصدق" dataDxfId="86" totalsRowDxfId="85"/>
    <tableColumn id="12" name="حالة طلب فتح الحساب" dataDxfId="84" totalsRowDxfId="83">
      <calculatedColumnFormula>IF(OR(بيانات_العملاء4[[#This Row],[طلب فتح حساب مصدق]]="موجود", بيانات_العملاء4[[#This Row],[طلب فتح حساب مصدق]]="مستثنى"), "سارى", "يجب اعادة طلبه")</calculatedColumnFormula>
    </tableColumn>
    <tableColumn id="11" name="السجل التجارى" dataDxfId="82" totalsRowDxfId="81"/>
    <tableColumn id="10" name="تاريخ انتهاء السجل التجارى" dataDxfId="80" totalsRowDxfId="79"/>
    <tableColumn id="8" name="مطابقة اسم العميل بالاسم بالسجل التجارى" dataDxfId="78" totalsRowDxfId="77"/>
    <tableColumn id="9" name="حالة السجل التجارى" dataDxfId="76" totalsRowDxfId="75">
      <calculatedColumnFormula>IF(AND(بيانات_العملاء4[[#This Row],[السجل التجارى]]="موجود",TODAY()+'[1]Other Data'!$B$23&lt;K2,بيانات_العملاء4[[#This Row],[مطابقة اسم العميل بالاسم بالسجل التجارى]]="مطابق"), "سارى", "يجب اعادة طلبه")</calculatedColumnFormula>
    </tableColumn>
    <tableColumn id="7" name="البطاقة الضريبية" dataDxfId="74" totalsRowDxfId="73"/>
    <tableColumn id="3" name="معرف الضريبة الحكومية" dataDxfId="72" totalsRowDxfId="71">
      <calculatedColumnFormula array="1">INDEX('[1]SAP Customer Data '!A:Z,MATCH(بيانات_العملاء4[[#This Row],[رمز شريك الأعمال]],'[1]SAP Customer Data '!B:B,0),CELL("col",[1]!Table_Customer_Data[[#Headers],[LicTradNum]]))</calculatedColumnFormula>
    </tableColumn>
    <tableColumn id="23" name="حالة البطاقة الضريبية" dataDxfId="70" totalsRowDxfId="69">
      <calculatedColumnFormula>IF(AND(بيانات_العملاء4[[#This Row],[البطاقة الضريبية]]="موجود", LEN(بيانات_العملاء4[[#This Row],[معرف الضريبة الحكومية]])=15),"سارى", "يجب اعادة طلبه")</calculatedColumnFormula>
    </tableColumn>
    <tableColumn id="22" name="رخصة النشاط التجارى" dataDxfId="68" totalsRowDxfId="67"/>
    <tableColumn id="21" name="تاريخ انتهاء رخصة النشاط التجارى" dataDxfId="66" totalsRowDxfId="65"/>
    <tableColumn id="20" name="حالة رخصة النشاط التجارى" dataDxfId="64" totalsRowDxfId="63">
      <calculatedColumnFormula>IF(AND(بيانات_العملاء4[[#This Row],[رخصة النشاط التجارى]]="موجود", بيانات_العملاء4[[#This Row],[تاريخ انتهاء رخصة النشاط التجارى]]&gt;TODAY()+90),"سارى", "يجب اعادة طلبه")</calculatedColumnFormula>
    </tableColumn>
    <tableColumn id="38" name="سند الامر" dataDxfId="62" totalsRowDxfId="61"/>
    <tableColumn id="19" name="قيمة سند الامر او الاستثناء" dataDxfId="60" totalsRowDxfId="59"/>
    <tableColumn id="18" name="تاريخ انشاء سند الامر او الاستثناء" dataDxfId="58" totalsRowDxfId="57"/>
    <tableColumn id="17" name="تاريخ انتهاء سند الامر او الاستثناء" dataDxfId="56" totalsRowDxfId="55">
      <calculatedColumnFormula>IF(بيانات_العملاء4[[#This Row],[تاريخ انشاء سند الامر او الاستثناء]]="","",بيانات_العملاء4[[#This Row],[تاريخ انشاء سند الامر او الاستثناء]]+365*3)</calculatedColumnFormula>
    </tableColumn>
    <tableColumn id="16" name="قيمة سند الامر المضبوطة" dataDxfId="54" totalsRowDxfId="53">
      <calculatedColumnFormula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calculatedColumnFormula>
    </tableColumn>
    <tableColumn id="4" name="حد الائتمان على SAP" dataDxfId="52" totalsRowDxfId="51">
      <calculatedColumnFormula array="1">INDEX('[1]SAP Customer Data '!$A:$AC,MATCH(بيانات_العملاء4[[#This Row],[رمز شريك الأعمال]],'[1]SAP Customer Data '!$B:$B,0),CELL("col",[1]!Table_Customer_Data[[#Headers],[CreditLine]]))</calculatedColumnFormula>
    </tableColumn>
    <tableColumn id="35" name="مطابقة الحد الائتمانى" dataDxfId="50" totalsRowDxfId="49">
      <calculatedColumnFormula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calculatedColumnFormula>
    </tableColumn>
    <tableColumn id="33" name="مطابقة رقم السجل التجارى بسند الامر" dataDxfId="48" totalsRowDxfId="47"/>
    <tableColumn id="34" name="حالة سند الامر" dataDxfId="46">
      <calculatedColumnFormula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calculatedColumnFormula>
    </tableColumn>
    <tableColumn id="32" name=" صورة عن هوية المالك" dataDxfId="45" totalsRowDxfId="44"/>
    <tableColumn id="31" name="تاريخ انتهاء هوية المالك" dataDxfId="43" totalsRowDxfId="42"/>
    <tableColumn id="30" name="حالة هوية المالك" dataDxfId="41" totalsRowDxfId="40">
      <calculatedColumnFormula>IF(AND(TODAY()+90&lt;بيانات_العملاء4[[#This Row],[تاريخ انتهاء هوية المالك]],بيانات_العملاء4[[#This Row],[ صورة عن هوية المالك]]="موجود"), "سارى", "يجب اعادة طلبه")</calculatedColumnFormula>
    </tableColumn>
    <tableColumn id="29" name=" صورة عن هوية الضامن الاحتياطي في السند لأمر" dataDxfId="39" totalsRowDxfId="38"/>
    <tableColumn id="28" name="تاريخ انتهاء صورة عن هوية الضامن الاحتياطي في السند لأمر" dataDxfId="37" totalsRowDxfId="36"/>
    <tableColumn id="27" name="حالة  صورة عن هوية الضامن الاحتياطي في السند لأمر" dataDxfId="35" totalsRowDxfId="34">
      <calculatedColumnFormula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calculatedColumnFormula>
    </tableColumn>
    <tableColumn id="26" name=" صورة عن هوية الشاهد الاول في السند الامر" dataDxfId="33" totalsRowDxfId="32"/>
    <tableColumn id="39" name=" تاريخ انتهاء هوية الشاهد الاول في السند الامر" dataDxfId="31" totalsRowDxfId="30"/>
    <tableColumn id="40" name=" حالة هوية الشاهد الاول في السند الامر" dataDxfId="29" totalsRowDxfId="28">
      <calculatedColumnFormula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calculatedColumnFormula>
    </tableColumn>
    <tableColumn id="46" name=" صورة عن هوية الشاهد الثانى في السند الامر" dataDxfId="27" totalsRowDxfId="26"/>
    <tableColumn id="47" name=" تاريخ انتهاء هوية الشاهد الثانى في السند الامر" dataDxfId="25" totalsRowDxfId="24"/>
    <tableColumn id="48" name=" حالة هوية الشاهد الثانى في السند الامر" dataDxfId="23" totalsRowDxfId="22">
      <calculatedColumnFormula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calculatedColumnFormula>
    </tableColumn>
    <tableColumn id="25" name=" صورة عن العنوان الوطني للمؤسسة" dataDxfId="21" totalsRowDxfId="20"/>
    <tableColumn id="45" name="تاريخ انتهاء العنوان الوطنى للمؤسسة" dataDxfId="19" totalsRowDxfId="18"/>
    <tableColumn id="41" name="حالة العنوان الوطنى للمؤسسة" dataDxfId="17" totalsRowDxfId="16">
      <calculatedColumnFormula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calculatedColumnFormula>
    </tableColumn>
    <tableColumn id="24" name=" صورة عن العنوان الوطني للضامن الاحتياطي في سند الامر" dataDxfId="15" totalsRowDxfId="14"/>
    <tableColumn id="42" name="تاريخ انتهاء العنوان الوطني للضامن الاحتياطي في سند الامر" dataDxfId="13" totalsRowDxfId="12"/>
    <tableColumn id="43" name="حالة  العنوان الوطني للضامن الاحتياطي في سند الامر" dataDxfId="11" totalsRowDxfId="10">
      <calculatedColumnFormula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calculatedColumnFormula>
    </tableColumn>
    <tableColumn id="6" name="تاريخ الإنشاء" dataDxfId="9" totalsRowDxfId="8">
      <calculatedColumnFormula array="1">INDEX('[1]SAP Customer Data '!A:Z,MATCH(بيانات_العملاء4[[#This Row],[رمز شريك الأعمال]],'[1]SAP Customer Data '!B:B,0),CELL("col",[1]!Table_Customer_Data[[#Headers],[CreateDate]]))</calculatedColumnFormula>
    </tableColumn>
    <tableColumn id="15" name="لوكيشن العميل" dataDxfId="7" totalsRowDxfId="6"/>
    <tableColumn id="5" name="الملاحظات" dataDxfId="5" totalsRowDxfId="4"/>
    <tableColumn id="49" name="الفروع" dataDxfId="3" totalsRowDxfId="2"/>
    <tableColumn id="50" name="قيمة السند او الاستثناء الاجمالية للفروع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oasHPPS441TkFWpM8Y_QfH4hKbVhmSJ2" TargetMode="External"/><Relationship Id="rId21" Type="http://schemas.openxmlformats.org/officeDocument/2006/relationships/hyperlink" Target="https://drive.google.com/drive/folders/1oAkx77HsNVZYqFqpQu75Cy0UZ0FuFYwM" TargetMode="External"/><Relationship Id="rId42" Type="http://schemas.openxmlformats.org/officeDocument/2006/relationships/hyperlink" Target="https://drive.google.com/drive/folders/1KFF0KjZiJwMiQnH2i-PzUvt86Cfw27dq" TargetMode="External"/><Relationship Id="rId63" Type="http://schemas.openxmlformats.org/officeDocument/2006/relationships/hyperlink" Target="https://drive.google.com/drive/u/1/folders/1h7F3Ga0t27xhfvibOvjMdUJMMktZFfEf" TargetMode="External"/><Relationship Id="rId84" Type="http://schemas.openxmlformats.org/officeDocument/2006/relationships/hyperlink" Target="https://drive.google.com/drive/folders/15bSYHc_Ge-mJekOohglP2ItGFlkwhLuL" TargetMode="External"/><Relationship Id="rId138" Type="http://schemas.openxmlformats.org/officeDocument/2006/relationships/hyperlink" Target="https://drive.google.com/drive/u/1/folders/175UKxxKgIvAAjhJrtD-cAMwDlaySrtm0" TargetMode="External"/><Relationship Id="rId107" Type="http://schemas.openxmlformats.org/officeDocument/2006/relationships/hyperlink" Target="https://drive.google.com/drive/folders/10LoqnVnN9XMg1tnBgKVFoEYvugn2NP8V" TargetMode="External"/><Relationship Id="rId11" Type="http://schemas.openxmlformats.org/officeDocument/2006/relationships/hyperlink" Target="https://drive.google.com/drive/folders/1QQm_nsKDIkS0hhRSKQYGSUno-O4CybL8" TargetMode="External"/><Relationship Id="rId32" Type="http://schemas.openxmlformats.org/officeDocument/2006/relationships/hyperlink" Target="https://drive.google.com/drive/u/1/folders/1MQa3K9Q_xxAw3q1TIGJOfDXOKKHVKWRz" TargetMode="External"/><Relationship Id="rId53" Type="http://schemas.openxmlformats.org/officeDocument/2006/relationships/hyperlink" Target="https://drive.google.com/drive/u/1/folders/1jv2jdkd5p14nEKtWEZL2yzzSfU_OzedG" TargetMode="External"/><Relationship Id="rId74" Type="http://schemas.openxmlformats.org/officeDocument/2006/relationships/hyperlink" Target="https://drive.google.com/drive/u/1/folders/1xi73UhWQZmi3rp0jVBKfuMT7caMqKMSm" TargetMode="External"/><Relationship Id="rId128" Type="http://schemas.openxmlformats.org/officeDocument/2006/relationships/hyperlink" Target="https://drive.google.com/drive/folders/1hlCxrxaNsA1ZMLrPxyRfBgfk_-WUMBbc" TargetMode="External"/><Relationship Id="rId149" Type="http://schemas.openxmlformats.org/officeDocument/2006/relationships/hyperlink" Target="https://drive.google.com/drive/u/0/folders/1myJoR1M0Rv-R27niZdrNkSUakmK1qbKY" TargetMode="External"/><Relationship Id="rId5" Type="http://schemas.openxmlformats.org/officeDocument/2006/relationships/hyperlink" Target="https://drive.google.com/drive/folders/1mMxpyyQ6CX5gN3A-hiRl986YJg_BTxF3" TargetMode="External"/><Relationship Id="rId95" Type="http://schemas.openxmlformats.org/officeDocument/2006/relationships/hyperlink" Target="https://drive.google.com/drive/folders/1YhpgstE8BJxPeXkpE9LqLU89qcttnZGR" TargetMode="External"/><Relationship Id="rId22" Type="http://schemas.openxmlformats.org/officeDocument/2006/relationships/hyperlink" Target="https://drive.google.com/drive/u/1/folders/1bUemlMc8I7pz1IQIqxYNn8MqwHb5l3u8" TargetMode="External"/><Relationship Id="rId27" Type="http://schemas.openxmlformats.org/officeDocument/2006/relationships/hyperlink" Target="https://drive.google.com/drive/folders/1WBJnS0PviU6h5on9G7jlpl3zQjY2Fpz_" TargetMode="External"/><Relationship Id="rId43" Type="http://schemas.openxmlformats.org/officeDocument/2006/relationships/hyperlink" Target="https://drive.google.com/drive/folders/1e6fTKgZE2z2KuP_uE_XAr0tZE4ewrTwR" TargetMode="External"/><Relationship Id="rId48" Type="http://schemas.openxmlformats.org/officeDocument/2006/relationships/hyperlink" Target="https://drive.google.com/drive/folders/1IuUiLf30TFGUItS-HI9JtO9m-llLDYDM" TargetMode="External"/><Relationship Id="rId64" Type="http://schemas.openxmlformats.org/officeDocument/2006/relationships/hyperlink" Target="https://drive.google.com/drive/folders/1v0dqngAqKxK07GskPgDiUD91-6yT0eHU" TargetMode="External"/><Relationship Id="rId69" Type="http://schemas.openxmlformats.org/officeDocument/2006/relationships/hyperlink" Target="https://drive.google.com/drive/folders/1feH8zdYdI7TNotHURAf0w2mbF6S3bzNH" TargetMode="External"/><Relationship Id="rId113" Type="http://schemas.openxmlformats.org/officeDocument/2006/relationships/hyperlink" Target="https://drive.google.com/drive/folders/1XJnP1o6RTbf3QkCRKtcWpp22eeff-Bqu" TargetMode="External"/><Relationship Id="rId118" Type="http://schemas.openxmlformats.org/officeDocument/2006/relationships/hyperlink" Target="https://drive.google.com/drive/folders/1Iq_CYrCHyzLoOI-eyTIsv5dflo6A-4zR" TargetMode="External"/><Relationship Id="rId134" Type="http://schemas.openxmlformats.org/officeDocument/2006/relationships/hyperlink" Target="https://drive.google.com/drive/folders/1OX5KRbjz_CuCHQgGcukaKRlRALkhBCvg" TargetMode="External"/><Relationship Id="rId139" Type="http://schemas.openxmlformats.org/officeDocument/2006/relationships/hyperlink" Target="https://drive.google.com/drive/u/1/folders/1THbtHO9BfH3YAmh8nZSQ18E0vI_zjaFB/" TargetMode="External"/><Relationship Id="rId80" Type="http://schemas.openxmlformats.org/officeDocument/2006/relationships/hyperlink" Target="https://drive.google.com/drive/folders/1vS1iDB5KufiKTeulXM9GFU3WIVYig5m1" TargetMode="External"/><Relationship Id="rId85" Type="http://schemas.openxmlformats.org/officeDocument/2006/relationships/hyperlink" Target="https://drive.google.com/drive/folders/1s7EqiLs8g5m0uf-K53KpUTgAsP5IJtcV" TargetMode="External"/><Relationship Id="rId150" Type="http://schemas.openxmlformats.org/officeDocument/2006/relationships/hyperlink" Target="https://drive.google.com/drive/folders/1kCqKtimtSUu_gWKmssDh7-Cmk2BWksH6" TargetMode="External"/><Relationship Id="rId155" Type="http://schemas.openxmlformats.org/officeDocument/2006/relationships/table" Target="../tables/table1.xml"/><Relationship Id="rId12" Type="http://schemas.openxmlformats.org/officeDocument/2006/relationships/hyperlink" Target="https://drive.google.com/drive/folders/1qh50GG0DBWL_rpTYthdr-MSjrQlZhGC0" TargetMode="External"/><Relationship Id="rId17" Type="http://schemas.openxmlformats.org/officeDocument/2006/relationships/hyperlink" Target="https://drive.google.com/drive/folders/19_WuioMB3IwVNAB-qegCzs8ofv6Obf00" TargetMode="External"/><Relationship Id="rId33" Type="http://schemas.openxmlformats.org/officeDocument/2006/relationships/hyperlink" Target="https://drive.google.com/drive/u/1/folders/1MQa3K9Q_xxAw3q1TIGJOfDXOKKHVKWRz" TargetMode="External"/><Relationship Id="rId38" Type="http://schemas.openxmlformats.org/officeDocument/2006/relationships/hyperlink" Target="https://drive.google.com/drive/folders/1KFF0KjZiJwMiQnH2i-PzUvt86Cfw27dq" TargetMode="External"/><Relationship Id="rId59" Type="http://schemas.openxmlformats.org/officeDocument/2006/relationships/hyperlink" Target="https://drive.google.com/drive/u/1/folders/13qK-PeoCL97BhXg9ij4t4q_lGTG9aAeB" TargetMode="External"/><Relationship Id="rId103" Type="http://schemas.openxmlformats.org/officeDocument/2006/relationships/hyperlink" Target="https://drive.google.com/drive/folders/1GQIk8QsZqj97PjZYwkdILS_jQeDMzFbt" TargetMode="External"/><Relationship Id="rId108" Type="http://schemas.openxmlformats.org/officeDocument/2006/relationships/hyperlink" Target="https://drive.google.com/drive/folders/1ij0SO6gJ2EgcakgmE4bIHgi2bFLZzcdn" TargetMode="External"/><Relationship Id="rId124" Type="http://schemas.openxmlformats.org/officeDocument/2006/relationships/hyperlink" Target="https://drive.google.com/drive/folders/1rq-eInT7tzgr8VevI74HJJNPVHeohsRo" TargetMode="External"/><Relationship Id="rId129" Type="http://schemas.openxmlformats.org/officeDocument/2006/relationships/hyperlink" Target="https://drive.google.com/drive/folders/1AzwUKP6QOFqmaKlp19SB6XTYNsq1q_ik" TargetMode="External"/><Relationship Id="rId54" Type="http://schemas.openxmlformats.org/officeDocument/2006/relationships/hyperlink" Target="https://drive.google.com/drive/u/1/folders/13qK-PeoCL97BhXg9ij4t4q_lGTG9aAeB" TargetMode="External"/><Relationship Id="rId70" Type="http://schemas.openxmlformats.org/officeDocument/2006/relationships/hyperlink" Target="https://drive.google.com/drive/u/1/folders/1O1neVDvevMXqOiUmpxKweWqgr_jiLu3K" TargetMode="External"/><Relationship Id="rId75" Type="http://schemas.openxmlformats.org/officeDocument/2006/relationships/hyperlink" Target="https://drive.google.com/drive/u/1/folders/1mUPZp5dDnhf8zAyUrX2t7IhEP0N52laT" TargetMode="External"/><Relationship Id="rId91" Type="http://schemas.openxmlformats.org/officeDocument/2006/relationships/hyperlink" Target="https://drive.google.com/drive/folders/1DZdNmENnwIHno13ev7wSJvMS4DgsvdzQ" TargetMode="External"/><Relationship Id="rId96" Type="http://schemas.openxmlformats.org/officeDocument/2006/relationships/hyperlink" Target="https://drive.google.com/drive/folders/10KLNj12dCj1U6Vz5wZ9bctFDmD05Xi5V" TargetMode="External"/><Relationship Id="rId140" Type="http://schemas.openxmlformats.org/officeDocument/2006/relationships/hyperlink" Target="https://drive.google.com/drive/u/1/folders/1OstwlimVDiiMbAnmm7K_HIFYJCzlUjfS" TargetMode="External"/><Relationship Id="rId145" Type="http://schemas.openxmlformats.org/officeDocument/2006/relationships/hyperlink" Target="https://drive.google.com/drive/u/1/folders/15t41SFRBmCho9ZdXVkoFU7K0r6CS0DsD" TargetMode="External"/><Relationship Id="rId1" Type="http://schemas.openxmlformats.org/officeDocument/2006/relationships/hyperlink" Target="https://drive.google.com/drive/folders/1YNnTvbybPfJSUTWrMSzdVzsGayo5Uu-B" TargetMode="External"/><Relationship Id="rId6" Type="http://schemas.openxmlformats.org/officeDocument/2006/relationships/hyperlink" Target="https://drive.google.com/drive/folders/1S5OUVeftqVRagPoIt1iEhuU661_ak0gN" TargetMode="External"/><Relationship Id="rId23" Type="http://schemas.openxmlformats.org/officeDocument/2006/relationships/hyperlink" Target="https://drive.google.com/drive/folders/1wrtUHUBWCFtsQEwHV1B-6FlbcVKpO-HK" TargetMode="External"/><Relationship Id="rId28" Type="http://schemas.openxmlformats.org/officeDocument/2006/relationships/hyperlink" Target="https://drive.google.com/drive/folders/1WBJnS0PviU6h5on9G7jlpl3zQjY2Fpz_" TargetMode="External"/><Relationship Id="rId49" Type="http://schemas.openxmlformats.org/officeDocument/2006/relationships/hyperlink" Target="https://drive.google.com/drive/folders/1Ahc6I7GW3omrXCZPYZDgwJBL_Nc4o-mD" TargetMode="External"/><Relationship Id="rId114" Type="http://schemas.openxmlformats.org/officeDocument/2006/relationships/hyperlink" Target="https://drive.google.com/drive/folders/1rOeydspo6Y073X34g-pPyoGgszmh5EpX" TargetMode="External"/><Relationship Id="rId119" Type="http://schemas.openxmlformats.org/officeDocument/2006/relationships/hyperlink" Target="https://drive.google.com/drive/folders/1TEskK2nrlMk7aT1S5ABPHgTEKWY1mxoW" TargetMode="External"/><Relationship Id="rId44" Type="http://schemas.openxmlformats.org/officeDocument/2006/relationships/hyperlink" Target="https://drive.google.com/drive/folders/1e6fTKgZE2z2KuP_uE_XAr0tZE4ewrTwR" TargetMode="External"/><Relationship Id="rId60" Type="http://schemas.openxmlformats.org/officeDocument/2006/relationships/hyperlink" Target="https://drive.google.com/drive/u/1/folders/13qK-PeoCL97BhXg9ij4t4q_lGTG9aAeB" TargetMode="External"/><Relationship Id="rId65" Type="http://schemas.openxmlformats.org/officeDocument/2006/relationships/hyperlink" Target="https://drive.google.com/drive/folders/1dz5VNimpuBR5ZMKuesXlDsBM-ZqhlTtU" TargetMode="External"/><Relationship Id="rId81" Type="http://schemas.openxmlformats.org/officeDocument/2006/relationships/hyperlink" Target="https://drive.google.com/drive/folders/1Ifre-34ao8EvZJwohguv1YB_sAe8HVNk" TargetMode="External"/><Relationship Id="rId86" Type="http://schemas.openxmlformats.org/officeDocument/2006/relationships/hyperlink" Target="https://drive.google.com/drive/folders/1JJYXH28mfOdpaF87f-s_E3DcHoMjThvp" TargetMode="External"/><Relationship Id="rId130" Type="http://schemas.openxmlformats.org/officeDocument/2006/relationships/hyperlink" Target="https://drive.google.com/drive/folders/163ZtkWf1kDShUP-DaDjqgKzPeqmNPWrg" TargetMode="External"/><Relationship Id="rId135" Type="http://schemas.openxmlformats.org/officeDocument/2006/relationships/hyperlink" Target="https://drive.google.com/drive/folders/1a45f_PrNDoBMuKbcToYJPzawdn59FSyM" TargetMode="External"/><Relationship Id="rId151" Type="http://schemas.openxmlformats.org/officeDocument/2006/relationships/hyperlink" Target="https://drive.google.com/drive/folders/1jL23jIXVitEExjdNj1_pigDuFdL8QAr2" TargetMode="External"/><Relationship Id="rId156" Type="http://schemas.openxmlformats.org/officeDocument/2006/relationships/comments" Target="../comments1.xml"/><Relationship Id="rId13" Type="http://schemas.openxmlformats.org/officeDocument/2006/relationships/hyperlink" Target="https://drive.google.com/drive/folders/1BNiF4aERVMVU4aDXBCDP3lgfUE3Z7KkR" TargetMode="External"/><Relationship Id="rId18" Type="http://schemas.openxmlformats.org/officeDocument/2006/relationships/hyperlink" Target="https://drive.google.com/drive/folders/1C4wuu8mb58bVGEifianay8j5QMPx-bbl" TargetMode="External"/><Relationship Id="rId39" Type="http://schemas.openxmlformats.org/officeDocument/2006/relationships/hyperlink" Target="https://drive.google.com/drive/folders/1KFF0KjZiJwMiQnH2i-PzUvt86Cfw27dq" TargetMode="External"/><Relationship Id="rId109" Type="http://schemas.openxmlformats.org/officeDocument/2006/relationships/hyperlink" Target="https://drive.google.com/drive/folders/160JYGv1TeLQ6UZC-5OY0Lc8b7OXLTijg" TargetMode="External"/><Relationship Id="rId34" Type="http://schemas.openxmlformats.org/officeDocument/2006/relationships/hyperlink" Target="https://drive.google.com/drive/u/1/folders/1MQa3K9Q_xxAw3q1TIGJOfDXOKKHVKWRz" TargetMode="External"/><Relationship Id="rId50" Type="http://schemas.openxmlformats.org/officeDocument/2006/relationships/hyperlink" Target="https://drive.google.com/drive/folders/1tBEwD7py3yyqZscZOSNbI576U8ywK17z" TargetMode="External"/><Relationship Id="rId55" Type="http://schemas.openxmlformats.org/officeDocument/2006/relationships/hyperlink" Target="https://drive.google.com/drive/u/1/folders/1jFO4N4D42GZtjZfDqnBUresC1RIX-5bA" TargetMode="External"/><Relationship Id="rId76" Type="http://schemas.openxmlformats.org/officeDocument/2006/relationships/hyperlink" Target="https://drive.google.com/drive/u/1/folders/1y-Pmyjao9ayG80NwhMGG_o99XDTdCi0K" TargetMode="External"/><Relationship Id="rId97" Type="http://schemas.openxmlformats.org/officeDocument/2006/relationships/hyperlink" Target="https://drive.google.com/drive/folders/1jGkJ0qgZX9aZa4xONHxaEVmW8bOfayYc" TargetMode="External"/><Relationship Id="rId104" Type="http://schemas.openxmlformats.org/officeDocument/2006/relationships/hyperlink" Target="https://drive.google.com/drive/folders/1ao3V9PlAMeeuR_RY8QJuNXrJURVszGBK" TargetMode="External"/><Relationship Id="rId120" Type="http://schemas.openxmlformats.org/officeDocument/2006/relationships/hyperlink" Target="https://drive.google.com/drive/folders/1rRW0rxonguM14z_gx8tWVtKmKHsZ5RLg" TargetMode="External"/><Relationship Id="rId125" Type="http://schemas.openxmlformats.org/officeDocument/2006/relationships/hyperlink" Target="https://drive.google.com/drive/folders/1nQUK8hSvo6jSHgxZs2BXEjYjjp7K_5e_" TargetMode="External"/><Relationship Id="rId141" Type="http://schemas.openxmlformats.org/officeDocument/2006/relationships/hyperlink" Target="https://drive.google.com/drive/u/1/folders/1dusUJDJDyPPU8BYTDp0HinMUQklWQZxA" TargetMode="External"/><Relationship Id="rId146" Type="http://schemas.openxmlformats.org/officeDocument/2006/relationships/hyperlink" Target="https://drive.google.com/drive/u/1/folders/1RhWlC_UTJxWV1vPz_2_lnUba5sw1D2eX" TargetMode="External"/><Relationship Id="rId7" Type="http://schemas.openxmlformats.org/officeDocument/2006/relationships/hyperlink" Target="https://drive.google.com/drive/folders/1s_y4R5uKsEP595Y1y2QytK-B2pvatUzA" TargetMode="External"/><Relationship Id="rId71" Type="http://schemas.openxmlformats.org/officeDocument/2006/relationships/hyperlink" Target="https://drive.google.com/drive/u/1/folders/1wR7bbQ7jq3jw1xArnhTvNR2qDe4cN9Ot" TargetMode="External"/><Relationship Id="rId92" Type="http://schemas.openxmlformats.org/officeDocument/2006/relationships/hyperlink" Target="https://drive.google.com/drive/folders/1vy8MixKDhkU8WUR7y6M4lVo97mhSsqam" TargetMode="External"/><Relationship Id="rId2" Type="http://schemas.openxmlformats.org/officeDocument/2006/relationships/hyperlink" Target="https://drive.google.com/drive/u/1/folders/1C1qBPmVkcb5ELz2rNHdINVqVUOFlvnuv" TargetMode="External"/><Relationship Id="rId29" Type="http://schemas.openxmlformats.org/officeDocument/2006/relationships/hyperlink" Target="https://drive.google.com/drive/folders/1WBJnS0PviU6h5on9G7jlpl3zQjY2Fpz_" TargetMode="External"/><Relationship Id="rId24" Type="http://schemas.openxmlformats.org/officeDocument/2006/relationships/hyperlink" Target="https://drive.google.com/drive/folders/1rOD7IazjQN8dHQSngBkBZHzQWGAiCAru" TargetMode="External"/><Relationship Id="rId40" Type="http://schemas.openxmlformats.org/officeDocument/2006/relationships/hyperlink" Target="https://drive.google.com/drive/folders/1KFF0KjZiJwMiQnH2i-PzUvt86Cfw27dq" TargetMode="External"/><Relationship Id="rId45" Type="http://schemas.openxmlformats.org/officeDocument/2006/relationships/hyperlink" Target="https://drive.google.com/drive/folders/1e6fTKgZE2z2KuP_uE_XAr0tZE4ewrTwR" TargetMode="External"/><Relationship Id="rId66" Type="http://schemas.openxmlformats.org/officeDocument/2006/relationships/hyperlink" Target="https://drive.google.com/drive/folders/1dz5VNimpuBR5ZMKuesXlDsBM-ZqhlTtU" TargetMode="External"/><Relationship Id="rId87" Type="http://schemas.openxmlformats.org/officeDocument/2006/relationships/hyperlink" Target="https://drive.google.com/drive/folders/1FPJzLrKEziT9WUyvvCwPIewe0ZhWMikD" TargetMode="External"/><Relationship Id="rId110" Type="http://schemas.openxmlformats.org/officeDocument/2006/relationships/hyperlink" Target="https://drive.google.com/drive/folders/1fjLMZubEE1AHLhEsDOfpmBZOBZdwurnN" TargetMode="External"/><Relationship Id="rId115" Type="http://schemas.openxmlformats.org/officeDocument/2006/relationships/hyperlink" Target="https://drive.google.com/drive/folders/1pPRCRgYaD_iZi_2Ubxi5KRvctety7SPW" TargetMode="External"/><Relationship Id="rId131" Type="http://schemas.openxmlformats.org/officeDocument/2006/relationships/hyperlink" Target="https://drive.google.com/drive/folders/1-155wEr8qyjFfGEerliahLkIiShG5nMt" TargetMode="External"/><Relationship Id="rId136" Type="http://schemas.openxmlformats.org/officeDocument/2006/relationships/hyperlink" Target="https://drive.google.com/drive/u/1/folders/16ePXlDgVVsm5C2LAUGQ4xYyj5hHHL5aq" TargetMode="External"/><Relationship Id="rId61" Type="http://schemas.openxmlformats.org/officeDocument/2006/relationships/hyperlink" Target="https://drive.google.com/drive/folders/1sxL4rDqRHFQHypzFYjKls54yu1mkr6cA" TargetMode="External"/><Relationship Id="rId82" Type="http://schemas.openxmlformats.org/officeDocument/2006/relationships/hyperlink" Target="https://drive.google.com/drive/folders/1PonsQd591IpTKgrdIEglpNRhdzyWAMBq" TargetMode="External"/><Relationship Id="rId152" Type="http://schemas.openxmlformats.org/officeDocument/2006/relationships/hyperlink" Target="https://maps.app.goo.gl/hboa1ZhuiKq8cEQTA" TargetMode="External"/><Relationship Id="rId19" Type="http://schemas.openxmlformats.org/officeDocument/2006/relationships/hyperlink" Target="https://drive.google.com/drive/folders/1yVj3tuOBxgeMJZKvD1EH3D1-M5_YxZAS" TargetMode="External"/><Relationship Id="rId14" Type="http://schemas.openxmlformats.org/officeDocument/2006/relationships/hyperlink" Target="https://drive.google.com/drive/folders/1N1w_f4rtEW5TyTpudP9698wHakaQHbV4" TargetMode="External"/><Relationship Id="rId30" Type="http://schemas.openxmlformats.org/officeDocument/2006/relationships/hyperlink" Target="https://drive.google.com/drive/folders/10SSxRQzFOMVETIy6kXqkv41I-2VQ5PwC" TargetMode="External"/><Relationship Id="rId35" Type="http://schemas.openxmlformats.org/officeDocument/2006/relationships/hyperlink" Target="https://drive.google.com/drive/u/1/folders/1MQa3K9Q_xxAw3q1TIGJOfDXOKKHVKWRz" TargetMode="External"/><Relationship Id="rId56" Type="http://schemas.openxmlformats.org/officeDocument/2006/relationships/hyperlink" Target="https://drive.google.com/drive/u/1/folders/13qK-PeoCL97BhXg9ij4t4q_lGTG9aAeB" TargetMode="External"/><Relationship Id="rId77" Type="http://schemas.openxmlformats.org/officeDocument/2006/relationships/hyperlink" Target="https://drive.google.com/drive/u/1/folders/1KJtGdknnMxvjLhFLvEbPwdsZwBIZcs_B" TargetMode="External"/><Relationship Id="rId100" Type="http://schemas.openxmlformats.org/officeDocument/2006/relationships/hyperlink" Target="https://drive.google.com/drive/folders/1IBKcVBLEe5YUoa7HuYUrvNA6BbQ3nHKw" TargetMode="External"/><Relationship Id="rId105" Type="http://schemas.openxmlformats.org/officeDocument/2006/relationships/hyperlink" Target="https://drive.google.com/drive/folders/1qZzzXSMQgxp0gPO0BzyK2pkxwBIZ23Ou" TargetMode="External"/><Relationship Id="rId126" Type="http://schemas.openxmlformats.org/officeDocument/2006/relationships/hyperlink" Target="https://drive.google.com/drive/folders/1Wt5L57Ilb8MvqlxnSG1JvOBBpaoflnYl" TargetMode="External"/><Relationship Id="rId147" Type="http://schemas.openxmlformats.org/officeDocument/2006/relationships/hyperlink" Target="https://drive.google.com/drive/folders/1dMkajq_JY3I1fjW3orwcrjp7lAQ1Zp4_" TargetMode="External"/><Relationship Id="rId8" Type="http://schemas.openxmlformats.org/officeDocument/2006/relationships/hyperlink" Target="https://drive.google.com/drive/folders/1Rg1N2w8gbR2lYUgHdCa_UeOdS_GiFfnX" TargetMode="External"/><Relationship Id="rId51" Type="http://schemas.openxmlformats.org/officeDocument/2006/relationships/hyperlink" Target="https://drive.google.com/drive/folders/1BiIjuI_XvsBfrG8YlERaxil4N94IjmGy" TargetMode="External"/><Relationship Id="rId72" Type="http://schemas.openxmlformats.org/officeDocument/2006/relationships/hyperlink" Target="https://drive.google.com/drive/u/1/folders/1NIZe4sm-gw39xJ0XDglLOKBtNC7y1Kyx" TargetMode="External"/><Relationship Id="rId93" Type="http://schemas.openxmlformats.org/officeDocument/2006/relationships/hyperlink" Target="https://drive.google.com/drive/folders/1RVTvXDY_Sxuowg3ThfYMye_zpLq4Qy_Z" TargetMode="External"/><Relationship Id="rId98" Type="http://schemas.openxmlformats.org/officeDocument/2006/relationships/hyperlink" Target="https://drive.google.com/drive/folders/1pV9BmGnPuMWhvyhy9cLUhuaiFWNwydk1" TargetMode="External"/><Relationship Id="rId121" Type="http://schemas.openxmlformats.org/officeDocument/2006/relationships/hyperlink" Target="https://drive.google.com/drive/folders/1rRW0rxonguM14z_gx8tWVtKmKHsZ5RLg" TargetMode="External"/><Relationship Id="rId142" Type="http://schemas.openxmlformats.org/officeDocument/2006/relationships/hyperlink" Target="https://drive.google.com/drive/folders/1f1JjB_pNGl000iF5ppDwOfhba8RvatV0" TargetMode="External"/><Relationship Id="rId3" Type="http://schemas.openxmlformats.org/officeDocument/2006/relationships/hyperlink" Target="https://drive.google.com/drive/folders/13jE14wD-n_O-FT4U64A32asalHurBebC" TargetMode="External"/><Relationship Id="rId25" Type="http://schemas.openxmlformats.org/officeDocument/2006/relationships/hyperlink" Target="https://drive.google.com/drive/folders/1WBJnS0PviU6h5on9G7jlpl3zQjY2Fpz_" TargetMode="External"/><Relationship Id="rId46" Type="http://schemas.openxmlformats.org/officeDocument/2006/relationships/hyperlink" Target="https://drive.google.com/drive/folders/1e6fTKgZE2z2KuP_uE_XAr0tZE4ewrTwR" TargetMode="External"/><Relationship Id="rId67" Type="http://schemas.openxmlformats.org/officeDocument/2006/relationships/hyperlink" Target="https://drive.google.com/drive/folders/1M1Z5zFz_2_tUGu_0-LYt5ncbTxDzx5Wv" TargetMode="External"/><Relationship Id="rId116" Type="http://schemas.openxmlformats.org/officeDocument/2006/relationships/hyperlink" Target="https://drive.google.com/drive/folders/1-LmrOaQGKzvBzRXhtI_tLphQY9H8a3Xm" TargetMode="External"/><Relationship Id="rId137" Type="http://schemas.openxmlformats.org/officeDocument/2006/relationships/hyperlink" Target="https://drive.google.com/drive/u/1/folders/1aa0vYvvkGomPX1J1-Z0TP-ldM64UDJF2" TargetMode="External"/><Relationship Id="rId20" Type="http://schemas.openxmlformats.org/officeDocument/2006/relationships/hyperlink" Target="https://drive.google.com/drive/folders/1NcVB0IRcOhGGzHlj4NuQAvAA_b1TNIOb" TargetMode="External"/><Relationship Id="rId41" Type="http://schemas.openxmlformats.org/officeDocument/2006/relationships/hyperlink" Target="https://drive.google.com/drive/folders/1KFF0KjZiJwMiQnH2i-PzUvt86Cfw27dq" TargetMode="External"/><Relationship Id="rId62" Type="http://schemas.openxmlformats.org/officeDocument/2006/relationships/hyperlink" Target="https://drive.google.com/drive/folders/1Wj6M9cniiPcCaHSYhCrIZPcgbvDAak_U" TargetMode="External"/><Relationship Id="rId83" Type="http://schemas.openxmlformats.org/officeDocument/2006/relationships/hyperlink" Target="https://drive.google.com/drive/folders/1EqZpb7Ilu42RZ2yV8lWbAqscE1aiCXzg" TargetMode="External"/><Relationship Id="rId88" Type="http://schemas.openxmlformats.org/officeDocument/2006/relationships/hyperlink" Target="https://drive.google.com/drive/folders/1oxwJpRo_dg-hVUC9EGi-ETtUF2erNptq" TargetMode="External"/><Relationship Id="rId111" Type="http://schemas.openxmlformats.org/officeDocument/2006/relationships/hyperlink" Target="https://drive.google.com/drive/folders/1Dy_gtBk2JpsiVbySJK36OtrH07yWg5fn" TargetMode="External"/><Relationship Id="rId132" Type="http://schemas.openxmlformats.org/officeDocument/2006/relationships/hyperlink" Target="https://drive.google.com/drive/folders/1R52SAMcBATgQXHqA7cLGfjAVbDJb6Hxl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drive.google.com/drive/u/1/folders/1J_0bHrFdlezKd6AhC7wRBk-pbjm_bOh_" TargetMode="External"/><Relationship Id="rId36" Type="http://schemas.openxmlformats.org/officeDocument/2006/relationships/hyperlink" Target="https://drive.google.com/drive/u/1/folders/1MQa3K9Q_xxAw3q1TIGJOfDXOKKHVKWRz" TargetMode="External"/><Relationship Id="rId57" Type="http://schemas.openxmlformats.org/officeDocument/2006/relationships/hyperlink" Target="https://drive.google.com/drive/u/1/folders/13qK-PeoCL97BhXg9ij4t4q_lGTG9aAeB" TargetMode="External"/><Relationship Id="rId106" Type="http://schemas.openxmlformats.org/officeDocument/2006/relationships/hyperlink" Target="https://drive.google.com/drive/folders/1CAzlWqMBV2km0nPQuP6acroCkAkIJROD" TargetMode="External"/><Relationship Id="rId127" Type="http://schemas.openxmlformats.org/officeDocument/2006/relationships/hyperlink" Target="https://drive.google.com/drive/folders/12klzqQXOlL0HKMogwRwAnwMeRo5zV0Ni" TargetMode="External"/><Relationship Id="rId10" Type="http://schemas.openxmlformats.org/officeDocument/2006/relationships/hyperlink" Target="https://drive.google.com/drive/folders/12ZT49ve1WM-ILboQ5CvxrjKCphvzbHDL" TargetMode="External"/><Relationship Id="rId31" Type="http://schemas.openxmlformats.org/officeDocument/2006/relationships/hyperlink" Target="https://drive.google.com/drive/folders/10SSxRQzFOMVETIy6kXqkv41I-2VQ5PwC" TargetMode="External"/><Relationship Id="rId52" Type="http://schemas.openxmlformats.org/officeDocument/2006/relationships/hyperlink" Target="https://drive.google.com/drive/folders/1K3aug3WpnTMp9VU2rJKtBty7AP7rDm9R" TargetMode="External"/><Relationship Id="rId73" Type="http://schemas.openxmlformats.org/officeDocument/2006/relationships/hyperlink" Target="https://drive.google.com/drive/u/1/folders/1Zr_gJTPRw5_LwngcooaPEmmETWgcZXh6" TargetMode="External"/><Relationship Id="rId78" Type="http://schemas.openxmlformats.org/officeDocument/2006/relationships/hyperlink" Target="https://drive.google.com/drive/u/1/folders/1AON-j5pvDfymIxC23wr0sWaw8cee3ixm" TargetMode="External"/><Relationship Id="rId94" Type="http://schemas.openxmlformats.org/officeDocument/2006/relationships/hyperlink" Target="https://drive.google.com/drive/folders/18aStszunBHkE28Bh607BKzRzDBRhmByR" TargetMode="External"/><Relationship Id="rId99" Type="http://schemas.openxmlformats.org/officeDocument/2006/relationships/hyperlink" Target="https://drive.google.com/drive/folders/1CgH8Wiq0qH0urV8nSOsI0RdLDzXBO-Mw" TargetMode="External"/><Relationship Id="rId101" Type="http://schemas.openxmlformats.org/officeDocument/2006/relationships/hyperlink" Target="https://drive.google.com/drive/folders/1I5rfLtLOeNwthr1xoPrshZmhFXnSV53-" TargetMode="External"/><Relationship Id="rId122" Type="http://schemas.openxmlformats.org/officeDocument/2006/relationships/hyperlink" Target="https://drive.google.com/drive/folders/1bbM2pjwHmjRy6sNDsTaHceLvYXd3hHib" TargetMode="External"/><Relationship Id="rId143" Type="http://schemas.openxmlformats.org/officeDocument/2006/relationships/hyperlink" Target="https://drive.google.com/drive/folders/1BSpuCijzzh-QeX9CbWo-YDioRJ_zIZwX" TargetMode="External"/><Relationship Id="rId148" Type="http://schemas.openxmlformats.org/officeDocument/2006/relationships/hyperlink" Target="https://drive.google.com/drive/u/0/folders/1HjYBX6nzxphDM-18sLUvtcwDVzTJ9IEZ" TargetMode="External"/><Relationship Id="rId4" Type="http://schemas.openxmlformats.org/officeDocument/2006/relationships/hyperlink" Target="https://drive.google.com/drive/folders/1FMOsNpJqAVbEi-itpQhnQcZX0KMEF1zD" TargetMode="External"/><Relationship Id="rId9" Type="http://schemas.openxmlformats.org/officeDocument/2006/relationships/hyperlink" Target="https://drive.google.com/drive/folders/15PPhMk4g5Pu83yucG_E56Jeg9F4rKTS7" TargetMode="External"/><Relationship Id="rId26" Type="http://schemas.openxmlformats.org/officeDocument/2006/relationships/hyperlink" Target="https://drive.google.com/drive/folders/1WBJnS0PviU6h5on9G7jlpl3zQjY2Fpz_" TargetMode="External"/><Relationship Id="rId47" Type="http://schemas.openxmlformats.org/officeDocument/2006/relationships/hyperlink" Target="https://drive.google.com/drive/folders/1CI8KC9pzlxv3r8GeEY8S6Ig5uO40utIS" TargetMode="External"/><Relationship Id="rId68" Type="http://schemas.openxmlformats.org/officeDocument/2006/relationships/hyperlink" Target="https://drive.google.com/drive/folders/1xKHpYDrcGbZAz-SZZnU8SYf_rPHI6zx_" TargetMode="External"/><Relationship Id="rId89" Type="http://schemas.openxmlformats.org/officeDocument/2006/relationships/hyperlink" Target="https://drive.google.com/drive/folders/17cZnDZdj0ORhuhR7DOO9Xr7FeVnhGrn6" TargetMode="External"/><Relationship Id="rId112" Type="http://schemas.openxmlformats.org/officeDocument/2006/relationships/hyperlink" Target="https://drive.google.com/drive/folders/1OiHYQ88QCw9o2y8oVIcDbJfoNPDVLf1s" TargetMode="External"/><Relationship Id="rId133" Type="http://schemas.openxmlformats.org/officeDocument/2006/relationships/hyperlink" Target="https://drive.google.com/drive/folders/1yXKr6lgZK6nVLpGO7kU2yGiVPMFWHu5_" TargetMode="External"/><Relationship Id="rId154" Type="http://schemas.openxmlformats.org/officeDocument/2006/relationships/vmlDrawing" Target="../drawings/vmlDrawing1.vml"/><Relationship Id="rId16" Type="http://schemas.openxmlformats.org/officeDocument/2006/relationships/hyperlink" Target="https://drive.google.com/drive/folders/1_ykv1Luql5TfdBnD788DCbglLsHyDXZ2" TargetMode="External"/><Relationship Id="rId37" Type="http://schemas.openxmlformats.org/officeDocument/2006/relationships/hyperlink" Target="https://drive.google.com/drive/u/1/folders/1MQa3K9Q_xxAw3q1TIGJOfDXOKKHVKWRz" TargetMode="External"/><Relationship Id="rId58" Type="http://schemas.openxmlformats.org/officeDocument/2006/relationships/hyperlink" Target="https://drive.google.com/drive/u/1/folders/13qK-PeoCL97BhXg9ij4t4q_lGTG9aAeB" TargetMode="External"/><Relationship Id="rId79" Type="http://schemas.openxmlformats.org/officeDocument/2006/relationships/hyperlink" Target="https://drive.google.com/drive/folders/1cCx4U1t8C9mNe7qDB3ur9ISA7_2uKKEf" TargetMode="External"/><Relationship Id="rId102" Type="http://schemas.openxmlformats.org/officeDocument/2006/relationships/hyperlink" Target="https://drive.google.com/drive/folders/1rmjtUNlkhRmzdguiF3RvyfnTcTzrV2ri" TargetMode="External"/><Relationship Id="rId123" Type="http://schemas.openxmlformats.org/officeDocument/2006/relationships/hyperlink" Target="https://drive.google.com/drive/folders/1RH-7a3NL1GbiUlcnWD5clqAFU0JjFjK0" TargetMode="External"/><Relationship Id="rId144" Type="http://schemas.openxmlformats.org/officeDocument/2006/relationships/hyperlink" Target="https://drive.google.com/drive/u/1/folders/1vEB_bN0pLVQn68QisrMRGHOVpMeiW08G" TargetMode="External"/><Relationship Id="rId90" Type="http://schemas.openxmlformats.org/officeDocument/2006/relationships/hyperlink" Target="https://drive.google.com/drive/folders/1CjQwfX2CA9B8vHAGxkwVwx07cyhMGf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76"/>
  <sheetViews>
    <sheetView rightToLeft="1" tabSelected="1" topLeftCell="AW1" workbookViewId="0">
      <selection activeCell="AY1" sqref="AY1"/>
    </sheetView>
  </sheetViews>
  <sheetFormatPr defaultRowHeight="15" x14ac:dyDescent="0.25"/>
  <cols>
    <col min="1" max="1" width="10.5703125" style="3" bestFit="1" customWidth="1"/>
    <col min="2" max="2" width="16" style="3" bestFit="1" customWidth="1"/>
    <col min="3" max="3" width="16" style="3" customWidth="1"/>
    <col min="4" max="4" width="40.5703125" style="3" bestFit="1" customWidth="1"/>
    <col min="5" max="5" width="11.28515625" style="3" customWidth="1"/>
    <col min="6" max="6" width="31.28515625" style="3" customWidth="1"/>
    <col min="7" max="7" width="22.85546875" style="3" customWidth="1"/>
    <col min="8" max="8" width="21.7109375" style="3" customWidth="1"/>
    <col min="9" max="9" width="21" style="3" customWidth="1"/>
    <col min="10" max="10" width="14.5703125" style="3" customWidth="1"/>
    <col min="11" max="11" width="23.7109375" style="3" customWidth="1"/>
    <col min="12" max="12" width="35.7109375" style="3" customWidth="1"/>
    <col min="13" max="13" width="18.5703125" style="3" customWidth="1"/>
    <col min="14" max="14" width="15.42578125" style="3" customWidth="1"/>
    <col min="15" max="15" width="21.28515625" style="3" customWidth="1"/>
    <col min="16" max="16" width="19.28515625" style="3" customWidth="1"/>
    <col min="17" max="17" width="20" style="3" customWidth="1"/>
    <col min="18" max="18" width="29" style="3" customWidth="1"/>
    <col min="19" max="19" width="24" style="3" customWidth="1"/>
    <col min="20" max="20" width="10.5703125" style="3" bestFit="1" customWidth="1"/>
    <col min="21" max="21" width="23.28515625" style="3" bestFit="1" customWidth="1"/>
    <col min="22" max="23" width="28.28515625" style="3" bestFit="1" customWidth="1"/>
    <col min="24" max="24" width="22.7109375" style="3" bestFit="1" customWidth="1"/>
    <col min="25" max="26" width="19" style="3" bestFit="1" customWidth="1"/>
    <col min="27" max="27" width="32.42578125" style="3" bestFit="1" customWidth="1"/>
    <col min="28" max="28" width="14.42578125" style="3" bestFit="1" customWidth="1"/>
    <col min="29" max="29" width="19.7109375" style="3" bestFit="1" customWidth="1"/>
    <col min="30" max="30" width="21" style="3" bestFit="1" customWidth="1"/>
    <col min="31" max="31" width="16" style="3" bestFit="1" customWidth="1"/>
    <col min="32" max="32" width="38.7109375" style="3" bestFit="1" customWidth="1"/>
    <col min="33" max="33" width="47.28515625" style="3" bestFit="1" customWidth="1"/>
    <col min="34" max="34" width="42.7109375" style="3" bestFit="1" customWidth="1"/>
    <col min="35" max="35" width="35.5703125" style="3" bestFit="1" customWidth="1"/>
    <col min="36" max="36" width="37.42578125" style="3" bestFit="1" customWidth="1"/>
    <col min="37" max="37" width="32.42578125" style="3" bestFit="1" customWidth="1"/>
    <col min="38" max="38" width="35.42578125" style="3" bestFit="1" customWidth="1"/>
    <col min="39" max="39" width="37.28515625" style="3" bestFit="1" customWidth="1"/>
    <col min="40" max="40" width="32.28515625" style="3" bestFit="1" customWidth="1"/>
    <col min="41" max="41" width="29" style="3" bestFit="1" customWidth="1"/>
    <col min="42" max="42" width="30.28515625" style="3" bestFit="1" customWidth="1"/>
    <col min="43" max="43" width="25.28515625" style="3" bestFit="1" customWidth="1"/>
    <col min="44" max="44" width="45.28515625" style="3" bestFit="1" customWidth="1"/>
    <col min="45" max="45" width="46.5703125" style="3" bestFit="1" customWidth="1"/>
    <col min="46" max="46" width="42" style="3" bestFit="1" customWidth="1"/>
    <col min="47" max="47" width="12.85546875" style="3" bestFit="1" customWidth="1"/>
    <col min="48" max="48" width="69.85546875" style="3" bestFit="1" customWidth="1"/>
    <col min="49" max="49" width="142" style="3" bestFit="1" customWidth="1"/>
    <col min="50" max="50" width="8.140625" style="3" bestFit="1" customWidth="1"/>
    <col min="51" max="51" width="33.5703125" style="3" bestFit="1" customWidth="1"/>
    <col min="52" max="16384" width="9.140625" style="3"/>
  </cols>
  <sheetData>
    <row r="1" spans="1:51" x14ac:dyDescent="0.25">
      <c r="A1" s="1" t="s">
        <v>0</v>
      </c>
      <c r="B1" s="1" t="s">
        <v>1</v>
      </c>
      <c r="C1" s="1" t="s">
        <v>361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s="4" t="e" cm="1">
        <f t="array" aca="1" ref="A2" ca="1">INDEX('[1]SAP Customer Data '!$A:$AC,MATCH(بيانات_العملاء4[[#This Row],[رمز شريك الأعمال]],'[1]SAP Customer Data '!$B:$B,0),CELL("col",[1]!Table_Customer_Data[[#Headers],[GroupName]]))</f>
        <v>#REF!</v>
      </c>
      <c r="B2" s="5" t="s">
        <v>50</v>
      </c>
      <c r="C2" s="51" t="s">
        <v>362</v>
      </c>
      <c r="D2" s="6" t="e" cm="1">
        <f t="array" aca="1" ref="D2" ca="1">INDEX('[1]SAP Customer Data '!$A:$AC,MATCH(بيانات_العملاء4[[#This Row],[رمز شريك الأعمال]],'[1]SAP Customer Data '!$B:$B,0),CELL("col",[1]!Table_Customer_Data[[#Headers],[CardName]]))</f>
        <v>#REF!</v>
      </c>
      <c r="E2" s="6" t="s">
        <v>51</v>
      </c>
      <c r="F2" s="6" t="s">
        <v>52</v>
      </c>
      <c r="G2" s="6" t="s">
        <v>53</v>
      </c>
      <c r="H2" s="6" t="s">
        <v>54</v>
      </c>
      <c r="I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" s="6" t="s">
        <v>54</v>
      </c>
      <c r="K2" s="7">
        <v>44796</v>
      </c>
      <c r="L2" s="6" t="s">
        <v>55</v>
      </c>
      <c r="M2" s="6" t="str">
        <f ca="1">IF(AND(بيانات_العملاء4[[#This Row],[السجل التجارى]]="موجود",TODAY()+'[1]Other Data'!$B$23&lt;K2,بيانات_العملاء4[[#This Row],[مطابقة اسم العميل بالاسم بالسجل التجارى]]="مطابق"), "سارى", "يجب اعادة طلبه")</f>
        <v>يجب اعادة طلبه</v>
      </c>
      <c r="N2" s="8" t="s">
        <v>54</v>
      </c>
      <c r="O2" s="9" t="e" cm="1">
        <f t="array" aca="1" ref="O2" ca="1">INDEX('[1]SAP Customer Data '!A:Z,MATCH(بيانات_العملاء4[[#This Row],[رمز شريك الأعمال]],'[1]SAP Customer Data '!B:B,0),CELL("col",[1]!Table_Customer_Data[[#Headers],[LicTradNum]]))</f>
        <v>#REF!</v>
      </c>
      <c r="P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" s="6" t="s">
        <v>56</v>
      </c>
      <c r="R2" s="7"/>
      <c r="S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" s="6" t="s">
        <v>57</v>
      </c>
      <c r="U2" s="10">
        <v>100000</v>
      </c>
      <c r="V2" s="11"/>
      <c r="W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2" s="6" t="e" cm="1">
        <f t="array" aca="1" ref="Y2" ca="1">INDEX('[1]SAP Customer Data '!$A:$AC,MATCH(بيانات_العملاء4[[#This Row],[رمز شريك الأعمال]],'[1]SAP Customer Data '!$B:$B,0),CELL("col",[1]!Table_Customer_Data[[#Headers],[CreditLine]]))</f>
        <v>#REF!</v>
      </c>
      <c r="Z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" s="6"/>
      <c r="AB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" s="6" t="s">
        <v>54</v>
      </c>
      <c r="AD2" s="11">
        <v>46912</v>
      </c>
      <c r="AE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2" s="6" t="s">
        <v>56</v>
      </c>
      <c r="AG2" s="6"/>
      <c r="AH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" s="6" t="s">
        <v>56</v>
      </c>
      <c r="AJ2" s="6"/>
      <c r="AK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" s="6"/>
      <c r="AM2" s="7"/>
      <c r="AN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" s="6" t="s">
        <v>54</v>
      </c>
      <c r="AP2" s="11">
        <v>44718</v>
      </c>
      <c r="AQ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" s="6" t="s">
        <v>56</v>
      </c>
      <c r="AS2" s="6"/>
      <c r="AT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" s="11" t="e" cm="1">
        <f t="array" aca="1" ref="AU2" ca="1">INDEX('[1]SAP Customer Data '!A:Z,MATCH(بيانات_العملاء4[[#This Row],[رمز شريك الأعمال]],'[1]SAP Customer Data '!B:B,0),CELL("col",[1]!Table_Customer_Data[[#Headers],[CreateDate]]))</f>
        <v>#REF!</v>
      </c>
      <c r="AV2" s="6"/>
      <c r="AW2" s="11"/>
      <c r="AX2" s="6" t="s">
        <v>58</v>
      </c>
      <c r="AY2" s="6">
        <v>100000</v>
      </c>
    </row>
    <row r="3" spans="1:51" x14ac:dyDescent="0.25">
      <c r="A3" s="4" t="e" cm="1">
        <f t="array" aca="1" ref="A3" ca="1">INDEX('[1]SAP Customer Data '!$A:$AC,MATCH(بيانات_العملاء4[[#This Row],[رمز شريك الأعمال]],'[1]SAP Customer Data '!$B:$B,0),CELL("col",[1]!Table_Customer_Data[[#Headers],[GroupName]]))</f>
        <v>#REF!</v>
      </c>
      <c r="B3" s="5" t="s">
        <v>59</v>
      </c>
      <c r="C3" s="51" t="s">
        <v>362</v>
      </c>
      <c r="D3" s="6" t="e" cm="1">
        <f t="array" aca="1" ref="D3" ca="1">INDEX('[1]SAP Customer Data '!$A:$AC,MATCH(بيانات_العملاء4[[#This Row],[رمز شريك الأعمال]],'[1]SAP Customer Data '!$B:$B,0),CELL("col",[1]!Table_Customer_Data[[#Headers],[CardName]]))</f>
        <v>#REF!</v>
      </c>
      <c r="E3" s="6" t="s">
        <v>51</v>
      </c>
      <c r="F3" s="6"/>
      <c r="G3" s="6"/>
      <c r="H3" s="6" t="s">
        <v>54</v>
      </c>
      <c r="I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" s="6" t="s">
        <v>56</v>
      </c>
      <c r="K3" s="7"/>
      <c r="L3" s="6"/>
      <c r="M3" s="6" t="str">
        <f ca="1">IF(AND(بيانات_العملاء4[[#This Row],[السجل التجارى]]="موجود",TODAY()+'[1]Other Data'!$B$23&lt;K3,بيانات_العملاء4[[#This Row],[مطابقة اسم العميل بالاسم بالسجل التجارى]]="مطابق"), "سارى", "يجب اعادة طلبه")</f>
        <v>يجب اعادة طلبه</v>
      </c>
      <c r="N3" s="6" t="s">
        <v>54</v>
      </c>
      <c r="O3" s="9" t="e" cm="1">
        <f t="array" aca="1" ref="O3" ca="1">INDEX('[1]SAP Customer Data '!A:Z,MATCH(بيانات_العملاء4[[#This Row],[رمز شريك الأعمال]],'[1]SAP Customer Data '!B:B,0),CELL("col",[1]!Table_Customer_Data[[#Headers],[LicTradNum]]))</f>
        <v>#REF!</v>
      </c>
      <c r="P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" s="6" t="s">
        <v>56</v>
      </c>
      <c r="R3" s="7"/>
      <c r="S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" s="6" t="s">
        <v>57</v>
      </c>
      <c r="U3" s="10">
        <v>35000</v>
      </c>
      <c r="V3" s="11"/>
      <c r="W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3" s="6" t="e" cm="1">
        <f t="array" aca="1" ref="Y3" ca="1">INDEX('[1]SAP Customer Data '!$A:$AC,MATCH(بيانات_العملاء4[[#This Row],[رمز شريك الأعمال]],'[1]SAP Customer Data '!$B:$B,0),CELL("col",[1]!Table_Customer_Data[[#Headers],[CreditLine]]))</f>
        <v>#REF!</v>
      </c>
      <c r="Z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" s="6"/>
      <c r="AB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" s="6" t="s">
        <v>54</v>
      </c>
      <c r="AD3" s="11">
        <v>46912</v>
      </c>
      <c r="AE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3" s="6" t="s">
        <v>56</v>
      </c>
      <c r="AG3" s="6"/>
      <c r="AH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" s="6" t="s">
        <v>56</v>
      </c>
      <c r="AJ3" s="6"/>
      <c r="AK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" s="6"/>
      <c r="AM3" s="7"/>
      <c r="AN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" s="6" t="s">
        <v>54</v>
      </c>
      <c r="AP3" s="11"/>
      <c r="AQ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" s="6" t="s">
        <v>56</v>
      </c>
      <c r="AS3" s="6"/>
      <c r="AT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" s="11" t="e" cm="1">
        <f t="array" aca="1" ref="AU3" ca="1">INDEX('[1]SAP Customer Data '!A:Z,MATCH(بيانات_العملاء4[[#This Row],[رمز شريك الأعمال]],'[1]SAP Customer Data '!B:B,0),CELL("col",[1]!Table_Customer_Data[[#Headers],[CreateDate]]))</f>
        <v>#REF!</v>
      </c>
      <c r="AV3" s="6"/>
      <c r="AW3" s="11"/>
      <c r="AX3" s="6" t="s">
        <v>58</v>
      </c>
      <c r="AY3" s="6">
        <v>140000</v>
      </c>
    </row>
    <row r="4" spans="1:51" x14ac:dyDescent="0.25">
      <c r="A4" s="4" t="e" cm="1">
        <f t="array" aca="1" ref="A4" ca="1">INDEX('[1]SAP Customer Data '!$A:$AC,MATCH(بيانات_العملاء4[[#This Row],[رمز شريك الأعمال]],'[1]SAP Customer Data '!$B:$B,0),CELL("col",[1]!Table_Customer_Data[[#Headers],[GroupName]]))</f>
        <v>#REF!</v>
      </c>
      <c r="B4" s="5" t="s">
        <v>60</v>
      </c>
      <c r="C4" s="51" t="s">
        <v>362</v>
      </c>
      <c r="D4" s="6" t="e" cm="1">
        <f t="array" aca="1" ref="D4" ca="1">INDEX('[1]SAP Customer Data '!$A:$AC,MATCH(بيانات_العملاء4[[#This Row],[رمز شريك الأعمال]],'[1]SAP Customer Data '!$B:$B,0),CELL("col",[1]!Table_Customer_Data[[#Headers],[CardName]]))</f>
        <v>#REF!</v>
      </c>
      <c r="E4" s="6" t="s">
        <v>51</v>
      </c>
      <c r="F4" s="6"/>
      <c r="G4" s="6"/>
      <c r="H4" s="6" t="s">
        <v>54</v>
      </c>
      <c r="I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" s="6" t="s">
        <v>56</v>
      </c>
      <c r="K4" s="7"/>
      <c r="L4" s="6"/>
      <c r="M4" s="6" t="str">
        <f ca="1">IF(AND(بيانات_العملاء4[[#This Row],[السجل التجارى]]="موجود",TODAY()+'[1]Other Data'!$B$23&lt;K4,بيانات_العملاء4[[#This Row],[مطابقة اسم العميل بالاسم بالسجل التجارى]]="مطابق"), "سارى", "يجب اعادة طلبه")</f>
        <v>يجب اعادة طلبه</v>
      </c>
      <c r="N4" s="6" t="s">
        <v>54</v>
      </c>
      <c r="O4" s="9" t="e" cm="1">
        <f t="array" aca="1" ref="O4" ca="1">INDEX('[1]SAP Customer Data '!A:Z,MATCH(بيانات_العملاء4[[#This Row],[رمز شريك الأعمال]],'[1]SAP Customer Data '!B:B,0),CELL("col",[1]!Table_Customer_Data[[#Headers],[LicTradNum]]))</f>
        <v>#REF!</v>
      </c>
      <c r="P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" s="6" t="s">
        <v>56</v>
      </c>
      <c r="R4" s="7"/>
      <c r="S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4" s="6" t="s">
        <v>57</v>
      </c>
      <c r="U4" s="10">
        <v>35000</v>
      </c>
      <c r="V4" s="11"/>
      <c r="W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4" s="6" t="e" cm="1">
        <f t="array" aca="1" ref="Y4" ca="1">INDEX('[1]SAP Customer Data '!$A:$AC,MATCH(بيانات_العملاء4[[#This Row],[رمز شريك الأعمال]],'[1]SAP Customer Data '!$B:$B,0),CELL("col",[1]!Table_Customer_Data[[#Headers],[CreditLine]]))</f>
        <v>#REF!</v>
      </c>
      <c r="Z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" s="6"/>
      <c r="AB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" s="6" t="s">
        <v>54</v>
      </c>
      <c r="AD4" s="11">
        <v>46912</v>
      </c>
      <c r="AE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4" s="6" t="s">
        <v>56</v>
      </c>
      <c r="AG4" s="6"/>
      <c r="AH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" s="6" t="s">
        <v>56</v>
      </c>
      <c r="AJ4" s="6"/>
      <c r="AK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" s="6"/>
      <c r="AM4" s="7"/>
      <c r="AN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" s="6" t="s">
        <v>54</v>
      </c>
      <c r="AP4" s="11"/>
      <c r="AQ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" s="6" t="s">
        <v>56</v>
      </c>
      <c r="AS4" s="6"/>
      <c r="AT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" s="11" t="e" cm="1">
        <f t="array" aca="1" ref="AU4" ca="1">INDEX('[1]SAP Customer Data '!A:Z,MATCH(بيانات_العملاء4[[#This Row],[رمز شريك الأعمال]],'[1]SAP Customer Data '!B:B,0),CELL("col",[1]!Table_Customer_Data[[#Headers],[CreateDate]]))</f>
        <v>#REF!</v>
      </c>
      <c r="AV4" s="6"/>
      <c r="AW4" s="11"/>
      <c r="AX4" s="6" t="s">
        <v>58</v>
      </c>
      <c r="AY4" s="6">
        <v>140000</v>
      </c>
    </row>
    <row r="5" spans="1:51" x14ac:dyDescent="0.25">
      <c r="A5" s="4" t="e" cm="1">
        <f t="array" aca="1" ref="A5" ca="1">INDEX('[1]SAP Customer Data '!$A:$AC,MATCH(بيانات_العملاء4[[#This Row],[رمز شريك الأعمال]],'[1]SAP Customer Data '!$B:$B,0),CELL("col",[1]!Table_Customer_Data[[#Headers],[GroupName]]))</f>
        <v>#REF!</v>
      </c>
      <c r="B5" s="5" t="s">
        <v>61</v>
      </c>
      <c r="C5" s="51" t="s">
        <v>362</v>
      </c>
      <c r="D5" s="6" t="e" cm="1">
        <f t="array" aca="1" ref="D5" ca="1">INDEX('[1]SAP Customer Data '!$A:$AC,MATCH(بيانات_العملاء4[[#This Row],[رمز شريك الأعمال]],'[1]SAP Customer Data '!$B:$B,0),CELL("col",[1]!Table_Customer_Data[[#Headers],[CardName]]))</f>
        <v>#REF!</v>
      </c>
      <c r="E5" s="6" t="s">
        <v>51</v>
      </c>
      <c r="F5" s="6"/>
      <c r="G5" s="6"/>
      <c r="H5" s="6" t="s">
        <v>54</v>
      </c>
      <c r="I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" s="6" t="s">
        <v>56</v>
      </c>
      <c r="K5" s="7"/>
      <c r="L5" s="6"/>
      <c r="M5" s="6" t="str">
        <f ca="1">IF(AND(بيانات_العملاء4[[#This Row],[السجل التجارى]]="موجود",TODAY()+'[1]Other Data'!$B$23&lt;K5,بيانات_العملاء4[[#This Row],[مطابقة اسم العميل بالاسم بالسجل التجارى]]="مطابق"), "سارى", "يجب اعادة طلبه")</f>
        <v>يجب اعادة طلبه</v>
      </c>
      <c r="N5" s="6" t="s">
        <v>54</v>
      </c>
      <c r="O5" s="9" t="e" cm="1">
        <f t="array" aca="1" ref="O5" ca="1">INDEX('[1]SAP Customer Data '!A:Z,MATCH(بيانات_العملاء4[[#This Row],[رمز شريك الأعمال]],'[1]SAP Customer Data '!B:B,0),CELL("col",[1]!Table_Customer_Data[[#Headers],[LicTradNum]]))</f>
        <v>#REF!</v>
      </c>
      <c r="P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" s="6" t="s">
        <v>56</v>
      </c>
      <c r="R5" s="7"/>
      <c r="S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5" s="6" t="s">
        <v>57</v>
      </c>
      <c r="U5" s="10">
        <v>35000</v>
      </c>
      <c r="V5" s="11"/>
      <c r="W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5" s="6" t="e" cm="1">
        <f t="array" aca="1" ref="Y5" ca="1">INDEX('[1]SAP Customer Data '!$A:$AC,MATCH(بيانات_العملاء4[[#This Row],[رمز شريك الأعمال]],'[1]SAP Customer Data '!$B:$B,0),CELL("col",[1]!Table_Customer_Data[[#Headers],[CreditLine]]))</f>
        <v>#REF!</v>
      </c>
      <c r="Z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" s="6"/>
      <c r="AB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" s="6" t="s">
        <v>54</v>
      </c>
      <c r="AD5" s="11">
        <v>46912</v>
      </c>
      <c r="AE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5" s="6" t="s">
        <v>56</v>
      </c>
      <c r="AG5" s="6"/>
      <c r="AH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5" s="6" t="s">
        <v>56</v>
      </c>
      <c r="AJ5" s="6"/>
      <c r="AK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" s="6"/>
      <c r="AM5" s="7"/>
      <c r="AN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" s="6" t="s">
        <v>54</v>
      </c>
      <c r="AP5" s="11"/>
      <c r="AQ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" s="6" t="s">
        <v>56</v>
      </c>
      <c r="AS5" s="6"/>
      <c r="AT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" s="11" t="e" cm="1">
        <f t="array" aca="1" ref="AU5" ca="1">INDEX('[1]SAP Customer Data '!A:Z,MATCH(بيانات_العملاء4[[#This Row],[رمز شريك الأعمال]],'[1]SAP Customer Data '!B:B,0),CELL("col",[1]!Table_Customer_Data[[#Headers],[CreateDate]]))</f>
        <v>#REF!</v>
      </c>
      <c r="AW5" s="11"/>
      <c r="AX5" s="6" t="s">
        <v>58</v>
      </c>
      <c r="AY5" s="6">
        <v>140000</v>
      </c>
    </row>
    <row r="6" spans="1:51" x14ac:dyDescent="0.25">
      <c r="A6" s="4" t="e" cm="1">
        <f t="array" aca="1" ref="A6" ca="1">INDEX('[1]SAP Customer Data '!$A:$AC,MATCH(بيانات_العملاء4[[#This Row],[رمز شريك الأعمال]],'[1]SAP Customer Data '!$B:$B,0),CELL("col",[1]!Table_Customer_Data[[#Headers],[GroupName]]))</f>
        <v>#REF!</v>
      </c>
      <c r="B6" s="5" t="s">
        <v>62</v>
      </c>
      <c r="C6" s="51" t="s">
        <v>362</v>
      </c>
      <c r="D6" s="6" t="e" cm="1">
        <f t="array" aca="1" ref="D6" ca="1">INDEX('[1]SAP Customer Data '!$A:$AC,MATCH(بيانات_العملاء4[[#This Row],[رمز شريك الأعمال]],'[1]SAP Customer Data '!$B:$B,0),CELL("col",[1]!Table_Customer_Data[[#Headers],[CardName]]))</f>
        <v>#REF!</v>
      </c>
      <c r="E6" s="6" t="s">
        <v>51</v>
      </c>
      <c r="F6" s="6"/>
      <c r="G6" s="6"/>
      <c r="H6" s="6" t="s">
        <v>54</v>
      </c>
      <c r="I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" s="6" t="s">
        <v>56</v>
      </c>
      <c r="K6" s="7"/>
      <c r="L6" s="6"/>
      <c r="M6" s="6" t="str">
        <f ca="1">IF(AND(بيانات_العملاء4[[#This Row],[السجل التجارى]]="موجود",TODAY()+'[1]Other Data'!$B$23&lt;K6,بيانات_العملاء4[[#This Row],[مطابقة اسم العميل بالاسم بالسجل التجارى]]="مطابق"), "سارى", "يجب اعادة طلبه")</f>
        <v>يجب اعادة طلبه</v>
      </c>
      <c r="N6" s="6" t="s">
        <v>54</v>
      </c>
      <c r="O6" s="9" t="e" cm="1">
        <f t="array" aca="1" ref="O6" ca="1">INDEX('[1]SAP Customer Data '!A:Z,MATCH(بيانات_العملاء4[[#This Row],[رمز شريك الأعمال]],'[1]SAP Customer Data '!B:B,0),CELL("col",[1]!Table_Customer_Data[[#Headers],[LicTradNum]]))</f>
        <v>#REF!</v>
      </c>
      <c r="P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" s="6" t="s">
        <v>56</v>
      </c>
      <c r="R6" s="7"/>
      <c r="S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" s="6" t="s">
        <v>57</v>
      </c>
      <c r="U6" s="10">
        <v>35000</v>
      </c>
      <c r="V6" s="11"/>
      <c r="W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6" s="6" t="e" cm="1">
        <f t="array" aca="1" ref="Y6" ca="1">INDEX('[1]SAP Customer Data '!$A:$AC,MATCH(بيانات_العملاء4[[#This Row],[رمز شريك الأعمال]],'[1]SAP Customer Data '!$B:$B,0),CELL("col",[1]!Table_Customer_Data[[#Headers],[CreditLine]]))</f>
        <v>#REF!</v>
      </c>
      <c r="Z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" s="6"/>
      <c r="AB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" s="6" t="s">
        <v>54</v>
      </c>
      <c r="AD6" s="11">
        <v>46912</v>
      </c>
      <c r="AE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" s="6" t="s">
        <v>56</v>
      </c>
      <c r="AG6" s="6"/>
      <c r="AH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" s="6" t="s">
        <v>56</v>
      </c>
      <c r="AJ6" s="6"/>
      <c r="AK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" s="6"/>
      <c r="AM6" s="7"/>
      <c r="AN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" s="6" t="s">
        <v>54</v>
      </c>
      <c r="AP6" s="11"/>
      <c r="AQ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" s="6" t="s">
        <v>56</v>
      </c>
      <c r="AS6" s="6"/>
      <c r="AT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" s="11" t="e" cm="1">
        <f t="array" aca="1" ref="AU6" ca="1">INDEX('[1]SAP Customer Data '!A:Z,MATCH(بيانات_العملاء4[[#This Row],[رمز شريك الأعمال]],'[1]SAP Customer Data '!B:B,0),CELL("col",[1]!Table_Customer_Data[[#Headers],[CreateDate]]))</f>
        <v>#REF!</v>
      </c>
      <c r="AV6" s="6"/>
      <c r="AW6" s="11"/>
      <c r="AX6" s="6" t="s">
        <v>58</v>
      </c>
      <c r="AY6" s="6">
        <v>140000</v>
      </c>
    </row>
    <row r="7" spans="1:51" x14ac:dyDescent="0.25">
      <c r="A7" s="4" t="e" cm="1">
        <f t="array" aca="1" ref="A7" ca="1">INDEX('[1]SAP Customer Data '!$A:$AC,MATCH(بيانات_العملاء4[[#This Row],[رمز شريك الأعمال]],'[1]SAP Customer Data '!$B:$B,0),CELL("col",[1]!Table_Customer_Data[[#Headers],[GroupName]]))</f>
        <v>#REF!</v>
      </c>
      <c r="B7" s="5" t="s">
        <v>63</v>
      </c>
      <c r="C7" s="51" t="s">
        <v>362</v>
      </c>
      <c r="D7" s="6" t="e" cm="1">
        <f t="array" aca="1" ref="D7" ca="1">INDEX('[1]SAP Customer Data '!$A:$AC,MATCH(بيانات_العملاء4[[#This Row],[رمز شريك الأعمال]],'[1]SAP Customer Data '!$B:$B,0),CELL("col",[1]!Table_Customer_Data[[#Headers],[CardName]]))</f>
        <v>#REF!</v>
      </c>
      <c r="E7" s="6" t="s">
        <v>51</v>
      </c>
      <c r="F7" s="6"/>
      <c r="G7" s="6" t="s">
        <v>64</v>
      </c>
      <c r="H7" s="6" t="s">
        <v>54</v>
      </c>
      <c r="I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" s="6" t="s">
        <v>54</v>
      </c>
      <c r="K7" s="7">
        <v>44033</v>
      </c>
      <c r="L7" s="6" t="s">
        <v>65</v>
      </c>
      <c r="M7" s="6" t="str">
        <f ca="1">IF(AND(بيانات_العملاء4[[#This Row],[السجل التجارى]]="موجود",TODAY()+'[1]Other Data'!$B$23&lt;K7,بيانات_العملاء4[[#This Row],[مطابقة اسم العميل بالاسم بالسجل التجارى]]="مطابق"), "سارى", "يجب اعادة طلبه")</f>
        <v>يجب اعادة طلبه</v>
      </c>
      <c r="N7" s="6" t="s">
        <v>54</v>
      </c>
      <c r="O7" s="9" t="e" cm="1">
        <f t="array" aca="1" ref="O7" ca="1">INDEX('[1]SAP Customer Data '!A:Z,MATCH(بيانات_العملاء4[[#This Row],[رمز شريك الأعمال]],'[1]SAP Customer Data '!B:B,0),CELL("col",[1]!Table_Customer_Data[[#Headers],[LicTradNum]]))</f>
        <v>#REF!</v>
      </c>
      <c r="P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" s="6" t="s">
        <v>56</v>
      </c>
      <c r="R7" s="7"/>
      <c r="S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" s="6" t="s">
        <v>57</v>
      </c>
      <c r="U7" s="10">
        <v>50000</v>
      </c>
      <c r="V7" s="11"/>
      <c r="W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7" s="6" t="e" cm="1">
        <f t="array" aca="1" ref="Y7" ca="1">INDEX('[1]SAP Customer Data '!$A:$AC,MATCH(بيانات_العملاء4[[#This Row],[رمز شريك الأعمال]],'[1]SAP Customer Data '!$B:$B,0),CELL("col",[1]!Table_Customer_Data[[#Headers],[CreditLine]]))</f>
        <v>#REF!</v>
      </c>
      <c r="Z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" s="6"/>
      <c r="AB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" s="6" t="s">
        <v>54</v>
      </c>
      <c r="AD7" s="11">
        <v>46912</v>
      </c>
      <c r="AE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7" s="6" t="s">
        <v>56</v>
      </c>
      <c r="AG7" s="6"/>
      <c r="AH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" s="6" t="s">
        <v>56</v>
      </c>
      <c r="AJ7" s="6"/>
      <c r="AK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" s="6"/>
      <c r="AM7" s="7"/>
      <c r="AN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" s="6" t="s">
        <v>56</v>
      </c>
      <c r="AP7" s="11"/>
      <c r="AQ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" s="6" t="s">
        <v>56</v>
      </c>
      <c r="AS7" s="6"/>
      <c r="AT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" s="11" t="e" cm="1">
        <f t="array" aca="1" ref="AU7" ca="1">INDEX('[1]SAP Customer Data '!A:Z,MATCH(بيانات_العملاء4[[#This Row],[رمز شريك الأعمال]],'[1]SAP Customer Data '!B:B,0),CELL("col",[1]!Table_Customer_Data[[#Headers],[CreateDate]]))</f>
        <v>#REF!</v>
      </c>
      <c r="AV7" s="6"/>
      <c r="AW7" s="11" t="s">
        <v>66</v>
      </c>
      <c r="AX7" s="6" t="s">
        <v>58</v>
      </c>
      <c r="AY7" s="6">
        <v>50000</v>
      </c>
    </row>
    <row r="8" spans="1:51" x14ac:dyDescent="0.25">
      <c r="A8" s="4" t="e" cm="1">
        <f t="array" aca="1" ref="A8" ca="1">INDEX('[1]SAP Customer Data '!$A:$AC,MATCH(بيانات_العملاء4[[#This Row],[رمز شريك الأعمال]],'[1]SAP Customer Data '!$B:$B,0),CELL("col",[1]!Table_Customer_Data[[#Headers],[GroupName]]))</f>
        <v>#REF!</v>
      </c>
      <c r="B8" s="5" t="s">
        <v>67</v>
      </c>
      <c r="C8" s="51" t="s">
        <v>362</v>
      </c>
      <c r="D8" s="6" t="e" cm="1">
        <f t="array" aca="1" ref="D8" ca="1">INDEX('[1]SAP Customer Data '!$A:$AC,MATCH(بيانات_العملاء4[[#This Row],[رمز شريك الأعمال]],'[1]SAP Customer Data '!$B:$B,0),CELL("col",[1]!Table_Customer_Data[[#Headers],[CardName]]))</f>
        <v>#REF!</v>
      </c>
      <c r="E8" s="6" t="s">
        <v>51</v>
      </c>
      <c r="F8" s="6" t="s">
        <v>68</v>
      </c>
      <c r="G8" s="6" t="s">
        <v>53</v>
      </c>
      <c r="H8" s="6" t="s">
        <v>54</v>
      </c>
      <c r="I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8" s="6" t="s">
        <v>54</v>
      </c>
      <c r="K8" s="7">
        <v>45057</v>
      </c>
      <c r="L8" s="6" t="s">
        <v>55</v>
      </c>
      <c r="M8" s="6" t="str">
        <f ca="1">IF(AND(بيانات_العملاء4[[#This Row],[السجل التجارى]]="موجود",TODAY()+'[1]Other Data'!$B$23&lt;K8,بيانات_العملاء4[[#This Row],[مطابقة اسم العميل بالاسم بالسجل التجارى]]="مطابق"), "سارى", "يجب اعادة طلبه")</f>
        <v>يجب اعادة طلبه</v>
      </c>
      <c r="N8" s="6" t="s">
        <v>54</v>
      </c>
      <c r="O8" s="9" t="e" cm="1">
        <f t="array" aca="1" ref="O8" ca="1">INDEX('[1]SAP Customer Data '!A:Z,MATCH(بيانات_العملاء4[[#This Row],[رمز شريك الأعمال]],'[1]SAP Customer Data '!B:B,0),CELL("col",[1]!Table_Customer_Data[[#Headers],[LicTradNum]]))</f>
        <v>#REF!</v>
      </c>
      <c r="P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" s="6" t="s">
        <v>54</v>
      </c>
      <c r="R8" s="7">
        <v>45208</v>
      </c>
      <c r="S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8" s="6" t="s">
        <v>57</v>
      </c>
      <c r="U8" s="13">
        <v>35000</v>
      </c>
      <c r="V8" s="11"/>
      <c r="W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8" s="6" t="e" cm="1">
        <f t="array" aca="1" ref="Y8" ca="1">INDEX('[1]SAP Customer Data '!$A:$AC,MATCH(بيانات_العملاء4[[#This Row],[رمز شريك الأعمال]],'[1]SAP Customer Data '!$B:$B,0),CELL("col",[1]!Table_Customer_Data[[#Headers],[CreditLine]]))</f>
        <v>#REF!</v>
      </c>
      <c r="Z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" s="6"/>
      <c r="AB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" s="6" t="s">
        <v>56</v>
      </c>
      <c r="AD8" s="6"/>
      <c r="AE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" s="6" t="s">
        <v>56</v>
      </c>
      <c r="AG8" s="6"/>
      <c r="AH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" s="6" t="s">
        <v>56</v>
      </c>
      <c r="AJ8" s="6"/>
      <c r="AK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" s="6"/>
      <c r="AM8" s="7"/>
      <c r="AN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" s="6" t="s">
        <v>56</v>
      </c>
      <c r="AP8" s="11"/>
      <c r="AQ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" s="6" t="s">
        <v>56</v>
      </c>
      <c r="AS8" s="6"/>
      <c r="AT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" s="11" t="e" cm="1">
        <f t="array" aca="1" ref="AU8" ca="1">INDEX('[1]SAP Customer Data '!A:Z,MATCH(بيانات_العملاء4[[#This Row],[رمز شريك الأعمال]],'[1]SAP Customer Data '!B:B,0),CELL("col",[1]!Table_Customer_Data[[#Headers],[CreateDate]]))</f>
        <v>#REF!</v>
      </c>
      <c r="AV8" s="6"/>
      <c r="AW8" s="11"/>
      <c r="AX8" s="6" t="s">
        <v>58</v>
      </c>
      <c r="AY8" s="6">
        <v>210000</v>
      </c>
    </row>
    <row r="9" spans="1:51" x14ac:dyDescent="0.25">
      <c r="A9" s="4" t="e" cm="1">
        <f t="array" aca="1" ref="A9" ca="1">INDEX('[1]SAP Customer Data '!$A:$AC,MATCH(بيانات_العملاء4[[#This Row],[رمز شريك الأعمال]],'[1]SAP Customer Data '!$B:$B,0),CELL("col",[1]!Table_Customer_Data[[#Headers],[GroupName]]))</f>
        <v>#REF!</v>
      </c>
      <c r="B9" s="5" t="s">
        <v>69</v>
      </c>
      <c r="C9" s="51" t="s">
        <v>362</v>
      </c>
      <c r="D9" s="6" t="e" cm="1">
        <f t="array" aca="1" ref="D9" ca="1">INDEX('[1]SAP Customer Data '!$A:$AC,MATCH(بيانات_العملاء4[[#This Row],[رمز شريك الأعمال]],'[1]SAP Customer Data '!$B:$B,0),CELL("col",[1]!Table_Customer_Data[[#Headers],[CardName]]))</f>
        <v>#REF!</v>
      </c>
      <c r="E9" s="6" t="s">
        <v>51</v>
      </c>
      <c r="F9" s="6"/>
      <c r="G9" s="6"/>
      <c r="H9" s="6" t="s">
        <v>54</v>
      </c>
      <c r="I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" s="6" t="s">
        <v>56</v>
      </c>
      <c r="K9" s="7"/>
      <c r="L9" s="6"/>
      <c r="M9" s="6" t="str">
        <f ca="1">IF(AND(بيانات_العملاء4[[#This Row],[السجل التجارى]]="موجود",TODAY()+'[1]Other Data'!$B$23&lt;K9,بيانات_العملاء4[[#This Row],[مطابقة اسم العميل بالاسم بالسجل التجارى]]="مطابق"), "سارى", "يجب اعادة طلبه")</f>
        <v>يجب اعادة طلبه</v>
      </c>
      <c r="N9" s="6" t="s">
        <v>54</v>
      </c>
      <c r="O9" s="9" t="e" cm="1">
        <f t="array" aca="1" ref="O9" ca="1">INDEX('[1]SAP Customer Data '!A:Z,MATCH(بيانات_العملاء4[[#This Row],[رمز شريك الأعمال]],'[1]SAP Customer Data '!B:B,0),CELL("col",[1]!Table_Customer_Data[[#Headers],[LicTradNum]]))</f>
        <v>#REF!</v>
      </c>
      <c r="P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" s="6" t="s">
        <v>56</v>
      </c>
      <c r="R9" s="7"/>
      <c r="S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9" s="6" t="s">
        <v>57</v>
      </c>
      <c r="U9" s="13">
        <v>35000</v>
      </c>
      <c r="V9" s="11"/>
      <c r="W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9" s="6" t="e" cm="1">
        <f t="array" aca="1" ref="Y9" ca="1">INDEX('[1]SAP Customer Data '!$A:$AC,MATCH(بيانات_العملاء4[[#This Row],[رمز شريك الأعمال]],'[1]SAP Customer Data '!$B:$B,0),CELL("col",[1]!Table_Customer_Data[[#Headers],[CreditLine]]))</f>
        <v>#REF!</v>
      </c>
      <c r="Z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" s="6"/>
      <c r="AB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" s="6" t="s">
        <v>56</v>
      </c>
      <c r="AD9" s="6"/>
      <c r="AE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" s="6" t="s">
        <v>56</v>
      </c>
      <c r="AG9" s="6"/>
      <c r="AH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" s="6" t="s">
        <v>56</v>
      </c>
      <c r="AJ9" s="6"/>
      <c r="AK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" s="6"/>
      <c r="AM9" s="7"/>
      <c r="AN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" s="6" t="s">
        <v>56</v>
      </c>
      <c r="AP9" s="11"/>
      <c r="AQ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" s="6" t="s">
        <v>56</v>
      </c>
      <c r="AS9" s="6"/>
      <c r="AT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" s="11" t="e" cm="1">
        <f t="array" aca="1" ref="AU9" ca="1">INDEX('[1]SAP Customer Data '!A:Z,MATCH(بيانات_العملاء4[[#This Row],[رمز شريك الأعمال]],'[1]SAP Customer Data '!B:B,0),CELL("col",[1]!Table_Customer_Data[[#Headers],[CreateDate]]))</f>
        <v>#REF!</v>
      </c>
      <c r="AV9" s="6"/>
      <c r="AW9" s="11"/>
      <c r="AX9" s="6" t="s">
        <v>58</v>
      </c>
      <c r="AY9" s="6">
        <v>210000</v>
      </c>
    </row>
    <row r="10" spans="1:51" x14ac:dyDescent="0.25">
      <c r="A10" s="4" t="e" cm="1">
        <f t="array" aca="1" ref="A10" ca="1">INDEX('[1]SAP Customer Data '!$A:$AC,MATCH(بيانات_العملاء4[[#This Row],[رمز شريك الأعمال]],'[1]SAP Customer Data '!$B:$B,0),CELL("col",[1]!Table_Customer_Data[[#Headers],[GroupName]]))</f>
        <v>#REF!</v>
      </c>
      <c r="B10" s="5" t="s">
        <v>70</v>
      </c>
      <c r="C10" s="51" t="s">
        <v>362</v>
      </c>
      <c r="D10" s="6" t="e" cm="1">
        <f t="array" aca="1" ref="D10" ca="1">INDEX('[1]SAP Customer Data '!$A:$AC,MATCH(بيانات_العملاء4[[#This Row],[رمز شريك الأعمال]],'[1]SAP Customer Data '!$B:$B,0),CELL("col",[1]!Table_Customer_Data[[#Headers],[CardName]]))</f>
        <v>#REF!</v>
      </c>
      <c r="E10" s="6" t="s">
        <v>51</v>
      </c>
      <c r="F10" s="6"/>
      <c r="G10" s="6"/>
      <c r="H10" s="6" t="s">
        <v>54</v>
      </c>
      <c r="I1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" s="6" t="s">
        <v>56</v>
      </c>
      <c r="K10" s="7"/>
      <c r="L10" s="6"/>
      <c r="M10" s="6" t="str">
        <f ca="1">IF(AND(بيانات_العملاء4[[#This Row],[السجل التجارى]]="موجود",TODAY()+'[1]Other Data'!$B$23&lt;K10,بيانات_العملاء4[[#This Row],[مطابقة اسم العميل بالاسم بالسجل التجارى]]="مطابق"), "سارى", "يجب اعادة طلبه")</f>
        <v>يجب اعادة طلبه</v>
      </c>
      <c r="N10" s="6" t="s">
        <v>54</v>
      </c>
      <c r="O10" s="9" t="e" cm="1">
        <f t="array" aca="1" ref="O10" ca="1">INDEX('[1]SAP Customer Data '!A:Z,MATCH(بيانات_العملاء4[[#This Row],[رمز شريك الأعمال]],'[1]SAP Customer Data '!B:B,0),CELL("col",[1]!Table_Customer_Data[[#Headers],[LicTradNum]]))</f>
        <v>#REF!</v>
      </c>
      <c r="P1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" s="6" t="s">
        <v>56</v>
      </c>
      <c r="R10" s="7"/>
      <c r="S1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0" s="6" t="s">
        <v>57</v>
      </c>
      <c r="U10" s="13">
        <v>35000</v>
      </c>
      <c r="V10" s="11"/>
      <c r="W1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10" s="6" t="e" cm="1">
        <f t="array" aca="1" ref="Y10" ca="1">INDEX('[1]SAP Customer Data '!$A:$AC,MATCH(بيانات_العملاء4[[#This Row],[رمز شريك الأعمال]],'[1]SAP Customer Data '!$B:$B,0),CELL("col",[1]!Table_Customer_Data[[#Headers],[CreditLine]]))</f>
        <v>#REF!</v>
      </c>
      <c r="Z1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" s="6"/>
      <c r="AB1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" s="6" t="s">
        <v>56</v>
      </c>
      <c r="AD10" s="6"/>
      <c r="AE1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0" s="6" t="s">
        <v>56</v>
      </c>
      <c r="AG10" s="6"/>
      <c r="AH1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" s="6" t="s">
        <v>56</v>
      </c>
      <c r="AJ10" s="6"/>
      <c r="AK1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" s="6"/>
      <c r="AM10" s="7"/>
      <c r="AN1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" s="6" t="s">
        <v>56</v>
      </c>
      <c r="AP10" s="11"/>
      <c r="AQ1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" s="6" t="s">
        <v>56</v>
      </c>
      <c r="AS10" s="6"/>
      <c r="AT1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" s="11" t="e" cm="1">
        <f t="array" aca="1" ref="AU10" ca="1">INDEX('[1]SAP Customer Data '!A:Z,MATCH(بيانات_العملاء4[[#This Row],[رمز شريك الأعمال]],'[1]SAP Customer Data '!B:B,0),CELL("col",[1]!Table_Customer_Data[[#Headers],[CreateDate]]))</f>
        <v>#REF!</v>
      </c>
      <c r="AV10" s="6"/>
      <c r="AW10" s="11"/>
      <c r="AX10" s="6" t="s">
        <v>58</v>
      </c>
      <c r="AY10" s="6">
        <v>210000</v>
      </c>
    </row>
    <row r="11" spans="1:51" x14ac:dyDescent="0.25">
      <c r="A11" s="4" t="e" cm="1">
        <f t="array" aca="1" ref="A11" ca="1">INDEX('[1]SAP Customer Data '!$A:$AC,MATCH(بيانات_العملاء4[[#This Row],[رمز شريك الأعمال]],'[1]SAP Customer Data '!$B:$B,0),CELL("col",[1]!Table_Customer_Data[[#Headers],[GroupName]]))</f>
        <v>#REF!</v>
      </c>
      <c r="B11" s="5" t="s">
        <v>71</v>
      </c>
      <c r="C11" s="51" t="s">
        <v>362</v>
      </c>
      <c r="D11" s="6" t="e" cm="1">
        <f t="array" aca="1" ref="D11" ca="1">INDEX('[1]SAP Customer Data '!$A:$AC,MATCH(بيانات_العملاء4[[#This Row],[رمز شريك الأعمال]],'[1]SAP Customer Data '!$B:$B,0),CELL("col",[1]!Table_Customer_Data[[#Headers],[CardName]]))</f>
        <v>#REF!</v>
      </c>
      <c r="E11" s="6" t="s">
        <v>51</v>
      </c>
      <c r="F11" s="6"/>
      <c r="G11" s="6"/>
      <c r="H11" s="6" t="s">
        <v>54</v>
      </c>
      <c r="I1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1" s="6" t="s">
        <v>56</v>
      </c>
      <c r="K11" s="7"/>
      <c r="L11" s="6"/>
      <c r="M11" s="6" t="str">
        <f ca="1">IF(AND(بيانات_العملاء4[[#This Row],[السجل التجارى]]="موجود",TODAY()+'[1]Other Data'!$B$23&lt;K11,بيانات_العملاء4[[#This Row],[مطابقة اسم العميل بالاسم بالسجل التجارى]]="مطابق"), "سارى", "يجب اعادة طلبه")</f>
        <v>يجب اعادة طلبه</v>
      </c>
      <c r="N11" s="6" t="s">
        <v>54</v>
      </c>
      <c r="O11" s="9" t="e" cm="1">
        <f t="array" aca="1" ref="O11" ca="1">INDEX('[1]SAP Customer Data '!A:Z,MATCH(بيانات_العملاء4[[#This Row],[رمز شريك الأعمال]],'[1]SAP Customer Data '!B:B,0),CELL("col",[1]!Table_Customer_Data[[#Headers],[LicTradNum]]))</f>
        <v>#REF!</v>
      </c>
      <c r="P1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" s="6" t="s">
        <v>56</v>
      </c>
      <c r="R11" s="7"/>
      <c r="S1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" s="6" t="s">
        <v>57</v>
      </c>
      <c r="U11" s="13">
        <v>25000</v>
      </c>
      <c r="V11" s="11"/>
      <c r="W11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1" s="6" t="e" cm="1">
        <f t="array" aca="1" ref="Y11" ca="1">INDEX('[1]SAP Customer Data '!$A:$AC,MATCH(بيانات_العملاء4[[#This Row],[رمز شريك الأعمال]],'[1]SAP Customer Data '!$B:$B,0),CELL("col",[1]!Table_Customer_Data[[#Headers],[CreditLine]]))</f>
        <v>#REF!</v>
      </c>
      <c r="Z1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" s="6"/>
      <c r="AB1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" s="6" t="s">
        <v>56</v>
      </c>
      <c r="AD11" s="6"/>
      <c r="AE1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" s="6" t="s">
        <v>56</v>
      </c>
      <c r="AG11" s="6"/>
      <c r="AH1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" s="6" t="s">
        <v>56</v>
      </c>
      <c r="AJ11" s="6"/>
      <c r="AK1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" s="6"/>
      <c r="AM11" s="7"/>
      <c r="AN1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" s="6" t="s">
        <v>56</v>
      </c>
      <c r="AP11" s="11"/>
      <c r="AQ1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" s="6" t="s">
        <v>56</v>
      </c>
      <c r="AS11" s="6"/>
      <c r="AT1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" s="11" t="e" cm="1">
        <f t="array" aca="1" ref="AU11" ca="1">INDEX('[1]SAP Customer Data '!A:Z,MATCH(بيانات_العملاء4[[#This Row],[رمز شريك الأعمال]],'[1]SAP Customer Data '!B:B,0),CELL("col",[1]!Table_Customer_Data[[#Headers],[CreateDate]]))</f>
        <v>#REF!</v>
      </c>
      <c r="AV11" s="6"/>
      <c r="AW11" s="11"/>
      <c r="AX11" s="6" t="s">
        <v>58</v>
      </c>
      <c r="AY11" s="6">
        <v>210000</v>
      </c>
    </row>
    <row r="12" spans="1:51" x14ac:dyDescent="0.25">
      <c r="A12" s="4" t="e" cm="1">
        <f t="array" aca="1" ref="A12" ca="1">INDEX('[1]SAP Customer Data '!$A:$AC,MATCH(بيانات_العملاء4[[#This Row],[رمز شريك الأعمال]],'[1]SAP Customer Data '!$B:$B,0),CELL("col",[1]!Table_Customer_Data[[#Headers],[GroupName]]))</f>
        <v>#REF!</v>
      </c>
      <c r="B12" s="5" t="s">
        <v>72</v>
      </c>
      <c r="C12" s="51" t="s">
        <v>362</v>
      </c>
      <c r="D12" s="6" t="e" cm="1">
        <f t="array" aca="1" ref="D12" ca="1">INDEX('[1]SAP Customer Data '!$A:$AC,MATCH(بيانات_العملاء4[[#This Row],[رمز شريك الأعمال]],'[1]SAP Customer Data '!$B:$B,0),CELL("col",[1]!Table_Customer_Data[[#Headers],[CardName]]))</f>
        <v>#REF!</v>
      </c>
      <c r="E12" s="6" t="s">
        <v>51</v>
      </c>
      <c r="F12" s="6"/>
      <c r="G12" s="6"/>
      <c r="H12" s="6" t="s">
        <v>54</v>
      </c>
      <c r="I1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" s="6" t="s">
        <v>56</v>
      </c>
      <c r="K12" s="7"/>
      <c r="L12" s="6"/>
      <c r="M12" s="6" t="str">
        <f ca="1">IF(AND(بيانات_العملاء4[[#This Row],[السجل التجارى]]="موجود",TODAY()+'[1]Other Data'!$B$23&lt;K12,بيانات_العملاء4[[#This Row],[مطابقة اسم العميل بالاسم بالسجل التجارى]]="مطابق"), "سارى", "يجب اعادة طلبه")</f>
        <v>يجب اعادة طلبه</v>
      </c>
      <c r="N12" s="6" t="s">
        <v>54</v>
      </c>
      <c r="O12" s="9" t="e" cm="1">
        <f t="array" aca="1" ref="O12" ca="1">INDEX('[1]SAP Customer Data '!A:Z,MATCH(بيانات_العملاء4[[#This Row],[رمز شريك الأعمال]],'[1]SAP Customer Data '!B:B,0),CELL("col",[1]!Table_Customer_Data[[#Headers],[LicTradNum]]))</f>
        <v>#REF!</v>
      </c>
      <c r="P1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" s="6" t="s">
        <v>56</v>
      </c>
      <c r="R12" s="7"/>
      <c r="S1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" s="6" t="s">
        <v>57</v>
      </c>
      <c r="U12" s="13">
        <v>35000</v>
      </c>
      <c r="V12" s="11"/>
      <c r="W1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12" s="6" t="e" cm="1">
        <f t="array" aca="1" ref="Y12" ca="1">INDEX('[1]SAP Customer Data '!$A:$AC,MATCH(بيانات_العملاء4[[#This Row],[رمز شريك الأعمال]],'[1]SAP Customer Data '!$B:$B,0),CELL("col",[1]!Table_Customer_Data[[#Headers],[CreditLine]]))</f>
        <v>#REF!</v>
      </c>
      <c r="Z1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" s="6"/>
      <c r="AB1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" s="6" t="s">
        <v>56</v>
      </c>
      <c r="AD12" s="6"/>
      <c r="AE1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" s="6" t="s">
        <v>56</v>
      </c>
      <c r="AG12" s="6"/>
      <c r="AH1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" s="6" t="s">
        <v>56</v>
      </c>
      <c r="AJ12" s="6"/>
      <c r="AK1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" s="6"/>
      <c r="AM12" s="7"/>
      <c r="AN1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" s="6" t="s">
        <v>56</v>
      </c>
      <c r="AP12" s="11"/>
      <c r="AQ1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" s="6" t="s">
        <v>56</v>
      </c>
      <c r="AS12" s="6"/>
      <c r="AT1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" s="11" t="e" cm="1">
        <f t="array" aca="1" ref="AU12" ca="1">INDEX('[1]SAP Customer Data '!A:Z,MATCH(بيانات_العملاء4[[#This Row],[رمز شريك الأعمال]],'[1]SAP Customer Data '!B:B,0),CELL("col",[1]!Table_Customer_Data[[#Headers],[CreateDate]]))</f>
        <v>#REF!</v>
      </c>
      <c r="AV12" s="6"/>
      <c r="AW12" s="11"/>
      <c r="AX12" s="6" t="s">
        <v>58</v>
      </c>
      <c r="AY12" s="6">
        <v>210000</v>
      </c>
    </row>
    <row r="13" spans="1:51" x14ac:dyDescent="0.25">
      <c r="A13" s="4" t="e" cm="1">
        <f t="array" aca="1" ref="A13" ca="1">INDEX('[1]SAP Customer Data '!$A:$AC,MATCH(بيانات_العملاء4[[#This Row],[رمز شريك الأعمال]],'[1]SAP Customer Data '!$B:$B,0),CELL("col",[1]!Table_Customer_Data[[#Headers],[GroupName]]))</f>
        <v>#REF!</v>
      </c>
      <c r="B13" s="5" t="s">
        <v>73</v>
      </c>
      <c r="C13" s="51" t="s">
        <v>362</v>
      </c>
      <c r="D13" s="6" t="e" cm="1">
        <f t="array" aca="1" ref="D13" ca="1">INDEX('[1]SAP Customer Data '!$A:$AC,MATCH(بيانات_العملاء4[[#This Row],[رمز شريك الأعمال]],'[1]SAP Customer Data '!$B:$B,0),CELL("col",[1]!Table_Customer_Data[[#Headers],[CardName]]))</f>
        <v>#REF!</v>
      </c>
      <c r="E13" s="6" t="s">
        <v>51</v>
      </c>
      <c r="F13" s="6"/>
      <c r="G13" s="6"/>
      <c r="H13" s="6" t="s">
        <v>54</v>
      </c>
      <c r="I1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3" s="6" t="s">
        <v>56</v>
      </c>
      <c r="K13" s="7"/>
      <c r="L13" s="6"/>
      <c r="M13" s="6" t="str">
        <f ca="1">IF(AND(بيانات_العملاء4[[#This Row],[السجل التجارى]]="موجود",TODAY()+'[1]Other Data'!$B$23&lt;K13,بيانات_العملاء4[[#This Row],[مطابقة اسم العميل بالاسم بالسجل التجارى]]="مطابق"), "سارى", "يجب اعادة طلبه")</f>
        <v>يجب اعادة طلبه</v>
      </c>
      <c r="N13" s="6" t="s">
        <v>54</v>
      </c>
      <c r="O13" s="9" t="e" cm="1">
        <f t="array" aca="1" ref="O13" ca="1">INDEX('[1]SAP Customer Data '!A:Z,MATCH(بيانات_العملاء4[[#This Row],[رمز شريك الأعمال]],'[1]SAP Customer Data '!B:B,0),CELL("col",[1]!Table_Customer_Data[[#Headers],[LicTradNum]]))</f>
        <v>#REF!</v>
      </c>
      <c r="P1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" s="6" t="s">
        <v>56</v>
      </c>
      <c r="R13" s="7"/>
      <c r="S1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3" s="6" t="s">
        <v>57</v>
      </c>
      <c r="U13" s="13">
        <v>35000</v>
      </c>
      <c r="V13" s="11"/>
      <c r="W1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13" s="6" t="e" cm="1">
        <f t="array" aca="1" ref="Y13" ca="1">INDEX('[1]SAP Customer Data '!$A:$AC,MATCH(بيانات_العملاء4[[#This Row],[رمز شريك الأعمال]],'[1]SAP Customer Data '!$B:$B,0),CELL("col",[1]!Table_Customer_Data[[#Headers],[CreditLine]]))</f>
        <v>#REF!</v>
      </c>
      <c r="Z1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" s="6"/>
      <c r="AB1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" s="6" t="s">
        <v>56</v>
      </c>
      <c r="AD13" s="6"/>
      <c r="AE1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" s="6" t="s">
        <v>56</v>
      </c>
      <c r="AG13" s="6"/>
      <c r="AH1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3" s="6" t="s">
        <v>56</v>
      </c>
      <c r="AJ13" s="6"/>
      <c r="AK1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3" s="6"/>
      <c r="AM13" s="7"/>
      <c r="AN1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" s="6" t="s">
        <v>56</v>
      </c>
      <c r="AP13" s="11"/>
      <c r="AQ1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" s="6" t="s">
        <v>56</v>
      </c>
      <c r="AS13" s="6"/>
      <c r="AT1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3" s="11" t="e" cm="1">
        <f t="array" aca="1" ref="AU13" ca="1">INDEX('[1]SAP Customer Data '!A:Z,MATCH(بيانات_العملاء4[[#This Row],[رمز شريك الأعمال]],'[1]SAP Customer Data '!B:B,0),CELL("col",[1]!Table_Customer_Data[[#Headers],[CreateDate]]))</f>
        <v>#REF!</v>
      </c>
      <c r="AV13" s="6"/>
      <c r="AW13" s="11"/>
      <c r="AX13" s="6" t="s">
        <v>58</v>
      </c>
      <c r="AY13" s="6">
        <v>210000</v>
      </c>
    </row>
    <row r="14" spans="1:51" x14ac:dyDescent="0.25">
      <c r="A14" s="4" t="s">
        <v>74</v>
      </c>
      <c r="B14" s="5" t="s">
        <v>75</v>
      </c>
      <c r="C14" s="51" t="s">
        <v>362</v>
      </c>
      <c r="D14" s="6" t="e" cm="1">
        <f t="array" aca="1" ref="D14" ca="1">INDEX('[1]SAP Customer Data '!$A:$AC,MATCH(بيانات_العملاء4[[#This Row],[رمز شريك الأعمال]],'[1]SAP Customer Data '!$B:$B,0),CELL("col",[1]!Table_Customer_Data[[#Headers],[CardName]]))</f>
        <v>#REF!</v>
      </c>
      <c r="E14" s="14" t="e">
        <f ca="1">IF(بيانات_العملاء4[[#This Row],[حد الائتمان على SAP]]&gt;0,"آجل","نقدى")</f>
        <v>#REF!</v>
      </c>
      <c r="F14" s="6" t="s">
        <v>76</v>
      </c>
      <c r="G14" s="6" t="s">
        <v>53</v>
      </c>
      <c r="H14" s="6" t="s">
        <v>54</v>
      </c>
      <c r="I1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4" s="6" t="s">
        <v>54</v>
      </c>
      <c r="K14" s="7">
        <v>45501</v>
      </c>
      <c r="L14" s="6" t="s">
        <v>55</v>
      </c>
      <c r="M14" s="6" t="str">
        <f ca="1">IF(AND(بيانات_العملاء4[[#This Row],[السجل التجارى]]="موجود",TODAY()+'[1]Other Data'!$B$23&lt;K14,بيانات_العملاء4[[#This Row],[مطابقة اسم العميل بالاسم بالسجل التجارى]]="مطابق"), "سارى", "يجب اعادة طلبه")</f>
        <v>سارى</v>
      </c>
      <c r="N14" s="6" t="s">
        <v>54</v>
      </c>
      <c r="O14" s="9" t="e" cm="1">
        <f t="array" aca="1" ref="O14" ca="1">INDEX('[1]SAP Customer Data '!A:Z,MATCH(بيانات_العملاء4[[#This Row],[رمز شريك الأعمال]],'[1]SAP Customer Data '!B:B,0),CELL("col",[1]!Table_Customer_Data[[#Headers],[LicTradNum]]))</f>
        <v>#REF!</v>
      </c>
      <c r="P1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" s="6" t="s">
        <v>54</v>
      </c>
      <c r="R14" s="7">
        <v>45005</v>
      </c>
      <c r="S1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4" s="6" t="s">
        <v>54</v>
      </c>
      <c r="U14" s="13">
        <v>400000</v>
      </c>
      <c r="V14" s="11">
        <v>44713</v>
      </c>
      <c r="W14" s="11">
        <f>IF(بيانات_العملاء4[[#This Row],[تاريخ انشاء سند الامر او الاستثناء]]="","",بيانات_العملاء4[[#This Row],[تاريخ انشاء سند الامر او الاستثناء]]+365*3)</f>
        <v>45808</v>
      </c>
      <c r="X1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200000</v>
      </c>
      <c r="Y14" s="6" t="e" cm="1">
        <f t="array" aca="1" ref="Y14" ca="1">INDEX('[1]SAP Customer Data '!$A:$AC,MATCH(بيانات_العملاء4[[#This Row],[رمز شريك الأعمال]],'[1]SAP Customer Data '!$B:$B,0),CELL("col",[1]!Table_Customer_Data[[#Headers],[CreditLine]]))</f>
        <v>#REF!</v>
      </c>
      <c r="Z1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" s="6" t="s">
        <v>55</v>
      </c>
      <c r="AB1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" s="6" t="s">
        <v>54</v>
      </c>
      <c r="AD14" s="11">
        <v>49744</v>
      </c>
      <c r="AE1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4" s="6" t="s">
        <v>54</v>
      </c>
      <c r="AG14" s="11">
        <v>46325</v>
      </c>
      <c r="AH1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4" s="6" t="s">
        <v>54</v>
      </c>
      <c r="AJ14" s="6"/>
      <c r="AK1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4" s="14" t="s">
        <v>54</v>
      </c>
      <c r="AM14" s="15"/>
      <c r="AN14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" s="6" t="s">
        <v>56</v>
      </c>
      <c r="AP14" s="11"/>
      <c r="AQ1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" s="6" t="s">
        <v>54</v>
      </c>
      <c r="AS14" s="6"/>
      <c r="AT1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4" s="11" t="e" cm="1">
        <f t="array" aca="1" ref="AU14" ca="1">INDEX('[1]SAP Customer Data '!A:Z,MATCH(بيانات_العملاء4[[#This Row],[رمز شريك الأعمال]],'[1]SAP Customer Data '!B:B,0),CELL("col",[1]!Table_Customer_Data[[#Headers],[CreateDate]]))</f>
        <v>#REF!</v>
      </c>
      <c r="AV14" s="6"/>
      <c r="AW14" s="11"/>
      <c r="AX14" s="6" t="s">
        <v>77</v>
      </c>
      <c r="AY14" s="6"/>
    </row>
    <row r="15" spans="1:51" x14ac:dyDescent="0.25">
      <c r="A15" s="4" t="e" cm="1">
        <f t="array" aca="1" ref="A15" ca="1">INDEX('[1]SAP Customer Data '!$A:$AC,MATCH(بيانات_العملاء4[[#This Row],[رمز شريك الأعمال]],'[1]SAP Customer Data '!$B:$B,0),CELL("col",[1]!Table_Customer_Data[[#Headers],[GroupName]]))</f>
        <v>#REF!</v>
      </c>
      <c r="B15" s="5" t="s">
        <v>78</v>
      </c>
      <c r="C15" s="51" t="s">
        <v>362</v>
      </c>
      <c r="D15" s="6" t="e" cm="1">
        <f t="array" aca="1" ref="D15" ca="1">INDEX('[1]SAP Customer Data '!$A:$AC,MATCH(بيانات_العملاء4[[#This Row],[رمز شريك الأعمال]],'[1]SAP Customer Data '!$B:$B,0),CELL("col",[1]!Table_Customer_Data[[#Headers],[CardName]]))</f>
        <v>#REF!</v>
      </c>
      <c r="E15" s="6" t="e">
        <f ca="1">IF(بيانات_العملاء4[[#This Row],[حد الائتمان على SAP]]&gt;0,"آجل","نقدى")</f>
        <v>#REF!</v>
      </c>
      <c r="F15" s="6" t="s">
        <v>76</v>
      </c>
      <c r="G15" s="6" t="s">
        <v>53</v>
      </c>
      <c r="H15" s="6" t="s">
        <v>54</v>
      </c>
      <c r="I1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" s="6" t="s">
        <v>54</v>
      </c>
      <c r="K15" s="7">
        <v>45501</v>
      </c>
      <c r="L15" s="6" t="s">
        <v>55</v>
      </c>
      <c r="M15" s="6" t="str">
        <f ca="1">IF(AND(بيانات_العملاء4[[#This Row],[السجل التجارى]]="موجود",TODAY()+'[1]Other Data'!$B$23&lt;K15,بيانات_العملاء4[[#This Row],[مطابقة اسم العميل بالاسم بالسجل التجارى]]="مطابق"), "سارى", "يجب اعادة طلبه")</f>
        <v>سارى</v>
      </c>
      <c r="N15" s="6" t="s">
        <v>54</v>
      </c>
      <c r="O15" s="9" t="e" cm="1">
        <f t="array" aca="1" ref="O15" ca="1">INDEX('[1]SAP Customer Data '!A:Z,MATCH(بيانات_العملاء4[[#This Row],[رمز شريك الأعمال]],'[1]SAP Customer Data '!B:B,0),CELL("col",[1]!Table_Customer_Data[[#Headers],[LicTradNum]]))</f>
        <v>#REF!</v>
      </c>
      <c r="P1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" s="6" t="s">
        <v>54</v>
      </c>
      <c r="R15" s="7">
        <v>46251</v>
      </c>
      <c r="S1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5" s="6" t="s">
        <v>54</v>
      </c>
      <c r="U15" s="13">
        <v>200000</v>
      </c>
      <c r="V15" s="11">
        <v>44719</v>
      </c>
      <c r="W15" s="11">
        <f>IF(بيانات_العملاء4[[#This Row],[تاريخ انشاء سند الامر او الاستثناء]]="","",بيانات_العملاء4[[#This Row],[تاريخ انشاء سند الامر او الاستثناء]]+365*3)</f>
        <v>45814</v>
      </c>
      <c r="X1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15" s="6" t="e" cm="1">
        <f t="array" aca="1" ref="Y15" ca="1">INDEX('[1]SAP Customer Data '!$A:$AC,MATCH(بيانات_العملاء4[[#This Row],[رمز شريك الأعمال]],'[1]SAP Customer Data '!$B:$B,0),CELL("col",[1]!Table_Customer_Data[[#Headers],[CreditLine]]))</f>
        <v>#REF!</v>
      </c>
      <c r="Z1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" s="6" t="s">
        <v>55</v>
      </c>
      <c r="AB1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" s="6" t="s">
        <v>54</v>
      </c>
      <c r="AD15" s="11">
        <v>49744</v>
      </c>
      <c r="AE1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5" s="6" t="s">
        <v>54</v>
      </c>
      <c r="AG15" s="11">
        <v>46325</v>
      </c>
      <c r="AH1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5" s="6" t="s">
        <v>54</v>
      </c>
      <c r="AJ15" s="6"/>
      <c r="AK1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" s="6" t="s">
        <v>54</v>
      </c>
      <c r="AM15" s="7"/>
      <c r="AN1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" s="6" t="s">
        <v>56</v>
      </c>
      <c r="AP15" s="11"/>
      <c r="AQ1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" s="6" t="s">
        <v>54</v>
      </c>
      <c r="AS15" s="6"/>
      <c r="AT1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" s="11" t="e" cm="1">
        <f t="array" aca="1" ref="AU15" ca="1">INDEX('[1]SAP Customer Data '!A:Z,MATCH(بيانات_العملاء4[[#This Row],[رمز شريك الأعمال]],'[1]SAP Customer Data '!B:B,0),CELL("col",[1]!Table_Customer_Data[[#Headers],[CreateDate]]))</f>
        <v>#REF!</v>
      </c>
      <c r="AV15" s="6"/>
      <c r="AW15" s="11"/>
      <c r="AX15" s="6" t="s">
        <v>58</v>
      </c>
      <c r="AY15" s="6">
        <v>200000</v>
      </c>
    </row>
    <row r="16" spans="1:51" x14ac:dyDescent="0.25">
      <c r="A16" s="4" t="e" cm="1">
        <f t="array" aca="1" ref="A16" ca="1">INDEX('[1]SAP Customer Data '!$A:$AC,MATCH(بيانات_العملاء4[[#This Row],[رمز شريك الأعمال]],'[1]SAP Customer Data '!$B:$B,0),CELL("col",[1]!Table_Customer_Data[[#Headers],[GroupName]]))</f>
        <v>#REF!</v>
      </c>
      <c r="B16" s="16" t="s">
        <v>79</v>
      </c>
      <c r="C16" s="51" t="s">
        <v>362</v>
      </c>
      <c r="D16" s="6" t="e" cm="1">
        <f t="array" aca="1" ref="D16" ca="1">INDEX('[1]SAP Customer Data '!$A:$AC,MATCH(بيانات_العملاء4[[#This Row],[رمز شريك الأعمال]],'[1]SAP Customer Data '!$B:$B,0),CELL("col",[1]!Table_Customer_Data[[#Headers],[CardName]]))</f>
        <v>#REF!</v>
      </c>
      <c r="E16" s="6" t="e">
        <f ca="1">IF(بيانات_العملاء4[[#This Row],[حد الائتمان على SAP]]&gt;0,"آجل","نقدى")</f>
        <v>#REF!</v>
      </c>
      <c r="F16" s="6" t="s">
        <v>80</v>
      </c>
      <c r="G16" s="6" t="s">
        <v>53</v>
      </c>
      <c r="H16" s="6" t="s">
        <v>54</v>
      </c>
      <c r="I1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6" s="6" t="s">
        <v>54</v>
      </c>
      <c r="K16" s="7">
        <v>45314</v>
      </c>
      <c r="L16" s="6" t="s">
        <v>55</v>
      </c>
      <c r="M16" s="6" t="str">
        <f ca="1">IF(AND(بيانات_العملاء4[[#This Row],[السجل التجارى]]="موجود",TODAY()+'[1]Other Data'!$B$23&lt;K16,بيانات_العملاء4[[#This Row],[مطابقة اسم العميل بالاسم بالسجل التجارى]]="مطابق"), "سارى", "يجب اعادة طلبه")</f>
        <v>سارى</v>
      </c>
      <c r="N16" s="9" t="s">
        <v>54</v>
      </c>
      <c r="O16" s="9" t="e" cm="1">
        <f t="array" aca="1" ref="O16" ca="1">INDEX('[1]SAP Customer Data '!A:Z,MATCH(بيانات_العملاء4[[#This Row],[رمز شريك الأعمال]],'[1]SAP Customer Data '!B:B,0),CELL("col",[1]!Table_Customer_Data[[#Headers],[LicTradNum]]))</f>
        <v>#REF!</v>
      </c>
      <c r="P1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" s="6" t="s">
        <v>54</v>
      </c>
      <c r="R16" s="7">
        <v>45657</v>
      </c>
      <c r="S1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6" s="6" t="s">
        <v>54</v>
      </c>
      <c r="U16" s="13">
        <v>85500</v>
      </c>
      <c r="V16" s="11">
        <v>45019</v>
      </c>
      <c r="W16" s="11">
        <f>IF(بيانات_العملاء4[[#This Row],[تاريخ انشاء سند الامر او الاستثناء]]="","",بيانات_العملاء4[[#This Row],[تاريخ انشاء سند الامر او الاستثناء]]+365*3)</f>
        <v>46114</v>
      </c>
      <c r="X1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42750</v>
      </c>
      <c r="Y16" s="6" t="e" cm="1">
        <f t="array" aca="1" ref="Y16" ca="1">INDEX('[1]SAP Customer Data '!$A:$AC,MATCH(بيانات_العملاء4[[#This Row],[رمز شريك الأعمال]],'[1]SAP Customer Data '!$B:$B,0),CELL("col",[1]!Table_Customer_Data[[#Headers],[CreditLine]]))</f>
        <v>#REF!</v>
      </c>
      <c r="Z1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" s="6" t="s">
        <v>55</v>
      </c>
      <c r="AB1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" s="6" t="s">
        <v>56</v>
      </c>
      <c r="AD16" s="6"/>
      <c r="AE1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" s="6" t="s">
        <v>56</v>
      </c>
      <c r="AG16" s="6"/>
      <c r="AH1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" s="6" t="s">
        <v>56</v>
      </c>
      <c r="AJ16" s="6"/>
      <c r="AK1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" s="6" t="s">
        <v>56</v>
      </c>
      <c r="AM16" s="7"/>
      <c r="AN1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" s="6" t="s">
        <v>54</v>
      </c>
      <c r="AP16" s="11"/>
      <c r="AQ1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" s="6" t="s">
        <v>56</v>
      </c>
      <c r="AS16" s="6"/>
      <c r="AT1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" s="11" t="e" cm="1">
        <f t="array" aca="1" ref="AU16" ca="1">INDEX('[1]SAP Customer Data '!A:Z,MATCH(بيانات_العملاء4[[#This Row],[رمز شريك الأعمال]],'[1]SAP Customer Data '!B:B,0),CELL("col",[1]!Table_Customer_Data[[#Headers],[CreateDate]]))</f>
        <v>#REF!</v>
      </c>
      <c r="AV16" s="6"/>
      <c r="AW16" s="11" t="s">
        <v>81</v>
      </c>
      <c r="AX16" s="6" t="s">
        <v>58</v>
      </c>
      <c r="AY16" s="6">
        <v>130000</v>
      </c>
    </row>
    <row r="17" spans="1:51" x14ac:dyDescent="0.25">
      <c r="A17" s="4" t="e" cm="1">
        <f t="array" aca="1" ref="A17" ca="1">INDEX('[1]SAP Customer Data '!$A:$AC,MATCH(بيانات_العملاء4[[#This Row],[رمز شريك الأعمال]],'[1]SAP Customer Data '!$B:$B,0),CELL("col",[1]!Table_Customer_Data[[#Headers],[GroupName]]))</f>
        <v>#REF!</v>
      </c>
      <c r="B17" s="16" t="s">
        <v>82</v>
      </c>
      <c r="C17" s="51" t="s">
        <v>362</v>
      </c>
      <c r="D17" s="6" t="e" cm="1">
        <f t="array" aca="1" ref="D17" ca="1">INDEX('[1]SAP Customer Data '!$A:$AC,MATCH(بيانات_العملاء4[[#This Row],[رمز شريك الأعمال]],'[1]SAP Customer Data '!$B:$B,0),CELL("col",[1]!Table_Customer_Data[[#Headers],[CardName]]))</f>
        <v>#REF!</v>
      </c>
      <c r="E17" s="6" t="e">
        <f ca="1">IF(بيانات_العملاء4[[#This Row],[حد الائتمان على SAP]]&gt;0,"آجل","نقدى")</f>
        <v>#REF!</v>
      </c>
      <c r="F17" s="6" t="s">
        <v>80</v>
      </c>
      <c r="G17" s="6" t="s">
        <v>53</v>
      </c>
      <c r="H17" s="6" t="s">
        <v>54</v>
      </c>
      <c r="I1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7" s="6" t="s">
        <v>54</v>
      </c>
      <c r="K17" s="7">
        <v>45314</v>
      </c>
      <c r="L17" s="6" t="s">
        <v>65</v>
      </c>
      <c r="M17" s="6" t="str">
        <f ca="1">IF(AND(بيانات_العملاء4[[#This Row],[السجل التجارى]]="موجود",TODAY()+'[1]Other Data'!$B$23&lt;K17,بيانات_العملاء4[[#This Row],[مطابقة اسم العميل بالاسم بالسجل التجارى]]="مطابق"), "سارى", "يجب اعادة طلبه")</f>
        <v>يجب اعادة طلبه</v>
      </c>
      <c r="N17" s="9" t="s">
        <v>54</v>
      </c>
      <c r="O17" s="9" t="e" cm="1">
        <f t="array" aca="1" ref="O17" ca="1">INDEX('[1]SAP Customer Data '!A:Z,MATCH(بيانات_العملاء4[[#This Row],[رمز شريك الأعمال]],'[1]SAP Customer Data '!B:B,0),CELL("col",[1]!Table_Customer_Data[[#Headers],[LicTradNum]]))</f>
        <v>#REF!</v>
      </c>
      <c r="P1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" s="6" t="s">
        <v>56</v>
      </c>
      <c r="R17" s="7"/>
      <c r="S1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7" s="6" t="s">
        <v>54</v>
      </c>
      <c r="U17" s="13">
        <v>44500</v>
      </c>
      <c r="V17" s="11">
        <v>45019</v>
      </c>
      <c r="W17" s="11">
        <f>IF(بيانات_العملاء4[[#This Row],[تاريخ انشاء سند الامر او الاستثناء]]="","",بيانات_العملاء4[[#This Row],[تاريخ انشاء سند الامر او الاستثناء]]+365*3)</f>
        <v>46114</v>
      </c>
      <c r="X1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22250</v>
      </c>
      <c r="Y17" s="6" t="e" cm="1">
        <f t="array" aca="1" ref="Y17" ca="1">INDEX('[1]SAP Customer Data '!$A:$AC,MATCH(بيانات_العملاء4[[#This Row],[رمز شريك الأعمال]],'[1]SAP Customer Data '!$B:$B,0),CELL("col",[1]!Table_Customer_Data[[#Headers],[CreditLine]]))</f>
        <v>#REF!</v>
      </c>
      <c r="Z1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" s="6" t="s">
        <v>55</v>
      </c>
      <c r="AB1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" s="6" t="s">
        <v>56</v>
      </c>
      <c r="AD17" s="6"/>
      <c r="AE1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" s="6" t="s">
        <v>56</v>
      </c>
      <c r="AG17" s="6"/>
      <c r="AH1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7" s="6" t="s">
        <v>56</v>
      </c>
      <c r="AJ17" s="6"/>
      <c r="AK1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7" s="6" t="s">
        <v>56</v>
      </c>
      <c r="AM17" s="7"/>
      <c r="AN1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" s="6" t="s">
        <v>56</v>
      </c>
      <c r="AP17" s="11"/>
      <c r="AQ1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" s="6" t="s">
        <v>56</v>
      </c>
      <c r="AS17" s="6"/>
      <c r="AT1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7" s="11" t="e" cm="1">
        <f t="array" aca="1" ref="AU17" ca="1">INDEX('[1]SAP Customer Data '!A:Z,MATCH(بيانات_العملاء4[[#This Row],[رمز شريك الأعمال]],'[1]SAP Customer Data '!B:B,0),CELL("col",[1]!Table_Customer_Data[[#Headers],[CreateDate]]))</f>
        <v>#REF!</v>
      </c>
      <c r="AV17" s="6"/>
      <c r="AW17" s="11" t="s">
        <v>81</v>
      </c>
      <c r="AX17" s="6" t="s">
        <v>58</v>
      </c>
      <c r="AY17" s="6">
        <v>130000</v>
      </c>
    </row>
    <row r="18" spans="1:51" x14ac:dyDescent="0.25">
      <c r="A18" s="4" t="e" cm="1">
        <f t="array" aca="1" ref="A18" ca="1">INDEX('[1]SAP Customer Data '!$A:$AC,MATCH(بيانات_العملاء4[[#This Row],[رمز شريك الأعمال]],'[1]SAP Customer Data '!$B:$B,0),CELL("col",[1]!Table_Customer_Data[[#Headers],[GroupName]]))</f>
        <v>#REF!</v>
      </c>
      <c r="B18" s="5" t="s">
        <v>83</v>
      </c>
      <c r="C18" s="51" t="s">
        <v>362</v>
      </c>
      <c r="D18" s="6" t="e" cm="1">
        <f t="array" aca="1" ref="D18" ca="1">INDEX('[1]SAP Customer Data '!$A:$AC,MATCH(بيانات_العملاء4[[#This Row],[رمز شريك الأعمال]],'[1]SAP Customer Data '!$B:$B,0),CELL("col",[1]!Table_Customer_Data[[#Headers],[CardName]]))</f>
        <v>#REF!</v>
      </c>
      <c r="E18" s="6" t="e">
        <f ca="1">IF(بيانات_العملاء4[[#This Row],[حد الائتمان على SAP]]&gt;0,"آجل","نقدى")</f>
        <v>#REF!</v>
      </c>
      <c r="F18" s="6"/>
      <c r="G18" s="6" t="s">
        <v>64</v>
      </c>
      <c r="H18" s="6" t="s">
        <v>54</v>
      </c>
      <c r="I1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8" s="6" t="s">
        <v>54</v>
      </c>
      <c r="K18" s="7">
        <v>44937</v>
      </c>
      <c r="L18" s="6" t="s">
        <v>55</v>
      </c>
      <c r="M18" s="6" t="str">
        <f ca="1">IF(AND(بيانات_العملاء4[[#This Row],[السجل التجارى]]="موجود",TODAY()+'[1]Other Data'!$B$23&lt;K18,بيانات_العملاء4[[#This Row],[مطابقة اسم العميل بالاسم بالسجل التجارى]]="مطابق"), "سارى", "يجب اعادة طلبه")</f>
        <v>يجب اعادة طلبه</v>
      </c>
      <c r="N18" s="9" t="s">
        <v>54</v>
      </c>
      <c r="O18" s="9" t="e" cm="1">
        <f t="array" aca="1" ref="O18" ca="1">INDEX('[1]SAP Customer Data '!A:Z,MATCH(بيانات_العملاء4[[#This Row],[رمز شريك الأعمال]],'[1]SAP Customer Data '!B:B,0),CELL("col",[1]!Table_Customer_Data[[#Headers],[LicTradNum]]))</f>
        <v>#REF!</v>
      </c>
      <c r="P1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8" s="6" t="s">
        <v>54</v>
      </c>
      <c r="R18" s="7">
        <v>44622</v>
      </c>
      <c r="S1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8" s="6" t="s">
        <v>57</v>
      </c>
      <c r="U18" s="10">
        <v>35000</v>
      </c>
      <c r="V18" s="11"/>
      <c r="W1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18" s="6" t="e" cm="1">
        <f t="array" aca="1" ref="Y18" ca="1">INDEX('[1]SAP Customer Data '!$A:$AC,MATCH(بيانات_العملاء4[[#This Row],[رمز شريك الأعمال]],'[1]SAP Customer Data '!$B:$B,0),CELL("col",[1]!Table_Customer_Data[[#Headers],[CreditLine]]))</f>
        <v>#REF!</v>
      </c>
      <c r="Z1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8" s="6"/>
      <c r="AB1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8" s="6" t="s">
        <v>56</v>
      </c>
      <c r="AD18" s="6"/>
      <c r="AE1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8" s="6" t="s">
        <v>56</v>
      </c>
      <c r="AG18" s="6"/>
      <c r="AH1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8" s="6" t="s">
        <v>56</v>
      </c>
      <c r="AJ18" s="6"/>
      <c r="AK1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8" s="6"/>
      <c r="AM18" s="7"/>
      <c r="AN1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8" s="6" t="s">
        <v>54</v>
      </c>
      <c r="AP18" s="11">
        <v>44626</v>
      </c>
      <c r="AQ1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8" s="6" t="s">
        <v>56</v>
      </c>
      <c r="AS18" s="6"/>
      <c r="AT1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8" s="11" t="e" cm="1">
        <f t="array" aca="1" ref="AU18" ca="1">INDEX('[1]SAP Customer Data '!A:Z,MATCH(بيانات_العملاء4[[#This Row],[رمز شريك الأعمال]],'[1]SAP Customer Data '!B:B,0),CELL("col",[1]!Table_Customer_Data[[#Headers],[CreateDate]]))</f>
        <v>#REF!</v>
      </c>
      <c r="AV18" s="6"/>
      <c r="AW18" s="11"/>
      <c r="AX18" s="6" t="s">
        <v>58</v>
      </c>
      <c r="AY18" s="6">
        <v>140000</v>
      </c>
    </row>
    <row r="19" spans="1:51" x14ac:dyDescent="0.25">
      <c r="A19" s="4" t="e" cm="1">
        <f t="array" aca="1" ref="A19" ca="1">INDEX('[1]SAP Customer Data '!$A:$AC,MATCH(بيانات_العملاء4[[#This Row],[رمز شريك الأعمال]],'[1]SAP Customer Data '!$B:$B,0),CELL("col",[1]!Table_Customer_Data[[#Headers],[GroupName]]))</f>
        <v>#REF!</v>
      </c>
      <c r="B19" s="5" t="s">
        <v>84</v>
      </c>
      <c r="C19" s="51" t="s">
        <v>362</v>
      </c>
      <c r="D19" s="6" t="e" cm="1">
        <f t="array" aca="1" ref="D19" ca="1">INDEX('[1]SAP Customer Data '!$A:$AC,MATCH(بيانات_العملاء4[[#This Row],[رمز شريك الأعمال]],'[1]SAP Customer Data '!$B:$B,0),CELL("col",[1]!Table_Customer_Data[[#Headers],[CardName]]))</f>
        <v>#REF!</v>
      </c>
      <c r="E19" s="6" t="e">
        <f ca="1">IF(بيانات_العملاء4[[#This Row],[حد الائتمان على SAP]]&gt;0,"آجل","نقدى")</f>
        <v>#REF!</v>
      </c>
      <c r="F19" s="6"/>
      <c r="G19" s="6"/>
      <c r="H19" s="6" t="s">
        <v>54</v>
      </c>
      <c r="I1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9" s="6" t="s">
        <v>56</v>
      </c>
      <c r="K19" s="7"/>
      <c r="L19" s="6"/>
      <c r="M19" s="6" t="str">
        <f ca="1">IF(AND(بيانات_العملاء4[[#This Row],[السجل التجارى]]="موجود",TODAY()+'[1]Other Data'!$B$23&lt;K19,بيانات_العملاء4[[#This Row],[مطابقة اسم العميل بالاسم بالسجل التجارى]]="مطابق"), "سارى", "يجب اعادة طلبه")</f>
        <v>يجب اعادة طلبه</v>
      </c>
      <c r="N19" s="9" t="s">
        <v>54</v>
      </c>
      <c r="O19" s="9" t="e" cm="1">
        <f t="array" aca="1" ref="O19" ca="1">INDEX('[1]SAP Customer Data '!A:Z,MATCH(بيانات_العملاء4[[#This Row],[رمز شريك الأعمال]],'[1]SAP Customer Data '!B:B,0),CELL("col",[1]!Table_Customer_Data[[#Headers],[LicTradNum]]))</f>
        <v>#REF!</v>
      </c>
      <c r="P1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9" s="6" t="s">
        <v>56</v>
      </c>
      <c r="R19" s="7"/>
      <c r="S1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9" s="6" t="s">
        <v>57</v>
      </c>
      <c r="U19" s="10">
        <v>35000</v>
      </c>
      <c r="V19" s="11"/>
      <c r="W1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19" s="6" t="e" cm="1">
        <f t="array" aca="1" ref="Y19" ca="1">INDEX('[1]SAP Customer Data '!$A:$AC,MATCH(بيانات_العملاء4[[#This Row],[رمز شريك الأعمال]],'[1]SAP Customer Data '!$B:$B,0),CELL("col",[1]!Table_Customer_Data[[#Headers],[CreditLine]]))</f>
        <v>#REF!</v>
      </c>
      <c r="Z1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9" s="6"/>
      <c r="AB1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9" s="6" t="s">
        <v>56</v>
      </c>
      <c r="AD19" s="6"/>
      <c r="AE1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9" s="6" t="s">
        <v>56</v>
      </c>
      <c r="AG19" s="6"/>
      <c r="AH1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9" s="6" t="s">
        <v>56</v>
      </c>
      <c r="AJ19" s="6"/>
      <c r="AK1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9" s="6"/>
      <c r="AM19" s="7"/>
      <c r="AN1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9" s="6" t="s">
        <v>56</v>
      </c>
      <c r="AP19" s="11"/>
      <c r="AQ1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9" s="6" t="s">
        <v>56</v>
      </c>
      <c r="AS19" s="6"/>
      <c r="AT1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9" s="11" t="e" cm="1">
        <f t="array" aca="1" ref="AU19" ca="1">INDEX('[1]SAP Customer Data '!A:Z,MATCH(بيانات_العملاء4[[#This Row],[رمز شريك الأعمال]],'[1]SAP Customer Data '!B:B,0),CELL("col",[1]!Table_Customer_Data[[#Headers],[CreateDate]]))</f>
        <v>#REF!</v>
      </c>
      <c r="AV19" s="6"/>
      <c r="AW19" s="11"/>
      <c r="AX19" s="6" t="s">
        <v>58</v>
      </c>
      <c r="AY19" s="6">
        <v>140000</v>
      </c>
    </row>
    <row r="20" spans="1:51" x14ac:dyDescent="0.25">
      <c r="A20" s="4" t="e" cm="1">
        <f t="array" aca="1" ref="A20" ca="1">INDEX('[1]SAP Customer Data '!$A:$AC,MATCH(بيانات_العملاء4[[#This Row],[رمز شريك الأعمال]],'[1]SAP Customer Data '!$B:$B,0),CELL("col",[1]!Table_Customer_Data[[#Headers],[GroupName]]))</f>
        <v>#REF!</v>
      </c>
      <c r="B20" s="5" t="s">
        <v>85</v>
      </c>
      <c r="C20" s="51" t="s">
        <v>362</v>
      </c>
      <c r="D20" s="6" t="e" cm="1">
        <f t="array" aca="1" ref="D20" ca="1">INDEX('[1]SAP Customer Data '!$A:$AC,MATCH(بيانات_العملاء4[[#This Row],[رمز شريك الأعمال]],'[1]SAP Customer Data '!$B:$B,0),CELL("col",[1]!Table_Customer_Data[[#Headers],[CardName]]))</f>
        <v>#REF!</v>
      </c>
      <c r="E20" s="6" t="e">
        <f ca="1">IF(بيانات_العملاء4[[#This Row],[حد الائتمان على SAP]]&gt;0,"آجل","نقدى")</f>
        <v>#REF!</v>
      </c>
      <c r="F20" s="6"/>
      <c r="G20" s="6"/>
      <c r="H20" s="6" t="s">
        <v>54</v>
      </c>
      <c r="I2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0" s="6" t="s">
        <v>56</v>
      </c>
      <c r="K20" s="7"/>
      <c r="L20" s="6"/>
      <c r="M20" s="6" t="str">
        <f ca="1">IF(AND(بيانات_العملاء4[[#This Row],[السجل التجارى]]="موجود",TODAY()+'[1]Other Data'!$B$23&lt;K20,بيانات_العملاء4[[#This Row],[مطابقة اسم العميل بالاسم بالسجل التجارى]]="مطابق"), "سارى", "يجب اعادة طلبه")</f>
        <v>يجب اعادة طلبه</v>
      </c>
      <c r="N20" s="9" t="s">
        <v>54</v>
      </c>
      <c r="O20" s="9" t="e" cm="1">
        <f t="array" aca="1" ref="O20" ca="1">INDEX('[1]SAP Customer Data '!A:Z,MATCH(بيانات_العملاء4[[#This Row],[رمز شريك الأعمال]],'[1]SAP Customer Data '!B:B,0),CELL("col",[1]!Table_Customer_Data[[#Headers],[LicTradNum]]))</f>
        <v>#REF!</v>
      </c>
      <c r="P2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0" s="6" t="s">
        <v>56</v>
      </c>
      <c r="R20" s="7"/>
      <c r="S2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0" s="6" t="s">
        <v>57</v>
      </c>
      <c r="U20" s="10">
        <v>35000</v>
      </c>
      <c r="V20" s="11"/>
      <c r="W2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2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20" s="6" t="e" cm="1">
        <f t="array" aca="1" ref="Y20" ca="1">INDEX('[1]SAP Customer Data '!$A:$AC,MATCH(بيانات_العملاء4[[#This Row],[رمز شريك الأعمال]],'[1]SAP Customer Data '!$B:$B,0),CELL("col",[1]!Table_Customer_Data[[#Headers],[CreditLine]]))</f>
        <v>#REF!</v>
      </c>
      <c r="Z2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0" s="6"/>
      <c r="AB2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0" s="6" t="s">
        <v>56</v>
      </c>
      <c r="AD20" s="6"/>
      <c r="AE2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0" s="6" t="s">
        <v>56</v>
      </c>
      <c r="AG20" s="6"/>
      <c r="AH2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0" s="6" t="s">
        <v>56</v>
      </c>
      <c r="AJ20" s="6"/>
      <c r="AK2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0" s="6"/>
      <c r="AM20" s="7"/>
      <c r="AN2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0" s="6" t="s">
        <v>56</v>
      </c>
      <c r="AP20" s="11"/>
      <c r="AQ2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0" s="6" t="s">
        <v>56</v>
      </c>
      <c r="AS20" s="6"/>
      <c r="AT2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0" s="11" t="e" cm="1">
        <f t="array" aca="1" ref="AU20" ca="1">INDEX('[1]SAP Customer Data '!A:Z,MATCH(بيانات_العملاء4[[#This Row],[رمز شريك الأعمال]],'[1]SAP Customer Data '!B:B,0),CELL("col",[1]!Table_Customer_Data[[#Headers],[CreateDate]]))</f>
        <v>#REF!</v>
      </c>
      <c r="AV20" s="6"/>
      <c r="AW20" s="11"/>
      <c r="AX20" s="6" t="s">
        <v>58</v>
      </c>
      <c r="AY20" s="6">
        <v>140000</v>
      </c>
    </row>
    <row r="21" spans="1:51" x14ac:dyDescent="0.25">
      <c r="A21" s="4" t="e" cm="1">
        <f t="array" aca="1" ref="A21" ca="1">INDEX('[1]SAP Customer Data '!$A:$AC,MATCH(بيانات_العملاء4[[#This Row],[رمز شريك الأعمال]],'[1]SAP Customer Data '!$B:$B,0),CELL("col",[1]!Table_Customer_Data[[#Headers],[GroupName]]))</f>
        <v>#REF!</v>
      </c>
      <c r="B21" s="5" t="s">
        <v>86</v>
      </c>
      <c r="C21" s="51" t="s">
        <v>362</v>
      </c>
      <c r="D21" s="6" t="e" cm="1">
        <f t="array" aca="1" ref="D21" ca="1">INDEX('[1]SAP Customer Data '!$A:$AC,MATCH(بيانات_العملاء4[[#This Row],[رمز شريك الأعمال]],'[1]SAP Customer Data '!$B:$B,0),CELL("col",[1]!Table_Customer_Data[[#Headers],[CardName]]))</f>
        <v>#REF!</v>
      </c>
      <c r="E21" s="6" t="e">
        <f ca="1">IF(بيانات_العملاء4[[#This Row],[حد الائتمان على SAP]]&gt;0,"آجل","نقدى")</f>
        <v>#REF!</v>
      </c>
      <c r="F21" s="6"/>
      <c r="G21" s="6"/>
      <c r="H21" s="6" t="s">
        <v>54</v>
      </c>
      <c r="I2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1" s="6" t="s">
        <v>56</v>
      </c>
      <c r="K21" s="7"/>
      <c r="L21" s="6"/>
      <c r="M21" s="6" t="str">
        <f ca="1">IF(AND(بيانات_العملاء4[[#This Row],[السجل التجارى]]="موجود",TODAY()+'[1]Other Data'!$B$23&lt;K21,بيانات_العملاء4[[#This Row],[مطابقة اسم العميل بالاسم بالسجل التجارى]]="مطابق"), "سارى", "يجب اعادة طلبه")</f>
        <v>يجب اعادة طلبه</v>
      </c>
      <c r="N21" s="9" t="s">
        <v>54</v>
      </c>
      <c r="O21" s="9" t="e" cm="1">
        <f t="array" aca="1" ref="O21" ca="1">INDEX('[1]SAP Customer Data '!A:Z,MATCH(بيانات_العملاء4[[#This Row],[رمز شريك الأعمال]],'[1]SAP Customer Data '!B:B,0),CELL("col",[1]!Table_Customer_Data[[#Headers],[LicTradNum]]))</f>
        <v>#REF!</v>
      </c>
      <c r="P2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1" s="6" t="s">
        <v>56</v>
      </c>
      <c r="R21" s="7"/>
      <c r="S2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1" s="6" t="s">
        <v>57</v>
      </c>
      <c r="U21" s="10">
        <v>35000</v>
      </c>
      <c r="V21" s="11"/>
      <c r="W21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2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21" s="6" t="e" cm="1">
        <f t="array" aca="1" ref="Y21" ca="1">INDEX('[1]SAP Customer Data '!$A:$AC,MATCH(بيانات_العملاء4[[#This Row],[رمز شريك الأعمال]],'[1]SAP Customer Data '!$B:$B,0),CELL("col",[1]!Table_Customer_Data[[#Headers],[CreditLine]]))</f>
        <v>#REF!</v>
      </c>
      <c r="Z2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1" s="6"/>
      <c r="AB2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1" s="6" t="s">
        <v>56</v>
      </c>
      <c r="AD21" s="6"/>
      <c r="AE2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1" s="6" t="s">
        <v>56</v>
      </c>
      <c r="AG21" s="6"/>
      <c r="AH2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1" s="6" t="s">
        <v>56</v>
      </c>
      <c r="AJ21" s="6"/>
      <c r="AK2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1" s="6"/>
      <c r="AM21" s="7"/>
      <c r="AN2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1" s="6" t="s">
        <v>56</v>
      </c>
      <c r="AP21" s="11"/>
      <c r="AQ2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1" s="6" t="s">
        <v>56</v>
      </c>
      <c r="AS21" s="6"/>
      <c r="AT2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1" s="11" t="e" cm="1">
        <f t="array" aca="1" ref="AU21" ca="1">INDEX('[1]SAP Customer Data '!A:Z,MATCH(بيانات_العملاء4[[#This Row],[رمز شريك الأعمال]],'[1]SAP Customer Data '!B:B,0),CELL("col",[1]!Table_Customer_Data[[#Headers],[CreateDate]]))</f>
        <v>#REF!</v>
      </c>
      <c r="AV21" s="6"/>
      <c r="AW21" s="11"/>
      <c r="AX21" s="6" t="s">
        <v>58</v>
      </c>
      <c r="AY21" s="6">
        <v>140000</v>
      </c>
    </row>
    <row r="22" spans="1:51" x14ac:dyDescent="0.25">
      <c r="A22" s="4" t="e" cm="1">
        <f t="array" aca="1" ref="A22" ca="1">INDEX('[1]SAP Customer Data '!$A:$AC,MATCH(بيانات_العملاء4[[#This Row],[رمز شريك الأعمال]],'[1]SAP Customer Data '!$B:$B,0),CELL("col",[1]!Table_Customer_Data[[#Headers],[GroupName]]))</f>
        <v>#REF!</v>
      </c>
      <c r="B22" s="5" t="s">
        <v>87</v>
      </c>
      <c r="C22" s="51" t="s">
        <v>362</v>
      </c>
      <c r="D22" s="6" t="e" cm="1">
        <f t="array" aca="1" ref="D22" ca="1">INDEX('[1]SAP Customer Data '!$A:$AC,MATCH(بيانات_العملاء4[[#This Row],[رمز شريك الأعمال]],'[1]SAP Customer Data '!$B:$B,0),CELL("col",[1]!Table_Customer_Data[[#Headers],[CardName]]))</f>
        <v>#REF!</v>
      </c>
      <c r="E22" s="6" t="e">
        <f ca="1">IF(بيانات_العملاء4[[#This Row],[حد الائتمان على SAP]]&gt;0,"آجل","نقدى")</f>
        <v>#REF!</v>
      </c>
      <c r="F22" s="6" t="s">
        <v>88</v>
      </c>
      <c r="G22" s="6" t="s">
        <v>53</v>
      </c>
      <c r="H22" s="6" t="s">
        <v>54</v>
      </c>
      <c r="I2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2" s="6" t="s">
        <v>54</v>
      </c>
      <c r="K22" s="7">
        <v>44604</v>
      </c>
      <c r="L22" s="6" t="s">
        <v>55</v>
      </c>
      <c r="M22" s="6" t="str">
        <f ca="1">IF(AND(بيانات_العملاء4[[#This Row],[السجل التجارى]]="موجود",TODAY()+'[1]Other Data'!$B$23&lt;K22,بيانات_العملاء4[[#This Row],[مطابقة اسم العميل بالاسم بالسجل التجارى]]="مطابق"), "سارى", "يجب اعادة طلبه")</f>
        <v>يجب اعادة طلبه</v>
      </c>
      <c r="N22" s="6" t="s">
        <v>54</v>
      </c>
      <c r="O22" s="9" t="e" cm="1">
        <f t="array" aca="1" ref="O22" ca="1">INDEX('[1]SAP Customer Data '!A:Z,MATCH(بيانات_العملاء4[[#This Row],[رمز شريك الأعمال]],'[1]SAP Customer Data '!B:B,0),CELL("col",[1]!Table_Customer_Data[[#Headers],[LicTradNum]]))</f>
        <v>#REF!</v>
      </c>
      <c r="P2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2" s="6" t="s">
        <v>54</v>
      </c>
      <c r="R22" s="7">
        <v>45236</v>
      </c>
      <c r="S2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22" s="6" t="s">
        <v>54</v>
      </c>
      <c r="U22" s="13">
        <v>100000</v>
      </c>
      <c r="V22" s="11">
        <v>44692</v>
      </c>
      <c r="W22" s="11">
        <f>IF(بيانات_العملاء4[[#This Row],[تاريخ انشاء سند الامر او الاستثناء]]="","",بيانات_العملاء4[[#This Row],[تاريخ انشاء سند الامر او الاستثناء]]+365*3)</f>
        <v>45787</v>
      </c>
      <c r="X2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22" s="6" t="e" cm="1">
        <f t="array" aca="1" ref="Y22" ca="1">INDEX('[1]SAP Customer Data '!$A:$AC,MATCH(بيانات_العملاء4[[#This Row],[رمز شريك الأعمال]],'[1]SAP Customer Data '!$B:$B,0),CELL("col",[1]!Table_Customer_Data[[#Headers],[CreditLine]]))</f>
        <v>#REF!</v>
      </c>
      <c r="Z2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2" s="6" t="s">
        <v>55</v>
      </c>
      <c r="AB2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2" s="6" t="s">
        <v>54</v>
      </c>
      <c r="AD22" s="11">
        <v>47023</v>
      </c>
      <c r="AE2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22" s="6" t="s">
        <v>54</v>
      </c>
      <c r="AG22" s="11">
        <v>47023</v>
      </c>
      <c r="AH2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22" s="6" t="s">
        <v>54</v>
      </c>
      <c r="AJ22" s="6"/>
      <c r="AK2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2" s="6" t="s">
        <v>54</v>
      </c>
      <c r="AM22" s="11">
        <v>46277</v>
      </c>
      <c r="AN2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سارى</v>
      </c>
      <c r="AO22" s="6" t="s">
        <v>54</v>
      </c>
      <c r="AP22" s="11">
        <v>44793</v>
      </c>
      <c r="AQ2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2" s="6" t="s">
        <v>56</v>
      </c>
      <c r="AS22" s="6"/>
      <c r="AT2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2" s="11" t="e" cm="1">
        <f t="array" aca="1" ref="AU22" ca="1">INDEX('[1]SAP Customer Data '!A:Z,MATCH(بيانات_العملاء4[[#This Row],[رمز شريك الأعمال]],'[1]SAP Customer Data '!B:B,0),CELL("col",[1]!Table_Customer_Data[[#Headers],[CreateDate]]))</f>
        <v>#REF!</v>
      </c>
      <c r="AV22" s="6"/>
      <c r="AW22" s="17" t="s">
        <v>89</v>
      </c>
      <c r="AX22" s="6" t="s">
        <v>77</v>
      </c>
      <c r="AY22" s="6">
        <v>100000</v>
      </c>
    </row>
    <row r="23" spans="1:51" x14ac:dyDescent="0.25">
      <c r="A23" s="4" t="e" cm="1">
        <f t="array" aca="1" ref="A23" ca="1">INDEX('[1]SAP Customer Data '!$A:$AC,MATCH(بيانات_العملاء4[[#This Row],[رمز شريك الأعمال]],'[1]SAP Customer Data '!$B:$B,0),CELL("col",[1]!Table_Customer_Data[[#Headers],[GroupName]]))</f>
        <v>#REF!</v>
      </c>
      <c r="B23" s="5" t="s">
        <v>90</v>
      </c>
      <c r="C23" s="51" t="s">
        <v>362</v>
      </c>
      <c r="D23" s="6" t="e" cm="1">
        <f t="array" aca="1" ref="D23" ca="1">INDEX('[1]SAP Customer Data '!$A:$AC,MATCH(بيانات_العملاء4[[#This Row],[رمز شريك الأعمال]],'[1]SAP Customer Data '!$B:$B,0),CELL("col",[1]!Table_Customer_Data[[#Headers],[CardName]]))</f>
        <v>#REF!</v>
      </c>
      <c r="E23" s="6" t="str">
        <f>IF(بيانات_العملاء4[[#This Row],[حد الائتمان على SAP]]&gt;0,"آجل","نقدى")</f>
        <v>نقدى</v>
      </c>
      <c r="F23" s="6"/>
      <c r="G23" s="6"/>
      <c r="H23" s="6"/>
      <c r="I23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23" s="6"/>
      <c r="K23" s="7"/>
      <c r="L23" s="6"/>
      <c r="M23" s="6" t="str">
        <f ca="1">IF(AND(بيانات_العملاء4[[#This Row],[السجل التجارى]]="موجود",TODAY()+'[1]Other Data'!$B$23&lt;K23,بيانات_العملاء4[[#This Row],[مطابقة اسم العميل بالاسم بالسجل التجارى]]="مطابق"), "سارى", "يجب اعادة طلبه")</f>
        <v>يجب اعادة طلبه</v>
      </c>
      <c r="N23" s="6"/>
      <c r="O23" s="9" t="e" cm="1">
        <f t="array" aca="1" ref="O23" ca="1">INDEX('[1]SAP Customer Data '!A:Z,MATCH(بيانات_العملاء4[[#This Row],[رمز شريك الأعمال]],'[1]SAP Customer Data '!B:B,0),CELL("col",[1]!Table_Customer_Data[[#Headers],[LicTradNum]]))</f>
        <v>#REF!</v>
      </c>
      <c r="P2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3" s="6"/>
      <c r="R23" s="7"/>
      <c r="S2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3" s="6" t="s">
        <v>91</v>
      </c>
      <c r="U23" s="13"/>
      <c r="V23" s="11"/>
      <c r="W2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2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23" s="6"/>
      <c r="Z23" s="6" t="str">
        <f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مطابق</v>
      </c>
      <c r="AA23" s="6"/>
      <c r="AB23" s="6" t="str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سارى</v>
      </c>
      <c r="AC23" s="6"/>
      <c r="AD23" s="11"/>
      <c r="AE2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3" s="6"/>
      <c r="AG23" s="11"/>
      <c r="AH2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3" s="6"/>
      <c r="AJ23" s="6"/>
      <c r="AK2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3" s="6"/>
      <c r="AM23" s="11"/>
      <c r="AN2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3" s="6"/>
      <c r="AP23" s="11"/>
      <c r="AQ2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3" s="6"/>
      <c r="AS23" s="6"/>
      <c r="AT2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3" s="11"/>
      <c r="AV23" s="6"/>
      <c r="AW23" s="17" t="s">
        <v>92</v>
      </c>
      <c r="AX23" s="6"/>
      <c r="AY23" s="6"/>
    </row>
    <row r="24" spans="1:51" s="25" customFormat="1" x14ac:dyDescent="0.25">
      <c r="A24" s="18" t="e" cm="1">
        <f t="array" aca="1" ref="A24" ca="1">INDEX('[1]SAP Customer Data '!$A:$AC,MATCH(بيانات_العملاء4[[#This Row],[رمز شريك الأعمال]],'[1]SAP Customer Data '!$B:$B,0),CELL("col",[1]!Table_Customer_Data[[#Headers],[GroupName]]))</f>
        <v>#REF!</v>
      </c>
      <c r="B24" s="19" t="s">
        <v>93</v>
      </c>
      <c r="C24" s="51" t="s">
        <v>362</v>
      </c>
      <c r="D24" s="20" t="e" cm="1">
        <f t="array" aca="1" ref="D24" ca="1">INDEX('[1]SAP Customer Data '!$A:$AC,MATCH(بيانات_العملاء4[[#This Row],[رمز شريك الأعمال]],'[1]SAP Customer Data '!$B:$B,0),CELL("col",[1]!Table_Customer_Data[[#Headers],[CardName]]))</f>
        <v>#REF!</v>
      </c>
      <c r="E24" s="20" t="e">
        <f ca="1">IF(بيانات_العملاء4[[#This Row],[حد الائتمان على SAP]]&gt;0,"آجل","نقدى")</f>
        <v>#REF!</v>
      </c>
      <c r="F24" s="20"/>
      <c r="G24" s="20"/>
      <c r="H24" s="20" t="s">
        <v>54</v>
      </c>
      <c r="I24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4" s="20" t="s">
        <v>56</v>
      </c>
      <c r="K24" s="21"/>
      <c r="L24" s="20"/>
      <c r="M24" s="20" t="str">
        <f ca="1">IF(AND(بيانات_العملاء4[[#This Row],[السجل التجارى]]="موجود",TODAY()+'[1]Other Data'!$B$23&lt;K24,بيانات_العملاء4[[#This Row],[مطابقة اسم العميل بالاسم بالسجل التجارى]]="مطابق"), "سارى", "يجب اعادة طلبه")</f>
        <v>يجب اعادة طلبه</v>
      </c>
      <c r="N24" s="22" t="s">
        <v>54</v>
      </c>
      <c r="O24" s="22" t="e" cm="1">
        <f t="array" aca="1" ref="O24" ca="1">INDEX('[1]SAP Customer Data '!A:Z,MATCH(بيانات_العملاء4[[#This Row],[رمز شريك الأعمال]],'[1]SAP Customer Data '!B:B,0),CELL("col",[1]!Table_Customer_Data[[#Headers],[LicTradNum]]))</f>
        <v>#REF!</v>
      </c>
      <c r="P24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4" s="20" t="s">
        <v>56</v>
      </c>
      <c r="R24" s="21"/>
      <c r="S24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4" s="20" t="s">
        <v>54</v>
      </c>
      <c r="U24" s="23">
        <v>50000</v>
      </c>
      <c r="V24" s="17">
        <v>44636</v>
      </c>
      <c r="W24" s="17">
        <f>IF(بيانات_العملاء4[[#This Row],[تاريخ انشاء سند الامر او الاستثناء]]="","",بيانات_العملاء4[[#This Row],[تاريخ انشاء سند الامر او الاستثناء]]+365*3)</f>
        <v>45731</v>
      </c>
      <c r="X24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24" s="20" t="e" cm="1">
        <f t="array" aca="1" ref="Y24" ca="1">INDEX('[1]SAP Customer Data '!$A:$AC,MATCH(بيانات_العملاء4[[#This Row],[رمز شريك الأعمال]],'[1]SAP Customer Data '!$B:$B,0),CELL("col",[1]!Table_Customer_Data[[#Headers],[CreditLine]]))</f>
        <v>#REF!</v>
      </c>
      <c r="Z24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4" s="20" t="s">
        <v>55</v>
      </c>
      <c r="AB2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4" s="20" t="s">
        <v>56</v>
      </c>
      <c r="AD24" s="20"/>
      <c r="AE24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4" s="20" t="s">
        <v>56</v>
      </c>
      <c r="AG24" s="20"/>
      <c r="AH24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4" s="20" t="s">
        <v>56</v>
      </c>
      <c r="AJ24" s="20"/>
      <c r="AK24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4" s="20"/>
      <c r="AM24" s="21"/>
      <c r="AN24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4" s="20" t="s">
        <v>56</v>
      </c>
      <c r="AP24" s="17"/>
      <c r="AQ24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4" s="20" t="s">
        <v>56</v>
      </c>
      <c r="AS24" s="20"/>
      <c r="AT24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4" s="17" t="e" cm="1">
        <f t="array" aca="1" ref="AU24" ca="1">INDEX('[1]SAP Customer Data '!A:Z,MATCH(بيانات_العملاء4[[#This Row],[رمز شريك الأعمال]],'[1]SAP Customer Data '!B:B,0),CELL("col",[1]!Table_Customer_Data[[#Headers],[CreateDate]]))</f>
        <v>#REF!</v>
      </c>
      <c r="AV24" s="20"/>
      <c r="AW24" s="17" t="s">
        <v>94</v>
      </c>
      <c r="AX24" s="20" t="s">
        <v>58</v>
      </c>
      <c r="AY24" s="20"/>
    </row>
    <row r="25" spans="1:51" s="25" customFormat="1" x14ac:dyDescent="0.25">
      <c r="A25" s="18" t="e" cm="1">
        <f t="array" aca="1" ref="A25" ca="1">INDEX('[1]SAP Customer Data '!$A:$AC,MATCH(بيانات_العملاء4[[#This Row],[رمز شريك الأعمال]],'[1]SAP Customer Data '!$B:$B,0),CELL("col",[1]!Table_Customer_Data[[#Headers],[GroupName]]))</f>
        <v>#REF!</v>
      </c>
      <c r="B25" s="19" t="s">
        <v>95</v>
      </c>
      <c r="C25" s="51" t="s">
        <v>362</v>
      </c>
      <c r="D25" s="20" t="e" cm="1">
        <f t="array" aca="1" ref="D25" ca="1">INDEX('[1]SAP Customer Data '!$A:$AC,MATCH(بيانات_العملاء4[[#This Row],[رمز شريك الأعمال]],'[1]SAP Customer Data '!$B:$B,0),CELL("col",[1]!Table_Customer_Data[[#Headers],[CardName]]))</f>
        <v>#REF!</v>
      </c>
      <c r="E25" s="20" t="e">
        <f ca="1">IF(بيانات_العملاء4[[#This Row],[حد الائتمان على SAP]]&gt;0,"آجل","نقدى")</f>
        <v>#REF!</v>
      </c>
      <c r="F25" s="20"/>
      <c r="G25" s="20"/>
      <c r="H25" s="20" t="s">
        <v>54</v>
      </c>
      <c r="I25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5" s="20" t="s">
        <v>56</v>
      </c>
      <c r="K25" s="21"/>
      <c r="L25" s="20"/>
      <c r="M25" s="20" t="str">
        <f ca="1">IF(AND(بيانات_العملاء4[[#This Row],[السجل التجارى]]="موجود",TODAY()+'[1]Other Data'!$B$23&lt;K25,بيانات_العملاء4[[#This Row],[مطابقة اسم العميل بالاسم بالسجل التجارى]]="مطابق"), "سارى", "يجب اعادة طلبه")</f>
        <v>يجب اعادة طلبه</v>
      </c>
      <c r="N25" s="22" t="s">
        <v>54</v>
      </c>
      <c r="O25" s="22" t="e" cm="1">
        <f t="array" aca="1" ref="O25" ca="1">INDEX('[1]SAP Customer Data '!A:Z,MATCH(بيانات_العملاء4[[#This Row],[رمز شريك الأعمال]],'[1]SAP Customer Data '!B:B,0),CELL("col",[1]!Table_Customer_Data[[#Headers],[LicTradNum]]))</f>
        <v>#REF!</v>
      </c>
      <c r="P25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5" s="20" t="s">
        <v>56</v>
      </c>
      <c r="R25" s="21"/>
      <c r="S25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5" s="20" t="s">
        <v>54</v>
      </c>
      <c r="U25" s="23">
        <v>50000</v>
      </c>
      <c r="V25" s="17">
        <v>44636</v>
      </c>
      <c r="W25" s="17">
        <f>IF(بيانات_العملاء4[[#This Row],[تاريخ انشاء سند الامر او الاستثناء]]="","",بيانات_العملاء4[[#This Row],[تاريخ انشاء سند الامر او الاستثناء]]+365*3)</f>
        <v>45731</v>
      </c>
      <c r="X25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25" s="20" t="e" cm="1">
        <f t="array" aca="1" ref="Y25" ca="1">INDEX('[1]SAP Customer Data '!$A:$AC,MATCH(بيانات_العملاء4[[#This Row],[رمز شريك الأعمال]],'[1]SAP Customer Data '!$B:$B,0),CELL("col",[1]!Table_Customer_Data[[#Headers],[CreditLine]]))</f>
        <v>#REF!</v>
      </c>
      <c r="Z25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5" s="20" t="s">
        <v>55</v>
      </c>
      <c r="AB2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5" s="20" t="s">
        <v>56</v>
      </c>
      <c r="AD25" s="20"/>
      <c r="AE25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5" s="20" t="s">
        <v>56</v>
      </c>
      <c r="AG25" s="20"/>
      <c r="AH25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5" s="20" t="s">
        <v>56</v>
      </c>
      <c r="AJ25" s="20"/>
      <c r="AK25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5" s="20"/>
      <c r="AM25" s="21"/>
      <c r="AN25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5" s="20" t="s">
        <v>56</v>
      </c>
      <c r="AP25" s="17"/>
      <c r="AQ25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5" s="20" t="s">
        <v>56</v>
      </c>
      <c r="AS25" s="20"/>
      <c r="AT25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5" s="17" t="e" cm="1">
        <f t="array" aca="1" ref="AU25" ca="1">INDEX('[1]SAP Customer Data '!A:Z,MATCH(بيانات_العملاء4[[#This Row],[رمز شريك الأعمال]],'[1]SAP Customer Data '!B:B,0),CELL("col",[1]!Table_Customer_Data[[#Headers],[CreateDate]]))</f>
        <v>#REF!</v>
      </c>
      <c r="AV25" s="20"/>
      <c r="AW25" s="17" t="s">
        <v>94</v>
      </c>
      <c r="AX25" s="20" t="s">
        <v>58</v>
      </c>
      <c r="AY25" s="20"/>
    </row>
    <row r="26" spans="1:51" s="25" customFormat="1" x14ac:dyDescent="0.25">
      <c r="A26" s="18" t="e" cm="1">
        <f t="array" aca="1" ref="A26" ca="1">INDEX('[1]SAP Customer Data '!$A:$AC,MATCH(بيانات_العملاء4[[#This Row],[رمز شريك الأعمال]],'[1]SAP Customer Data '!$B:$B,0),CELL("col",[1]!Table_Customer_Data[[#Headers],[GroupName]]))</f>
        <v>#REF!</v>
      </c>
      <c r="B26" s="19" t="s">
        <v>96</v>
      </c>
      <c r="C26" s="51" t="s">
        <v>362</v>
      </c>
      <c r="D26" s="20" t="e" cm="1">
        <f t="array" aca="1" ref="D26" ca="1">INDEX('[1]SAP Customer Data '!$A:$AC,MATCH(بيانات_العملاء4[[#This Row],[رمز شريك الأعمال]],'[1]SAP Customer Data '!$B:$B,0),CELL("col",[1]!Table_Customer_Data[[#Headers],[CardName]]))</f>
        <v>#REF!</v>
      </c>
      <c r="E26" s="20" t="e">
        <f ca="1">IF(بيانات_العملاء4[[#This Row],[حد الائتمان على SAP]]&gt;0,"آجل","نقدى")</f>
        <v>#REF!</v>
      </c>
      <c r="F26" s="20"/>
      <c r="G26" s="20" t="s">
        <v>64</v>
      </c>
      <c r="H26" s="20" t="s">
        <v>54</v>
      </c>
      <c r="I26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6" s="20" t="s">
        <v>54</v>
      </c>
      <c r="K26" s="21">
        <v>46272</v>
      </c>
      <c r="L26" s="20" t="s">
        <v>55</v>
      </c>
      <c r="M26" s="20" t="str">
        <f ca="1">IF(AND(بيانات_العملاء4[[#This Row],[السجل التجارى]]="موجود",TODAY()+'[1]Other Data'!$B$23&lt;K26,بيانات_العملاء4[[#This Row],[مطابقة اسم العميل بالاسم بالسجل التجارى]]="مطابق"), "سارى", "يجب اعادة طلبه")</f>
        <v>سارى</v>
      </c>
      <c r="N26" s="22" t="s">
        <v>54</v>
      </c>
      <c r="O26" s="22" t="e" cm="1">
        <f t="array" aca="1" ref="O26" ca="1">INDEX('[1]SAP Customer Data '!A:Z,MATCH(بيانات_العملاء4[[#This Row],[رمز شريك الأعمال]],'[1]SAP Customer Data '!B:B,0),CELL("col",[1]!Table_Customer_Data[[#Headers],[LicTradNum]]))</f>
        <v>#REF!</v>
      </c>
      <c r="P26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6" s="20" t="s">
        <v>54</v>
      </c>
      <c r="R26" s="21">
        <v>45004</v>
      </c>
      <c r="S26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6" s="20" t="s">
        <v>54</v>
      </c>
      <c r="U26" s="23">
        <v>50000</v>
      </c>
      <c r="V26" s="17">
        <v>44636</v>
      </c>
      <c r="W26" s="17">
        <f>IF(بيانات_العملاء4[[#This Row],[تاريخ انشاء سند الامر او الاستثناء]]="","",بيانات_العملاء4[[#This Row],[تاريخ انشاء سند الامر او الاستثناء]]+365*3)</f>
        <v>45731</v>
      </c>
      <c r="X26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26" s="20" t="e" cm="1">
        <f t="array" aca="1" ref="Y26" ca="1">INDEX('[1]SAP Customer Data '!$A:$AC,MATCH(بيانات_العملاء4[[#This Row],[رمز شريك الأعمال]],'[1]SAP Customer Data '!$B:$B,0),CELL("col",[1]!Table_Customer_Data[[#Headers],[CreditLine]]))</f>
        <v>#REF!</v>
      </c>
      <c r="Z26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6" s="20" t="s">
        <v>55</v>
      </c>
      <c r="AB2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6" s="20" t="s">
        <v>56</v>
      </c>
      <c r="AD26" s="20"/>
      <c r="AE26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6" s="20" t="s">
        <v>56</v>
      </c>
      <c r="AG26" s="20"/>
      <c r="AH26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6" s="20" t="s">
        <v>56</v>
      </c>
      <c r="AJ26" s="20"/>
      <c r="AK26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6" s="20"/>
      <c r="AM26" s="21"/>
      <c r="AN26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6" s="20" t="s">
        <v>54</v>
      </c>
      <c r="AP26" s="17"/>
      <c r="AQ26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6" s="20" t="s">
        <v>56</v>
      </c>
      <c r="AS26" s="20"/>
      <c r="AT26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6" s="17" t="e" cm="1">
        <f t="array" aca="1" ref="AU26" ca="1">INDEX('[1]SAP Customer Data '!A:Z,MATCH(بيانات_العملاء4[[#This Row],[رمز شريك الأعمال]],'[1]SAP Customer Data '!B:B,0),CELL("col",[1]!Table_Customer_Data[[#Headers],[CreateDate]]))</f>
        <v>#REF!</v>
      </c>
      <c r="AV26" s="20"/>
      <c r="AW26" s="17" t="s">
        <v>94</v>
      </c>
      <c r="AX26" s="20" t="s">
        <v>58</v>
      </c>
      <c r="AY26" s="20"/>
    </row>
    <row r="27" spans="1:51" s="25" customFormat="1" x14ac:dyDescent="0.25">
      <c r="A27" s="18" t="e" cm="1">
        <f t="array" aca="1" ref="A27" ca="1">INDEX('[1]SAP Customer Data '!$A:$AC,MATCH(بيانات_العملاء4[[#This Row],[رمز شريك الأعمال]],'[1]SAP Customer Data '!$B:$B,0),CELL("col",[1]!Table_Customer_Data[[#Headers],[GroupName]]))</f>
        <v>#REF!</v>
      </c>
      <c r="B27" s="19" t="s">
        <v>97</v>
      </c>
      <c r="C27" s="51" t="s">
        <v>362</v>
      </c>
      <c r="D27" s="20" t="e" cm="1">
        <f t="array" aca="1" ref="D27" ca="1">INDEX('[1]SAP Customer Data '!$A:$AC,MATCH(بيانات_العملاء4[[#This Row],[رمز شريك الأعمال]],'[1]SAP Customer Data '!$B:$B,0),CELL("col",[1]!Table_Customer_Data[[#Headers],[CardName]]))</f>
        <v>#REF!</v>
      </c>
      <c r="E27" s="20" t="e">
        <f ca="1">IF(بيانات_العملاء4[[#This Row],[حد الائتمان على SAP]]&gt;0,"آجل","نقدى")</f>
        <v>#REF!</v>
      </c>
      <c r="F27" s="20"/>
      <c r="G27" s="20" t="s">
        <v>64</v>
      </c>
      <c r="H27" s="20" t="s">
        <v>54</v>
      </c>
      <c r="I27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7" s="20" t="s">
        <v>54</v>
      </c>
      <c r="K27" s="21">
        <v>46272</v>
      </c>
      <c r="L27" s="20" t="s">
        <v>55</v>
      </c>
      <c r="M27" s="20" t="str">
        <f ca="1">IF(AND(بيانات_العملاء4[[#This Row],[السجل التجارى]]="موجود",TODAY()+'[1]Other Data'!$B$23&lt;K27,بيانات_العملاء4[[#This Row],[مطابقة اسم العميل بالاسم بالسجل التجارى]]="مطابق"), "سارى", "يجب اعادة طلبه")</f>
        <v>سارى</v>
      </c>
      <c r="N27" s="22" t="s">
        <v>54</v>
      </c>
      <c r="O27" s="22" t="e" cm="1">
        <f t="array" aca="1" ref="O27" ca="1">INDEX('[1]SAP Customer Data '!A:Z,MATCH(بيانات_العملاء4[[#This Row],[رمز شريك الأعمال]],'[1]SAP Customer Data '!B:B,0),CELL("col",[1]!Table_Customer_Data[[#Headers],[LicTradNum]]))</f>
        <v>#REF!</v>
      </c>
      <c r="P27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7" s="20" t="s">
        <v>54</v>
      </c>
      <c r="R27" s="21">
        <v>45004</v>
      </c>
      <c r="S27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7" s="20" t="s">
        <v>54</v>
      </c>
      <c r="U27" s="23">
        <v>50000</v>
      </c>
      <c r="V27" s="17">
        <v>44636</v>
      </c>
      <c r="W27" s="17">
        <f>IF(بيانات_العملاء4[[#This Row],[تاريخ انشاء سند الامر او الاستثناء]]="","",بيانات_العملاء4[[#This Row],[تاريخ انشاء سند الامر او الاستثناء]]+365*3)</f>
        <v>45731</v>
      </c>
      <c r="X27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27" s="20" t="e" cm="1">
        <f t="array" aca="1" ref="Y27" ca="1">INDEX('[1]SAP Customer Data '!$A:$AC,MATCH(بيانات_العملاء4[[#This Row],[رمز شريك الأعمال]],'[1]SAP Customer Data '!$B:$B,0),CELL("col",[1]!Table_Customer_Data[[#Headers],[CreditLine]]))</f>
        <v>#REF!</v>
      </c>
      <c r="Z27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7" s="20" t="s">
        <v>55</v>
      </c>
      <c r="AB2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7" s="20" t="s">
        <v>56</v>
      </c>
      <c r="AD27" s="20"/>
      <c r="AE27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7" s="20" t="s">
        <v>56</v>
      </c>
      <c r="AG27" s="20"/>
      <c r="AH27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7" s="20" t="s">
        <v>56</v>
      </c>
      <c r="AJ27" s="20"/>
      <c r="AK27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7" s="20"/>
      <c r="AM27" s="21"/>
      <c r="AN27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7" s="20" t="s">
        <v>54</v>
      </c>
      <c r="AP27" s="17"/>
      <c r="AQ27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7" s="20" t="s">
        <v>56</v>
      </c>
      <c r="AS27" s="20"/>
      <c r="AT27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7" s="17" t="e" cm="1">
        <f t="array" aca="1" ref="AU27" ca="1">INDEX('[1]SAP Customer Data '!A:Z,MATCH(بيانات_العملاء4[[#This Row],[رمز شريك الأعمال]],'[1]SAP Customer Data '!B:B,0),CELL("col",[1]!Table_Customer_Data[[#Headers],[CreateDate]]))</f>
        <v>#REF!</v>
      </c>
      <c r="AV27" s="20"/>
      <c r="AW27" s="17" t="s">
        <v>94</v>
      </c>
      <c r="AX27" s="20" t="s">
        <v>58</v>
      </c>
      <c r="AY27" s="20"/>
    </row>
    <row r="28" spans="1:51" s="25" customFormat="1" x14ac:dyDescent="0.25">
      <c r="A28" s="18" t="e" cm="1">
        <f t="array" aca="1" ref="A28" ca="1">INDEX('[1]SAP Customer Data '!$A:$AC,MATCH(بيانات_العملاء4[[#This Row],[رمز شريك الأعمال]],'[1]SAP Customer Data '!$B:$B,0),CELL("col",[1]!Table_Customer_Data[[#Headers],[GroupName]]))</f>
        <v>#REF!</v>
      </c>
      <c r="B28" s="19" t="s">
        <v>98</v>
      </c>
      <c r="C28" s="51" t="s">
        <v>362</v>
      </c>
      <c r="D28" s="20" t="e" cm="1">
        <f t="array" aca="1" ref="D28" ca="1">INDEX('[1]SAP Customer Data '!$A:$AC,MATCH(بيانات_العملاء4[[#This Row],[رمز شريك الأعمال]],'[1]SAP Customer Data '!$B:$B,0),CELL("col",[1]!Table_Customer_Data[[#Headers],[CardName]]))</f>
        <v>#REF!</v>
      </c>
      <c r="E28" s="20" t="e">
        <f ca="1">IF(بيانات_العملاء4[[#This Row],[حد الائتمان على SAP]]&gt;0,"آجل","نقدى")</f>
        <v>#REF!</v>
      </c>
      <c r="F28" s="20"/>
      <c r="G28" s="20"/>
      <c r="H28" s="20" t="s">
        <v>54</v>
      </c>
      <c r="I28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8" s="20" t="s">
        <v>56</v>
      </c>
      <c r="K28" s="21"/>
      <c r="L28" s="20"/>
      <c r="M28" s="20" t="str">
        <f ca="1">IF(AND(بيانات_العملاء4[[#This Row],[السجل التجارى]]="موجود",TODAY()+'[1]Other Data'!$B$23&lt;K28,بيانات_العملاء4[[#This Row],[مطابقة اسم العميل بالاسم بالسجل التجارى]]="مطابق"), "سارى", "يجب اعادة طلبه")</f>
        <v>يجب اعادة طلبه</v>
      </c>
      <c r="N28" s="22" t="s">
        <v>54</v>
      </c>
      <c r="O28" s="22" t="e" cm="1">
        <f t="array" aca="1" ref="O28" ca="1">INDEX('[1]SAP Customer Data '!A:Z,MATCH(بيانات_العملاء4[[#This Row],[رمز شريك الأعمال]],'[1]SAP Customer Data '!B:B,0),CELL("col",[1]!Table_Customer_Data[[#Headers],[LicTradNum]]))</f>
        <v>#REF!</v>
      </c>
      <c r="P28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8" s="20" t="s">
        <v>56</v>
      </c>
      <c r="R28" s="21"/>
      <c r="S28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8" s="20" t="s">
        <v>54</v>
      </c>
      <c r="U28" s="23">
        <v>50000</v>
      </c>
      <c r="V28" s="17">
        <v>44636</v>
      </c>
      <c r="W28" s="17">
        <f>IF(بيانات_العملاء4[[#This Row],[تاريخ انشاء سند الامر او الاستثناء]]="","",بيانات_العملاء4[[#This Row],[تاريخ انشاء سند الامر او الاستثناء]]+365*3)</f>
        <v>45731</v>
      </c>
      <c r="X28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28" s="20" t="e" cm="1">
        <f t="array" aca="1" ref="Y28" ca="1">INDEX('[1]SAP Customer Data '!$A:$AC,MATCH(بيانات_العملاء4[[#This Row],[رمز شريك الأعمال]],'[1]SAP Customer Data '!$B:$B,0),CELL("col",[1]!Table_Customer_Data[[#Headers],[CreditLine]]))</f>
        <v>#REF!</v>
      </c>
      <c r="Z28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8" s="20" t="s">
        <v>55</v>
      </c>
      <c r="AB2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8" s="20" t="s">
        <v>56</v>
      </c>
      <c r="AD28" s="20"/>
      <c r="AE28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8" s="20" t="s">
        <v>56</v>
      </c>
      <c r="AG28" s="20"/>
      <c r="AH28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8" s="20" t="s">
        <v>56</v>
      </c>
      <c r="AJ28" s="20"/>
      <c r="AK28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28" s="20"/>
      <c r="AM28" s="21"/>
      <c r="AN28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8" s="20" t="s">
        <v>56</v>
      </c>
      <c r="AP28" s="17"/>
      <c r="AQ28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8" s="20" t="s">
        <v>56</v>
      </c>
      <c r="AS28" s="20"/>
      <c r="AT28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8" s="17" t="e" cm="1">
        <f t="array" aca="1" ref="AU28" ca="1">INDEX('[1]SAP Customer Data '!A:Z,MATCH(بيانات_العملاء4[[#This Row],[رمز شريك الأعمال]],'[1]SAP Customer Data '!B:B,0),CELL("col",[1]!Table_Customer_Data[[#Headers],[CreateDate]]))</f>
        <v>#REF!</v>
      </c>
      <c r="AV28" s="20"/>
      <c r="AW28" s="17" t="s">
        <v>94</v>
      </c>
      <c r="AX28" s="20" t="s">
        <v>58</v>
      </c>
      <c r="AY28" s="20"/>
    </row>
    <row r="29" spans="1:51" x14ac:dyDescent="0.25">
      <c r="A29" s="4" t="e" cm="1">
        <f t="array" aca="1" ref="A29" ca="1">INDEX('[1]SAP Customer Data '!$A:$AC,MATCH(بيانات_العملاء4[[#This Row],[رمز شريك الأعمال]],'[1]SAP Customer Data '!$B:$B,0),CELL("col",[1]!Table_Customer_Data[[#Headers],[GroupName]]))</f>
        <v>#REF!</v>
      </c>
      <c r="B29" s="5" t="s">
        <v>99</v>
      </c>
      <c r="C29" s="51" t="s">
        <v>362</v>
      </c>
      <c r="D29" s="6" t="e" cm="1">
        <f t="array" aca="1" ref="D29" ca="1">INDEX('[1]SAP Customer Data '!$A:$AC,MATCH(بيانات_العملاء4[[#This Row],[رمز شريك الأعمال]],'[1]SAP Customer Data '!$B:$B,0),CELL("col",[1]!Table_Customer_Data[[#Headers],[CardName]]))</f>
        <v>#REF!</v>
      </c>
      <c r="E29" s="6" t="e">
        <f ca="1">IF(بيانات_العملاء4[[#This Row],[حد الائتمان على SAP]]&gt;0,"آجل","نقدى")</f>
        <v>#REF!</v>
      </c>
      <c r="F29" s="6"/>
      <c r="G29" s="6" t="s">
        <v>100</v>
      </c>
      <c r="H29" s="6" t="s">
        <v>54</v>
      </c>
      <c r="I2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29" s="6" t="s">
        <v>54</v>
      </c>
      <c r="K29" s="7">
        <v>44757</v>
      </c>
      <c r="L29" s="6" t="s">
        <v>55</v>
      </c>
      <c r="M29" s="6" t="str">
        <f ca="1">IF(AND(بيانات_العملاء4[[#This Row],[السجل التجارى]]="موجود",TODAY()+'[1]Other Data'!$B$23&lt;K29,بيانات_العملاء4[[#This Row],[مطابقة اسم العميل بالاسم بالسجل التجارى]]="مطابق"), "سارى", "يجب اعادة طلبه")</f>
        <v>يجب اعادة طلبه</v>
      </c>
      <c r="N29" s="6" t="s">
        <v>54</v>
      </c>
      <c r="O29" s="9" t="e" cm="1">
        <f t="array" aca="1" ref="O29" ca="1">INDEX('[1]SAP Customer Data '!A:Z,MATCH(بيانات_العملاء4[[#This Row],[رمز شريك الأعمال]],'[1]SAP Customer Data '!B:B,0),CELL("col",[1]!Table_Customer_Data[[#Headers],[LicTradNum]]))</f>
        <v>#REF!</v>
      </c>
      <c r="P2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29" s="6" t="s">
        <v>54</v>
      </c>
      <c r="R29" s="7">
        <v>44789</v>
      </c>
      <c r="S2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29" s="6" t="s">
        <v>54</v>
      </c>
      <c r="U29" s="10">
        <v>200000</v>
      </c>
      <c r="V29" s="11">
        <v>44628</v>
      </c>
      <c r="W29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2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29" s="6" t="e" cm="1">
        <f t="array" aca="1" ref="Y29" ca="1">INDEX('[1]SAP Customer Data '!$A:$AC,MATCH(بيانات_العملاء4[[#This Row],[رمز شريك الأعمال]],'[1]SAP Customer Data '!$B:$B,0),CELL("col",[1]!Table_Customer_Data[[#Headers],[CreditLine]]))</f>
        <v>#REF!</v>
      </c>
      <c r="Z2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29" s="6" t="s">
        <v>55</v>
      </c>
      <c r="AB2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29" s="6" t="s">
        <v>56</v>
      </c>
      <c r="AD29" s="6"/>
      <c r="AE2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29" s="6" t="s">
        <v>54</v>
      </c>
      <c r="AG29" s="6"/>
      <c r="AH2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29" s="6" t="s">
        <v>54</v>
      </c>
      <c r="AJ29" s="11">
        <v>46820</v>
      </c>
      <c r="AK2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29" s="6" t="s">
        <v>54</v>
      </c>
      <c r="AM29" s="7"/>
      <c r="AN2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29" s="6" t="s">
        <v>54</v>
      </c>
      <c r="AP29" s="11">
        <v>44709</v>
      </c>
      <c r="AQ2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29" s="6" t="s">
        <v>56</v>
      </c>
      <c r="AS29" s="6"/>
      <c r="AT2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29" s="11" t="e" cm="1">
        <f t="array" aca="1" ref="AU29" ca="1">INDEX('[1]SAP Customer Data '!A:Z,MATCH(بيانات_العملاء4[[#This Row],[رمز شريك الأعمال]],'[1]SAP Customer Data '!B:B,0),CELL("col",[1]!Table_Customer_Data[[#Headers],[CreateDate]]))</f>
        <v>#REF!</v>
      </c>
      <c r="AV29" s="6"/>
      <c r="AW29" s="11"/>
      <c r="AX29" s="6" t="s">
        <v>58</v>
      </c>
      <c r="AY29" s="6">
        <v>1200000</v>
      </c>
    </row>
    <row r="30" spans="1:51" x14ac:dyDescent="0.25">
      <c r="A30" s="4" t="e" cm="1">
        <f t="array" aca="1" ref="A30" ca="1">INDEX('[1]SAP Customer Data '!$A:$AC,MATCH(بيانات_العملاء4[[#This Row],[رمز شريك الأعمال]],'[1]SAP Customer Data '!$B:$B,0),CELL("col",[1]!Table_Customer_Data[[#Headers],[GroupName]]))</f>
        <v>#REF!</v>
      </c>
      <c r="B30" s="5" t="s">
        <v>101</v>
      </c>
      <c r="C30" s="51" t="s">
        <v>362</v>
      </c>
      <c r="D30" s="6" t="e" cm="1">
        <f t="array" aca="1" ref="D30" ca="1">INDEX('[1]SAP Customer Data '!$A:$AC,MATCH(بيانات_العملاء4[[#This Row],[رمز شريك الأعمال]],'[1]SAP Customer Data '!$B:$B,0),CELL("col",[1]!Table_Customer_Data[[#Headers],[CardName]]))</f>
        <v>#REF!</v>
      </c>
      <c r="E30" s="6" t="e">
        <f ca="1">IF(بيانات_العملاء4[[#This Row],[حد الائتمان على SAP]]&gt;0,"آجل","نقدى")</f>
        <v>#REF!</v>
      </c>
      <c r="F30" s="6"/>
      <c r="G30" s="6"/>
      <c r="H30" s="6" t="s">
        <v>54</v>
      </c>
      <c r="I3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0" s="6" t="s">
        <v>56</v>
      </c>
      <c r="K30" s="7"/>
      <c r="L30" s="6"/>
      <c r="M30" s="6" t="str">
        <f ca="1">IF(AND(بيانات_العملاء4[[#This Row],[السجل التجارى]]="موجود",TODAY()+'[1]Other Data'!$B$23&lt;K30,بيانات_العملاء4[[#This Row],[مطابقة اسم العميل بالاسم بالسجل التجارى]]="مطابق"), "سارى", "يجب اعادة طلبه")</f>
        <v>يجب اعادة طلبه</v>
      </c>
      <c r="N30" s="6" t="s">
        <v>54</v>
      </c>
      <c r="O30" s="9" t="e" cm="1">
        <f t="array" aca="1" ref="O30" ca="1">INDEX('[1]SAP Customer Data '!A:Z,MATCH(بيانات_العملاء4[[#This Row],[رمز شريك الأعمال]],'[1]SAP Customer Data '!B:B,0),CELL("col",[1]!Table_Customer_Data[[#Headers],[LicTradNum]]))</f>
        <v>#REF!</v>
      </c>
      <c r="P3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0" s="6" t="s">
        <v>56</v>
      </c>
      <c r="R30" s="7"/>
      <c r="S3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0" s="6" t="s">
        <v>54</v>
      </c>
      <c r="U30" s="10">
        <v>200000</v>
      </c>
      <c r="V30" s="11">
        <v>44628</v>
      </c>
      <c r="W30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3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30" s="6" t="e" cm="1">
        <f t="array" aca="1" ref="Y30" ca="1">INDEX('[1]SAP Customer Data '!$A:$AC,MATCH(بيانات_العملاء4[[#This Row],[رمز شريك الأعمال]],'[1]SAP Customer Data '!$B:$B,0),CELL("col",[1]!Table_Customer_Data[[#Headers],[CreditLine]]))</f>
        <v>#REF!</v>
      </c>
      <c r="Z3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0" s="6" t="s">
        <v>55</v>
      </c>
      <c r="AB3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0" s="6" t="s">
        <v>56</v>
      </c>
      <c r="AD30" s="6"/>
      <c r="AE3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0" s="6" t="s">
        <v>54</v>
      </c>
      <c r="AG30" s="6"/>
      <c r="AH3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0" s="6" t="s">
        <v>54</v>
      </c>
      <c r="AJ30" s="11">
        <v>46820</v>
      </c>
      <c r="AK3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30" s="6" t="s">
        <v>54</v>
      </c>
      <c r="AM30" s="7"/>
      <c r="AN3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0" s="6" t="s">
        <v>56</v>
      </c>
      <c r="AP30" s="11"/>
      <c r="AQ3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0" s="6" t="s">
        <v>56</v>
      </c>
      <c r="AS30" s="6"/>
      <c r="AT3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0" s="11" t="e" cm="1">
        <f t="array" aca="1" ref="AU30" ca="1">INDEX('[1]SAP Customer Data '!A:Z,MATCH(بيانات_العملاء4[[#This Row],[رمز شريك الأعمال]],'[1]SAP Customer Data '!B:B,0),CELL("col",[1]!Table_Customer_Data[[#Headers],[CreateDate]]))</f>
        <v>#REF!</v>
      </c>
      <c r="AV30" s="6"/>
      <c r="AW30" s="11"/>
      <c r="AX30" s="6" t="s">
        <v>58</v>
      </c>
      <c r="AY30" s="6">
        <v>1200000</v>
      </c>
    </row>
    <row r="31" spans="1:51" x14ac:dyDescent="0.25">
      <c r="A31" s="4" t="e" cm="1">
        <f t="array" aca="1" ref="A31" ca="1">INDEX('[1]SAP Customer Data '!$A:$AC,MATCH(بيانات_العملاء4[[#This Row],[رمز شريك الأعمال]],'[1]SAP Customer Data '!$B:$B,0),CELL("col",[1]!Table_Customer_Data[[#Headers],[GroupName]]))</f>
        <v>#REF!</v>
      </c>
      <c r="B31" s="5" t="s">
        <v>102</v>
      </c>
      <c r="C31" s="51" t="s">
        <v>362</v>
      </c>
      <c r="D31" s="6" t="e" cm="1">
        <f t="array" aca="1" ref="D31" ca="1">INDEX('[1]SAP Customer Data '!$A:$AC,MATCH(بيانات_العملاء4[[#This Row],[رمز شريك الأعمال]],'[1]SAP Customer Data '!$B:$B,0),CELL("col",[1]!Table_Customer_Data[[#Headers],[CardName]]))</f>
        <v>#REF!</v>
      </c>
      <c r="E31" s="6" t="e">
        <f ca="1">IF(بيانات_العملاء4[[#This Row],[حد الائتمان على SAP]]&gt;0,"آجل","نقدى")</f>
        <v>#REF!</v>
      </c>
      <c r="F31" s="6"/>
      <c r="G31" s="6"/>
      <c r="H31" s="6" t="s">
        <v>54</v>
      </c>
      <c r="I3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1" s="6" t="s">
        <v>56</v>
      </c>
      <c r="K31" s="7"/>
      <c r="L31" s="6"/>
      <c r="M31" s="6" t="str">
        <f ca="1">IF(AND(بيانات_العملاء4[[#This Row],[السجل التجارى]]="موجود",TODAY()+'[1]Other Data'!$B$23&lt;K31,بيانات_العملاء4[[#This Row],[مطابقة اسم العميل بالاسم بالسجل التجارى]]="مطابق"), "سارى", "يجب اعادة طلبه")</f>
        <v>يجب اعادة طلبه</v>
      </c>
      <c r="N31" s="6" t="s">
        <v>54</v>
      </c>
      <c r="O31" s="9" t="e" cm="1">
        <f t="array" aca="1" ref="O31" ca="1">INDEX('[1]SAP Customer Data '!A:Z,MATCH(بيانات_العملاء4[[#This Row],[رمز شريك الأعمال]],'[1]SAP Customer Data '!B:B,0),CELL("col",[1]!Table_Customer_Data[[#Headers],[LicTradNum]]))</f>
        <v>#REF!</v>
      </c>
      <c r="P3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1" s="6" t="s">
        <v>56</v>
      </c>
      <c r="R31" s="7"/>
      <c r="S3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1" s="6" t="s">
        <v>54</v>
      </c>
      <c r="U31" s="10">
        <v>200000</v>
      </c>
      <c r="V31" s="11">
        <v>44628</v>
      </c>
      <c r="W31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3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31" s="6" t="e" cm="1">
        <f t="array" aca="1" ref="Y31" ca="1">INDEX('[1]SAP Customer Data '!$A:$AC,MATCH(بيانات_العملاء4[[#This Row],[رمز شريك الأعمال]],'[1]SAP Customer Data '!$B:$B,0),CELL("col",[1]!Table_Customer_Data[[#Headers],[CreditLine]]))</f>
        <v>#REF!</v>
      </c>
      <c r="Z3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1" s="6" t="s">
        <v>55</v>
      </c>
      <c r="AB3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1" s="6" t="s">
        <v>56</v>
      </c>
      <c r="AD31" s="6"/>
      <c r="AE3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1" s="6" t="s">
        <v>54</v>
      </c>
      <c r="AG31" s="6"/>
      <c r="AH3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1" s="6" t="s">
        <v>54</v>
      </c>
      <c r="AJ31" s="11">
        <v>46820</v>
      </c>
      <c r="AK3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31" s="6" t="s">
        <v>54</v>
      </c>
      <c r="AM31" s="7"/>
      <c r="AN3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1" s="6" t="s">
        <v>56</v>
      </c>
      <c r="AP31" s="11"/>
      <c r="AQ3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1" s="6" t="s">
        <v>56</v>
      </c>
      <c r="AS31" s="6"/>
      <c r="AT3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1" s="11" t="e" cm="1">
        <f t="array" aca="1" ref="AU31" ca="1">INDEX('[1]SAP Customer Data '!A:Z,MATCH(بيانات_العملاء4[[#This Row],[رمز شريك الأعمال]],'[1]SAP Customer Data '!B:B,0),CELL("col",[1]!Table_Customer_Data[[#Headers],[CreateDate]]))</f>
        <v>#REF!</v>
      </c>
      <c r="AV31" s="6"/>
      <c r="AW31" s="11"/>
      <c r="AX31" s="6" t="s">
        <v>58</v>
      </c>
      <c r="AY31" s="6">
        <v>1200000</v>
      </c>
    </row>
    <row r="32" spans="1:51" x14ac:dyDescent="0.25">
      <c r="A32" s="4" t="e" cm="1">
        <f t="array" aca="1" ref="A32" ca="1">INDEX('[1]SAP Customer Data '!$A:$AC,MATCH(بيانات_العملاء4[[#This Row],[رمز شريك الأعمال]],'[1]SAP Customer Data '!$B:$B,0),CELL("col",[1]!Table_Customer_Data[[#Headers],[GroupName]]))</f>
        <v>#REF!</v>
      </c>
      <c r="B32" s="5" t="s">
        <v>103</v>
      </c>
      <c r="C32" s="51" t="s">
        <v>362</v>
      </c>
      <c r="D32" s="6" t="e" cm="1">
        <f t="array" aca="1" ref="D32" ca="1">INDEX('[1]SAP Customer Data '!$A:$AC,MATCH(بيانات_العملاء4[[#This Row],[رمز شريك الأعمال]],'[1]SAP Customer Data '!$B:$B,0),CELL("col",[1]!Table_Customer_Data[[#Headers],[CardName]]))</f>
        <v>#REF!</v>
      </c>
      <c r="E32" s="6" t="e">
        <f ca="1">IF(بيانات_العملاء4[[#This Row],[حد الائتمان على SAP]]&gt;0,"آجل","نقدى")</f>
        <v>#REF!</v>
      </c>
      <c r="F32" s="6"/>
      <c r="G32" s="6"/>
      <c r="H32" s="6" t="s">
        <v>54</v>
      </c>
      <c r="I3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2" s="6" t="s">
        <v>56</v>
      </c>
      <c r="K32" s="7"/>
      <c r="L32" s="6"/>
      <c r="M32" s="6" t="str">
        <f ca="1">IF(AND(بيانات_العملاء4[[#This Row],[السجل التجارى]]="موجود",TODAY()+'[1]Other Data'!$B$23&lt;K32,بيانات_العملاء4[[#This Row],[مطابقة اسم العميل بالاسم بالسجل التجارى]]="مطابق"), "سارى", "يجب اعادة طلبه")</f>
        <v>يجب اعادة طلبه</v>
      </c>
      <c r="N32" s="6" t="s">
        <v>54</v>
      </c>
      <c r="O32" s="9" t="e" cm="1">
        <f t="array" aca="1" ref="O32" ca="1">INDEX('[1]SAP Customer Data '!A:Z,MATCH(بيانات_العملاء4[[#This Row],[رمز شريك الأعمال]],'[1]SAP Customer Data '!B:B,0),CELL("col",[1]!Table_Customer_Data[[#Headers],[LicTradNum]]))</f>
        <v>#REF!</v>
      </c>
      <c r="P3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2" s="6" t="s">
        <v>56</v>
      </c>
      <c r="R32" s="7"/>
      <c r="S3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2" s="6" t="s">
        <v>54</v>
      </c>
      <c r="U32" s="10">
        <v>200000</v>
      </c>
      <c r="V32" s="11">
        <v>44628</v>
      </c>
      <c r="W32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3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32" s="6" t="e" cm="1">
        <f t="array" aca="1" ref="Y32" ca="1">INDEX('[1]SAP Customer Data '!$A:$AC,MATCH(بيانات_العملاء4[[#This Row],[رمز شريك الأعمال]],'[1]SAP Customer Data '!$B:$B,0),CELL("col",[1]!Table_Customer_Data[[#Headers],[CreditLine]]))</f>
        <v>#REF!</v>
      </c>
      <c r="Z3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2" s="6" t="s">
        <v>55</v>
      </c>
      <c r="AB3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2" s="6" t="s">
        <v>56</v>
      </c>
      <c r="AD32" s="6"/>
      <c r="AE3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2" s="6" t="s">
        <v>54</v>
      </c>
      <c r="AG32" s="6"/>
      <c r="AH3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2" s="6" t="s">
        <v>54</v>
      </c>
      <c r="AJ32" s="11">
        <v>46820</v>
      </c>
      <c r="AK3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32" s="6" t="s">
        <v>54</v>
      </c>
      <c r="AM32" s="7"/>
      <c r="AN3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2" s="6" t="s">
        <v>56</v>
      </c>
      <c r="AP32" s="11"/>
      <c r="AQ3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2" s="6" t="s">
        <v>56</v>
      </c>
      <c r="AS32" s="6"/>
      <c r="AT3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2" s="11" t="e" cm="1">
        <f t="array" aca="1" ref="AU32" ca="1">INDEX('[1]SAP Customer Data '!A:Z,MATCH(بيانات_العملاء4[[#This Row],[رمز شريك الأعمال]],'[1]SAP Customer Data '!B:B,0),CELL("col",[1]!Table_Customer_Data[[#Headers],[CreateDate]]))</f>
        <v>#REF!</v>
      </c>
      <c r="AV32" s="6"/>
      <c r="AW32" s="11"/>
      <c r="AX32" s="6" t="s">
        <v>58</v>
      </c>
      <c r="AY32" s="6">
        <v>1200000</v>
      </c>
    </row>
    <row r="33" spans="1:51" x14ac:dyDescent="0.25">
      <c r="A33" s="4" t="e" cm="1">
        <f t="array" aca="1" ref="A33" ca="1">INDEX('[1]SAP Customer Data '!$A:$AC,MATCH(بيانات_العملاء4[[#This Row],[رمز شريك الأعمال]],'[1]SAP Customer Data '!$B:$B,0),CELL("col",[1]!Table_Customer_Data[[#Headers],[GroupName]]))</f>
        <v>#REF!</v>
      </c>
      <c r="B33" s="5" t="s">
        <v>104</v>
      </c>
      <c r="C33" s="51" t="s">
        <v>362</v>
      </c>
      <c r="D33" s="6" t="e" cm="1">
        <f t="array" aca="1" ref="D33" ca="1">INDEX('[1]SAP Customer Data '!$A:$AC,MATCH(بيانات_العملاء4[[#This Row],[رمز شريك الأعمال]],'[1]SAP Customer Data '!$B:$B,0),CELL("col",[1]!Table_Customer_Data[[#Headers],[CardName]]))</f>
        <v>#REF!</v>
      </c>
      <c r="E33" s="6" t="e">
        <f ca="1">IF(بيانات_العملاء4[[#This Row],[حد الائتمان على SAP]]&gt;0,"آجل","نقدى")</f>
        <v>#REF!</v>
      </c>
      <c r="F33" s="6"/>
      <c r="G33" s="6"/>
      <c r="H33" s="6" t="s">
        <v>54</v>
      </c>
      <c r="I3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3" s="6" t="s">
        <v>56</v>
      </c>
      <c r="K33" s="7"/>
      <c r="L33" s="6"/>
      <c r="M33" s="6" t="str">
        <f ca="1">IF(AND(بيانات_العملاء4[[#This Row],[السجل التجارى]]="موجود",TODAY()+'[1]Other Data'!$B$23&lt;K33,بيانات_العملاء4[[#This Row],[مطابقة اسم العميل بالاسم بالسجل التجارى]]="مطابق"), "سارى", "يجب اعادة طلبه")</f>
        <v>يجب اعادة طلبه</v>
      </c>
      <c r="N33" s="6" t="s">
        <v>54</v>
      </c>
      <c r="O33" s="9" t="e" cm="1">
        <f t="array" aca="1" ref="O33" ca="1">INDEX('[1]SAP Customer Data '!A:Z,MATCH(بيانات_العملاء4[[#This Row],[رمز شريك الأعمال]],'[1]SAP Customer Data '!B:B,0),CELL("col",[1]!Table_Customer_Data[[#Headers],[LicTradNum]]))</f>
        <v>#REF!</v>
      </c>
      <c r="P3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3" s="6" t="s">
        <v>56</v>
      </c>
      <c r="R33" s="7"/>
      <c r="S3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3" s="6" t="s">
        <v>54</v>
      </c>
      <c r="U33" s="10">
        <v>200000</v>
      </c>
      <c r="V33" s="11">
        <v>44628</v>
      </c>
      <c r="W33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3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33" s="6" t="e" cm="1">
        <f t="array" aca="1" ref="Y33" ca="1">INDEX('[1]SAP Customer Data '!$A:$AC,MATCH(بيانات_العملاء4[[#This Row],[رمز شريك الأعمال]],'[1]SAP Customer Data '!$B:$B,0),CELL("col",[1]!Table_Customer_Data[[#Headers],[CreditLine]]))</f>
        <v>#REF!</v>
      </c>
      <c r="Z3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3" s="6" t="s">
        <v>55</v>
      </c>
      <c r="AB3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3" s="6" t="s">
        <v>56</v>
      </c>
      <c r="AD33" s="6"/>
      <c r="AE3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3" s="6" t="s">
        <v>54</v>
      </c>
      <c r="AG33" s="6"/>
      <c r="AH3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3" s="6" t="s">
        <v>54</v>
      </c>
      <c r="AJ33" s="11">
        <v>46820</v>
      </c>
      <c r="AK3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33" s="6" t="s">
        <v>54</v>
      </c>
      <c r="AM33" s="7"/>
      <c r="AN3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3" s="6" t="s">
        <v>56</v>
      </c>
      <c r="AP33" s="11"/>
      <c r="AQ3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3" s="6" t="s">
        <v>56</v>
      </c>
      <c r="AS33" s="6"/>
      <c r="AT3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3" s="11" t="e" cm="1">
        <f t="array" aca="1" ref="AU33" ca="1">INDEX('[1]SAP Customer Data '!A:Z,MATCH(بيانات_العملاء4[[#This Row],[رمز شريك الأعمال]],'[1]SAP Customer Data '!B:B,0),CELL("col",[1]!Table_Customer_Data[[#Headers],[CreateDate]]))</f>
        <v>#REF!</v>
      </c>
      <c r="AV33" s="6"/>
      <c r="AW33" s="11"/>
      <c r="AX33" s="6" t="s">
        <v>58</v>
      </c>
      <c r="AY33" s="6">
        <v>1200000</v>
      </c>
    </row>
    <row r="34" spans="1:51" x14ac:dyDescent="0.25">
      <c r="A34" s="4" t="e" cm="1">
        <f t="array" aca="1" ref="A34" ca="1">INDEX('[1]SAP Customer Data '!$A:$AC,MATCH(بيانات_العملاء4[[#This Row],[رمز شريك الأعمال]],'[1]SAP Customer Data '!$B:$B,0),CELL("col",[1]!Table_Customer_Data[[#Headers],[GroupName]]))</f>
        <v>#REF!</v>
      </c>
      <c r="B34" s="5" t="s">
        <v>105</v>
      </c>
      <c r="C34" s="51" t="s">
        <v>362</v>
      </c>
      <c r="D34" s="6" t="e" cm="1">
        <f t="array" aca="1" ref="D34" ca="1">INDEX('[1]SAP Customer Data '!$A:$AC,MATCH(بيانات_العملاء4[[#This Row],[رمز شريك الأعمال]],'[1]SAP Customer Data '!$B:$B,0),CELL("col",[1]!Table_Customer_Data[[#Headers],[CardName]]))</f>
        <v>#REF!</v>
      </c>
      <c r="E34" s="6" t="s">
        <v>51</v>
      </c>
      <c r="F34" s="6"/>
      <c r="G34" s="6"/>
      <c r="H34" s="6" t="s">
        <v>54</v>
      </c>
      <c r="I3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4" s="7" t="s">
        <v>56</v>
      </c>
      <c r="K34" s="7"/>
      <c r="L34" s="6"/>
      <c r="M34" s="6" t="str">
        <f ca="1">IF(AND(بيانات_العملاء4[[#This Row],[السجل التجارى]]="موجود",TODAY()+'[1]Other Data'!$B$23&lt;K34,بيانات_العملاء4[[#This Row],[مطابقة اسم العميل بالاسم بالسجل التجارى]]="مطابق"), "سارى", "يجب اعادة طلبه")</f>
        <v>يجب اعادة طلبه</v>
      </c>
      <c r="N34" s="6" t="s">
        <v>54</v>
      </c>
      <c r="O34" s="9" t="e" cm="1">
        <f t="array" aca="1" ref="O34" ca="1">INDEX('[1]SAP Customer Data '!A:Z,MATCH(بيانات_العملاء4[[#This Row],[رمز شريك الأعمال]],'[1]SAP Customer Data '!B:B,0),CELL("col",[1]!Table_Customer_Data[[#Headers],[LicTradNum]]))</f>
        <v>#REF!</v>
      </c>
      <c r="P3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4" s="6" t="s">
        <v>56</v>
      </c>
      <c r="R34" s="7"/>
      <c r="S3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4" s="6" t="s">
        <v>57</v>
      </c>
      <c r="U34" s="13">
        <v>35000</v>
      </c>
      <c r="V34" s="11">
        <v>43747</v>
      </c>
      <c r="W34" s="11">
        <f>IF(بيانات_العملاء4[[#This Row],[تاريخ انشاء سند الامر او الاستثناء]]="","",بيانات_العملاء4[[#This Row],[تاريخ انشاء سند الامر او الاستثناء]]+365*3)</f>
        <v>44842</v>
      </c>
      <c r="X3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34" s="6" t="e" cm="1">
        <f t="array" aca="1" ref="Y34" ca="1">INDEX('[1]SAP Customer Data '!$A:$AC,MATCH(بيانات_العملاء4[[#This Row],[رمز شريك الأعمال]],'[1]SAP Customer Data '!$B:$B,0),CELL("col",[1]!Table_Customer_Data[[#Headers],[CreditLine]]))</f>
        <v>#REF!</v>
      </c>
      <c r="Z3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4" s="6"/>
      <c r="AB3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4" s="6" t="s">
        <v>56</v>
      </c>
      <c r="AD34" s="6"/>
      <c r="AE3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4" s="6" t="s">
        <v>56</v>
      </c>
      <c r="AG34" s="6"/>
      <c r="AH3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4" s="6" t="s">
        <v>56</v>
      </c>
      <c r="AJ34" s="6"/>
      <c r="AK3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4" s="6"/>
      <c r="AM34" s="7"/>
      <c r="AN3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4" s="6" t="s">
        <v>56</v>
      </c>
      <c r="AP34" s="11"/>
      <c r="AQ3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4" s="6" t="s">
        <v>56</v>
      </c>
      <c r="AS34" s="6"/>
      <c r="AT3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4" s="11" t="e" cm="1">
        <f t="array" aca="1" ref="AU34" ca="1">INDEX('[1]SAP Customer Data '!A:Z,MATCH(بيانات_العملاء4[[#This Row],[رمز شريك الأعمال]],'[1]SAP Customer Data '!B:B,0),CELL("col",[1]!Table_Customer_Data[[#Headers],[CreateDate]]))</f>
        <v>#REF!</v>
      </c>
      <c r="AV34" s="6"/>
      <c r="AW34" s="11"/>
      <c r="AX34" s="6" t="s">
        <v>58</v>
      </c>
      <c r="AY34" s="6">
        <v>70000</v>
      </c>
    </row>
    <row r="35" spans="1:51" x14ac:dyDescent="0.25">
      <c r="A35" s="4" t="e" cm="1">
        <f t="array" aca="1" ref="A35" ca="1">INDEX('[1]SAP Customer Data '!$A:$AC,MATCH(بيانات_العملاء4[[#This Row],[رمز شريك الأعمال]],'[1]SAP Customer Data '!$B:$B,0),CELL("col",[1]!Table_Customer_Data[[#Headers],[GroupName]]))</f>
        <v>#REF!</v>
      </c>
      <c r="B35" s="5" t="s">
        <v>106</v>
      </c>
      <c r="C35" s="51" t="s">
        <v>362</v>
      </c>
      <c r="D35" s="6" t="e" cm="1">
        <f t="array" aca="1" ref="D35" ca="1">INDEX('[1]SAP Customer Data '!$A:$AC,MATCH(بيانات_العملاء4[[#This Row],[رمز شريك الأعمال]],'[1]SAP Customer Data '!$B:$B,0),CELL("col",[1]!Table_Customer_Data[[#Headers],[CardName]]))</f>
        <v>#REF!</v>
      </c>
      <c r="E35" s="6" t="e">
        <f ca="1">IF(بيانات_العملاء4[[#This Row],[حد الائتمان على SAP]]&gt;0,"آجل","نقدى")</f>
        <v>#REF!</v>
      </c>
      <c r="F35" s="6"/>
      <c r="G35" s="6" t="s">
        <v>107</v>
      </c>
      <c r="H35" s="6" t="s">
        <v>54</v>
      </c>
      <c r="I3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5" s="6" t="s">
        <v>54</v>
      </c>
      <c r="K35" s="7">
        <v>44486</v>
      </c>
      <c r="L35" s="6" t="s">
        <v>55</v>
      </c>
      <c r="M35" s="6" t="str">
        <f ca="1">IF(AND(بيانات_العملاء4[[#This Row],[السجل التجارى]]="موجود",TODAY()+'[1]Other Data'!$B$23&lt;K35,بيانات_العملاء4[[#This Row],[مطابقة اسم العميل بالاسم بالسجل التجارى]]="مطابق"), "سارى", "يجب اعادة طلبه")</f>
        <v>يجب اعادة طلبه</v>
      </c>
      <c r="N35" s="9" t="s">
        <v>54</v>
      </c>
      <c r="O35" s="9" t="e" cm="1">
        <f t="array" aca="1" ref="O35" ca="1">INDEX('[1]SAP Customer Data '!A:Z,MATCH(بيانات_العملاء4[[#This Row],[رمز شريك الأعمال]],'[1]SAP Customer Data '!B:B,0),CELL("col",[1]!Table_Customer_Data[[#Headers],[LicTradNum]]))</f>
        <v>#REF!</v>
      </c>
      <c r="P3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5" s="6" t="s">
        <v>54</v>
      </c>
      <c r="R35" s="7">
        <v>44818</v>
      </c>
      <c r="S3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5" s="6" t="s">
        <v>57</v>
      </c>
      <c r="U35" s="13">
        <v>35000</v>
      </c>
      <c r="V35" s="11"/>
      <c r="W3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3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35000</v>
      </c>
      <c r="Y35" s="6" t="e" cm="1">
        <f t="array" aca="1" ref="Y35" ca="1">INDEX('[1]SAP Customer Data '!$A:$AC,MATCH(بيانات_العملاء4[[#This Row],[رمز شريك الأعمال]],'[1]SAP Customer Data '!$B:$B,0),CELL("col",[1]!Table_Customer_Data[[#Headers],[CreditLine]]))</f>
        <v>#REF!</v>
      </c>
      <c r="Z3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5" s="6"/>
      <c r="AB3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5" s="6" t="s">
        <v>56</v>
      </c>
      <c r="AD35" s="6"/>
      <c r="AE3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5" s="6" t="s">
        <v>56</v>
      </c>
      <c r="AG35" s="6"/>
      <c r="AH3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5" s="6" t="s">
        <v>56</v>
      </c>
      <c r="AJ35" s="6"/>
      <c r="AK3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5" s="6"/>
      <c r="AM35" s="7"/>
      <c r="AN3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5" s="6" t="s">
        <v>54</v>
      </c>
      <c r="AP35" s="11"/>
      <c r="AQ3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5" s="6" t="s">
        <v>56</v>
      </c>
      <c r="AS35" s="6"/>
      <c r="AT3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5" s="11" t="e" cm="1">
        <f t="array" aca="1" ref="AU35" ca="1">INDEX('[1]SAP Customer Data '!A:Z,MATCH(بيانات_العملاء4[[#This Row],[رمز شريك الأعمال]],'[1]SAP Customer Data '!B:B,0),CELL("col",[1]!Table_Customer_Data[[#Headers],[CreateDate]]))</f>
        <v>#REF!</v>
      </c>
      <c r="AV35" s="6"/>
      <c r="AW35" s="11"/>
      <c r="AX35" s="6" t="s">
        <v>58</v>
      </c>
      <c r="AY35" s="6">
        <v>70000</v>
      </c>
    </row>
    <row r="36" spans="1:51" x14ac:dyDescent="0.25">
      <c r="A36" s="4" t="e" cm="1">
        <f t="array" aca="1" ref="A36" ca="1">INDEX('[1]SAP Customer Data '!$A:$AC,MATCH(بيانات_العملاء4[[#This Row],[رمز شريك الأعمال]],'[1]SAP Customer Data '!$B:$B,0),CELL("col",[1]!Table_Customer_Data[[#Headers],[GroupName]]))</f>
        <v>#REF!</v>
      </c>
      <c r="B36" s="16" t="s">
        <v>108</v>
      </c>
      <c r="C36" s="51" t="s">
        <v>362</v>
      </c>
      <c r="D36" s="6" t="e" cm="1">
        <f t="array" aca="1" ref="D36" ca="1">INDEX('[1]SAP Customer Data '!$A:$AC,MATCH(بيانات_العملاء4[[#This Row],[رمز شريك الأعمال]],'[1]SAP Customer Data '!$B:$B,0),CELL("col",[1]!Table_Customer_Data[[#Headers],[CardName]]))</f>
        <v>#REF!</v>
      </c>
      <c r="E36" s="6" t="e">
        <f ca="1">IF(بيانات_العملاء4[[#This Row],[حد الائتمان على SAP]]&gt;0,"آجل","نقدى")</f>
        <v>#REF!</v>
      </c>
      <c r="F36" s="6"/>
      <c r="G36" s="6" t="s">
        <v>107</v>
      </c>
      <c r="H36" s="6" t="s">
        <v>56</v>
      </c>
      <c r="I3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36" s="6" t="s">
        <v>54</v>
      </c>
      <c r="K36" s="7">
        <v>45070</v>
      </c>
      <c r="L36" s="6" t="s">
        <v>55</v>
      </c>
      <c r="M36" s="6" t="str">
        <f ca="1">IF(AND(بيانات_العملاء4[[#This Row],[السجل التجارى]]="موجود",TODAY()+'[1]Other Data'!$B$23&lt;K36,بيانات_العملاء4[[#This Row],[مطابقة اسم العميل بالاسم بالسجل التجارى]]="مطابق"), "سارى", "يجب اعادة طلبه")</f>
        <v>يجب اعادة طلبه</v>
      </c>
      <c r="N36" s="6" t="s">
        <v>54</v>
      </c>
      <c r="O36" s="9" t="e" cm="1">
        <f t="array" aca="1" ref="O36" ca="1">INDEX('[1]SAP Customer Data '!A:Z,MATCH(بيانات_العملاء4[[#This Row],[رمز شريك الأعمال]],'[1]SAP Customer Data '!B:B,0),CELL("col",[1]!Table_Customer_Data[[#Headers],[LicTradNum]]))</f>
        <v>#REF!</v>
      </c>
      <c r="P3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6" s="6" t="s">
        <v>56</v>
      </c>
      <c r="R36" s="7"/>
      <c r="S3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6" s="6" t="s">
        <v>91</v>
      </c>
      <c r="U36" s="13"/>
      <c r="V36" s="11"/>
      <c r="W3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3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36" s="6" t="e" cm="1">
        <f t="array" aca="1" ref="Y36" ca="1">INDEX('[1]SAP Customer Data '!$A:$AC,MATCH(بيانات_العملاء4[[#This Row],[رمز شريك الأعمال]],'[1]SAP Customer Data '!$B:$B,0),CELL("col",[1]!Table_Customer_Data[[#Headers],[CreditLine]]))</f>
        <v>#REF!</v>
      </c>
      <c r="Z3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6" s="6"/>
      <c r="AB3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6" s="6" t="s">
        <v>56</v>
      </c>
      <c r="AD36" s="6"/>
      <c r="AE3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6" s="6" t="s">
        <v>56</v>
      </c>
      <c r="AG36" s="6"/>
      <c r="AH3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6" s="6" t="s">
        <v>56</v>
      </c>
      <c r="AJ36" s="6"/>
      <c r="AK3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6" s="6" t="s">
        <v>56</v>
      </c>
      <c r="AM36" s="7"/>
      <c r="AN3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6" s="6" t="s">
        <v>56</v>
      </c>
      <c r="AP36" s="11"/>
      <c r="AQ3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6" s="6" t="s">
        <v>56</v>
      </c>
      <c r="AS36" s="6"/>
      <c r="AT3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6" s="11" t="e" cm="1">
        <f t="array" aca="1" ref="AU36" ca="1">INDEX('[1]SAP Customer Data '!A:Z,MATCH(بيانات_العملاء4[[#This Row],[رمز شريك الأعمال]],'[1]SAP Customer Data '!B:B,0),CELL("col",[1]!Table_Customer_Data[[#Headers],[CreateDate]]))</f>
        <v>#REF!</v>
      </c>
      <c r="AV36" s="6"/>
      <c r="AW36" s="11"/>
      <c r="AX36" s="6" t="s">
        <v>58</v>
      </c>
      <c r="AY36" s="6">
        <v>0</v>
      </c>
    </row>
    <row r="37" spans="1:51" x14ac:dyDescent="0.25">
      <c r="A37" s="4" t="e" cm="1">
        <f t="array" aca="1" ref="A37" ca="1">INDEX('[1]SAP Customer Data '!$A:$AC,MATCH(بيانات_العملاء4[[#This Row],[رمز شريك الأعمال]],'[1]SAP Customer Data '!$B:$B,0),CELL("col",[1]!Table_Customer_Data[[#Headers],[GroupName]]))</f>
        <v>#REF!</v>
      </c>
      <c r="B37" s="5" t="s">
        <v>109</v>
      </c>
      <c r="C37" s="51" t="s">
        <v>362</v>
      </c>
      <c r="D37" s="6" t="e" cm="1">
        <f t="array" aca="1" ref="D37" ca="1">INDEX('[1]SAP Customer Data '!$A:$AC,MATCH(بيانات_العملاء4[[#This Row],[رمز شريك الأعمال]],'[1]SAP Customer Data '!$B:$B,0),CELL("col",[1]!Table_Customer_Data[[#Headers],[CardName]]))</f>
        <v>#REF!</v>
      </c>
      <c r="E37" s="6" t="e">
        <f ca="1">IF(بيانات_العملاء4[[#This Row],[حد الائتمان على SAP]]&gt;0,"آجل","نقدى")</f>
        <v>#REF!</v>
      </c>
      <c r="F37" s="6"/>
      <c r="G37" s="6" t="s">
        <v>107</v>
      </c>
      <c r="H37" s="6" t="s">
        <v>56</v>
      </c>
      <c r="I3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37" s="6" t="s">
        <v>54</v>
      </c>
      <c r="K37" s="7">
        <v>45084</v>
      </c>
      <c r="L37" s="6" t="s">
        <v>55</v>
      </c>
      <c r="M37" s="6" t="str">
        <f ca="1">IF(AND(بيانات_العملاء4[[#This Row],[السجل التجارى]]="موجود",TODAY()+'[1]Other Data'!$B$23&lt;K37,بيانات_العملاء4[[#This Row],[مطابقة اسم العميل بالاسم بالسجل التجارى]]="مطابق"), "سارى", "يجب اعادة طلبه")</f>
        <v>يجب اعادة طلبه</v>
      </c>
      <c r="N37" s="9" t="s">
        <v>54</v>
      </c>
      <c r="O37" s="9" t="e" cm="1">
        <f t="array" aca="1" ref="O37" ca="1">INDEX('[1]SAP Customer Data '!A:Z,MATCH(بيانات_العملاء4[[#This Row],[رمز شريك الأعمال]],'[1]SAP Customer Data '!B:B,0),CELL("col",[1]!Table_Customer_Data[[#Headers],[LicTradNum]]))</f>
        <v>#REF!</v>
      </c>
      <c r="P3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7" s="6" t="s">
        <v>56</v>
      </c>
      <c r="R37" s="7"/>
      <c r="S3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37" s="6" t="s">
        <v>91</v>
      </c>
      <c r="U37" s="13"/>
      <c r="V37" s="11"/>
      <c r="W3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3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37" s="6" t="e" cm="1">
        <f t="array" aca="1" ref="Y37" ca="1">INDEX('[1]SAP Customer Data '!$A:$AC,MATCH(بيانات_العملاء4[[#This Row],[رمز شريك الأعمال]],'[1]SAP Customer Data '!$B:$B,0),CELL("col",[1]!Table_Customer_Data[[#Headers],[CreditLine]]))</f>
        <v>#REF!</v>
      </c>
      <c r="Z3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7" s="6"/>
      <c r="AB3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7" s="6" t="s">
        <v>56</v>
      </c>
      <c r="AD37" s="6"/>
      <c r="AE3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7" s="6" t="s">
        <v>56</v>
      </c>
      <c r="AG37" s="6"/>
      <c r="AH3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7" s="6" t="s">
        <v>56</v>
      </c>
      <c r="AJ37" s="6"/>
      <c r="AK3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7" s="6" t="s">
        <v>56</v>
      </c>
      <c r="AM37" s="7"/>
      <c r="AN3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7" s="6" t="s">
        <v>56</v>
      </c>
      <c r="AP37" s="11"/>
      <c r="AQ3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7" s="6" t="s">
        <v>56</v>
      </c>
      <c r="AS37" s="6"/>
      <c r="AT3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7" s="11" t="e" cm="1">
        <f t="array" aca="1" ref="AU37" ca="1">INDEX('[1]SAP Customer Data '!A:Z,MATCH(بيانات_العملاء4[[#This Row],[رمز شريك الأعمال]],'[1]SAP Customer Data '!B:B,0),CELL("col",[1]!Table_Customer_Data[[#Headers],[CreateDate]]))</f>
        <v>#REF!</v>
      </c>
      <c r="AV37" s="6"/>
      <c r="AW37" s="11"/>
      <c r="AX37" s="6" t="s">
        <v>58</v>
      </c>
      <c r="AY37" s="6">
        <v>0</v>
      </c>
    </row>
    <row r="38" spans="1:51" x14ac:dyDescent="0.25">
      <c r="A38" s="4" t="e" cm="1">
        <f t="array" aca="1" ref="A38" ca="1">INDEX('[1]SAP Customer Data '!$A:$AC,MATCH(بيانات_العملاء4[[#This Row],[رمز شريك الأعمال]],'[1]SAP Customer Data '!$B:$B,0),CELL("col",[1]!Table_Customer_Data[[#Headers],[GroupName]]))</f>
        <v>#REF!</v>
      </c>
      <c r="B38" s="16" t="s">
        <v>110</v>
      </c>
      <c r="C38" s="51" t="s">
        <v>362</v>
      </c>
      <c r="D38" s="6" t="e" cm="1">
        <f t="array" aca="1" ref="D38" ca="1">INDEX('[1]SAP Customer Data '!$A:$AC,MATCH(بيانات_العملاء4[[#This Row],[رمز شريك الأعمال]],'[1]SAP Customer Data '!$B:$B,0),CELL("col",[1]!Table_Customer_Data[[#Headers],[CardName]]))</f>
        <v>#REF!</v>
      </c>
      <c r="E38" s="6" t="e">
        <f ca="1">IF(بيانات_العملاء4[[#This Row],[حد الائتمان على SAP]]&gt;0,"آجل","نقدى")</f>
        <v>#REF!</v>
      </c>
      <c r="F38" s="6" t="s">
        <v>111</v>
      </c>
      <c r="G38" s="6" t="s">
        <v>53</v>
      </c>
      <c r="H38" s="6" t="s">
        <v>54</v>
      </c>
      <c r="I3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38" s="6" t="s">
        <v>54</v>
      </c>
      <c r="K38" s="7">
        <v>45250</v>
      </c>
      <c r="L38" s="11" t="s">
        <v>55</v>
      </c>
      <c r="M38" s="6" t="str">
        <f ca="1">IF(AND(بيانات_العملاء4[[#This Row],[السجل التجارى]]="موجود",TODAY()+'[1]Other Data'!$B$23&lt;K38,بيانات_العملاء4[[#This Row],[مطابقة اسم العميل بالاسم بالسجل التجارى]]="مطابق"), "سارى", "يجب اعادة طلبه")</f>
        <v>سارى</v>
      </c>
      <c r="N38" s="9" t="s">
        <v>54</v>
      </c>
      <c r="O38" s="9" t="e" cm="1">
        <f t="array" aca="1" ref="O38" ca="1">INDEX('[1]SAP Customer Data '!A:Z,MATCH(بيانات_العملاء4[[#This Row],[رمز شريك الأعمال]],'[1]SAP Customer Data '!B:B,0),CELL("col",[1]!Table_Customer_Data[[#Headers],[LicTradNum]]))</f>
        <v>#REF!</v>
      </c>
      <c r="P3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8" s="6" t="s">
        <v>54</v>
      </c>
      <c r="R38" s="7">
        <v>45317</v>
      </c>
      <c r="S3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38" s="6" t="s">
        <v>54</v>
      </c>
      <c r="U38" s="10">
        <v>8000</v>
      </c>
      <c r="V38" s="11">
        <v>44982</v>
      </c>
      <c r="W38" s="11">
        <f>IF(بيانات_العملاء4[[#This Row],[تاريخ انشاء سند الامر او الاستثناء]]="","",بيانات_العملاء4[[#This Row],[تاريخ انشاء سند الامر او الاستثناء]]+365*3)</f>
        <v>46077</v>
      </c>
      <c r="X3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4000</v>
      </c>
      <c r="Y38" s="6" t="e" cm="1">
        <f t="array" aca="1" ref="Y38" ca="1">INDEX('[1]SAP Customer Data '!$A:$AC,MATCH(بيانات_العملاء4[[#This Row],[رمز شريك الأعمال]],'[1]SAP Customer Data '!$B:$B,0),CELL("col",[1]!Table_Customer_Data[[#Headers],[CreditLine]]))</f>
        <v>#REF!</v>
      </c>
      <c r="Z3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8" s="6" t="s">
        <v>55</v>
      </c>
      <c r="AB3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8" s="6"/>
      <c r="AD38" s="6"/>
      <c r="AE3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8" s="6" t="s">
        <v>56</v>
      </c>
      <c r="AG38" s="6"/>
      <c r="AH3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8" s="6" t="s">
        <v>56</v>
      </c>
      <c r="AJ38" s="6"/>
      <c r="AK3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8" s="6"/>
      <c r="AM38" s="7"/>
      <c r="AN3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8" s="6" t="s">
        <v>54</v>
      </c>
      <c r="AP38" s="11">
        <v>44628</v>
      </c>
      <c r="AQ3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8" s="6" t="s">
        <v>56</v>
      </c>
      <c r="AS38" s="6"/>
      <c r="AT3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8" s="11" t="e" cm="1">
        <f t="array" aca="1" ref="AU38" ca="1">INDEX('[1]SAP Customer Data '!A:Z,MATCH(بيانات_العملاء4[[#This Row],[رمز شريك الأعمال]],'[1]SAP Customer Data '!B:B,0),CELL("col",[1]!Table_Customer_Data[[#Headers],[CreateDate]]))</f>
        <v>#REF!</v>
      </c>
      <c r="AV38" s="6"/>
      <c r="AW38" s="11"/>
      <c r="AX38" s="6" t="s">
        <v>77</v>
      </c>
      <c r="AY38" s="6"/>
    </row>
    <row r="39" spans="1:51" x14ac:dyDescent="0.25">
      <c r="A39" s="4" t="e" cm="1">
        <f t="array" aca="1" ref="A39" ca="1">INDEX('[1]SAP Customer Data '!$A:$AC,MATCH(بيانات_العملاء4[[#This Row],[رمز شريك الأعمال]],'[1]SAP Customer Data '!$B:$B,0),CELL("col",[1]!Table_Customer_Data[[#Headers],[GroupName]]))</f>
        <v>#REF!</v>
      </c>
      <c r="B39" s="16" t="s">
        <v>112</v>
      </c>
      <c r="C39" s="51" t="s">
        <v>362</v>
      </c>
      <c r="D39" s="6" t="e" cm="1">
        <f t="array" aca="1" ref="D39" ca="1">INDEX('[1]SAP Customer Data '!$A:$AC,MATCH(بيانات_العملاء4[[#This Row],[رمز شريك الأعمال]],'[1]SAP Customer Data '!$B:$B,0),CELL("col",[1]!Table_Customer_Data[[#Headers],[CardName]]))</f>
        <v>#REF!</v>
      </c>
      <c r="E39" s="6" t="e">
        <f ca="1">IF(بيانات_العملاء4[[#This Row],[حد الائتمان على SAP]]&gt;0,"آجل","نقدى")</f>
        <v>#REF!</v>
      </c>
      <c r="F39" s="6" t="s">
        <v>113</v>
      </c>
      <c r="G39" s="6" t="s">
        <v>53</v>
      </c>
      <c r="H39" s="6" t="s">
        <v>56</v>
      </c>
      <c r="I3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39" s="6" t="s">
        <v>54</v>
      </c>
      <c r="K39" s="7">
        <v>45060</v>
      </c>
      <c r="L39" s="6" t="s">
        <v>55</v>
      </c>
      <c r="M39" s="6" t="str">
        <f ca="1">IF(AND(بيانات_العملاء4[[#This Row],[السجل التجارى]]="موجود",TODAY()+'[1]Other Data'!$B$23&lt;K39,بيانات_العملاء4[[#This Row],[مطابقة اسم العميل بالاسم بالسجل التجارى]]="مطابق"), "سارى", "يجب اعادة طلبه")</f>
        <v>يجب اعادة طلبه</v>
      </c>
      <c r="N39" s="9" t="s">
        <v>54</v>
      </c>
      <c r="O39" s="9" t="e" cm="1">
        <f t="array" aca="1" ref="O39" ca="1">INDEX('[1]SAP Customer Data '!A:Z,MATCH(بيانات_العملاء4[[#This Row],[رمز شريك الأعمال]],'[1]SAP Customer Data '!B:B,0),CELL("col",[1]!Table_Customer_Data[[#Headers],[LicTradNum]]))</f>
        <v>#REF!</v>
      </c>
      <c r="P3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39" s="6" t="s">
        <v>54</v>
      </c>
      <c r="R39" s="7">
        <v>45553</v>
      </c>
      <c r="S3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39" s="6" t="s">
        <v>91</v>
      </c>
      <c r="U39" s="10"/>
      <c r="V39" s="11"/>
      <c r="W3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3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39" s="6" t="e" cm="1">
        <f t="array" aca="1" ref="Y39" ca="1">INDEX('[1]SAP Customer Data '!$A:$AC,MATCH(بيانات_العملاء4[[#This Row],[رمز شريك الأعمال]],'[1]SAP Customer Data '!$B:$B,0),CELL("col",[1]!Table_Customer_Data[[#Headers],[CreditLine]]))</f>
        <v>#REF!</v>
      </c>
      <c r="Z3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39" s="6"/>
      <c r="AB3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39" s="6"/>
      <c r="AD39" s="6"/>
      <c r="AE3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39" s="6"/>
      <c r="AG39" s="6"/>
      <c r="AH3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39" s="6"/>
      <c r="AJ39" s="6"/>
      <c r="AK3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39" s="6"/>
      <c r="AM39" s="7"/>
      <c r="AN3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39" s="6"/>
      <c r="AP39" s="11"/>
      <c r="AQ3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39" s="6"/>
      <c r="AS39" s="6"/>
      <c r="AT3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39" s="11" t="e" cm="1">
        <f t="array" aca="1" ref="AU39" ca="1">INDEX('[1]SAP Customer Data '!A:Z,MATCH(بيانات_العملاء4[[#This Row],[رمز شريك الأعمال]],'[1]SAP Customer Data '!B:B,0),CELL("col",[1]!Table_Customer_Data[[#Headers],[CreateDate]]))</f>
        <v>#REF!</v>
      </c>
      <c r="AV39" s="6"/>
      <c r="AW39" s="11"/>
      <c r="AX39" s="6" t="s">
        <v>77</v>
      </c>
      <c r="AY39" s="6"/>
    </row>
    <row r="40" spans="1:51" x14ac:dyDescent="0.25">
      <c r="A40" s="4" t="e" cm="1">
        <f t="array" aca="1" ref="A40" ca="1">INDEX('[1]SAP Customer Data '!$A:$AC,MATCH(بيانات_العملاء4[[#This Row],[رمز شريك الأعمال]],'[1]SAP Customer Data '!$B:$B,0),CELL("col",[1]!Table_Customer_Data[[#Headers],[GroupName]]))</f>
        <v>#REF!</v>
      </c>
      <c r="B40" s="16" t="s">
        <v>114</v>
      </c>
      <c r="C40" s="51" t="s">
        <v>362</v>
      </c>
      <c r="D40" s="6" t="e" cm="1">
        <f t="array" aca="1" ref="D40" ca="1">INDEX('[1]SAP Customer Data '!$A:$AC,MATCH(بيانات_العملاء4[[#This Row],[رمز شريك الأعمال]],'[1]SAP Customer Data '!$B:$B,0),CELL("col",[1]!Table_Customer_Data[[#Headers],[CardName]]))</f>
        <v>#REF!</v>
      </c>
      <c r="E40" s="6" t="e">
        <f ca="1">IF(بيانات_العملاء4[[#This Row],[حد الائتمان على SAP]]&gt;0,"آجل","نقدى")</f>
        <v>#REF!</v>
      </c>
      <c r="F40" s="6" t="s">
        <v>115</v>
      </c>
      <c r="G40" s="6" t="s">
        <v>53</v>
      </c>
      <c r="H40" s="6" t="s">
        <v>54</v>
      </c>
      <c r="I4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0" s="6" t="s">
        <v>54</v>
      </c>
      <c r="K40" s="7">
        <v>45115</v>
      </c>
      <c r="L40" s="6" t="s">
        <v>55</v>
      </c>
      <c r="M40" s="6" t="str">
        <f ca="1">IF(AND(بيانات_العملاء4[[#This Row],[السجل التجارى]]="موجود",TODAY()+'[1]Other Data'!$B$23&lt;K40,بيانات_العملاء4[[#This Row],[مطابقة اسم العميل بالاسم بالسجل التجارى]]="مطابق"), "سارى", "يجب اعادة طلبه")</f>
        <v>يجب اعادة طلبه</v>
      </c>
      <c r="N40" s="9" t="s">
        <v>56</v>
      </c>
      <c r="O40" s="9" t="e" cm="1">
        <f t="array" aca="1" ref="O40" ca="1">INDEX('[1]SAP Customer Data '!A:Z,MATCH(بيانات_العملاء4[[#This Row],[رمز شريك الأعمال]],'[1]SAP Customer Data '!B:B,0),CELL("col",[1]!Table_Customer_Data[[#Headers],[LicTradNum]]))</f>
        <v>#REF!</v>
      </c>
      <c r="P4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0" s="6" t="s">
        <v>54</v>
      </c>
      <c r="R40" s="7">
        <v>44926</v>
      </c>
      <c r="S4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40" s="6" t="s">
        <v>54</v>
      </c>
      <c r="U40" s="10">
        <v>100000</v>
      </c>
      <c r="V40" s="11"/>
      <c r="W4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40" s="6" t="e" cm="1">
        <f t="array" aca="1" ref="Y40" ca="1">INDEX('[1]SAP Customer Data '!$A:$AC,MATCH(بيانات_العملاء4[[#This Row],[رمز شريك الأعمال]],'[1]SAP Customer Data '!$B:$B,0),CELL("col",[1]!Table_Customer_Data[[#Headers],[CreditLine]]))</f>
        <v>#REF!</v>
      </c>
      <c r="Z4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0" s="6" t="s">
        <v>55</v>
      </c>
      <c r="AB4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0" s="6" t="s">
        <v>54</v>
      </c>
      <c r="AD40" s="11">
        <v>48173</v>
      </c>
      <c r="AE4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40" s="6" t="s">
        <v>56</v>
      </c>
      <c r="AG40" s="6"/>
      <c r="AH4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0" s="6" t="s">
        <v>56</v>
      </c>
      <c r="AJ40" s="6"/>
      <c r="AK4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0" s="6"/>
      <c r="AM40" s="7"/>
      <c r="AN4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0" s="6" t="s">
        <v>56</v>
      </c>
      <c r="AP40" s="11"/>
      <c r="AQ4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0" s="6" t="s">
        <v>56</v>
      </c>
      <c r="AS40" s="6"/>
      <c r="AT4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0" s="11" t="e" cm="1">
        <f t="array" aca="1" ref="AU40" ca="1">INDEX('[1]SAP Customer Data '!A:Z,MATCH(بيانات_العملاء4[[#This Row],[رمز شريك الأعمال]],'[1]SAP Customer Data '!B:B,0),CELL("col",[1]!Table_Customer_Data[[#Headers],[CreateDate]]))</f>
        <v>#REF!</v>
      </c>
      <c r="AV40" s="6"/>
      <c r="AW40" s="11"/>
      <c r="AX40" s="6" t="s">
        <v>77</v>
      </c>
      <c r="AY40" s="6"/>
    </row>
    <row r="41" spans="1:51" s="25" customFormat="1" x14ac:dyDescent="0.25">
      <c r="A41" s="18" t="e" cm="1">
        <f t="array" aca="1" ref="A41" ca="1">INDEX('[1]SAP Customer Data '!$A:$AC,MATCH(بيانات_العملاء4[[#This Row],[رمز شريك الأعمال]],'[1]SAP Customer Data '!$B:$B,0),CELL("col",[1]!Table_Customer_Data[[#Headers],[GroupName]]))</f>
        <v>#REF!</v>
      </c>
      <c r="B41" s="19" t="s">
        <v>116</v>
      </c>
      <c r="C41" s="51" t="s">
        <v>362</v>
      </c>
      <c r="D41" s="20" t="e" cm="1">
        <f t="array" aca="1" ref="D41" ca="1">INDEX('[1]SAP Customer Data '!$A:$AC,MATCH(بيانات_العملاء4[[#This Row],[رمز شريك الأعمال]],'[1]SAP Customer Data '!$B:$B,0),CELL("col",[1]!Table_Customer_Data[[#Headers],[CardName]]))</f>
        <v>#REF!</v>
      </c>
      <c r="E41" s="20" t="e">
        <f ca="1">IF(بيانات_العملاء4[[#This Row],[حد الائتمان على SAP]]&gt;0,"آجل","نقدى")</f>
        <v>#REF!</v>
      </c>
      <c r="F41" s="20"/>
      <c r="G41" s="20" t="s">
        <v>100</v>
      </c>
      <c r="H41" s="20" t="s">
        <v>54</v>
      </c>
      <c r="I41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1" s="20" t="s">
        <v>54</v>
      </c>
      <c r="K41" s="21">
        <v>45002</v>
      </c>
      <c r="L41" s="20" t="s">
        <v>55</v>
      </c>
      <c r="M41" s="20" t="str">
        <f ca="1">IF(AND(بيانات_العملاء4[[#This Row],[السجل التجارى]]="موجود",TODAY()+'[1]Other Data'!$B$23&lt;K41,بيانات_العملاء4[[#This Row],[مطابقة اسم العميل بالاسم بالسجل التجارى]]="مطابق"), "سارى", "يجب اعادة طلبه")</f>
        <v>يجب اعادة طلبه</v>
      </c>
      <c r="N41" s="22" t="s">
        <v>54</v>
      </c>
      <c r="O41" s="22" t="e" cm="1">
        <f t="array" aca="1" ref="O41" ca="1">INDEX('[1]SAP Customer Data '!A:Z,MATCH(بيانات_العملاء4[[#This Row],[رمز شريك الأعمال]],'[1]SAP Customer Data '!B:B,0),CELL("col",[1]!Table_Customer_Data[[#Headers],[LicTradNum]]))</f>
        <v>#REF!</v>
      </c>
      <c r="P41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1" s="20" t="s">
        <v>54</v>
      </c>
      <c r="R41" s="21">
        <v>44930</v>
      </c>
      <c r="S41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41" s="20" t="s">
        <v>54</v>
      </c>
      <c r="U41" s="23">
        <v>50000</v>
      </c>
      <c r="V41" s="17">
        <v>44929</v>
      </c>
      <c r="W41" s="17">
        <f>IF(بيانات_العملاء4[[#This Row],[تاريخ انشاء سند الامر او الاستثناء]]="","",بيانات_العملاء4[[#This Row],[تاريخ انشاء سند الامر او الاستثناء]]+365*3)</f>
        <v>46024</v>
      </c>
      <c r="X41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41" s="20" t="e" cm="1">
        <f t="array" aca="1" ref="Y41" ca="1">INDEX('[1]SAP Customer Data '!$A:$AC,MATCH(بيانات_العملاء4[[#This Row],[رمز شريك الأعمال]],'[1]SAP Customer Data '!$B:$B,0),CELL("col",[1]!Table_Customer_Data[[#Headers],[CreditLine]]))</f>
        <v>#REF!</v>
      </c>
      <c r="Z41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1" s="20" t="s">
        <v>55</v>
      </c>
      <c r="AB4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1" s="20" t="s">
        <v>56</v>
      </c>
      <c r="AD41" s="20"/>
      <c r="AE41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1" s="20" t="s">
        <v>54</v>
      </c>
      <c r="AG41" s="20"/>
      <c r="AH41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1" s="20" t="s">
        <v>56</v>
      </c>
      <c r="AJ41" s="20"/>
      <c r="AK41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1" s="20"/>
      <c r="AM41" s="21"/>
      <c r="AN41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1" s="20" t="s">
        <v>54</v>
      </c>
      <c r="AP41" s="17">
        <v>44862</v>
      </c>
      <c r="AQ41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1" s="20" t="s">
        <v>56</v>
      </c>
      <c r="AS41" s="20"/>
      <c r="AT41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1" s="17" t="e" cm="1">
        <f t="array" aca="1" ref="AU41" ca="1">INDEX('[1]SAP Customer Data '!A:Z,MATCH(بيانات_العملاء4[[#This Row],[رمز شريك الأعمال]],'[1]SAP Customer Data '!B:B,0),CELL("col",[1]!Table_Customer_Data[[#Headers],[CreateDate]]))</f>
        <v>#REF!</v>
      </c>
      <c r="AV41" s="20"/>
      <c r="AW41" s="17" t="s">
        <v>117</v>
      </c>
      <c r="AX41" s="20" t="s">
        <v>77</v>
      </c>
      <c r="AY41" s="20"/>
    </row>
    <row r="42" spans="1:51" x14ac:dyDescent="0.25">
      <c r="A42" s="4" t="e" cm="1">
        <f t="array" aca="1" ref="A42" ca="1">INDEX('[1]SAP Customer Data '!$A:$AC,MATCH(بيانات_العملاء4[[#This Row],[رمز شريك الأعمال]],'[1]SAP Customer Data '!$B:$B,0),CELL("col",[1]!Table_Customer_Data[[#Headers],[GroupName]]))</f>
        <v>#REF!</v>
      </c>
      <c r="B42" s="16" t="s">
        <v>118</v>
      </c>
      <c r="C42" s="51" t="s">
        <v>362</v>
      </c>
      <c r="D42" s="6" t="e" cm="1">
        <f t="array" aca="1" ref="D42" ca="1">INDEX('[1]SAP Customer Data '!$A:$AC,MATCH(بيانات_العملاء4[[#This Row],[رمز شريك الأعمال]],'[1]SAP Customer Data '!$B:$B,0),CELL("col",[1]!Table_Customer_Data[[#Headers],[CardName]]))</f>
        <v>#REF!</v>
      </c>
      <c r="E42" s="6" t="e">
        <f ca="1">IF(بيانات_العملاء4[[#This Row],[حد الائتمان على SAP]]&gt;0,"آجل","نقدى")</f>
        <v>#REF!</v>
      </c>
      <c r="F42" s="6"/>
      <c r="G42" s="6" t="s">
        <v>107</v>
      </c>
      <c r="H42" s="6" t="s">
        <v>54</v>
      </c>
      <c r="I4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2" s="6" t="s">
        <v>54</v>
      </c>
      <c r="K42" s="7">
        <v>45219</v>
      </c>
      <c r="L42" s="11" t="s">
        <v>55</v>
      </c>
      <c r="M42" s="6" t="str">
        <f ca="1">IF(AND(بيانات_العملاء4[[#This Row],[السجل التجارى]]="موجود",TODAY()+'[1]Other Data'!$B$23&lt;K42,بيانات_العملاء4[[#This Row],[مطابقة اسم العميل بالاسم بالسجل التجارى]]="مطابق"), "سارى", "يجب اعادة طلبه")</f>
        <v>سارى</v>
      </c>
      <c r="N42" s="9" t="s">
        <v>54</v>
      </c>
      <c r="O42" s="9" t="e" cm="1">
        <f t="array" aca="1" ref="O42" ca="1">INDEX('[1]SAP Customer Data '!A:Z,MATCH(بيانات_العملاء4[[#This Row],[رمز شريك الأعمال]],'[1]SAP Customer Data '!B:B,0),CELL("col",[1]!Table_Customer_Data[[#Headers],[LicTradNum]]))</f>
        <v>#REF!</v>
      </c>
      <c r="P4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2" s="6" t="s">
        <v>54</v>
      </c>
      <c r="R42" s="7">
        <v>45688</v>
      </c>
      <c r="S4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42" s="26" t="s">
        <v>54</v>
      </c>
      <c r="U42" s="10">
        <v>100000</v>
      </c>
      <c r="V42" s="11">
        <v>44955</v>
      </c>
      <c r="W42" s="11">
        <f>IF(بيانات_العملاء4[[#This Row],[تاريخ انشاء سند الامر او الاستثناء]]="","",بيانات_العملاء4[[#This Row],[تاريخ انشاء سند الامر او الاستثناء]]+365*3)</f>
        <v>46050</v>
      </c>
      <c r="X4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42" s="6" t="e" cm="1">
        <f t="array" aca="1" ref="Y42" ca="1">INDEX('[1]SAP Customer Data '!$A:$AC,MATCH(بيانات_العملاء4[[#This Row],[رمز شريك الأعمال]],'[1]SAP Customer Data '!$B:$B,0),CELL("col",[1]!Table_Customer_Data[[#Headers],[CreditLine]]))</f>
        <v>#REF!</v>
      </c>
      <c r="Z4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2" s="6" t="s">
        <v>55</v>
      </c>
      <c r="AB4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2" s="6" t="s">
        <v>56</v>
      </c>
      <c r="AD42" s="6"/>
      <c r="AE4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2" s="6" t="s">
        <v>54</v>
      </c>
      <c r="AG42" s="6"/>
      <c r="AH4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2" s="6" t="s">
        <v>56</v>
      </c>
      <c r="AJ42" s="6"/>
      <c r="AK4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2" s="6"/>
      <c r="AM42" s="7"/>
      <c r="AN4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2" s="6" t="s">
        <v>54</v>
      </c>
      <c r="AP42" s="11">
        <v>44879</v>
      </c>
      <c r="AQ4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2" s="6" t="s">
        <v>56</v>
      </c>
      <c r="AS42" s="6"/>
      <c r="AT4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2" s="11" t="e" cm="1">
        <f t="array" aca="1" ref="AU42" ca="1">INDEX('[1]SAP Customer Data '!A:Z,MATCH(بيانات_العملاء4[[#This Row],[رمز شريك الأعمال]],'[1]SAP Customer Data '!B:B,0),CELL("col",[1]!Table_Customer_Data[[#Headers],[CreateDate]]))</f>
        <v>#REF!</v>
      </c>
      <c r="AV42" s="6" t="s">
        <v>119</v>
      </c>
      <c r="AW42" s="11"/>
      <c r="AX42" s="6" t="s">
        <v>77</v>
      </c>
      <c r="AY42" s="6"/>
    </row>
    <row r="43" spans="1:51" x14ac:dyDescent="0.25">
      <c r="A43" s="4" t="e" cm="1">
        <f t="array" aca="1" ref="A43" ca="1">INDEX('[1]SAP Customer Data '!$A:$AC,MATCH(بيانات_العملاء4[[#This Row],[رمز شريك الأعمال]],'[1]SAP Customer Data '!$B:$B,0),CELL("col",[1]!Table_Customer_Data[[#Headers],[GroupName]]))</f>
        <v>#REF!</v>
      </c>
      <c r="B43" s="16" t="s">
        <v>120</v>
      </c>
      <c r="C43" s="51" t="s">
        <v>362</v>
      </c>
      <c r="D43" s="6" t="e" cm="1">
        <f t="array" aca="1" ref="D43" ca="1">INDEX('[1]SAP Customer Data '!$A:$AC,MATCH(بيانات_العملاء4[[#This Row],[رمز شريك الأعمال]],'[1]SAP Customer Data '!$B:$B,0),CELL("col",[1]!Table_Customer_Data[[#Headers],[CardName]]))</f>
        <v>#REF!</v>
      </c>
      <c r="E43" s="6" t="e">
        <f ca="1">IF(بيانات_العملاء4[[#This Row],[حد الائتمان على SAP]]&gt;0,"آجل","نقدى")</f>
        <v>#REF!</v>
      </c>
      <c r="F43" s="6" t="s">
        <v>121</v>
      </c>
      <c r="G43" s="6" t="s">
        <v>53</v>
      </c>
      <c r="H43" s="6" t="s">
        <v>54</v>
      </c>
      <c r="I4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3" s="6" t="s">
        <v>54</v>
      </c>
      <c r="K43" s="7">
        <v>46028</v>
      </c>
      <c r="L43" s="6" t="s">
        <v>55</v>
      </c>
      <c r="M43" s="6" t="str">
        <f ca="1">IF(AND(بيانات_العملاء4[[#This Row],[السجل التجارى]]="موجود",TODAY()+'[1]Other Data'!$B$23&lt;K43,بيانات_العملاء4[[#This Row],[مطابقة اسم العميل بالاسم بالسجل التجارى]]="مطابق"), "سارى", "يجب اعادة طلبه")</f>
        <v>سارى</v>
      </c>
      <c r="N43" s="9" t="s">
        <v>54</v>
      </c>
      <c r="O43" s="9" t="e" cm="1">
        <f t="array" aca="1" ref="O43" ca="1">INDEX('[1]SAP Customer Data '!A:Z,MATCH(بيانات_العملاء4[[#This Row],[رمز شريك الأعمال]],'[1]SAP Customer Data '!B:B,0),CELL("col",[1]!Table_Customer_Data[[#Headers],[LicTradNum]]))</f>
        <v>#REF!</v>
      </c>
      <c r="P4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3" s="6" t="s">
        <v>56</v>
      </c>
      <c r="R43" s="7"/>
      <c r="S4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43" s="6" t="s">
        <v>54</v>
      </c>
      <c r="U43" s="10">
        <v>50000</v>
      </c>
      <c r="V43" s="11">
        <v>44907</v>
      </c>
      <c r="W43" s="11">
        <f>IF(بيانات_العملاء4[[#This Row],[تاريخ انشاء سند الامر او الاستثناء]]="","",بيانات_العملاء4[[#This Row],[تاريخ انشاء سند الامر او الاستثناء]]+365*3)</f>
        <v>46002</v>
      </c>
      <c r="X4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43" s="6" t="e" cm="1">
        <f t="array" aca="1" ref="Y43" ca="1">INDEX('[1]SAP Customer Data '!$A:$AC,MATCH(بيانات_العملاء4[[#This Row],[رمز شريك الأعمال]],'[1]SAP Customer Data '!$B:$B,0),CELL("col",[1]!Table_Customer_Data[[#Headers],[CreditLine]]))</f>
        <v>#REF!</v>
      </c>
      <c r="Z4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3" s="6" t="s">
        <v>55</v>
      </c>
      <c r="AB4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3" s="6" t="s">
        <v>54</v>
      </c>
      <c r="AD43" s="11">
        <v>47285</v>
      </c>
      <c r="AE4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43" s="6" t="s">
        <v>56</v>
      </c>
      <c r="AG43" s="6"/>
      <c r="AH4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3" s="6" t="s">
        <v>54</v>
      </c>
      <c r="AJ43" s="6"/>
      <c r="AK4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3" s="6" t="s">
        <v>54</v>
      </c>
      <c r="AM43" s="7"/>
      <c r="AN4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3" s="6" t="s">
        <v>54</v>
      </c>
      <c r="AP43" s="11">
        <v>44722</v>
      </c>
      <c r="AQ4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3" s="6" t="s">
        <v>56</v>
      </c>
      <c r="AS43" s="6"/>
      <c r="AT4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3" s="11" t="e" cm="1">
        <f t="array" aca="1" ref="AU43" ca="1">INDEX('[1]SAP Customer Data '!A:Z,MATCH(بيانات_العملاء4[[#This Row],[رمز شريك الأعمال]],'[1]SAP Customer Data '!B:B,0),CELL("col",[1]!Table_Customer_Data[[#Headers],[CreateDate]]))</f>
        <v>#REF!</v>
      </c>
      <c r="AV43" s="6"/>
      <c r="AW43" s="11"/>
      <c r="AX43" s="6" t="s">
        <v>77</v>
      </c>
      <c r="AY43" s="6"/>
    </row>
    <row r="44" spans="1:51" x14ac:dyDescent="0.25">
      <c r="A44" s="4" t="e" cm="1">
        <f t="array" aca="1" ref="A44" ca="1">INDEX('[1]SAP Customer Data '!$A:$AC,MATCH(بيانات_العملاء4[[#This Row],[رمز شريك الأعمال]],'[1]SAP Customer Data '!$B:$B,0),CELL("col",[1]!Table_Customer_Data[[#Headers],[GroupName]]))</f>
        <v>#REF!</v>
      </c>
      <c r="B44" s="16" t="s">
        <v>122</v>
      </c>
      <c r="C44" s="51" t="s">
        <v>362</v>
      </c>
      <c r="D44" s="6" t="e" cm="1">
        <f t="array" aca="1" ref="D44" ca="1">INDEX('[1]SAP Customer Data '!$A:$AC,MATCH(بيانات_العملاء4[[#This Row],[رمز شريك الأعمال]],'[1]SAP Customer Data '!$B:$B,0),CELL("col",[1]!Table_Customer_Data[[#Headers],[CardName]]))</f>
        <v>#REF!</v>
      </c>
      <c r="E44" s="6" t="e">
        <f ca="1">IF(بيانات_العملاء4[[#This Row],[حد الائتمان على SAP]]&gt;0,"آجل","نقدى")</f>
        <v>#REF!</v>
      </c>
      <c r="F44" s="6" t="s">
        <v>123</v>
      </c>
      <c r="G44" s="6" t="s">
        <v>53</v>
      </c>
      <c r="H44" s="6" t="s">
        <v>56</v>
      </c>
      <c r="I4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44" s="6" t="s">
        <v>54</v>
      </c>
      <c r="K44" s="7">
        <v>46075</v>
      </c>
      <c r="L44" s="6" t="s">
        <v>55</v>
      </c>
      <c r="M44" s="6" t="str">
        <f ca="1">IF(AND(بيانات_العملاء4[[#This Row],[السجل التجارى]]="موجود",TODAY()+'[1]Other Data'!$B$23&lt;K44,بيانات_العملاء4[[#This Row],[مطابقة اسم العميل بالاسم بالسجل التجارى]]="مطابق"), "سارى", "يجب اعادة طلبه")</f>
        <v>سارى</v>
      </c>
      <c r="N44" s="9" t="s">
        <v>54</v>
      </c>
      <c r="O44" s="9" t="e" cm="1">
        <f t="array" aca="1" ref="O44" ca="1">INDEX('[1]SAP Customer Data '!A:Z,MATCH(بيانات_العملاء4[[#This Row],[رمز شريك الأعمال]],'[1]SAP Customer Data '!B:B,0),CELL("col",[1]!Table_Customer_Data[[#Headers],[LicTradNum]]))</f>
        <v>#REF!</v>
      </c>
      <c r="P4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4" s="6" t="s">
        <v>54</v>
      </c>
      <c r="R44" s="7">
        <v>45677</v>
      </c>
      <c r="S4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44" s="6" t="s">
        <v>91</v>
      </c>
      <c r="U44" s="10"/>
      <c r="V44" s="11"/>
      <c r="W4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44" s="6" t="e" cm="1">
        <f t="array" aca="1" ref="Y44" ca="1">INDEX('[1]SAP Customer Data '!$A:$AC,MATCH(بيانات_العملاء4[[#This Row],[رمز شريك الأعمال]],'[1]SAP Customer Data '!$B:$B,0),CELL("col",[1]!Table_Customer_Data[[#Headers],[CreditLine]]))</f>
        <v>#REF!</v>
      </c>
      <c r="Z4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4" s="6"/>
      <c r="AB4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4" s="6" t="s">
        <v>56</v>
      </c>
      <c r="AD44" s="6"/>
      <c r="AE4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4" s="6" t="s">
        <v>56</v>
      </c>
      <c r="AG44" s="6"/>
      <c r="AH4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44" s="6" t="s">
        <v>56</v>
      </c>
      <c r="AJ44" s="6"/>
      <c r="AK4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4" s="6"/>
      <c r="AM44" s="7"/>
      <c r="AN4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4" s="6" t="s">
        <v>56</v>
      </c>
      <c r="AP44" s="11"/>
      <c r="AQ4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4" s="6" t="s">
        <v>56</v>
      </c>
      <c r="AS44" s="6"/>
      <c r="AT4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4" s="11" t="e" cm="1">
        <f t="array" aca="1" ref="AU44" ca="1">INDEX('[1]SAP Customer Data '!A:Z,MATCH(بيانات_العملاء4[[#This Row],[رمز شريك الأعمال]],'[1]SAP Customer Data '!B:B,0),CELL("col",[1]!Table_Customer_Data[[#Headers],[CreateDate]]))</f>
        <v>#REF!</v>
      </c>
      <c r="AV44" s="6"/>
      <c r="AW44" s="11"/>
      <c r="AX44" s="6" t="s">
        <v>77</v>
      </c>
      <c r="AY44" s="6"/>
    </row>
    <row r="45" spans="1:51" x14ac:dyDescent="0.25">
      <c r="A45" s="4" t="e" cm="1">
        <f t="array" aca="1" ref="A45" ca="1">INDEX('[1]SAP Customer Data '!$A:$AC,MATCH(بيانات_العملاء4[[#This Row],[رمز شريك الأعمال]],'[1]SAP Customer Data '!$B:$B,0),CELL("col",[1]!Table_Customer_Data[[#Headers],[GroupName]]))</f>
        <v>#REF!</v>
      </c>
      <c r="B45" s="16" t="s">
        <v>124</v>
      </c>
      <c r="C45" s="51" t="s">
        <v>362</v>
      </c>
      <c r="D45" s="6" t="e" cm="1">
        <f t="array" aca="1" ref="D45" ca="1">INDEX('[1]SAP Customer Data '!$A:$AC,MATCH(بيانات_العملاء4[[#This Row],[رمز شريك الأعمال]],'[1]SAP Customer Data '!$B:$B,0),CELL("col",[1]!Table_Customer_Data[[#Headers],[CardName]]))</f>
        <v>#REF!</v>
      </c>
      <c r="E45" s="6" t="e">
        <f ca="1">IF(بيانات_العملاء4[[#This Row],[حد الائتمان على SAP]]&gt;0,"آجل","نقدى")</f>
        <v>#REF!</v>
      </c>
      <c r="F45" s="6" t="s">
        <v>125</v>
      </c>
      <c r="G45" s="6" t="s">
        <v>53</v>
      </c>
      <c r="H45" s="6" t="s">
        <v>54</v>
      </c>
      <c r="I4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5" s="6" t="s">
        <v>54</v>
      </c>
      <c r="K45" s="7">
        <v>45438</v>
      </c>
      <c r="L45" s="6" t="s">
        <v>55</v>
      </c>
      <c r="M45" s="6" t="str">
        <f ca="1">IF(AND(بيانات_العملاء4[[#This Row],[السجل التجارى]]="موجود",TODAY()+'[1]Other Data'!$B$23&lt;K45,بيانات_العملاء4[[#This Row],[مطابقة اسم العميل بالاسم بالسجل التجارى]]="مطابق"), "سارى", "يجب اعادة طلبه")</f>
        <v>سارى</v>
      </c>
      <c r="N45" s="9" t="s">
        <v>54</v>
      </c>
      <c r="O45" s="9" t="e" cm="1">
        <f t="array" aca="1" ref="O45" ca="1">INDEX('[1]SAP Customer Data '!A:Z,MATCH(بيانات_العملاء4[[#This Row],[رمز شريك الأعمال]],'[1]SAP Customer Data '!B:B,0),CELL("col",[1]!Table_Customer_Data[[#Headers],[LicTradNum]]))</f>
        <v>#REF!</v>
      </c>
      <c r="P4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5" s="6" t="s">
        <v>54</v>
      </c>
      <c r="R45" s="7">
        <v>45179</v>
      </c>
      <c r="S4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45" s="6" t="s">
        <v>54</v>
      </c>
      <c r="U45" s="10">
        <v>50000</v>
      </c>
      <c r="V45" s="11">
        <v>44972</v>
      </c>
      <c r="W45" s="11">
        <f>IF(بيانات_العملاء4[[#This Row],[تاريخ انشاء سند الامر او الاستثناء]]="","",بيانات_العملاء4[[#This Row],[تاريخ انشاء سند الامر او الاستثناء]]+365*3)</f>
        <v>46067</v>
      </c>
      <c r="X4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45" s="6" t="e" cm="1">
        <f t="array" aca="1" ref="Y45" ca="1">INDEX('[1]SAP Customer Data '!$A:$AC,MATCH(بيانات_العملاء4[[#This Row],[رمز شريك الأعمال]],'[1]SAP Customer Data '!$B:$B,0),CELL("col",[1]!Table_Customer_Data[[#Headers],[CreditLine]]))</f>
        <v>#REF!</v>
      </c>
      <c r="Z4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5" s="6" t="s">
        <v>55</v>
      </c>
      <c r="AB4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5" s="6" t="s">
        <v>54</v>
      </c>
      <c r="AD45" s="11">
        <v>49665</v>
      </c>
      <c r="AE4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45" s="6" t="s">
        <v>54</v>
      </c>
      <c r="AG45" s="11">
        <v>46647</v>
      </c>
      <c r="AH4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45" s="6" t="s">
        <v>54</v>
      </c>
      <c r="AJ45" s="6"/>
      <c r="AK4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45" s="6" t="s">
        <v>54</v>
      </c>
      <c r="AM45" s="7">
        <v>38999</v>
      </c>
      <c r="AN4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5" s="6" t="s">
        <v>54</v>
      </c>
      <c r="AP45" s="11">
        <v>44856</v>
      </c>
      <c r="AQ4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5" s="6" t="s">
        <v>56</v>
      </c>
      <c r="AS45" s="6"/>
      <c r="AT4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45" s="11" t="e" cm="1">
        <f t="array" aca="1" ref="AU45" ca="1">INDEX('[1]SAP Customer Data '!A:Z,MATCH(بيانات_العملاء4[[#This Row],[رمز شريك الأعمال]],'[1]SAP Customer Data '!B:B,0),CELL("col",[1]!Table_Customer_Data[[#Headers],[CreateDate]]))</f>
        <v>#REF!</v>
      </c>
      <c r="AV45" s="6"/>
      <c r="AW45" s="11"/>
      <c r="AX45" s="6" t="s">
        <v>77</v>
      </c>
      <c r="AY45" s="6"/>
    </row>
    <row r="46" spans="1:51" x14ac:dyDescent="0.25">
      <c r="A46" s="4" t="e" cm="1">
        <f t="array" aca="1" ref="A46" ca="1">INDEX('[1]SAP Customer Data '!$A:$AC,MATCH(بيانات_العملاء4[[#This Row],[رمز شريك الأعمال]],'[1]SAP Customer Data '!$B:$B,0),CELL("col",[1]!Table_Customer_Data[[#Headers],[GroupName]]))</f>
        <v>#REF!</v>
      </c>
      <c r="B46" s="16" t="s">
        <v>126</v>
      </c>
      <c r="C46" s="51" t="s">
        <v>362</v>
      </c>
      <c r="D46" s="6" t="e" cm="1">
        <f t="array" aca="1" ref="D46" ca="1">INDEX('[1]SAP Customer Data '!$A:$AC,MATCH(بيانات_العملاء4[[#This Row],[رمز شريك الأعمال]],'[1]SAP Customer Data '!$B:$B,0),CELL("col",[1]!Table_Customer_Data[[#Headers],[CardName]]))</f>
        <v>#REF!</v>
      </c>
      <c r="E46" s="6" t="e">
        <f ca="1">IF(بيانات_العملاء4[[#This Row],[حد الائتمان على SAP]]&gt;0,"آجل","نقدى")</f>
        <v>#REF!</v>
      </c>
      <c r="F46" s="6" t="s">
        <v>127</v>
      </c>
      <c r="G46" s="6" t="s">
        <v>53</v>
      </c>
      <c r="H46" s="6" t="s">
        <v>56</v>
      </c>
      <c r="I4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46" s="6" t="s">
        <v>54</v>
      </c>
      <c r="K46" s="7">
        <v>45198</v>
      </c>
      <c r="L46" s="11" t="s">
        <v>55</v>
      </c>
      <c r="M46" s="6" t="str">
        <f ca="1">IF(AND(بيانات_العملاء4[[#This Row],[السجل التجارى]]="موجود",TODAY()+'[1]Other Data'!$B$23&lt;K46,بيانات_العملاء4[[#This Row],[مطابقة اسم العميل بالاسم بالسجل التجارى]]="مطابق"), "سارى", "يجب اعادة طلبه")</f>
        <v>سارى</v>
      </c>
      <c r="N46" s="9" t="s">
        <v>54</v>
      </c>
      <c r="O46" s="9" t="e" cm="1">
        <f t="array" aca="1" ref="O46" ca="1">INDEX('[1]SAP Customer Data '!A:Z,MATCH(بيانات_العملاء4[[#This Row],[رمز شريك الأعمال]],'[1]SAP Customer Data '!B:B,0),CELL("col",[1]!Table_Customer_Data[[#Headers],[LicTradNum]]))</f>
        <v>#REF!</v>
      </c>
      <c r="P4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6" s="6" t="s">
        <v>56</v>
      </c>
      <c r="R46" s="7"/>
      <c r="S46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46" s="6" t="s">
        <v>91</v>
      </c>
      <c r="U46" s="10"/>
      <c r="V46" s="11"/>
      <c r="W4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46" s="6" t="e" cm="1">
        <f t="array" aca="1" ref="Y46" ca="1">INDEX('[1]SAP Customer Data '!$A:$AC,MATCH(بيانات_العملاء4[[#This Row],[رمز شريك الأعمال]],'[1]SAP Customer Data '!$B:$B,0),CELL("col",[1]!Table_Customer_Data[[#Headers],[CreditLine]]))</f>
        <v>#REF!</v>
      </c>
      <c r="Z4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6" s="6"/>
      <c r="AB4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6" s="6" t="s">
        <v>56</v>
      </c>
      <c r="AD46" s="6"/>
      <c r="AE46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6" s="6" t="s">
        <v>56</v>
      </c>
      <c r="AG46" s="6"/>
      <c r="AH4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46" s="6" t="s">
        <v>56</v>
      </c>
      <c r="AJ46" s="6"/>
      <c r="AK4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46" s="6"/>
      <c r="AM46" s="7"/>
      <c r="AN4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6" s="6" t="s">
        <v>56</v>
      </c>
      <c r="AP46" s="11"/>
      <c r="AQ4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6" s="6" t="s">
        <v>56</v>
      </c>
      <c r="AS46" s="6"/>
      <c r="AT4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46" s="11" t="e" cm="1">
        <f t="array" aca="1" ref="AU46" ca="1">INDEX('[1]SAP Customer Data '!A:Z,MATCH(بيانات_العملاء4[[#This Row],[رمز شريك الأعمال]],'[1]SAP Customer Data '!B:B,0),CELL("col",[1]!Table_Customer_Data[[#Headers],[CreateDate]]))</f>
        <v>#REF!</v>
      </c>
      <c r="AV46" s="6"/>
      <c r="AW46" s="11" t="s">
        <v>128</v>
      </c>
      <c r="AX46" s="6" t="s">
        <v>77</v>
      </c>
      <c r="AY46" s="6"/>
    </row>
    <row r="47" spans="1:51" x14ac:dyDescent="0.25">
      <c r="A47" s="4" t="e" cm="1">
        <f t="array" aca="1" ref="A47" ca="1">INDEX('[1]SAP Customer Data '!$A:$AC,MATCH(بيانات_العملاء4[[#This Row],[رمز شريك الأعمال]],'[1]SAP Customer Data '!$B:$B,0),CELL("col",[1]!Table_Customer_Data[[#Headers],[GroupName]]))</f>
        <v>#REF!</v>
      </c>
      <c r="B47" s="16" t="s">
        <v>129</v>
      </c>
      <c r="C47" s="51" t="s">
        <v>362</v>
      </c>
      <c r="D47" s="6" t="e" cm="1">
        <f t="array" aca="1" ref="D47" ca="1">INDEX('[1]SAP Customer Data '!$A:$AC,MATCH(بيانات_العملاء4[[#This Row],[رمز شريك الأعمال]],'[1]SAP Customer Data '!$B:$B,0),CELL("col",[1]!Table_Customer_Data[[#Headers],[CardName]]))</f>
        <v>#REF!</v>
      </c>
      <c r="E47" s="6" t="e">
        <f ca="1">IF(بيانات_العملاء4[[#This Row],[حد الائتمان على SAP]]&gt;0,"آجل","نقدى")</f>
        <v>#REF!</v>
      </c>
      <c r="F47" s="6" t="s">
        <v>130</v>
      </c>
      <c r="G47" s="6" t="s">
        <v>53</v>
      </c>
      <c r="H47" s="6" t="s">
        <v>56</v>
      </c>
      <c r="I4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47" s="6" t="s">
        <v>54</v>
      </c>
      <c r="K47" s="7">
        <v>46047</v>
      </c>
      <c r="L47" s="11" t="s">
        <v>55</v>
      </c>
      <c r="M47" s="6" t="str">
        <f ca="1">IF(AND(بيانات_العملاء4[[#This Row],[السجل التجارى]]="موجود",TODAY()+'[1]Other Data'!$B$23&lt;K47,بيانات_العملاء4[[#This Row],[مطابقة اسم العميل بالاسم بالسجل التجارى]]="مطابق"), "سارى", "يجب اعادة طلبه")</f>
        <v>سارى</v>
      </c>
      <c r="N47" s="9" t="s">
        <v>54</v>
      </c>
      <c r="O47" s="9" t="e" cm="1">
        <f t="array" aca="1" ref="O47" ca="1">INDEX('[1]SAP Customer Data '!A:Z,MATCH(بيانات_العملاء4[[#This Row],[رمز شريك الأعمال]],'[1]SAP Customer Data '!B:B,0),CELL("col",[1]!Table_Customer_Data[[#Headers],[LicTradNum]]))</f>
        <v>#REF!</v>
      </c>
      <c r="P4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7" s="6" t="s">
        <v>56</v>
      </c>
      <c r="R47" s="7"/>
      <c r="S47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47" s="6" t="s">
        <v>91</v>
      </c>
      <c r="U47" s="10"/>
      <c r="V47" s="11"/>
      <c r="W4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47" s="6" t="e" cm="1">
        <f t="array" aca="1" ref="Y47" ca="1">INDEX('[1]SAP Customer Data '!$A:$AC,MATCH(بيانات_العملاء4[[#This Row],[رمز شريك الأعمال]],'[1]SAP Customer Data '!$B:$B,0),CELL("col",[1]!Table_Customer_Data[[#Headers],[CreditLine]]))</f>
        <v>#REF!</v>
      </c>
      <c r="Z4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7" s="6"/>
      <c r="AB4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7" s="6"/>
      <c r="AD47" s="6"/>
      <c r="AE47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7" s="6" t="s">
        <v>56</v>
      </c>
      <c r="AG47" s="6"/>
      <c r="AH4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47" s="6" t="s">
        <v>56</v>
      </c>
      <c r="AJ47" s="6"/>
      <c r="AK4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47" s="6"/>
      <c r="AM47" s="7"/>
      <c r="AN4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7" s="6" t="s">
        <v>56</v>
      </c>
      <c r="AP47" s="11"/>
      <c r="AQ4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7" s="6" t="s">
        <v>56</v>
      </c>
      <c r="AS47" s="6"/>
      <c r="AT4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47" s="11" t="e" cm="1">
        <f t="array" aca="1" ref="AU47" ca="1">INDEX('[1]SAP Customer Data '!A:Z,MATCH(بيانات_العملاء4[[#This Row],[رمز شريك الأعمال]],'[1]SAP Customer Data '!B:B,0),CELL("col",[1]!Table_Customer_Data[[#Headers],[CreateDate]]))</f>
        <v>#REF!</v>
      </c>
      <c r="AV47" s="6"/>
      <c r="AW47" s="11" t="s">
        <v>131</v>
      </c>
      <c r="AX47" s="6" t="s">
        <v>77</v>
      </c>
      <c r="AY47" s="6"/>
    </row>
    <row r="48" spans="1:51" x14ac:dyDescent="0.25">
      <c r="A48" s="4" t="e" cm="1">
        <f t="array" aca="1" ref="A48" ca="1">INDEX('[1]SAP Customer Data '!$A:$AC,MATCH(بيانات_العملاء4[[#This Row],[رمز شريك الأعمال]],'[1]SAP Customer Data '!$B:$B,0),CELL("col",[1]!Table_Customer_Data[[#Headers],[GroupName]]))</f>
        <v>#REF!</v>
      </c>
      <c r="B48" s="16" t="s">
        <v>132</v>
      </c>
      <c r="C48" s="51" t="s">
        <v>362</v>
      </c>
      <c r="D48" s="6" t="e" cm="1">
        <f t="array" aca="1" ref="D48" ca="1">INDEX('[1]SAP Customer Data '!$A:$AC,MATCH(بيانات_العملاء4[[#This Row],[رمز شريك الأعمال]],'[1]SAP Customer Data '!$B:$B,0),CELL("col",[1]!Table_Customer_Data[[#Headers],[CardName]]))</f>
        <v>#REF!</v>
      </c>
      <c r="E48" s="6" t="e">
        <f ca="1">IF(بيانات_العملاء4[[#This Row],[حد الائتمان على SAP]]&gt;0,"آجل","نقدى")</f>
        <v>#REF!</v>
      </c>
      <c r="F48" s="6" t="s">
        <v>133</v>
      </c>
      <c r="G48" s="6" t="s">
        <v>53</v>
      </c>
      <c r="H48" s="6" t="s">
        <v>56</v>
      </c>
      <c r="I4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48" s="6" t="s">
        <v>54</v>
      </c>
      <c r="K48" s="7">
        <v>45407</v>
      </c>
      <c r="L48" s="11" t="s">
        <v>55</v>
      </c>
      <c r="M48" s="6" t="str">
        <f ca="1">IF(AND(بيانات_العملاء4[[#This Row],[السجل التجارى]]="موجود",TODAY()+'[1]Other Data'!$B$23&lt;K48,بيانات_العملاء4[[#This Row],[مطابقة اسم العميل بالاسم بالسجل التجارى]]="مطابق"), "سارى", "يجب اعادة طلبه")</f>
        <v>سارى</v>
      </c>
      <c r="N48" s="9" t="s">
        <v>54</v>
      </c>
      <c r="O48" s="9" t="e" cm="1">
        <f t="array" aca="1" ref="O48" ca="1">INDEX('[1]SAP Customer Data '!A:Z,MATCH(بيانات_العملاء4[[#This Row],[رمز شريك الأعمال]],'[1]SAP Customer Data '!B:B,0),CELL("col",[1]!Table_Customer_Data[[#Headers],[LicTradNum]]))</f>
        <v>#REF!</v>
      </c>
      <c r="P4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8" s="6" t="s">
        <v>54</v>
      </c>
      <c r="R48" s="7">
        <v>45548</v>
      </c>
      <c r="S48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48" s="6" t="s">
        <v>91</v>
      </c>
      <c r="U48" s="10"/>
      <c r="V48" s="11"/>
      <c r="W4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4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48" s="6" t="e" cm="1">
        <f t="array" aca="1" ref="Y48" ca="1">INDEX('[1]SAP Customer Data '!$A:$AC,MATCH(بيانات_العملاء4[[#This Row],[رمز شريك الأعمال]],'[1]SAP Customer Data '!$B:$B,0),CELL("col",[1]!Table_Customer_Data[[#Headers],[CreditLine]]))</f>
        <v>#REF!</v>
      </c>
      <c r="Z4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8" s="6"/>
      <c r="AB4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8" s="6" t="s">
        <v>56</v>
      </c>
      <c r="AD48" s="6"/>
      <c r="AE48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8" s="6"/>
      <c r="AG48" s="6"/>
      <c r="AH4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48" s="6"/>
      <c r="AJ48" s="6"/>
      <c r="AK4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48" s="6"/>
      <c r="AM48" s="7"/>
      <c r="AN4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8" s="6" t="s">
        <v>56</v>
      </c>
      <c r="AP48" s="11"/>
      <c r="AQ4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8" s="6"/>
      <c r="AS48" s="6"/>
      <c r="AT4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48" s="11" t="e" cm="1">
        <f t="array" aca="1" ref="AU48" ca="1">INDEX('[1]SAP Customer Data '!A:Z,MATCH(بيانات_العملاء4[[#This Row],[رمز شريك الأعمال]],'[1]SAP Customer Data '!B:B,0),CELL("col",[1]!Table_Customer_Data[[#Headers],[CreateDate]]))</f>
        <v>#REF!</v>
      </c>
      <c r="AV48" s="11"/>
      <c r="AW48" s="11" t="s">
        <v>131</v>
      </c>
      <c r="AX48" s="6" t="s">
        <v>77</v>
      </c>
      <c r="AY48" s="6"/>
    </row>
    <row r="49" spans="1:51" x14ac:dyDescent="0.25">
      <c r="A49" s="4" t="e" cm="1">
        <f t="array" aca="1" ref="A49" ca="1">INDEX('[1]SAP Customer Data '!$A:$AC,MATCH(بيانات_العملاء4[[#This Row],[رمز شريك الأعمال]],'[1]SAP Customer Data '!$B:$B,0),CELL("col",[1]!Table_Customer_Data[[#Headers],[GroupName]]))</f>
        <v>#REF!</v>
      </c>
      <c r="B49" s="27" t="s">
        <v>134</v>
      </c>
      <c r="C49" s="51" t="s">
        <v>362</v>
      </c>
      <c r="D49" s="6" t="e" cm="1">
        <f t="array" aca="1" ref="D49" ca="1">INDEX('[1]SAP Customer Data '!$A:$AC,MATCH(بيانات_العملاء4[[#This Row],[رمز شريك الأعمال]],'[1]SAP Customer Data '!$B:$B,0),CELL("col",[1]!Table_Customer_Data[[#Headers],[CardName]]))</f>
        <v>#REF!</v>
      </c>
      <c r="E49" s="6" t="e">
        <f ca="1">IF(بيانات_العملاء4[[#This Row],[حد الائتمان على SAP]]&gt;0,"آجل","نقدى")</f>
        <v>#REF!</v>
      </c>
      <c r="F49" s="6"/>
      <c r="G49" s="6" t="s">
        <v>107</v>
      </c>
      <c r="H49" s="6" t="s">
        <v>54</v>
      </c>
      <c r="I4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49" s="6" t="s">
        <v>54</v>
      </c>
      <c r="K49" s="7">
        <v>45364</v>
      </c>
      <c r="L49" s="11" t="s">
        <v>55</v>
      </c>
      <c r="M49" s="6" t="str">
        <f ca="1">IF(AND(بيانات_العملاء4[[#This Row],[السجل التجارى]]="موجود",TODAY()+'[1]Other Data'!$B$23&lt;K49,بيانات_العملاء4[[#This Row],[مطابقة اسم العميل بالاسم بالسجل التجارى]]="مطابق"), "سارى", "يجب اعادة طلبه")</f>
        <v>سارى</v>
      </c>
      <c r="N49" s="9" t="s">
        <v>54</v>
      </c>
      <c r="O49" s="9" t="e" cm="1">
        <f t="array" aca="1" ref="O49" ca="1">INDEX('[1]SAP Customer Data '!A:Z,MATCH(بيانات_العملاء4[[#This Row],[رمز شريك الأعمال]],'[1]SAP Customer Data '!B:B,0),CELL("col",[1]!Table_Customer_Data[[#Headers],[LicTradNum]]))</f>
        <v>#REF!</v>
      </c>
      <c r="P4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49" s="6" t="s">
        <v>54</v>
      </c>
      <c r="R49" s="7">
        <v>46448</v>
      </c>
      <c r="S49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49" s="6" t="s">
        <v>54</v>
      </c>
      <c r="U49" s="10">
        <v>200000</v>
      </c>
      <c r="V49" s="11">
        <v>45050</v>
      </c>
      <c r="W49" s="11">
        <f>IF(بيانات_العملاء4[[#This Row],[تاريخ انشاء سند الامر او الاستثناء]]="","",بيانات_العملاء4[[#This Row],[تاريخ انشاء سند الامر او الاستثناء]]+365*3)</f>
        <v>46145</v>
      </c>
      <c r="X4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49" s="6" t="e" cm="1">
        <f t="array" aca="1" ref="Y49" ca="1">INDEX('[1]SAP Customer Data '!$A:$AC,MATCH(بيانات_العملاء4[[#This Row],[رمز شريك الأعمال]],'[1]SAP Customer Data '!$B:$B,0),CELL("col",[1]!Table_Customer_Data[[#Headers],[CreditLine]]))</f>
        <v>#REF!</v>
      </c>
      <c r="Z4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49" s="6" t="s">
        <v>55</v>
      </c>
      <c r="AB4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49" s="6" t="s">
        <v>56</v>
      </c>
      <c r="AD49" s="6"/>
      <c r="AE49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49" s="6" t="s">
        <v>56</v>
      </c>
      <c r="AG49" s="6"/>
      <c r="AH4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49" s="6" t="s">
        <v>56</v>
      </c>
      <c r="AJ49" s="6"/>
      <c r="AK4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49" s="6"/>
      <c r="AM49" s="7"/>
      <c r="AN4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49" s="6" t="s">
        <v>54</v>
      </c>
      <c r="AP49" s="11">
        <v>44661</v>
      </c>
      <c r="AQ4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49" s="6" t="s">
        <v>56</v>
      </c>
      <c r="AS49" s="6"/>
      <c r="AT4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49" s="11" t="e" cm="1">
        <f t="array" aca="1" ref="AU49" ca="1">INDEX('[1]SAP Customer Data '!A:Z,MATCH(بيانات_العملاء4[[#This Row],[رمز شريك الأعمال]],'[1]SAP Customer Data '!B:B,0),CELL("col",[1]!Table_Customer_Data[[#Headers],[CreateDate]]))</f>
        <v>#REF!</v>
      </c>
      <c r="AV49" s="11"/>
      <c r="AW49" s="11"/>
      <c r="AX49" s="6" t="s">
        <v>77</v>
      </c>
      <c r="AY49" s="6"/>
    </row>
    <row r="50" spans="1:51" x14ac:dyDescent="0.25">
      <c r="A50" s="4" t="e" cm="1">
        <f t="array" aca="1" ref="A50" ca="1">INDEX('[1]SAP Customer Data '!$A:$AC,MATCH(بيانات_العملاء4[[#This Row],[رمز شريك الأعمال]],'[1]SAP Customer Data '!$B:$B,0),CELL("col",[1]!Table_Customer_Data[[#Headers],[GroupName]]))</f>
        <v>#REF!</v>
      </c>
      <c r="B50" s="16" t="s">
        <v>135</v>
      </c>
      <c r="C50" s="51" t="s">
        <v>362</v>
      </c>
      <c r="D50" s="6" t="e" cm="1">
        <f t="array" aca="1" ref="D50" ca="1">INDEX('[1]SAP Customer Data '!$A:$AC,MATCH(بيانات_العملاء4[[#This Row],[رمز شريك الأعمال]],'[1]SAP Customer Data '!$B:$B,0),CELL("col",[1]!Table_Customer_Data[[#Headers],[CardName]]))</f>
        <v>#REF!</v>
      </c>
      <c r="E50" s="6" t="e">
        <f ca="1">IF(بيانات_العملاء4[[#This Row],[حد الائتمان على SAP]]&gt;0,"آجل","نقدى")</f>
        <v>#REF!</v>
      </c>
      <c r="F50" s="6"/>
      <c r="G50" s="6" t="s">
        <v>100</v>
      </c>
      <c r="H50" s="6" t="s">
        <v>54</v>
      </c>
      <c r="I5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0" s="6" t="s">
        <v>54</v>
      </c>
      <c r="K50" s="7">
        <v>45402</v>
      </c>
      <c r="L50" s="6" t="s">
        <v>55</v>
      </c>
      <c r="M50" s="6" t="str">
        <f ca="1">IF(AND(بيانات_العملاء4[[#This Row],[السجل التجارى]]="موجود",TODAY()+'[1]Other Data'!$B$23&lt;K50,بيانات_العملاء4[[#This Row],[مطابقة اسم العميل بالاسم بالسجل التجارى]]="مطابق"), "سارى", "يجب اعادة طلبه")</f>
        <v>سارى</v>
      </c>
      <c r="N50" s="9" t="s">
        <v>54</v>
      </c>
      <c r="O50" s="9" t="e" cm="1">
        <f t="array" aca="1" ref="O50" ca="1">INDEX('[1]SAP Customer Data '!A:Z,MATCH(بيانات_العملاء4[[#This Row],[رمز شريك الأعمال]],'[1]SAP Customer Data '!B:B,0),CELL("col",[1]!Table_Customer_Data[[#Headers],[LicTradNum]]))</f>
        <v>#REF!</v>
      </c>
      <c r="P5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0" s="6" t="s">
        <v>54</v>
      </c>
      <c r="R50" s="7">
        <v>45244</v>
      </c>
      <c r="S50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50" s="6" t="s">
        <v>54</v>
      </c>
      <c r="U50" s="10">
        <v>100000</v>
      </c>
      <c r="V50" s="11">
        <v>45117</v>
      </c>
      <c r="W50" s="11">
        <f>IF(بيانات_العملاء4[[#This Row],[تاريخ انشاء سند الامر او الاستثناء]]="","",بيانات_العملاء4[[#This Row],[تاريخ انشاء سند الامر او الاستثناء]]+365*3)</f>
        <v>46212</v>
      </c>
      <c r="X5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50" s="6" t="e" cm="1">
        <f t="array" aca="1" ref="Y50" ca="1">INDEX('[1]SAP Customer Data '!$A:$AC,MATCH(بيانات_العملاء4[[#This Row],[رمز شريك الأعمال]],'[1]SAP Customer Data '!$B:$B,0),CELL("col",[1]!Table_Customer_Data[[#Headers],[CreditLine]]))</f>
        <v>#REF!</v>
      </c>
      <c r="Z5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0" s="6" t="s">
        <v>55</v>
      </c>
      <c r="AB5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0" s="6" t="s">
        <v>56</v>
      </c>
      <c r="AD50" s="6"/>
      <c r="AE50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0" s="6" t="s">
        <v>56</v>
      </c>
      <c r="AG50" s="6"/>
      <c r="AH5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50" s="6" t="s">
        <v>56</v>
      </c>
      <c r="AJ50" s="6"/>
      <c r="AK5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50" s="6" t="s">
        <v>56</v>
      </c>
      <c r="AM50" s="7"/>
      <c r="AN5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0" s="6" t="s">
        <v>56</v>
      </c>
      <c r="AP50" s="11"/>
      <c r="AQ5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0" s="6" t="s">
        <v>56</v>
      </c>
      <c r="AS50" s="6"/>
      <c r="AT5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50" s="11" t="e" cm="1">
        <f t="array" aca="1" ref="AU50" ca="1">INDEX('[1]SAP Customer Data '!A:Z,MATCH(بيانات_العملاء4[[#This Row],[رمز شريك الأعمال]],'[1]SAP Customer Data '!B:B,0),CELL("col",[1]!Table_Customer_Data[[#Headers],[CreateDate]]))</f>
        <v>#REF!</v>
      </c>
      <c r="AV50" s="6" t="s">
        <v>136</v>
      </c>
      <c r="AW50" s="11"/>
      <c r="AX50" s="6" t="s">
        <v>77</v>
      </c>
      <c r="AY50" s="6"/>
    </row>
    <row r="51" spans="1:51" x14ac:dyDescent="0.25">
      <c r="A51" s="4" t="e" cm="1">
        <f t="array" aca="1" ref="A51" ca="1">INDEX('[1]SAP Customer Data '!$A:$AC,MATCH(بيانات_العملاء4[[#This Row],[رمز شريك الأعمال]],'[1]SAP Customer Data '!$B:$B,0),CELL("col",[1]!Table_Customer_Data[[#Headers],[GroupName]]))</f>
        <v>#REF!</v>
      </c>
      <c r="B51" s="16" t="s">
        <v>137</v>
      </c>
      <c r="C51" s="51" t="s">
        <v>362</v>
      </c>
      <c r="D51" s="6" t="e" cm="1">
        <f t="array" aca="1" ref="D51" ca="1">INDEX('[1]SAP Customer Data '!$A:$AC,MATCH(بيانات_العملاء4[[#This Row],[رمز شريك الأعمال]],'[1]SAP Customer Data '!$B:$B,0),CELL("col",[1]!Table_Customer_Data[[#Headers],[CardName]]))</f>
        <v>#REF!</v>
      </c>
      <c r="E51" s="6" t="e">
        <f ca="1">IF(بيانات_العملاء4[[#This Row],[حد الائتمان على SAP]]&gt;0,"آجل","نقدى")</f>
        <v>#REF!</v>
      </c>
      <c r="F51" s="6" t="s">
        <v>138</v>
      </c>
      <c r="G51" s="6" t="s">
        <v>53</v>
      </c>
      <c r="H51" s="6" t="s">
        <v>54</v>
      </c>
      <c r="I5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1" s="6" t="s">
        <v>54</v>
      </c>
      <c r="K51" s="7">
        <v>45838</v>
      </c>
      <c r="L51" s="6" t="s">
        <v>55</v>
      </c>
      <c r="M51" s="6" t="str">
        <f ca="1">IF(AND(بيانات_العملاء4[[#This Row],[السجل التجارى]]="موجود",TODAY()+'[1]Other Data'!$B$23&lt;K51,بيانات_العملاء4[[#This Row],[مطابقة اسم العميل بالاسم بالسجل التجارى]]="مطابق"), "سارى", "يجب اعادة طلبه")</f>
        <v>سارى</v>
      </c>
      <c r="N51" s="9" t="s">
        <v>54</v>
      </c>
      <c r="O51" s="9" t="e" cm="1">
        <f t="array" aca="1" ref="O51" ca="1">INDEX('[1]SAP Customer Data '!A:Z,MATCH(بيانات_العملاء4[[#This Row],[رمز شريك الأعمال]],'[1]SAP Customer Data '!B:B,0),CELL("col",[1]!Table_Customer_Data[[#Headers],[LicTradNum]]))</f>
        <v>#REF!</v>
      </c>
      <c r="P5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1" s="6" t="s">
        <v>54</v>
      </c>
      <c r="R51" s="7">
        <v>45356</v>
      </c>
      <c r="S51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51" s="6" t="s">
        <v>54</v>
      </c>
      <c r="U51" s="10">
        <v>100000</v>
      </c>
      <c r="V51" s="11">
        <v>45003</v>
      </c>
      <c r="W51" s="11">
        <f>IF(بيانات_العملاء4[[#This Row],[تاريخ انشاء سند الامر او الاستثناء]]="","",بيانات_العملاء4[[#This Row],[تاريخ انشاء سند الامر او الاستثناء]]+365*3)</f>
        <v>46098</v>
      </c>
      <c r="X5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51" s="6" t="e" cm="1">
        <f t="array" aca="1" ref="Y51" ca="1">INDEX('[1]SAP Customer Data '!$A:$AC,MATCH(بيانات_العملاء4[[#This Row],[رمز شريك الأعمال]],'[1]SAP Customer Data '!$B:$B,0),CELL("col",[1]!Table_Customer_Data[[#Headers],[CreditLine]]))</f>
        <v>#REF!</v>
      </c>
      <c r="Z5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1" s="6" t="s">
        <v>55</v>
      </c>
      <c r="AB5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1" s="6" t="s">
        <v>54</v>
      </c>
      <c r="AD51" s="11">
        <v>47836</v>
      </c>
      <c r="AE51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51" s="6" t="s">
        <v>56</v>
      </c>
      <c r="AG51" s="6"/>
      <c r="AH5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51" s="6" t="s">
        <v>56</v>
      </c>
      <c r="AJ51" s="6"/>
      <c r="AK5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51" s="6"/>
      <c r="AM51" s="7"/>
      <c r="AN5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1" s="6" t="s">
        <v>54</v>
      </c>
      <c r="AP51" s="11">
        <v>45234</v>
      </c>
      <c r="AQ5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سارى</v>
      </c>
      <c r="AR51" s="6" t="s">
        <v>56</v>
      </c>
      <c r="AS51" s="6"/>
      <c r="AT5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51" s="11" t="e" cm="1">
        <f t="array" aca="1" ref="AU51" ca="1">INDEX('[1]SAP Customer Data '!A:Z,MATCH(بيانات_العملاء4[[#This Row],[رمز شريك الأعمال]],'[1]SAP Customer Data '!B:B,0),CELL("col",[1]!Table_Customer_Data[[#Headers],[CreateDate]]))</f>
        <v>#REF!</v>
      </c>
      <c r="AV51" s="6" t="s">
        <v>139</v>
      </c>
      <c r="AW51" s="11"/>
      <c r="AX51" s="6" t="s">
        <v>77</v>
      </c>
      <c r="AY51" s="6"/>
    </row>
    <row r="52" spans="1:51" s="29" customFormat="1" x14ac:dyDescent="0.25">
      <c r="A52" s="18" t="e" cm="1">
        <f t="array" aca="1" ref="A52" ca="1">INDEX('[1]SAP Customer Data '!$A:$AC,MATCH(بيانات_العملاء4[[#This Row],[رمز شريك الأعمال]],'[1]SAP Customer Data '!$B:$B,0),CELL("col",[1]!Table_Customer_Data[[#Headers],[GroupName]]))</f>
        <v>#REF!</v>
      </c>
      <c r="B52" s="18" t="s">
        <v>140</v>
      </c>
      <c r="C52" s="51" t="s">
        <v>362</v>
      </c>
      <c r="D52" s="18" t="e" cm="1">
        <f t="array" aca="1" ref="D52" ca="1">INDEX('[1]SAP Customer Data '!$A:$AC,MATCH(بيانات_العملاء4[[#This Row],[رمز شريك الأعمال]],'[1]SAP Customer Data '!$B:$B,0),CELL("col",[1]!Table_Customer_Data[[#Headers],[CardName]]))</f>
        <v>#REF!</v>
      </c>
      <c r="E52" s="6" t="e">
        <f ca="1">IF(بيانات_العملاء4[[#This Row],[حد الائتمان على SAP]]&gt;0,"آجل","نقدى")</f>
        <v>#REF!</v>
      </c>
      <c r="F52" s="18"/>
      <c r="G52" s="18"/>
      <c r="H52" s="18"/>
      <c r="I52" s="20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52" s="18"/>
      <c r="K52" s="18"/>
      <c r="L52" s="18"/>
      <c r="M52" s="18" t="str">
        <f ca="1">IF(AND(بيانات_العملاء4[[#This Row],[السجل التجارى]]="موجود",TODAY()+'[1]Other Data'!$B$23&lt;K52,بيانات_العملاء4[[#This Row],[مطابقة اسم العميل بالاسم بالسجل التجارى]]="مطابق"), "سارى", "يجب اعادة طلبه")</f>
        <v>يجب اعادة طلبه</v>
      </c>
      <c r="N52" s="18"/>
      <c r="O52" s="22" t="e" cm="1">
        <f t="array" aca="1" ref="O52" ca="1">INDEX('[1]SAP Customer Data '!A:Z,MATCH(بيانات_العملاء4[[#This Row],[رمز شريك الأعمال]],'[1]SAP Customer Data '!B:B,0),CELL("col",[1]!Table_Customer_Data[[#Headers],[LicTradNum]]))</f>
        <v>#REF!</v>
      </c>
      <c r="P52" s="18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2" s="18"/>
      <c r="R52" s="18"/>
      <c r="S52" s="18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52" s="20" t="s">
        <v>91</v>
      </c>
      <c r="U52" s="28"/>
      <c r="V52" s="18"/>
      <c r="W52" s="18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52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52" s="20" t="e" cm="1">
        <f t="array" aca="1" ref="Y52" ca="1">INDEX('[1]SAP Customer Data '!$A:$AC,MATCH(بيانات_العملاء4[[#This Row],[رمز شريك الأعمال]],'[1]SAP Customer Data '!$B:$B,0),CELL("col",[1]!Table_Customer_Data[[#Headers],[CreditLine]]))</f>
        <v>#REF!</v>
      </c>
      <c r="Z52" s="18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2" s="18"/>
      <c r="AB52" s="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2" s="18"/>
      <c r="AD52" s="18"/>
      <c r="AE52" s="18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2" s="18"/>
      <c r="AG52" s="18"/>
      <c r="AH52" s="18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52" s="18"/>
      <c r="AJ52" s="18"/>
      <c r="AK52" s="18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52" s="18"/>
      <c r="AM52" s="18"/>
      <c r="AN52" s="18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2" s="18"/>
      <c r="AP52" s="18"/>
      <c r="AQ52" s="18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2" s="18"/>
      <c r="AS52" s="18"/>
      <c r="AT52" s="18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52" s="17" t="e" cm="1">
        <f t="array" aca="1" ref="AU52" ca="1">INDEX('[1]SAP Customer Data '!A:Z,MATCH(بيانات_العملاء4[[#This Row],[رمز شريك الأعمال]],'[1]SAP Customer Data '!B:B,0),CELL("col",[1]!Table_Customer_Data[[#Headers],[CreateDate]]))</f>
        <v>#REF!</v>
      </c>
      <c r="AV52" s="18"/>
      <c r="AW52" s="18" t="s">
        <v>141</v>
      </c>
      <c r="AX52" s="20" t="s">
        <v>77</v>
      </c>
      <c r="AY52" s="20"/>
    </row>
    <row r="53" spans="1:51" x14ac:dyDescent="0.25">
      <c r="A53" s="4" t="e" cm="1">
        <f t="array" aca="1" ref="A53" ca="1">INDEX('[1]SAP Customer Data '!$A:$AC,MATCH(بيانات_العملاء4[[#This Row],[رمز شريك الأعمال]],'[1]SAP Customer Data '!$B:$B,0),CELL("col",[1]!Table_Customer_Data[[#Headers],[GroupName]]))</f>
        <v>#REF!</v>
      </c>
      <c r="B53" s="5" t="s">
        <v>142</v>
      </c>
      <c r="C53" s="51" t="s">
        <v>362</v>
      </c>
      <c r="D53" s="6" t="e" cm="1">
        <f t="array" aca="1" ref="D53" ca="1">INDEX('[1]SAP Customer Data '!$A:$AC,MATCH(بيانات_العملاء4[[#This Row],[رمز شريك الأعمال]],'[1]SAP Customer Data '!$B:$B,0),CELL("col",[1]!Table_Customer_Data[[#Headers],[CardName]]))</f>
        <v>#REF!</v>
      </c>
      <c r="E53" s="6" t="e">
        <f ca="1">IF(بيانات_العملاء4[[#This Row],[حد الائتمان على SAP]]&gt;0,"آجل","نقدى")</f>
        <v>#REF!</v>
      </c>
      <c r="F53" s="6" t="s">
        <v>143</v>
      </c>
      <c r="G53" s="6" t="s">
        <v>53</v>
      </c>
      <c r="H53" s="6" t="s">
        <v>56</v>
      </c>
      <c r="I53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53" s="6" t="s">
        <v>54</v>
      </c>
      <c r="K53" s="7">
        <v>45616</v>
      </c>
      <c r="L53" s="11" t="s">
        <v>55</v>
      </c>
      <c r="M53" s="6" t="str">
        <f ca="1">IF(AND(بيانات_العملاء4[[#This Row],[السجل التجارى]]="موجود",TODAY()+'[1]Other Data'!$B$23&lt;K53,بيانات_العملاء4[[#This Row],[مطابقة اسم العميل بالاسم بالسجل التجارى]]="مطابق"), "سارى", "يجب اعادة طلبه")</f>
        <v>سارى</v>
      </c>
      <c r="N53" s="9" t="s">
        <v>54</v>
      </c>
      <c r="O53" s="9" t="e" cm="1">
        <f t="array" aca="1" ref="O53" ca="1">INDEX('[1]SAP Customer Data '!A:Z,MATCH(بيانات_العملاء4[[#This Row],[رمز شريك الأعمال]],'[1]SAP Customer Data '!B:B,0),CELL("col",[1]!Table_Customer_Data[[#Headers],[LicTradNum]]))</f>
        <v>#REF!</v>
      </c>
      <c r="P5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3" s="6" t="s">
        <v>54</v>
      </c>
      <c r="R53" s="7">
        <v>44983</v>
      </c>
      <c r="S53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53" s="6" t="s">
        <v>91</v>
      </c>
      <c r="U53" s="13"/>
      <c r="V53" s="11"/>
      <c r="W5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5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53" s="6" t="e" cm="1">
        <f t="array" aca="1" ref="Y53" ca="1">INDEX('[1]SAP Customer Data '!$A:$AC,MATCH(بيانات_العملاء4[[#This Row],[رمز شريك الأعمال]],'[1]SAP Customer Data '!$B:$B,0),CELL("col",[1]!Table_Customer_Data[[#Headers],[CreditLine]]))</f>
        <v>#REF!</v>
      </c>
      <c r="Z5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3" s="6"/>
      <c r="AB5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3" s="6"/>
      <c r="AD53" s="11"/>
      <c r="AE53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3" s="6" t="s">
        <v>56</v>
      </c>
      <c r="AG53" s="11"/>
      <c r="AH5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53" s="6" t="s">
        <v>56</v>
      </c>
      <c r="AJ53" s="6"/>
      <c r="AK5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53" s="6"/>
      <c r="AM53" s="7"/>
      <c r="AN5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3" s="6" t="s">
        <v>56</v>
      </c>
      <c r="AP53" s="11"/>
      <c r="AQ5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3" s="6" t="s">
        <v>56</v>
      </c>
      <c r="AS53" s="6"/>
      <c r="AT5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53" s="11" t="e" cm="1">
        <f t="array" aca="1" ref="AU53" ca="1">INDEX('[1]SAP Customer Data '!A:Z,MATCH(بيانات_العملاء4[[#This Row],[رمز شريك الأعمال]],'[1]SAP Customer Data '!B:B,0),CELL("col",[1]!Table_Customer_Data[[#Headers],[CreateDate]]))</f>
        <v>#REF!</v>
      </c>
      <c r="AV53" s="6"/>
      <c r="AW53" s="11"/>
      <c r="AX53" s="6" t="s">
        <v>77</v>
      </c>
      <c r="AY53" s="6"/>
    </row>
    <row r="54" spans="1:51" x14ac:dyDescent="0.25">
      <c r="A54" s="4" t="e" cm="1">
        <f t="array" aca="1" ref="A54" ca="1">INDEX('[1]SAP Customer Data '!$A:$AC,MATCH(بيانات_العملاء4[[#This Row],[رمز شريك الأعمال]],'[1]SAP Customer Data '!$B:$B,0),CELL("col",[1]!Table_Customer_Data[[#Headers],[GroupName]]))</f>
        <v>#REF!</v>
      </c>
      <c r="B54" s="16" t="s">
        <v>144</v>
      </c>
      <c r="C54" s="51" t="s">
        <v>362</v>
      </c>
      <c r="D54" s="6" t="e" cm="1">
        <f t="array" aca="1" ref="D54" ca="1">INDEX('[1]SAP Customer Data '!$A:$AC,MATCH(بيانات_العملاء4[[#This Row],[رمز شريك الأعمال]],'[1]SAP Customer Data '!$B:$B,0),CELL("col",[1]!Table_Customer_Data[[#Headers],[CardName]]))</f>
        <v>#REF!</v>
      </c>
      <c r="E54" s="6" t="e">
        <f ca="1">IF(بيانات_العملاء4[[#This Row],[حد الائتمان على SAP]]&gt;0,"آجل","نقدى")</f>
        <v>#REF!</v>
      </c>
      <c r="F54" s="6" t="s">
        <v>145</v>
      </c>
      <c r="G54" s="6" t="s">
        <v>53</v>
      </c>
      <c r="H54" s="6" t="s">
        <v>56</v>
      </c>
      <c r="I5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54" s="6" t="s">
        <v>54</v>
      </c>
      <c r="K54" s="7">
        <v>45182</v>
      </c>
      <c r="L54" s="6" t="s">
        <v>55</v>
      </c>
      <c r="M54" s="6" t="str">
        <f ca="1">IF(AND(بيانات_العملاء4[[#This Row],[السجل التجارى]]="موجود",TODAY()+'[1]Other Data'!$B$23&lt;K54,بيانات_العملاء4[[#This Row],[مطابقة اسم العميل بالاسم بالسجل التجارى]]="مطابق"), "سارى", "يجب اعادة طلبه")</f>
        <v>سارى</v>
      </c>
      <c r="N54" s="9" t="s">
        <v>54</v>
      </c>
      <c r="O54" s="9" t="e" cm="1">
        <f t="array" aca="1" ref="O54" ca="1">INDEX('[1]SAP Customer Data '!A:Z,MATCH(بيانات_العملاء4[[#This Row],[رمز شريك الأعمال]],'[1]SAP Customer Data '!B:B,0),CELL("col",[1]!Table_Customer_Data[[#Headers],[LicTradNum]]))</f>
        <v>#REF!</v>
      </c>
      <c r="P5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4" s="6" t="s">
        <v>56</v>
      </c>
      <c r="R54" s="7"/>
      <c r="S5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54" s="6" t="s">
        <v>91</v>
      </c>
      <c r="U54" s="13"/>
      <c r="V54" s="11"/>
      <c r="W5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5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54" s="6" t="e" cm="1">
        <f t="array" aca="1" ref="Y54" ca="1">INDEX('[1]SAP Customer Data '!$A:$AC,MATCH(بيانات_العملاء4[[#This Row],[رمز شريك الأعمال]],'[1]SAP Customer Data '!$B:$B,0),CELL("col",[1]!Table_Customer_Data[[#Headers],[CreditLine]]))</f>
        <v>#REF!</v>
      </c>
      <c r="Z5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4" s="6"/>
      <c r="AB5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4" s="6" t="s">
        <v>56</v>
      </c>
      <c r="AD54" s="6"/>
      <c r="AE5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4" s="6" t="s">
        <v>56</v>
      </c>
      <c r="AG54" s="6"/>
      <c r="AH5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54" s="6" t="s">
        <v>56</v>
      </c>
      <c r="AJ54" s="6"/>
      <c r="AK5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4" s="6" t="s">
        <v>56</v>
      </c>
      <c r="AM54" s="7"/>
      <c r="AN5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4" s="6" t="s">
        <v>54</v>
      </c>
      <c r="AP54" s="11">
        <v>44534</v>
      </c>
      <c r="AQ5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4" s="6" t="s">
        <v>56</v>
      </c>
      <c r="AS54" s="6"/>
      <c r="AT5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4" s="11" t="e" cm="1">
        <f t="array" aca="1" ref="AU54" ca="1">INDEX('[1]SAP Customer Data '!A:Z,MATCH(بيانات_العملاء4[[#This Row],[رمز شريك الأعمال]],'[1]SAP Customer Data '!B:B,0),CELL("col",[1]!Table_Customer_Data[[#Headers],[CreateDate]]))</f>
        <v>#REF!</v>
      </c>
      <c r="AV54" s="6"/>
      <c r="AW54" s="11"/>
      <c r="AX54" s="6" t="s">
        <v>77</v>
      </c>
      <c r="AY54" s="6"/>
    </row>
    <row r="55" spans="1:51" x14ac:dyDescent="0.25">
      <c r="A55" s="4" t="e" cm="1">
        <f t="array" aca="1" ref="A55" ca="1">INDEX('[1]SAP Customer Data '!$A:$AC,MATCH(بيانات_العملاء4[[#This Row],[رمز شريك الأعمال]],'[1]SAP Customer Data '!$B:$B,0),CELL("col",[1]!Table_Customer_Data[[#Headers],[GroupName]]))</f>
        <v>#REF!</v>
      </c>
      <c r="B55" s="16" t="s">
        <v>146</v>
      </c>
      <c r="C55" s="51" t="s">
        <v>362</v>
      </c>
      <c r="D55" s="6" t="e" cm="1">
        <f t="array" aca="1" ref="D55" ca="1">INDEX('[1]SAP Customer Data '!$A:$AC,MATCH(بيانات_العملاء4[[#This Row],[رمز شريك الأعمال]],'[1]SAP Customer Data '!$B:$B,0),CELL("col",[1]!Table_Customer_Data[[#Headers],[CardName]]))</f>
        <v>#REF!</v>
      </c>
      <c r="E55" s="6" t="e">
        <f ca="1">IF(بيانات_العملاء4[[#This Row],[حد الائتمان على SAP]]&gt;0,"آجل","نقدى")</f>
        <v>#REF!</v>
      </c>
      <c r="F55" s="6"/>
      <c r="G55" s="6" t="s">
        <v>147</v>
      </c>
      <c r="H55" s="6" t="s">
        <v>56</v>
      </c>
      <c r="I55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55" s="6" t="s">
        <v>56</v>
      </c>
      <c r="K55" s="7"/>
      <c r="L55" s="6"/>
      <c r="M55" s="6" t="str">
        <f ca="1">IF(AND(بيانات_العملاء4[[#This Row],[السجل التجارى]]="موجود",TODAY()+'[1]Other Data'!$B$23&lt;K55,بيانات_العملاء4[[#This Row],[مطابقة اسم العميل بالاسم بالسجل التجارى]]="مطابق"), "سارى", "يجب اعادة طلبه")</f>
        <v>يجب اعادة طلبه</v>
      </c>
      <c r="N55" s="9" t="s">
        <v>54</v>
      </c>
      <c r="O55" s="9" t="e" cm="1">
        <f t="array" aca="1" ref="O55" ca="1">INDEX('[1]SAP Customer Data '!A:Z,MATCH(بيانات_العملاء4[[#This Row],[رمز شريك الأعمال]],'[1]SAP Customer Data '!B:B,0),CELL("col",[1]!Table_Customer_Data[[#Headers],[LicTradNum]]))</f>
        <v>#REF!</v>
      </c>
      <c r="P5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5" s="6" t="s">
        <v>54</v>
      </c>
      <c r="R55" s="7">
        <v>45074</v>
      </c>
      <c r="S5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55" s="6" t="s">
        <v>91</v>
      </c>
      <c r="U55" s="13"/>
      <c r="V55" s="11"/>
      <c r="W5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5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55" s="6" t="e" cm="1">
        <f t="array" aca="1" ref="Y55" ca="1">INDEX('[1]SAP Customer Data '!$A:$AC,MATCH(بيانات_العملاء4[[#This Row],[رمز شريك الأعمال]],'[1]SAP Customer Data '!$B:$B,0),CELL("col",[1]!Table_Customer_Data[[#Headers],[CreditLine]]))</f>
        <v>#REF!</v>
      </c>
      <c r="Z5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5" s="6"/>
      <c r="AB5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5" s="6" t="s">
        <v>56</v>
      </c>
      <c r="AD55" s="6"/>
      <c r="AE5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5" s="6" t="s">
        <v>56</v>
      </c>
      <c r="AG55" s="6"/>
      <c r="AH5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55" s="6" t="s">
        <v>56</v>
      </c>
      <c r="AJ55" s="6"/>
      <c r="AK5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5" s="6" t="s">
        <v>56</v>
      </c>
      <c r="AM55" s="7"/>
      <c r="AN5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5" s="6" t="s">
        <v>56</v>
      </c>
      <c r="AP55" s="11"/>
      <c r="AQ5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5" s="6" t="s">
        <v>56</v>
      </c>
      <c r="AS55" s="6"/>
      <c r="AT5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5" s="11" t="e" cm="1">
        <f t="array" aca="1" ref="AU55" ca="1">INDEX('[1]SAP Customer Data '!A:Z,MATCH(بيانات_العملاء4[[#This Row],[رمز شريك الأعمال]],'[1]SAP Customer Data '!B:B,0),CELL("col",[1]!Table_Customer_Data[[#Headers],[CreateDate]]))</f>
        <v>#REF!</v>
      </c>
      <c r="AV55" s="6"/>
      <c r="AW55" s="11" t="s">
        <v>148</v>
      </c>
      <c r="AX55" s="6" t="s">
        <v>77</v>
      </c>
      <c r="AY55" s="6"/>
    </row>
    <row r="56" spans="1:51" x14ac:dyDescent="0.25">
      <c r="A56" s="4" t="e" cm="1">
        <f t="array" aca="1" ref="A56" ca="1">INDEX('[1]SAP Customer Data '!$A:$AC,MATCH(بيانات_العملاء4[[#This Row],[رمز شريك الأعمال]],'[1]SAP Customer Data '!$B:$B,0),CELL("col",[1]!Table_Customer_Data[[#Headers],[GroupName]]))</f>
        <v>#REF!</v>
      </c>
      <c r="B56" s="5" t="s">
        <v>149</v>
      </c>
      <c r="C56" s="51" t="s">
        <v>362</v>
      </c>
      <c r="D56" s="6" t="e" cm="1">
        <f t="array" aca="1" ref="D56" ca="1">INDEX('[1]SAP Customer Data '!$A:$AC,MATCH(بيانات_العملاء4[[#This Row],[رمز شريك الأعمال]],'[1]SAP Customer Data '!$B:$B,0),CELL("col",[1]!Table_Customer_Data[[#Headers],[CardName]]))</f>
        <v>#REF!</v>
      </c>
      <c r="E56" s="6" t="e">
        <f ca="1">IF(بيانات_العملاء4[[#This Row],[حد الائتمان على SAP]]&gt;0,"آجل","نقدى")</f>
        <v>#REF!</v>
      </c>
      <c r="F56" s="6" t="s">
        <v>150</v>
      </c>
      <c r="G56" s="6" t="s">
        <v>53</v>
      </c>
      <c r="H56" s="6" t="s">
        <v>54</v>
      </c>
      <c r="I5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6" s="6" t="s">
        <v>54</v>
      </c>
      <c r="K56" s="7">
        <v>45050</v>
      </c>
      <c r="L56" s="11" t="s">
        <v>55</v>
      </c>
      <c r="M56" s="6" t="str">
        <f ca="1">IF(AND(بيانات_العملاء4[[#This Row],[السجل التجارى]]="موجود",TODAY()+'[1]Other Data'!$B$23&lt;K56,بيانات_العملاء4[[#This Row],[مطابقة اسم العميل بالاسم بالسجل التجارى]]="مطابق"), "سارى", "يجب اعادة طلبه")</f>
        <v>يجب اعادة طلبه</v>
      </c>
      <c r="N56" s="9" t="s">
        <v>54</v>
      </c>
      <c r="O56" s="9" t="e" cm="1">
        <f t="array" aca="1" ref="O56" ca="1">INDEX('[1]SAP Customer Data '!A:Z,MATCH(بيانات_العملاء4[[#This Row],[رمز شريك الأعمال]],'[1]SAP Customer Data '!B:B,0),CELL("col",[1]!Table_Customer_Data[[#Headers],[LicTradNum]]))</f>
        <v>#REF!</v>
      </c>
      <c r="P5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6" s="6" t="s">
        <v>54</v>
      </c>
      <c r="R56" s="7">
        <v>45240</v>
      </c>
      <c r="S56" s="3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56" s="6" t="s">
        <v>54</v>
      </c>
      <c r="U56" s="13">
        <v>100000</v>
      </c>
      <c r="V56" s="11">
        <v>45024</v>
      </c>
      <c r="W56" s="11">
        <f>IF(بيانات_العملاء4[[#This Row],[تاريخ انشاء سند الامر او الاستثناء]]="","",بيانات_العملاء4[[#This Row],[تاريخ انشاء سند الامر او الاستثناء]]+365*3)</f>
        <v>46119</v>
      </c>
      <c r="X5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56" s="6" t="e" cm="1">
        <f t="array" aca="1" ref="Y56" ca="1">INDEX('[1]SAP Customer Data '!$A:$AC,MATCH(بيانات_العملاء4[[#This Row],[رمز شريك الأعمال]],'[1]SAP Customer Data '!$B:$B,0),CELL("col",[1]!Table_Customer_Data[[#Headers],[CreditLine]]))</f>
        <v>#REF!</v>
      </c>
      <c r="Z5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6" s="6" t="s">
        <v>55</v>
      </c>
      <c r="AB5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6" s="6" t="s">
        <v>54</v>
      </c>
      <c r="AD56" s="30">
        <v>45366</v>
      </c>
      <c r="AE5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56" s="6" t="s">
        <v>54</v>
      </c>
      <c r="AG56" s="30">
        <v>48113</v>
      </c>
      <c r="AH5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56" s="6" t="s">
        <v>54</v>
      </c>
      <c r="AJ56" s="6"/>
      <c r="AK5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6" s="6" t="s">
        <v>56</v>
      </c>
      <c r="AM56" s="7"/>
      <c r="AN5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6" s="6" t="s">
        <v>54</v>
      </c>
      <c r="AP56" s="11">
        <v>45094</v>
      </c>
      <c r="AQ5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6" s="6" t="s">
        <v>56</v>
      </c>
      <c r="AS56" s="6"/>
      <c r="AT5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6" s="11" t="e" cm="1">
        <f t="array" aca="1" ref="AU56" ca="1">INDEX('[1]SAP Customer Data '!A:Z,MATCH(بيانات_العملاء4[[#This Row],[رمز شريك الأعمال]],'[1]SAP Customer Data '!B:B,0),CELL("col",[1]!Table_Customer_Data[[#Headers],[CreateDate]]))</f>
        <v>#REF!</v>
      </c>
      <c r="AV56" s="6" t="s">
        <v>151</v>
      </c>
      <c r="AW56" s="11"/>
      <c r="AX56" s="6" t="s">
        <v>77</v>
      </c>
      <c r="AY56" s="6"/>
    </row>
    <row r="57" spans="1:51" s="25" customFormat="1" x14ac:dyDescent="0.25">
      <c r="A57" s="18" t="e" cm="1">
        <f t="array" aca="1" ref="A57" ca="1">INDEX('[1]SAP Customer Data '!$A:$AC,MATCH(بيانات_العملاء4[[#This Row],[رمز شريك الأعمال]],'[1]SAP Customer Data '!$B:$B,0),CELL("col",[1]!Table_Customer_Data[[#Headers],[GroupName]]))</f>
        <v>#REF!</v>
      </c>
      <c r="B57" s="19" t="s">
        <v>152</v>
      </c>
      <c r="C57" s="51" t="s">
        <v>362</v>
      </c>
      <c r="D57" s="20" t="e" cm="1">
        <f t="array" aca="1" ref="D57" ca="1">INDEX('[1]SAP Customer Data '!$A:$AC,MATCH(بيانات_العملاء4[[#This Row],[رمز شريك الأعمال]],'[1]SAP Customer Data '!$B:$B,0),CELL("col",[1]!Table_Customer_Data[[#Headers],[CardName]]))</f>
        <v>#REF!</v>
      </c>
      <c r="E57" s="20" t="e">
        <f ca="1">IF(بيانات_العملاء4[[#This Row],[حد الائتمان على SAP]]&gt;0,"آجل","نقدى")</f>
        <v>#REF!</v>
      </c>
      <c r="F57" s="20" t="s">
        <v>153</v>
      </c>
      <c r="G57" s="20" t="s">
        <v>53</v>
      </c>
      <c r="H57" s="20" t="s">
        <v>54</v>
      </c>
      <c r="I57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7" s="20" t="s">
        <v>54</v>
      </c>
      <c r="K57" s="21">
        <v>45876</v>
      </c>
      <c r="L57" s="20" t="s">
        <v>55</v>
      </c>
      <c r="M57" s="20" t="str">
        <f ca="1">IF(AND(بيانات_العملاء4[[#This Row],[السجل التجارى]]="موجود",TODAY()+'[1]Other Data'!$B$23&lt;K57,بيانات_العملاء4[[#This Row],[مطابقة اسم العميل بالاسم بالسجل التجارى]]="مطابق"), "سارى", "يجب اعادة طلبه")</f>
        <v>سارى</v>
      </c>
      <c r="N57" s="20" t="s">
        <v>54</v>
      </c>
      <c r="O57" s="22" t="e" cm="1">
        <f t="array" aca="1" ref="O57" ca="1">INDEX('[1]SAP Customer Data '!A:Z,MATCH(بيانات_العملاء4[[#This Row],[رمز شريك الأعمال]],'[1]SAP Customer Data '!B:B,0),CELL("col",[1]!Table_Customer_Data[[#Headers],[LicTradNum]]))</f>
        <v>#REF!</v>
      </c>
      <c r="P57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7" s="20" t="s">
        <v>54</v>
      </c>
      <c r="R57" s="21">
        <v>45712</v>
      </c>
      <c r="S57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57" s="20" t="s">
        <v>54</v>
      </c>
      <c r="U57" s="23">
        <v>200000</v>
      </c>
      <c r="V57" s="17">
        <v>44562</v>
      </c>
      <c r="W57" s="17">
        <f>IF(بيانات_العملاء4[[#This Row],[تاريخ انشاء سند الامر او الاستثناء]]="","",بيانات_العملاء4[[#This Row],[تاريخ انشاء سند الامر او الاستثناء]]+365*3)</f>
        <v>45657</v>
      </c>
      <c r="X57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57" s="20" t="e" cm="1">
        <f t="array" aca="1" ref="Y57" ca="1">INDEX('[1]SAP Customer Data '!$A:$AC,MATCH(بيانات_العملاء4[[#This Row],[رمز شريك الأعمال]],'[1]SAP Customer Data '!$B:$B,0),CELL("col",[1]!Table_Customer_Data[[#Headers],[CreditLine]]))</f>
        <v>#REF!</v>
      </c>
      <c r="Z57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7" s="20" t="s">
        <v>55</v>
      </c>
      <c r="AB5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7" s="20" t="s">
        <v>54</v>
      </c>
      <c r="AD57" s="17">
        <v>50856</v>
      </c>
      <c r="AE57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57" s="20" t="s">
        <v>54</v>
      </c>
      <c r="AG57" s="17">
        <v>47120</v>
      </c>
      <c r="AH57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57" s="20" t="s">
        <v>56</v>
      </c>
      <c r="AJ57" s="20"/>
      <c r="AK57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7" s="20"/>
      <c r="AM57" s="21"/>
      <c r="AN57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7" s="20" t="s">
        <v>54</v>
      </c>
      <c r="AP57" s="17">
        <v>44730</v>
      </c>
      <c r="AQ57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7" s="20" t="s">
        <v>54</v>
      </c>
      <c r="AS57" s="17">
        <v>44737</v>
      </c>
      <c r="AT57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7" s="17" t="e" cm="1">
        <f t="array" aca="1" ref="AU57" ca="1">INDEX('[1]SAP Customer Data '!A:Z,MATCH(بيانات_العملاء4[[#This Row],[رمز شريك الأعمال]],'[1]SAP Customer Data '!B:B,0),CELL("col",[1]!Table_Customer_Data[[#Headers],[CreateDate]]))</f>
        <v>#REF!</v>
      </c>
      <c r="AV57" s="20"/>
      <c r="AW57" s="17" t="s">
        <v>117</v>
      </c>
      <c r="AX57" s="20" t="s">
        <v>77</v>
      </c>
      <c r="AY57" s="20"/>
    </row>
    <row r="58" spans="1:51" s="25" customFormat="1" x14ac:dyDescent="0.25">
      <c r="A58" s="18" t="e" cm="1">
        <f t="array" aca="1" ref="A58" ca="1">INDEX('[1]SAP Customer Data '!$A:$AC,MATCH(بيانات_العملاء4[[#This Row],[رمز شريك الأعمال]],'[1]SAP Customer Data '!$B:$B,0),CELL("col",[1]!Table_Customer_Data[[#Headers],[GroupName]]))</f>
        <v>#REF!</v>
      </c>
      <c r="B58" s="19" t="s">
        <v>154</v>
      </c>
      <c r="C58" s="51" t="s">
        <v>362</v>
      </c>
      <c r="D58" s="20" t="e" cm="1">
        <f t="array" aca="1" ref="D58" ca="1">INDEX('[1]SAP Customer Data '!$A:$AC,MATCH(بيانات_العملاء4[[#This Row],[رمز شريك الأعمال]],'[1]SAP Customer Data '!$B:$B,0),CELL("col",[1]!Table_Customer_Data[[#Headers],[CardName]]))</f>
        <v>#REF!</v>
      </c>
      <c r="E58" s="20" t="e">
        <f ca="1">IF(بيانات_العملاء4[[#This Row],[حد الائتمان على SAP]]&gt;0,"آجل","نقدى")</f>
        <v>#REF!</v>
      </c>
      <c r="F58" s="20" t="s">
        <v>155</v>
      </c>
      <c r="G58" s="20" t="s">
        <v>53</v>
      </c>
      <c r="H58" s="20" t="s">
        <v>54</v>
      </c>
      <c r="I58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8" s="20" t="s">
        <v>54</v>
      </c>
      <c r="K58" s="21">
        <v>45771</v>
      </c>
      <c r="L58" s="20" t="s">
        <v>55</v>
      </c>
      <c r="M58" s="20" t="str">
        <f ca="1">IF(AND(بيانات_العملاء4[[#This Row],[السجل التجارى]]="موجود",TODAY()+'[1]Other Data'!$B$23&lt;K58,بيانات_العملاء4[[#This Row],[مطابقة اسم العميل بالاسم بالسجل التجارى]]="مطابق"), "سارى", "يجب اعادة طلبه")</f>
        <v>سارى</v>
      </c>
      <c r="N58" s="20" t="s">
        <v>54</v>
      </c>
      <c r="O58" s="22" t="e" cm="1">
        <f t="array" aca="1" ref="O58" ca="1">INDEX('[1]SAP Customer Data '!A:Z,MATCH(بيانات_العملاء4[[#This Row],[رمز شريك الأعمال]],'[1]SAP Customer Data '!B:B,0),CELL("col",[1]!Table_Customer_Data[[#Headers],[LicTradNum]]))</f>
        <v>#REF!</v>
      </c>
      <c r="P58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8" s="20" t="s">
        <v>54</v>
      </c>
      <c r="R58" s="21">
        <v>44821</v>
      </c>
      <c r="S58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58" s="20" t="s">
        <v>54</v>
      </c>
      <c r="U58" s="23">
        <v>50000</v>
      </c>
      <c r="V58" s="17">
        <v>44567</v>
      </c>
      <c r="W58" s="17">
        <f>IF(بيانات_العملاء4[[#This Row],[تاريخ انشاء سند الامر او الاستثناء]]="","",بيانات_العملاء4[[#This Row],[تاريخ انشاء سند الامر او الاستثناء]]+365*3)</f>
        <v>45662</v>
      </c>
      <c r="X58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58" s="20" t="e" cm="1">
        <f t="array" aca="1" ref="Y58" ca="1">INDEX('[1]SAP Customer Data '!$A:$AC,MATCH(بيانات_العملاء4[[#This Row],[رمز شريك الأعمال]],'[1]SAP Customer Data '!$B:$B,0),CELL("col",[1]!Table_Customer_Data[[#Headers],[CreditLine]]))</f>
        <v>#REF!</v>
      </c>
      <c r="Z58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8" s="20" t="s">
        <v>55</v>
      </c>
      <c r="AB5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8" s="20" t="s">
        <v>54</v>
      </c>
      <c r="AD58" s="17">
        <v>44851</v>
      </c>
      <c r="AE58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8" s="20" t="s">
        <v>54</v>
      </c>
      <c r="AG58" s="17">
        <v>44552</v>
      </c>
      <c r="AH58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58" s="20" t="s">
        <v>54</v>
      </c>
      <c r="AJ58" s="17">
        <v>46991</v>
      </c>
      <c r="AK58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58" s="20"/>
      <c r="AM58" s="21"/>
      <c r="AN58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8" s="20" t="s">
        <v>56</v>
      </c>
      <c r="AP58" s="17">
        <v>44731</v>
      </c>
      <c r="AQ58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8" s="20" t="s">
        <v>56</v>
      </c>
      <c r="AS58" s="20"/>
      <c r="AT58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8" s="17" t="e" cm="1">
        <f t="array" aca="1" ref="AU58" ca="1">INDEX('[1]SAP Customer Data '!A:Z,MATCH(بيانات_العملاء4[[#This Row],[رمز شريك الأعمال]],'[1]SAP Customer Data '!B:B,0),CELL("col",[1]!Table_Customer_Data[[#Headers],[CreateDate]]))</f>
        <v>#REF!</v>
      </c>
      <c r="AV58" s="20"/>
      <c r="AW58" s="17" t="s">
        <v>117</v>
      </c>
      <c r="AX58" s="20" t="s">
        <v>77</v>
      </c>
      <c r="AY58" s="20"/>
    </row>
    <row r="59" spans="1:51" x14ac:dyDescent="0.25">
      <c r="A59" s="4" t="e" cm="1">
        <f t="array" aca="1" ref="A59" ca="1">INDEX('[1]SAP Customer Data '!$A:$AC,MATCH(بيانات_العملاء4[[#This Row],[رمز شريك الأعمال]],'[1]SAP Customer Data '!$B:$B,0),CELL("col",[1]!Table_Customer_Data[[#Headers],[GroupName]]))</f>
        <v>#REF!</v>
      </c>
      <c r="B59" s="5" t="s">
        <v>156</v>
      </c>
      <c r="C59" s="51" t="s">
        <v>362</v>
      </c>
      <c r="D59" s="6" t="e" cm="1">
        <f t="array" aca="1" ref="D59" ca="1">INDEX('[1]SAP Customer Data '!$A:$AC,MATCH(بيانات_العملاء4[[#This Row],[رمز شريك الأعمال]],'[1]SAP Customer Data '!$B:$B,0),CELL("col",[1]!Table_Customer_Data[[#Headers],[CardName]]))</f>
        <v>#REF!</v>
      </c>
      <c r="E59" s="6" t="s">
        <v>157</v>
      </c>
      <c r="F59" s="6"/>
      <c r="G59" s="6" t="s">
        <v>107</v>
      </c>
      <c r="H59" s="6" t="s">
        <v>54</v>
      </c>
      <c r="I5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59" s="6" t="s">
        <v>54</v>
      </c>
      <c r="K59" s="7">
        <v>45697</v>
      </c>
      <c r="L59" s="6" t="s">
        <v>55</v>
      </c>
      <c r="M59" s="6" t="str">
        <f ca="1">IF(AND(بيانات_العملاء4[[#This Row],[السجل التجارى]]="موجود",TODAY()+'[1]Other Data'!$B$23&lt;K59,بيانات_العملاء4[[#This Row],[مطابقة اسم العميل بالاسم بالسجل التجارى]]="مطابق"), "سارى", "يجب اعادة طلبه")</f>
        <v>سارى</v>
      </c>
      <c r="N59" s="9" t="s">
        <v>54</v>
      </c>
      <c r="O59" s="9" t="e" cm="1">
        <f t="array" aca="1" ref="O59" ca="1">INDEX('[1]SAP Customer Data '!A:Z,MATCH(بيانات_العملاء4[[#This Row],[رمز شريك الأعمال]],'[1]SAP Customer Data '!B:B,0),CELL("col",[1]!Table_Customer_Data[[#Headers],[LicTradNum]]))</f>
        <v>#REF!</v>
      </c>
      <c r="P5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59" s="6" t="s">
        <v>54</v>
      </c>
      <c r="R59" s="7">
        <v>45425</v>
      </c>
      <c r="S5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59" s="6" t="s">
        <v>54</v>
      </c>
      <c r="U59" s="13">
        <v>30000</v>
      </c>
      <c r="V59" s="11">
        <v>44996</v>
      </c>
      <c r="W59" s="11">
        <f>IF(بيانات_العملاء4[[#This Row],[تاريخ انشاء سند الامر او الاستثناء]]="","",بيانات_العملاء4[[#This Row],[تاريخ انشاء سند الامر او الاستثناء]]+365*3)</f>
        <v>46091</v>
      </c>
      <c r="X5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</v>
      </c>
      <c r="Y59" s="6" t="e" cm="1">
        <f t="array" aca="1" ref="Y59" ca="1">INDEX('[1]SAP Customer Data '!$A:$AC,MATCH(بيانات_العملاء4[[#This Row],[رمز شريك الأعمال]],'[1]SAP Customer Data '!$B:$B,0),CELL("col",[1]!Table_Customer_Data[[#Headers],[CreditLine]]))</f>
        <v>#REF!</v>
      </c>
      <c r="Z5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59" s="6" t="s">
        <v>55</v>
      </c>
      <c r="AB5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59" s="6" t="s">
        <v>56</v>
      </c>
      <c r="AD59" s="6"/>
      <c r="AE5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59" s="6" t="s">
        <v>56</v>
      </c>
      <c r="AG59" s="6"/>
      <c r="AH5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59" s="6" t="s">
        <v>56</v>
      </c>
      <c r="AJ59" s="6"/>
      <c r="AK5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59" s="6" t="s">
        <v>56</v>
      </c>
      <c r="AM59" s="7"/>
      <c r="AN5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59" s="6" t="s">
        <v>56</v>
      </c>
      <c r="AP59" s="11"/>
      <c r="AQ5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59" s="6" t="s">
        <v>56</v>
      </c>
      <c r="AS59" s="6"/>
      <c r="AT5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59" s="11" t="e" cm="1">
        <f t="array" aca="1" ref="AU59" ca="1">INDEX('[1]SAP Customer Data '!A:Z,MATCH(بيانات_العملاء4[[#This Row],[رمز شريك الأعمال]],'[1]SAP Customer Data '!B:B,0),CELL("col",[1]!Table_Customer_Data[[#Headers],[CreateDate]]))</f>
        <v>#REF!</v>
      </c>
      <c r="AV59" s="6" t="s">
        <v>158</v>
      </c>
      <c r="AW59" s="17" t="s">
        <v>159</v>
      </c>
      <c r="AX59" s="6" t="s">
        <v>77</v>
      </c>
      <c r="AY59" s="6"/>
    </row>
    <row r="60" spans="1:51" s="29" customFormat="1" x14ac:dyDescent="0.25">
      <c r="A60" s="18" t="e" cm="1">
        <f t="array" aca="1" ref="A60" ca="1">INDEX('[1]SAP Customer Data '!$A:$AC,MATCH(بيانات_العملاء4[[#This Row],[رمز شريك الأعمال]],'[1]SAP Customer Data '!$B:$B,0),CELL("col",[1]!Table_Customer_Data[[#Headers],[GroupName]]))</f>
        <v>#REF!</v>
      </c>
      <c r="B60" s="19" t="s">
        <v>160</v>
      </c>
      <c r="C60" s="51" t="s">
        <v>362</v>
      </c>
      <c r="D60" s="20" t="e" cm="1">
        <f t="array" aca="1" ref="D60" ca="1">INDEX('[1]SAP Customer Data '!$A:$AC,MATCH(بيانات_العملاء4[[#This Row],[رمز شريك الأعمال]],'[1]SAP Customer Data '!$B:$B,0),CELL("col",[1]!Table_Customer_Data[[#Headers],[CardName]]))</f>
        <v>#REF!</v>
      </c>
      <c r="E60" s="20" t="e">
        <f ca="1">IF(بيانات_العملاء4[[#This Row],[حد الائتمان على SAP]]&gt;0,"آجل","نقدى")</f>
        <v>#REF!</v>
      </c>
      <c r="F60" s="20"/>
      <c r="G60" s="20" t="s">
        <v>64</v>
      </c>
      <c r="H60" s="20" t="s">
        <v>54</v>
      </c>
      <c r="I60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0" s="20" t="s">
        <v>54</v>
      </c>
      <c r="K60" s="21">
        <v>45602</v>
      </c>
      <c r="L60" s="20" t="s">
        <v>55</v>
      </c>
      <c r="M60" s="20" t="str">
        <f ca="1">IF(AND(بيانات_العملاء4[[#This Row],[السجل التجارى]]="موجود",TODAY()+'[1]Other Data'!$B$23&lt;K60,بيانات_العملاء4[[#This Row],[مطابقة اسم العميل بالاسم بالسجل التجارى]]="مطابق"), "سارى", "يجب اعادة طلبه")</f>
        <v>سارى</v>
      </c>
      <c r="N60" s="20" t="s">
        <v>54</v>
      </c>
      <c r="O60" s="22" t="e" cm="1">
        <f t="array" aca="1" ref="O60" ca="1">INDEX('[1]SAP Customer Data '!A:Z,MATCH(بيانات_العملاء4[[#This Row],[رمز شريك الأعمال]],'[1]SAP Customer Data '!B:B,0),CELL("col",[1]!Table_Customer_Data[[#Headers],[LicTradNum]]))</f>
        <v>#REF!</v>
      </c>
      <c r="P60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0" s="20" t="s">
        <v>54</v>
      </c>
      <c r="R60" s="21">
        <v>45290</v>
      </c>
      <c r="S60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60" s="20" t="s">
        <v>56</v>
      </c>
      <c r="U60" s="23"/>
      <c r="V60" s="17"/>
      <c r="W60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60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60" s="20" t="e" cm="1">
        <f t="array" aca="1" ref="Y60" ca="1">INDEX('[1]SAP Customer Data '!$A:$AC,MATCH(بيانات_العملاء4[[#This Row],[رمز شريك الأعمال]],'[1]SAP Customer Data '!$B:$B,0),CELL("col",[1]!Table_Customer_Data[[#Headers],[CreditLine]]))</f>
        <v>#REF!</v>
      </c>
      <c r="Z60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0" s="20"/>
      <c r="AB6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0" s="20" t="s">
        <v>56</v>
      </c>
      <c r="AD60" s="20"/>
      <c r="AE60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60" s="20" t="s">
        <v>56</v>
      </c>
      <c r="AG60" s="20"/>
      <c r="AH60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0" s="20" t="s">
        <v>56</v>
      </c>
      <c r="AJ60" s="20"/>
      <c r="AK60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0" s="20"/>
      <c r="AM60" s="21"/>
      <c r="AN60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0" s="20" t="s">
        <v>54</v>
      </c>
      <c r="AP60" s="17">
        <v>44703</v>
      </c>
      <c r="AQ60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0" s="20" t="s">
        <v>56</v>
      </c>
      <c r="AS60" s="20"/>
      <c r="AT60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0" s="17" t="e" cm="1">
        <f t="array" aca="1" ref="AU60" ca="1">INDEX('[1]SAP Customer Data '!A:Z,MATCH(بيانات_العملاء4[[#This Row],[رمز شريك الأعمال]],'[1]SAP Customer Data '!B:B,0),CELL("col",[1]!Table_Customer_Data[[#Headers],[CreateDate]]))</f>
        <v>#REF!</v>
      </c>
      <c r="AV60" s="20"/>
      <c r="AW60" s="31" t="s">
        <v>161</v>
      </c>
      <c r="AX60" s="20" t="s">
        <v>77</v>
      </c>
      <c r="AY60" s="20"/>
    </row>
    <row r="61" spans="1:51" x14ac:dyDescent="0.25">
      <c r="A61" s="4" t="e" cm="1">
        <f t="array" aca="1" ref="A61" ca="1">INDEX('[1]SAP Customer Data '!$A:$AC,MATCH(بيانات_العملاء4[[#This Row],[رمز شريك الأعمال]],'[1]SAP Customer Data '!$B:$B,0),CELL("col",[1]!Table_Customer_Data[[#Headers],[GroupName]]))</f>
        <v>#REF!</v>
      </c>
      <c r="B61" s="5" t="s">
        <v>162</v>
      </c>
      <c r="C61" s="51" t="s">
        <v>362</v>
      </c>
      <c r="D61" s="6" t="e" cm="1">
        <f t="array" aca="1" ref="D61" ca="1">INDEX('[1]SAP Customer Data '!$A:$AC,MATCH(بيانات_العملاء4[[#This Row],[رمز شريك الأعمال]],'[1]SAP Customer Data '!$B:$B,0),CELL("col",[1]!Table_Customer_Data[[#Headers],[CardName]]))</f>
        <v>#REF!</v>
      </c>
      <c r="E61" s="6" t="e">
        <f ca="1">IF(بيانات_العملاء4[[#This Row],[حد الائتمان على SAP]]&gt;0,"آجل","نقدى")</f>
        <v>#REF!</v>
      </c>
      <c r="F61" s="6"/>
      <c r="G61" s="6" t="s">
        <v>107</v>
      </c>
      <c r="H61" s="6" t="s">
        <v>54</v>
      </c>
      <c r="I6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1" s="6" t="s">
        <v>54</v>
      </c>
      <c r="K61" s="7">
        <v>44933</v>
      </c>
      <c r="L61" s="6" t="s">
        <v>55</v>
      </c>
      <c r="M61" s="6" t="str">
        <f ca="1">IF(AND(بيانات_العملاء4[[#This Row],[السجل التجارى]]="موجود",TODAY()+'[1]Other Data'!$B$23&lt;K61,بيانات_العملاء4[[#This Row],[مطابقة اسم العميل بالاسم بالسجل التجارى]]="مطابق"), "سارى", "يجب اعادة طلبه")</f>
        <v>يجب اعادة طلبه</v>
      </c>
      <c r="N61" s="6" t="s">
        <v>54</v>
      </c>
      <c r="O61" s="9" t="e" cm="1">
        <f t="array" aca="1" ref="O61" ca="1">INDEX('[1]SAP Customer Data '!A:Z,MATCH(بيانات_العملاء4[[#This Row],[رمز شريك الأعمال]],'[1]SAP Customer Data '!B:B,0),CELL("col",[1]!Table_Customer_Data[[#Headers],[LicTradNum]]))</f>
        <v>#REF!</v>
      </c>
      <c r="P6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1" s="6" t="s">
        <v>56</v>
      </c>
      <c r="R61" s="7"/>
      <c r="S6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1" s="6" t="s">
        <v>54</v>
      </c>
      <c r="U61" s="13">
        <v>500000</v>
      </c>
      <c r="V61" s="11">
        <v>44617</v>
      </c>
      <c r="W61" s="11">
        <f>IF(بيانات_العملاء4[[#This Row],[تاريخ انشاء سند الامر او الاستثناء]]="","",بيانات_العملاء4[[#This Row],[تاريخ انشاء سند الامر او الاستثناء]]+365*3)</f>
        <v>45712</v>
      </c>
      <c r="X6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250000</v>
      </c>
      <c r="Y61" s="6" t="e" cm="1">
        <f t="array" aca="1" ref="Y61" ca="1">INDEX('[1]SAP Customer Data '!$A:$AC,MATCH(بيانات_العملاء4[[#This Row],[رمز شريك الأعمال]],'[1]SAP Customer Data '!$B:$B,0),CELL("col",[1]!Table_Customer_Data[[#Headers],[CreditLine]]))</f>
        <v>#REF!</v>
      </c>
      <c r="Z6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1" s="6" t="s">
        <v>55</v>
      </c>
      <c r="AB6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1" s="6" t="s">
        <v>56</v>
      </c>
      <c r="AD61" s="6"/>
      <c r="AE6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61" s="6" t="s">
        <v>54</v>
      </c>
      <c r="AG61" s="11">
        <v>46473</v>
      </c>
      <c r="AH6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61" s="6" t="s">
        <v>54</v>
      </c>
      <c r="AJ61" s="6"/>
      <c r="AK6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1" s="6" t="s">
        <v>54</v>
      </c>
      <c r="AM61" s="7"/>
      <c r="AN6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1" s="6" t="s">
        <v>54</v>
      </c>
      <c r="AP61" s="11"/>
      <c r="AQ6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1" s="6" t="s">
        <v>56</v>
      </c>
      <c r="AS61" s="6"/>
      <c r="AT6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1" s="11" t="e" cm="1">
        <f t="array" aca="1" ref="AU61" ca="1">INDEX('[1]SAP Customer Data '!A:Z,MATCH(بيانات_العملاء4[[#This Row],[رمز شريك الأعمال]],'[1]SAP Customer Data '!B:B,0),CELL("col",[1]!Table_Customer_Data[[#Headers],[CreateDate]]))</f>
        <v>#REF!</v>
      </c>
      <c r="AV61" s="6"/>
      <c r="AW61" s="11" t="s">
        <v>163</v>
      </c>
      <c r="AX61" s="6" t="s">
        <v>77</v>
      </c>
      <c r="AY61" s="6"/>
    </row>
    <row r="62" spans="1:51" s="29" customFormat="1" x14ac:dyDescent="0.25">
      <c r="A62" s="18" t="e" cm="1">
        <f t="array" aca="1" ref="A62" ca="1">INDEX('[1]SAP Customer Data '!$A:$AC,MATCH(بيانات_العملاء4[[#This Row],[رمز شريك الأعمال]],'[1]SAP Customer Data '!$B:$B,0),CELL("col",[1]!Table_Customer_Data[[#Headers],[GroupName]]))</f>
        <v>#REF!</v>
      </c>
      <c r="B62" s="19" t="s">
        <v>164</v>
      </c>
      <c r="C62" s="51" t="s">
        <v>362</v>
      </c>
      <c r="D62" s="20" t="e" cm="1">
        <f t="array" aca="1" ref="D62" ca="1">INDEX('[1]SAP Customer Data '!$A:$AC,MATCH(بيانات_العملاء4[[#This Row],[رمز شريك الأعمال]],'[1]SAP Customer Data '!$B:$B,0),CELL("col",[1]!Table_Customer_Data[[#Headers],[CardName]]))</f>
        <v>#REF!</v>
      </c>
      <c r="E62" s="20" t="e">
        <f ca="1">IF(بيانات_العملاء4[[#This Row],[حد الائتمان على SAP]]&gt;0,"آجل","نقدى")</f>
        <v>#REF!</v>
      </c>
      <c r="F62" s="20" t="s">
        <v>165</v>
      </c>
      <c r="G62" s="20" t="s">
        <v>53</v>
      </c>
      <c r="H62" s="20" t="s">
        <v>54</v>
      </c>
      <c r="I62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2" s="20" t="s">
        <v>54</v>
      </c>
      <c r="K62" s="21">
        <v>45188</v>
      </c>
      <c r="L62" s="20" t="s">
        <v>55</v>
      </c>
      <c r="M62" s="20" t="str">
        <f ca="1">IF(AND(بيانات_العملاء4[[#This Row],[السجل التجارى]]="موجود",TODAY()+'[1]Other Data'!$B$23&lt;K62,بيانات_العملاء4[[#This Row],[مطابقة اسم العميل بالاسم بالسجل التجارى]]="مطابق"), "سارى", "يجب اعادة طلبه")</f>
        <v>سارى</v>
      </c>
      <c r="N62" s="22" t="s">
        <v>54</v>
      </c>
      <c r="O62" s="22" t="e" cm="1">
        <f t="array" aca="1" ref="O62" ca="1">INDEX('[1]SAP Customer Data '!A:Z,MATCH(بيانات_العملاء4[[#This Row],[رمز شريك الأعمال]],'[1]SAP Customer Data '!B:B,0),CELL("col",[1]!Table_Customer_Data[[#Headers],[LicTradNum]]))</f>
        <v>#REF!</v>
      </c>
      <c r="P62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2" s="20" t="s">
        <v>54</v>
      </c>
      <c r="R62" s="21">
        <v>45470</v>
      </c>
      <c r="S62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62" s="20" t="s">
        <v>56</v>
      </c>
      <c r="U62" s="23"/>
      <c r="V62" s="17"/>
      <c r="W62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62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62" s="20" t="e" cm="1">
        <f t="array" aca="1" ref="Y62" ca="1">INDEX('[1]SAP Customer Data '!$A:$AC,MATCH(بيانات_العملاء4[[#This Row],[رمز شريك الأعمال]],'[1]SAP Customer Data '!$B:$B,0),CELL("col",[1]!Table_Customer_Data[[#Headers],[CreditLine]]))</f>
        <v>#REF!</v>
      </c>
      <c r="Z62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2" s="20"/>
      <c r="AB6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2" s="20" t="s">
        <v>54</v>
      </c>
      <c r="AD62" s="17">
        <v>46671</v>
      </c>
      <c r="AE62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2" s="20" t="s">
        <v>56</v>
      </c>
      <c r="AG62" s="20"/>
      <c r="AH62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2" s="20" t="s">
        <v>56</v>
      </c>
      <c r="AJ62" s="20"/>
      <c r="AK62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2" s="20"/>
      <c r="AM62" s="21"/>
      <c r="AN62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2" s="20" t="s">
        <v>54</v>
      </c>
      <c r="AP62" s="17">
        <v>44695</v>
      </c>
      <c r="AQ62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2" s="20" t="s">
        <v>56</v>
      </c>
      <c r="AS62" s="20"/>
      <c r="AT62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2" s="17" t="e" cm="1">
        <f t="array" aca="1" ref="AU62" ca="1">INDEX('[1]SAP Customer Data '!A:Z,MATCH(بيانات_العملاء4[[#This Row],[رمز شريك الأعمال]],'[1]SAP Customer Data '!B:B,0),CELL("col",[1]!Table_Customer_Data[[#Headers],[CreateDate]]))</f>
        <v>#REF!</v>
      </c>
      <c r="AV62" s="20"/>
      <c r="AW62" s="31" t="s">
        <v>161</v>
      </c>
      <c r="AX62" s="20" t="s">
        <v>77</v>
      </c>
      <c r="AY62" s="20"/>
    </row>
    <row r="63" spans="1:51" x14ac:dyDescent="0.25">
      <c r="A63" s="4" t="e" cm="1">
        <f t="array" aca="1" ref="A63" ca="1">INDEX('[1]SAP Customer Data '!$A:$AC,MATCH(بيانات_العملاء4[[#This Row],[رمز شريك الأعمال]],'[1]SAP Customer Data '!$B:$B,0),CELL("col",[1]!Table_Customer_Data[[#Headers],[GroupName]]))</f>
        <v>#REF!</v>
      </c>
      <c r="B63" s="5" t="s">
        <v>166</v>
      </c>
      <c r="C63" s="51" t="s">
        <v>362</v>
      </c>
      <c r="D63" s="6" t="e" cm="1">
        <f t="array" aca="1" ref="D63" ca="1">INDEX('[1]SAP Customer Data '!$A:$AC,MATCH(بيانات_العملاء4[[#This Row],[رمز شريك الأعمال]],'[1]SAP Customer Data '!$B:$B,0),CELL("col",[1]!Table_Customer_Data[[#Headers],[CardName]]))</f>
        <v>#REF!</v>
      </c>
      <c r="E63" s="6" t="e">
        <f ca="1">IF(بيانات_العملاء4[[#This Row],[حد الائتمان على SAP]]&gt;0,"آجل","نقدى")</f>
        <v>#REF!</v>
      </c>
      <c r="F63" s="6" t="s">
        <v>167</v>
      </c>
      <c r="G63" s="6" t="s">
        <v>53</v>
      </c>
      <c r="H63" s="6" t="s">
        <v>54</v>
      </c>
      <c r="I6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3" s="6" t="s">
        <v>54</v>
      </c>
      <c r="K63" s="7">
        <v>44860</v>
      </c>
      <c r="L63" s="6" t="s">
        <v>55</v>
      </c>
      <c r="M63" s="6" t="str">
        <f ca="1">IF(AND(بيانات_العملاء4[[#This Row],[السجل التجارى]]="موجود",TODAY()+'[1]Other Data'!$B$23&lt;K63,بيانات_العملاء4[[#This Row],[مطابقة اسم العميل بالاسم بالسجل التجارى]]="مطابق"), "سارى", "يجب اعادة طلبه")</f>
        <v>يجب اعادة طلبه</v>
      </c>
      <c r="N63" s="9" t="s">
        <v>54</v>
      </c>
      <c r="O63" s="9" t="e" cm="1">
        <f t="array" aca="1" ref="O63" ca="1">INDEX('[1]SAP Customer Data '!A:Z,MATCH(بيانات_العملاء4[[#This Row],[رمز شريك الأعمال]],'[1]SAP Customer Data '!B:B,0),CELL("col",[1]!Table_Customer_Data[[#Headers],[LicTradNum]]))</f>
        <v>#REF!</v>
      </c>
      <c r="P6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3" s="6" t="s">
        <v>56</v>
      </c>
      <c r="R63" s="7"/>
      <c r="S6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3" s="6" t="s">
        <v>54</v>
      </c>
      <c r="U63" s="13">
        <v>200000</v>
      </c>
      <c r="V63" s="11">
        <v>44621</v>
      </c>
      <c r="W63" s="11">
        <f>IF(بيانات_العملاء4[[#This Row],[تاريخ انشاء سند الامر او الاستثناء]]="","",بيانات_العملاء4[[#This Row],[تاريخ انشاء سند الامر او الاستثناء]]+365*3)</f>
        <v>45716</v>
      </c>
      <c r="X6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63" s="6" t="e" cm="1">
        <f t="array" aca="1" ref="Y63" ca="1">INDEX('[1]SAP Customer Data '!$A:$AC,MATCH(بيانات_العملاء4[[#This Row],[رمز شريك الأعمال]],'[1]SAP Customer Data '!$B:$B,0),CELL("col",[1]!Table_Customer_Data[[#Headers],[CreditLine]]))</f>
        <v>#REF!</v>
      </c>
      <c r="Z6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3" s="6" t="s">
        <v>55</v>
      </c>
      <c r="AB6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3" s="6" t="s">
        <v>54</v>
      </c>
      <c r="AD63" s="11">
        <v>50594</v>
      </c>
      <c r="AE6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3" s="6" t="s">
        <v>54</v>
      </c>
      <c r="AG63" s="11">
        <v>50594</v>
      </c>
      <c r="AH6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63" s="6" t="s">
        <v>54</v>
      </c>
      <c r="AJ63" s="6"/>
      <c r="AK6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3" s="6" t="s">
        <v>54</v>
      </c>
      <c r="AM63" s="7"/>
      <c r="AN6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3" s="6" t="s">
        <v>56</v>
      </c>
      <c r="AP63" s="11"/>
      <c r="AQ6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3" s="6" t="s">
        <v>56</v>
      </c>
      <c r="AS63" s="6"/>
      <c r="AT6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3" s="11" t="e" cm="1">
        <f t="array" aca="1" ref="AU63" ca="1">INDEX('[1]SAP Customer Data '!A:Z,MATCH(بيانات_العملاء4[[#This Row],[رمز شريك الأعمال]],'[1]SAP Customer Data '!B:B,0),CELL("col",[1]!Table_Customer_Data[[#Headers],[CreateDate]]))</f>
        <v>#REF!</v>
      </c>
      <c r="AV63" s="6"/>
      <c r="AW63" s="11"/>
      <c r="AX63" s="6" t="s">
        <v>77</v>
      </c>
      <c r="AY63" s="6"/>
    </row>
    <row r="64" spans="1:51" x14ac:dyDescent="0.25">
      <c r="A64" s="4" t="e" cm="1">
        <f t="array" aca="1" ref="A64" ca="1">INDEX('[1]SAP Customer Data '!$A:$AC,MATCH(بيانات_العملاء4[[#This Row],[رمز شريك الأعمال]],'[1]SAP Customer Data '!$B:$B,0),CELL("col",[1]!Table_Customer_Data[[#Headers],[GroupName]]))</f>
        <v>#REF!</v>
      </c>
      <c r="B64" s="5" t="s">
        <v>168</v>
      </c>
      <c r="C64" s="51" t="s">
        <v>362</v>
      </c>
      <c r="D64" s="6" t="e" cm="1">
        <f t="array" aca="1" ref="D64" ca="1">INDEX('[1]SAP Customer Data '!$A:$AC,MATCH(بيانات_العملاء4[[#This Row],[رمز شريك الأعمال]],'[1]SAP Customer Data '!$B:$B,0),CELL("col",[1]!Table_Customer_Data[[#Headers],[CardName]]))</f>
        <v>#REF!</v>
      </c>
      <c r="E64" s="6" t="e">
        <f ca="1">IF(بيانات_العملاء4[[#This Row],[حد الائتمان على SAP]]&gt;0,"آجل","نقدى")</f>
        <v>#REF!</v>
      </c>
      <c r="F64" s="6"/>
      <c r="G64" s="6" t="s">
        <v>64</v>
      </c>
      <c r="H64" s="6" t="s">
        <v>54</v>
      </c>
      <c r="I6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4" s="6" t="s">
        <v>54</v>
      </c>
      <c r="K64" s="7">
        <v>45837</v>
      </c>
      <c r="L64" s="6" t="s">
        <v>55</v>
      </c>
      <c r="M64" s="6" t="str">
        <f ca="1">IF(AND(بيانات_العملاء4[[#This Row],[السجل التجارى]]="موجود",TODAY()+'[1]Other Data'!$B$23&lt;K64,بيانات_العملاء4[[#This Row],[مطابقة اسم العميل بالاسم بالسجل التجارى]]="مطابق"), "سارى", "يجب اعادة طلبه")</f>
        <v>سارى</v>
      </c>
      <c r="N64" s="9" t="s">
        <v>54</v>
      </c>
      <c r="O64" s="9" t="e" cm="1">
        <f t="array" aca="1" ref="O64" ca="1">INDEX('[1]SAP Customer Data '!A:Z,MATCH(بيانات_العملاء4[[#This Row],[رمز شريك الأعمال]],'[1]SAP Customer Data '!B:B,0),CELL("col",[1]!Table_Customer_Data[[#Headers],[LicTradNum]]))</f>
        <v>#REF!</v>
      </c>
      <c r="P6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4" s="6" t="s">
        <v>54</v>
      </c>
      <c r="R64" s="7">
        <v>45510</v>
      </c>
      <c r="S6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64" s="6" t="s">
        <v>54</v>
      </c>
      <c r="U64" s="13">
        <v>200000</v>
      </c>
      <c r="V64" s="11">
        <v>44637</v>
      </c>
      <c r="W64" s="11">
        <f>IF(بيانات_العملاء4[[#This Row],[تاريخ انشاء سند الامر او الاستثناء]]="","",بيانات_العملاء4[[#This Row],[تاريخ انشاء سند الامر او الاستثناء]]+365*3)</f>
        <v>45732</v>
      </c>
      <c r="X6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64" s="6" t="e" cm="1">
        <f t="array" aca="1" ref="Y64" ca="1">INDEX('[1]SAP Customer Data '!$A:$AC,MATCH(بيانات_العملاء4[[#This Row],[رمز شريك الأعمال]],'[1]SAP Customer Data '!$B:$B,0),CELL("col",[1]!Table_Customer_Data[[#Headers],[CreditLine]]))</f>
        <v>#REF!</v>
      </c>
      <c r="Z6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4" s="6" t="s">
        <v>55</v>
      </c>
      <c r="AB6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4" s="6" t="s">
        <v>56</v>
      </c>
      <c r="AD64" s="6"/>
      <c r="AE6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64" s="6" t="s">
        <v>54</v>
      </c>
      <c r="AG64" s="11">
        <v>44823</v>
      </c>
      <c r="AH6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4" s="6" t="s">
        <v>54</v>
      </c>
      <c r="AJ64" s="6"/>
      <c r="AK6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4" s="6" t="s">
        <v>54</v>
      </c>
      <c r="AM64" s="7"/>
      <c r="AN6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4" s="6" t="s">
        <v>54</v>
      </c>
      <c r="AP64" s="11"/>
      <c r="AQ6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4" s="6" t="s">
        <v>54</v>
      </c>
      <c r="AS64" s="6"/>
      <c r="AT6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4" s="11" t="e" cm="1">
        <f t="array" aca="1" ref="AU64" ca="1">INDEX('[1]SAP Customer Data '!A:Z,MATCH(بيانات_العملاء4[[#This Row],[رمز شريك الأعمال]],'[1]SAP Customer Data '!B:B,0),CELL("col",[1]!Table_Customer_Data[[#Headers],[CreateDate]]))</f>
        <v>#REF!</v>
      </c>
      <c r="AV64" s="6"/>
      <c r="AW64" s="11"/>
      <c r="AX64" s="6" t="s">
        <v>77</v>
      </c>
      <c r="AY64" s="6"/>
    </row>
    <row r="65" spans="1:51" x14ac:dyDescent="0.25">
      <c r="A65" s="4" t="e" cm="1">
        <f t="array" aca="1" ref="A65" ca="1">INDEX('[1]SAP Customer Data '!$A:$AC,MATCH(بيانات_العملاء4[[#This Row],[رمز شريك الأعمال]],'[1]SAP Customer Data '!$B:$B,0),CELL("col",[1]!Table_Customer_Data[[#Headers],[GroupName]]))</f>
        <v>#REF!</v>
      </c>
      <c r="B65" s="5" t="s">
        <v>169</v>
      </c>
      <c r="C65" s="51" t="s">
        <v>362</v>
      </c>
      <c r="D65" s="6" t="e" cm="1">
        <f t="array" aca="1" ref="D65" ca="1">INDEX('[1]SAP Customer Data '!$A:$AC,MATCH(بيانات_العملاء4[[#This Row],[رمز شريك الأعمال]],'[1]SAP Customer Data '!$B:$B,0),CELL("col",[1]!Table_Customer_Data[[#Headers],[CardName]]))</f>
        <v>#REF!</v>
      </c>
      <c r="E65" s="6" t="e">
        <f ca="1">IF(بيانات_العملاء4[[#This Row],[حد الائتمان على SAP]]&gt;0,"آجل","نقدى")</f>
        <v>#REF!</v>
      </c>
      <c r="F65" s="6" t="s">
        <v>170</v>
      </c>
      <c r="G65" s="6" t="s">
        <v>53</v>
      </c>
      <c r="H65" s="6" t="s">
        <v>54</v>
      </c>
      <c r="I6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5" s="6" t="s">
        <v>54</v>
      </c>
      <c r="K65" s="7">
        <v>45231</v>
      </c>
      <c r="L65" s="6" t="s">
        <v>55</v>
      </c>
      <c r="M65" s="6" t="str">
        <f ca="1">IF(AND(بيانات_العملاء4[[#This Row],[السجل التجارى]]="موجود",TODAY()+'[1]Other Data'!$B$23&lt;K65,بيانات_العملاء4[[#This Row],[مطابقة اسم العميل بالاسم بالسجل التجارى]]="مطابق"), "سارى", "يجب اعادة طلبه")</f>
        <v>سارى</v>
      </c>
      <c r="N65" s="9" t="s">
        <v>54</v>
      </c>
      <c r="O65" s="9" t="e" cm="1">
        <f t="array" aca="1" ref="O65" ca="1">INDEX('[1]SAP Customer Data '!A:Z,MATCH(بيانات_العملاء4[[#This Row],[رمز شريك الأعمال]],'[1]SAP Customer Data '!B:B,0),CELL("col",[1]!Table_Customer_Data[[#Headers],[LicTradNum]]))</f>
        <v>#REF!</v>
      </c>
      <c r="P6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5" s="6" t="s">
        <v>54</v>
      </c>
      <c r="R65" s="7">
        <v>45015</v>
      </c>
      <c r="S6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5" s="6" t="s">
        <v>54</v>
      </c>
      <c r="U65" s="13">
        <v>200000</v>
      </c>
      <c r="V65" s="11">
        <v>44571</v>
      </c>
      <c r="W65" s="11">
        <f>IF(بيانات_العملاء4[[#This Row],[تاريخ انشاء سند الامر او الاستثناء]]="","",بيانات_العملاء4[[#This Row],[تاريخ انشاء سند الامر او الاستثناء]]+365*3)</f>
        <v>45666</v>
      </c>
      <c r="X6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65" s="6" t="e" cm="1">
        <f t="array" aca="1" ref="Y65" ca="1">INDEX('[1]SAP Customer Data '!$A:$AC,MATCH(بيانات_العملاء4[[#This Row],[رمز شريك الأعمال]],'[1]SAP Customer Data '!$B:$B,0),CELL("col",[1]!Table_Customer_Data[[#Headers],[CreditLine]]))</f>
        <v>#REF!</v>
      </c>
      <c r="Z6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5" s="6" t="s">
        <v>55</v>
      </c>
      <c r="AB6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5" s="6" t="s">
        <v>54</v>
      </c>
      <c r="AD65" s="11">
        <v>47823</v>
      </c>
      <c r="AE6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5" s="6" t="s">
        <v>54</v>
      </c>
      <c r="AG65" s="11">
        <v>47823</v>
      </c>
      <c r="AH6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65" s="6" t="s">
        <v>54</v>
      </c>
      <c r="AJ65" s="6"/>
      <c r="AK6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5" s="6" t="s">
        <v>54</v>
      </c>
      <c r="AM65" s="7"/>
      <c r="AN6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5" s="6" t="s">
        <v>54</v>
      </c>
      <c r="AP65" s="11">
        <v>44688</v>
      </c>
      <c r="AQ6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5" s="6" t="s">
        <v>56</v>
      </c>
      <c r="AS65" s="6"/>
      <c r="AT6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5" s="11" t="e" cm="1">
        <f t="array" aca="1" ref="AU65" ca="1">INDEX('[1]SAP Customer Data '!A:Z,MATCH(بيانات_العملاء4[[#This Row],[رمز شريك الأعمال]],'[1]SAP Customer Data '!B:B,0),CELL("col",[1]!Table_Customer_Data[[#Headers],[CreateDate]]))</f>
        <v>#REF!</v>
      </c>
      <c r="AV65" s="6"/>
      <c r="AW65" s="11"/>
      <c r="AX65" s="6" t="s">
        <v>77</v>
      </c>
      <c r="AY65" s="6"/>
    </row>
    <row r="66" spans="1:51" x14ac:dyDescent="0.25">
      <c r="A66" s="4" t="e" cm="1">
        <f t="array" aca="1" ref="A66" ca="1">INDEX('[1]SAP Customer Data '!$A:$AC,MATCH(بيانات_العملاء4[[#This Row],[رمز شريك الأعمال]],'[1]SAP Customer Data '!$B:$B,0),CELL("col",[1]!Table_Customer_Data[[#Headers],[GroupName]]))</f>
        <v>#REF!</v>
      </c>
      <c r="B66" s="5" t="s">
        <v>171</v>
      </c>
      <c r="C66" s="51" t="s">
        <v>362</v>
      </c>
      <c r="D66" s="6" t="e" cm="1">
        <f t="array" aca="1" ref="D66" ca="1">INDEX('[1]SAP Customer Data '!$A:$AC,MATCH(بيانات_العملاء4[[#This Row],[رمز شريك الأعمال]],'[1]SAP Customer Data '!$B:$B,0),CELL("col",[1]!Table_Customer_Data[[#Headers],[CardName]]))</f>
        <v>#REF!</v>
      </c>
      <c r="E66" s="6" t="e">
        <f ca="1">IF(بيانات_العملاء4[[#This Row],[حد الائتمان على SAP]]&gt;0,"آجل","نقدى")</f>
        <v>#REF!</v>
      </c>
      <c r="F66" s="6"/>
      <c r="G66" s="6" t="s">
        <v>107</v>
      </c>
      <c r="H66" s="6" t="s">
        <v>54</v>
      </c>
      <c r="I6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6" s="6" t="s">
        <v>54</v>
      </c>
      <c r="K66" s="7">
        <v>44995</v>
      </c>
      <c r="L66" s="6" t="s">
        <v>55</v>
      </c>
      <c r="M66" s="6" t="str">
        <f ca="1">IF(AND(بيانات_العملاء4[[#This Row],[السجل التجارى]]="موجود",TODAY()+'[1]Other Data'!$B$23&lt;K66,بيانات_العملاء4[[#This Row],[مطابقة اسم العميل بالاسم بالسجل التجارى]]="مطابق"), "سارى", "يجب اعادة طلبه")</f>
        <v>يجب اعادة طلبه</v>
      </c>
      <c r="N66" s="9" t="s">
        <v>54</v>
      </c>
      <c r="O66" s="9" t="e" cm="1">
        <f t="array" aca="1" ref="O66" ca="1">INDEX('[1]SAP Customer Data '!A:Z,MATCH(بيانات_العملاء4[[#This Row],[رمز شريك الأعمال]],'[1]SAP Customer Data '!B:B,0),CELL("col",[1]!Table_Customer_Data[[#Headers],[LicTradNum]]))</f>
        <v>#REF!</v>
      </c>
      <c r="P6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6" s="6" t="s">
        <v>54</v>
      </c>
      <c r="R66" s="7">
        <v>44693</v>
      </c>
      <c r="S6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6" s="6" t="s">
        <v>54</v>
      </c>
      <c r="U66" s="13">
        <v>100000</v>
      </c>
      <c r="V66" s="11">
        <v>44766</v>
      </c>
      <c r="W66" s="11">
        <f>IF(بيانات_العملاء4[[#This Row],[تاريخ انشاء سند الامر او الاستثناء]]="","",بيانات_العملاء4[[#This Row],[تاريخ انشاء سند الامر او الاستثناء]]+365*3)</f>
        <v>45861</v>
      </c>
      <c r="X6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66" s="6" t="e" cm="1">
        <f t="array" aca="1" ref="Y66" ca="1">INDEX('[1]SAP Customer Data '!$A:$AC,MATCH(بيانات_العملاء4[[#This Row],[رمز شريك الأعمال]],'[1]SAP Customer Data '!$B:$B,0),CELL("col",[1]!Table_Customer_Data[[#Headers],[CreditLine]]))</f>
        <v>#REF!</v>
      </c>
      <c r="Z6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6" s="6" t="s">
        <v>55</v>
      </c>
      <c r="AB6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6" s="6" t="s">
        <v>56</v>
      </c>
      <c r="AD66" s="6"/>
      <c r="AE6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66" s="6" t="s">
        <v>54</v>
      </c>
      <c r="AG66" s="6"/>
      <c r="AH6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6" s="6" t="s">
        <v>54</v>
      </c>
      <c r="AJ66" s="6"/>
      <c r="AK6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6" s="6" t="s">
        <v>54</v>
      </c>
      <c r="AM66" s="7"/>
      <c r="AN6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6" s="6" t="s">
        <v>54</v>
      </c>
      <c r="AP66" s="11">
        <v>44722</v>
      </c>
      <c r="AQ6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6" s="6" t="s">
        <v>56</v>
      </c>
      <c r="AS66" s="6"/>
      <c r="AT6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6" s="11" t="e" cm="1">
        <f t="array" aca="1" ref="AU66" ca="1">INDEX('[1]SAP Customer Data '!A:Z,MATCH(بيانات_العملاء4[[#This Row],[رمز شريك الأعمال]],'[1]SAP Customer Data '!B:B,0),CELL("col",[1]!Table_Customer_Data[[#Headers],[CreateDate]]))</f>
        <v>#REF!</v>
      </c>
      <c r="AV66" s="6"/>
      <c r="AW66" s="11"/>
      <c r="AX66" s="6" t="s">
        <v>77</v>
      </c>
      <c r="AY66" s="6"/>
    </row>
    <row r="67" spans="1:51" x14ac:dyDescent="0.25">
      <c r="A67" s="4" t="e" cm="1">
        <f t="array" aca="1" ref="A67" ca="1">INDEX('[1]SAP Customer Data '!$A:$AC,MATCH(بيانات_العملاء4[[#This Row],[رمز شريك الأعمال]],'[1]SAP Customer Data '!$B:$B,0),CELL("col",[1]!Table_Customer_Data[[#Headers],[GroupName]]))</f>
        <v>#REF!</v>
      </c>
      <c r="B67" s="5" t="s">
        <v>172</v>
      </c>
      <c r="C67" s="51" t="s">
        <v>362</v>
      </c>
      <c r="D67" s="6" t="e" cm="1">
        <f t="array" aca="1" ref="D67" ca="1">INDEX('[1]SAP Customer Data '!$A:$AC,MATCH(بيانات_العملاء4[[#This Row],[رمز شريك الأعمال]],'[1]SAP Customer Data '!$B:$B,0),CELL("col",[1]!Table_Customer_Data[[#Headers],[CardName]]))</f>
        <v>#REF!</v>
      </c>
      <c r="E67" s="6" t="e">
        <f ca="1">IF(بيانات_العملاء4[[#This Row],[حد الائتمان على SAP]]&gt;0,"آجل","نقدى")</f>
        <v>#REF!</v>
      </c>
      <c r="F67" s="6" t="s">
        <v>173</v>
      </c>
      <c r="G67" s="6" t="s">
        <v>53</v>
      </c>
      <c r="H67" s="6" t="s">
        <v>54</v>
      </c>
      <c r="I6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7" s="6" t="s">
        <v>54</v>
      </c>
      <c r="K67" s="7">
        <v>45759</v>
      </c>
      <c r="L67" s="6" t="s">
        <v>55</v>
      </c>
      <c r="M67" s="6" t="str">
        <f ca="1">IF(AND(بيانات_العملاء4[[#This Row],[السجل التجارى]]="موجود",TODAY()+'[1]Other Data'!$B$23&lt;K67,بيانات_العملاء4[[#This Row],[مطابقة اسم العميل بالاسم بالسجل التجارى]]="مطابق"), "سارى", "يجب اعادة طلبه")</f>
        <v>سارى</v>
      </c>
      <c r="N67" s="9" t="s">
        <v>54</v>
      </c>
      <c r="O67" s="9" t="e" cm="1">
        <f t="array" aca="1" ref="O67" ca="1">INDEX('[1]SAP Customer Data '!A:Z,MATCH(بيانات_العملاء4[[#This Row],[رمز شريك الأعمال]],'[1]SAP Customer Data '!B:B,0),CELL("col",[1]!Table_Customer_Data[[#Headers],[LicTradNum]]))</f>
        <v>#REF!</v>
      </c>
      <c r="P6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7" s="6" t="s">
        <v>54</v>
      </c>
      <c r="R67" s="7">
        <v>44707</v>
      </c>
      <c r="S6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7" s="6" t="s">
        <v>54</v>
      </c>
      <c r="U67" s="13">
        <v>500000</v>
      </c>
      <c r="V67" s="11">
        <v>44696</v>
      </c>
      <c r="W67" s="11">
        <f>IF(بيانات_العملاء4[[#This Row],[تاريخ انشاء سند الامر او الاستثناء]]="","",بيانات_العملاء4[[#This Row],[تاريخ انشاء سند الامر او الاستثناء]]+365*3)</f>
        <v>45791</v>
      </c>
      <c r="X6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250000</v>
      </c>
      <c r="Y67" s="6" t="e" cm="1">
        <f t="array" aca="1" ref="Y67" ca="1">INDEX('[1]SAP Customer Data '!$A:$AC,MATCH(بيانات_العملاء4[[#This Row],[رمز شريك الأعمال]],'[1]SAP Customer Data '!$B:$B,0),CELL("col",[1]!Table_Customer_Data[[#Headers],[CreditLine]]))</f>
        <v>#REF!</v>
      </c>
      <c r="Z6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7" s="6" t="s">
        <v>55</v>
      </c>
      <c r="AB6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7" s="6" t="s">
        <v>54</v>
      </c>
      <c r="AD67" s="11">
        <v>49329</v>
      </c>
      <c r="AE6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7" s="6" t="s">
        <v>54</v>
      </c>
      <c r="AG67" s="11">
        <v>46870</v>
      </c>
      <c r="AH6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67" s="6" t="s">
        <v>54</v>
      </c>
      <c r="AJ67" s="6"/>
      <c r="AK6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7" s="6" t="s">
        <v>54</v>
      </c>
      <c r="AM67" s="7"/>
      <c r="AN6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7" s="6" t="s">
        <v>54</v>
      </c>
      <c r="AP67" s="11"/>
      <c r="AQ6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7" s="6" t="s">
        <v>56</v>
      </c>
      <c r="AS67" s="6"/>
      <c r="AT6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7" s="11" t="e" cm="1">
        <f t="array" aca="1" ref="AU67" ca="1">INDEX('[1]SAP Customer Data '!A:Z,MATCH(بيانات_العملاء4[[#This Row],[رمز شريك الأعمال]],'[1]SAP Customer Data '!B:B,0),CELL("col",[1]!Table_Customer_Data[[#Headers],[CreateDate]]))</f>
        <v>#REF!</v>
      </c>
      <c r="AV67" s="6"/>
      <c r="AW67" s="11"/>
      <c r="AX67" s="6" t="s">
        <v>77</v>
      </c>
      <c r="AY67" s="6"/>
    </row>
    <row r="68" spans="1:51" x14ac:dyDescent="0.25">
      <c r="A68" s="4" t="e" cm="1">
        <f t="array" aca="1" ref="A68" ca="1">INDEX('[1]SAP Customer Data '!$A:$AC,MATCH(بيانات_العملاء4[[#This Row],[رمز شريك الأعمال]],'[1]SAP Customer Data '!$B:$B,0),CELL("col",[1]!Table_Customer_Data[[#Headers],[GroupName]]))</f>
        <v>#REF!</v>
      </c>
      <c r="B68" s="5" t="s">
        <v>174</v>
      </c>
      <c r="C68" s="51" t="s">
        <v>362</v>
      </c>
      <c r="D68" s="6" t="e" cm="1">
        <f t="array" aca="1" ref="D68" ca="1">INDEX('[1]SAP Customer Data '!$A:$AC,MATCH(بيانات_العملاء4[[#This Row],[رمز شريك الأعمال]],'[1]SAP Customer Data '!$B:$B,0),CELL("col",[1]!Table_Customer_Data[[#Headers],[CardName]]))</f>
        <v>#REF!</v>
      </c>
      <c r="E68" s="6" t="e">
        <f ca="1">IF(بيانات_العملاء4[[#This Row],[حد الائتمان على SAP]]&gt;0,"آجل","نقدى")</f>
        <v>#REF!</v>
      </c>
      <c r="F68" s="6"/>
      <c r="G68" s="6" t="s">
        <v>100</v>
      </c>
      <c r="H68" s="6" t="s">
        <v>54</v>
      </c>
      <c r="I6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8" s="6" t="s">
        <v>54</v>
      </c>
      <c r="K68" s="7">
        <v>45058</v>
      </c>
      <c r="L68" s="6" t="s">
        <v>55</v>
      </c>
      <c r="M68" s="6" t="str">
        <f ca="1">IF(AND(بيانات_العملاء4[[#This Row],[السجل التجارى]]="موجود",TODAY()+'[1]Other Data'!$B$23&lt;K68,بيانات_العملاء4[[#This Row],[مطابقة اسم العميل بالاسم بالسجل التجارى]]="مطابق"), "سارى", "يجب اعادة طلبه")</f>
        <v>يجب اعادة طلبه</v>
      </c>
      <c r="N68" s="9" t="s">
        <v>54</v>
      </c>
      <c r="O68" s="9" t="e" cm="1">
        <f t="array" aca="1" ref="O68" ca="1">INDEX('[1]SAP Customer Data '!A:Z,MATCH(بيانات_العملاء4[[#This Row],[رمز شريك الأعمال]],'[1]SAP Customer Data '!B:B,0),CELL("col",[1]!Table_Customer_Data[[#Headers],[LicTradNum]]))</f>
        <v>#REF!</v>
      </c>
      <c r="P6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8" s="6" t="s">
        <v>56</v>
      </c>
      <c r="R68" s="7"/>
      <c r="S6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68" s="6" t="s">
        <v>57</v>
      </c>
      <c r="U68" s="13">
        <v>100000</v>
      </c>
      <c r="V68" s="11"/>
      <c r="W6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6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68" s="6" t="e" cm="1">
        <f t="array" aca="1" ref="Y68" ca="1">INDEX('[1]SAP Customer Data '!$A:$AC,MATCH(بيانات_العملاء4[[#This Row],[رمز شريك الأعمال]],'[1]SAP Customer Data '!$B:$B,0),CELL("col",[1]!Table_Customer_Data[[#Headers],[CreditLine]]))</f>
        <v>#REF!</v>
      </c>
      <c r="Z6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8" s="6"/>
      <c r="AB6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8" s="6" t="s">
        <v>56</v>
      </c>
      <c r="AD68" s="6"/>
      <c r="AE6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68" s="6" t="s">
        <v>56</v>
      </c>
      <c r="AG68" s="6"/>
      <c r="AH6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68" s="6" t="s">
        <v>56</v>
      </c>
      <c r="AJ68" s="6"/>
      <c r="AK6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8" s="6" t="s">
        <v>56</v>
      </c>
      <c r="AM68" s="7"/>
      <c r="AN6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8" s="6" t="s">
        <v>56</v>
      </c>
      <c r="AP68" s="11"/>
      <c r="AQ6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68" s="6" t="s">
        <v>56</v>
      </c>
      <c r="AS68" s="6"/>
      <c r="AT6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8" s="11" t="e" cm="1">
        <f t="array" aca="1" ref="AU68" ca="1">INDEX('[1]SAP Customer Data '!A:Z,MATCH(بيانات_العملاء4[[#This Row],[رمز شريك الأعمال]],'[1]SAP Customer Data '!B:B,0),CELL("col",[1]!Table_Customer_Data[[#Headers],[CreateDate]]))</f>
        <v>#REF!</v>
      </c>
      <c r="AV68" s="6"/>
      <c r="AW68" s="11"/>
      <c r="AX68" s="6" t="s">
        <v>77</v>
      </c>
      <c r="AY68" s="6"/>
    </row>
    <row r="69" spans="1:51" x14ac:dyDescent="0.25">
      <c r="A69" s="4" t="e" cm="1">
        <f t="array" aca="1" ref="A69" ca="1">INDEX('[1]SAP Customer Data '!$A:$AC,MATCH(بيانات_العملاء4[[#This Row],[رمز شريك الأعمال]],'[1]SAP Customer Data '!$B:$B,0),CELL("col",[1]!Table_Customer_Data[[#Headers],[GroupName]]))</f>
        <v>#REF!</v>
      </c>
      <c r="B69" s="5" t="s">
        <v>175</v>
      </c>
      <c r="C69" s="51" t="s">
        <v>362</v>
      </c>
      <c r="D69" s="6" t="e" cm="1">
        <f t="array" aca="1" ref="D69" ca="1">INDEX('[1]SAP Customer Data '!$A:$AC,MATCH(بيانات_العملاء4[[#This Row],[رمز شريك الأعمال]],'[1]SAP Customer Data '!$B:$B,0),CELL("col",[1]!Table_Customer_Data[[#Headers],[CardName]]))</f>
        <v>#REF!</v>
      </c>
      <c r="E69" s="6" t="e">
        <f ca="1">IF(بيانات_العملاء4[[#This Row],[حد الائتمان على SAP]]&gt;0,"آجل","نقدى")</f>
        <v>#REF!</v>
      </c>
      <c r="F69" s="6" t="s">
        <v>176</v>
      </c>
      <c r="G69" s="6" t="s">
        <v>53</v>
      </c>
      <c r="H69" s="6" t="s">
        <v>54</v>
      </c>
      <c r="I6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69" s="6" t="s">
        <v>54</v>
      </c>
      <c r="K69" s="7">
        <v>46202</v>
      </c>
      <c r="L69" s="6" t="s">
        <v>55</v>
      </c>
      <c r="M69" s="6" t="str">
        <f ca="1">IF(AND(بيانات_العملاء4[[#This Row],[السجل التجارى]]="موجود",TODAY()+'[1]Other Data'!$B$23&lt;K69,بيانات_العملاء4[[#This Row],[مطابقة اسم العميل بالاسم بالسجل التجارى]]="مطابق"), "سارى", "يجب اعادة طلبه")</f>
        <v>سارى</v>
      </c>
      <c r="N69" s="9" t="s">
        <v>54</v>
      </c>
      <c r="O69" s="9" t="e" cm="1">
        <f t="array" aca="1" ref="O69" ca="1">INDEX('[1]SAP Customer Data '!A:Z,MATCH(بيانات_العملاء4[[#This Row],[رمز شريك الأعمال]],'[1]SAP Customer Data '!B:B,0),CELL("col",[1]!Table_Customer_Data[[#Headers],[LicTradNum]]))</f>
        <v>#REF!</v>
      </c>
      <c r="P6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69" s="6" t="s">
        <v>54</v>
      </c>
      <c r="R69" s="7">
        <v>45872</v>
      </c>
      <c r="S6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69" s="6" t="s">
        <v>54</v>
      </c>
      <c r="U69" s="13">
        <v>200000</v>
      </c>
      <c r="V69" s="11">
        <v>44618</v>
      </c>
      <c r="W69" s="11">
        <f>IF(بيانات_العملاء4[[#This Row],[تاريخ انشاء سند الامر او الاستثناء]]="","",بيانات_العملاء4[[#This Row],[تاريخ انشاء سند الامر او الاستثناء]]+365*3)</f>
        <v>45713</v>
      </c>
      <c r="X6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69" s="6" t="e" cm="1">
        <f t="array" aca="1" ref="Y69" ca="1">INDEX('[1]SAP Customer Data '!$A:$AC,MATCH(بيانات_العملاء4[[#This Row],[رمز شريك الأعمال]],'[1]SAP Customer Data '!$B:$B,0),CELL("col",[1]!Table_Customer_Data[[#Headers],[CreditLine]]))</f>
        <v>#REF!</v>
      </c>
      <c r="Z6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69" s="6" t="s">
        <v>55</v>
      </c>
      <c r="AB6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69" s="6" t="s">
        <v>54</v>
      </c>
      <c r="AD69" s="11">
        <v>47395</v>
      </c>
      <c r="AE6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69" s="6" t="s">
        <v>54</v>
      </c>
      <c r="AG69" s="11">
        <v>47395</v>
      </c>
      <c r="AH6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69" s="6" t="s">
        <v>56</v>
      </c>
      <c r="AJ69" s="6"/>
      <c r="AK6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69" s="6" t="s">
        <v>56</v>
      </c>
      <c r="AM69" s="7"/>
      <c r="AN6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69" s="6" t="s">
        <v>54</v>
      </c>
      <c r="AP69" s="11">
        <v>46174</v>
      </c>
      <c r="AQ6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سارى</v>
      </c>
      <c r="AR69" s="6" t="s">
        <v>56</v>
      </c>
      <c r="AS69" s="6"/>
      <c r="AT6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69" s="11" t="e" cm="1">
        <f t="array" aca="1" ref="AU69" ca="1">INDEX('[1]SAP Customer Data '!A:Z,MATCH(بيانات_العملاء4[[#This Row],[رمز شريك الأعمال]],'[1]SAP Customer Data '!B:B,0),CELL("col",[1]!Table_Customer_Data[[#Headers],[CreateDate]]))</f>
        <v>#REF!</v>
      </c>
      <c r="AV69" s="6"/>
      <c r="AW69" s="11"/>
      <c r="AX69" s="6" t="s">
        <v>77</v>
      </c>
      <c r="AY69" s="6"/>
    </row>
    <row r="70" spans="1:51" x14ac:dyDescent="0.25">
      <c r="A70" s="4" t="e" cm="1">
        <f t="array" aca="1" ref="A70" ca="1">INDEX('[1]SAP Customer Data '!$A:$AC,MATCH(بيانات_العملاء4[[#This Row],[رمز شريك الأعمال]],'[1]SAP Customer Data '!$B:$B,0),CELL("col",[1]!Table_Customer_Data[[#Headers],[GroupName]]))</f>
        <v>#REF!</v>
      </c>
      <c r="B70" s="5" t="s">
        <v>177</v>
      </c>
      <c r="C70" s="51" t="s">
        <v>362</v>
      </c>
      <c r="D70" s="6" t="e" cm="1">
        <f t="array" aca="1" ref="D70" ca="1">INDEX('[1]SAP Customer Data '!$A:$AC,MATCH(بيانات_العملاء4[[#This Row],[رمز شريك الأعمال]],'[1]SAP Customer Data '!$B:$B,0),CELL("col",[1]!Table_Customer_Data[[#Headers],[CardName]]))</f>
        <v>#REF!</v>
      </c>
      <c r="E70" s="6" t="e">
        <f ca="1">IF(بيانات_العملاء4[[#This Row],[حد الائتمان على SAP]]&gt;0,"آجل","نقدى")</f>
        <v>#REF!</v>
      </c>
      <c r="F70" s="6"/>
      <c r="G70" s="6" t="s">
        <v>64</v>
      </c>
      <c r="H70" s="6" t="s">
        <v>54</v>
      </c>
      <c r="I7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0" s="6" t="s">
        <v>54</v>
      </c>
      <c r="K70" s="7">
        <v>46265</v>
      </c>
      <c r="L70" s="6" t="s">
        <v>55</v>
      </c>
      <c r="M70" s="6" t="str">
        <f ca="1">IF(AND(بيانات_العملاء4[[#This Row],[السجل التجارى]]="موجود",TODAY()+'[1]Other Data'!$B$23&lt;K70,بيانات_العملاء4[[#This Row],[مطابقة اسم العميل بالاسم بالسجل التجارى]]="مطابق"), "سارى", "يجب اعادة طلبه")</f>
        <v>سارى</v>
      </c>
      <c r="N70" s="9" t="s">
        <v>54</v>
      </c>
      <c r="O70" s="9" t="e" cm="1">
        <f t="array" aca="1" ref="O70" ca="1">INDEX('[1]SAP Customer Data '!A:Z,MATCH(بيانات_العملاء4[[#This Row],[رمز شريك الأعمال]],'[1]SAP Customer Data '!B:B,0),CELL("col",[1]!Table_Customer_Data[[#Headers],[LicTradNum]]))</f>
        <v>#REF!</v>
      </c>
      <c r="P7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0" s="6" t="s">
        <v>56</v>
      </c>
      <c r="R70" s="7"/>
      <c r="S7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0" s="6" t="s">
        <v>54</v>
      </c>
      <c r="U70" s="13">
        <v>100000</v>
      </c>
      <c r="V70" s="11">
        <v>44628</v>
      </c>
      <c r="W70" s="11">
        <f>IF(بيانات_العملاء4[[#This Row],[تاريخ انشاء سند الامر او الاستثناء]]="","",بيانات_العملاء4[[#This Row],[تاريخ انشاء سند الامر او الاستثناء]]+365*3)</f>
        <v>45723</v>
      </c>
      <c r="X7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70" s="6" t="e" cm="1">
        <f t="array" aca="1" ref="Y70" ca="1">INDEX('[1]SAP Customer Data '!$A:$AC,MATCH(بيانات_العملاء4[[#This Row],[رمز شريك الأعمال]],'[1]SAP Customer Data '!$B:$B,0),CELL("col",[1]!Table_Customer_Data[[#Headers],[CreditLine]]))</f>
        <v>#REF!</v>
      </c>
      <c r="Z7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0" s="6" t="s">
        <v>55</v>
      </c>
      <c r="AB7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0" s="6" t="s">
        <v>56</v>
      </c>
      <c r="AD70" s="6"/>
      <c r="AE7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0" s="6" t="s">
        <v>54</v>
      </c>
      <c r="AG70" s="11">
        <v>46217</v>
      </c>
      <c r="AH7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70" s="6" t="s">
        <v>56</v>
      </c>
      <c r="AJ70" s="6"/>
      <c r="AK7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0" s="6" t="s">
        <v>54</v>
      </c>
      <c r="AM70" s="7">
        <v>36714</v>
      </c>
      <c r="AN7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0" s="6" t="s">
        <v>54</v>
      </c>
      <c r="AP70" s="11">
        <v>44870</v>
      </c>
      <c r="AQ7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0" s="6" t="s">
        <v>56</v>
      </c>
      <c r="AS70" s="6"/>
      <c r="AT7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0" s="11" t="e" cm="1">
        <f t="array" aca="1" ref="AU70" ca="1">INDEX('[1]SAP Customer Data '!A:Z,MATCH(بيانات_العملاء4[[#This Row],[رمز شريك الأعمال]],'[1]SAP Customer Data '!B:B,0),CELL("col",[1]!Table_Customer_Data[[#Headers],[CreateDate]]))</f>
        <v>#REF!</v>
      </c>
      <c r="AV70" s="6"/>
      <c r="AW70" s="17" t="s">
        <v>178</v>
      </c>
      <c r="AX70" s="6" t="s">
        <v>77</v>
      </c>
      <c r="AY70" s="6"/>
    </row>
    <row r="71" spans="1:51" x14ac:dyDescent="0.25">
      <c r="A71" s="4" t="e" cm="1">
        <f t="array" aca="1" ref="A71" ca="1">INDEX('[1]SAP Customer Data '!$A:$AC,MATCH(بيانات_العملاء4[[#This Row],[رمز شريك الأعمال]],'[1]SAP Customer Data '!$B:$B,0),CELL("col",[1]!Table_Customer_Data[[#Headers],[GroupName]]))</f>
        <v>#REF!</v>
      </c>
      <c r="B71" s="5" t="s">
        <v>179</v>
      </c>
      <c r="C71" s="51" t="s">
        <v>362</v>
      </c>
      <c r="D71" s="6" t="e" cm="1">
        <f t="array" aca="1" ref="D71" ca="1">INDEX('[1]SAP Customer Data '!$A:$AC,MATCH(بيانات_العملاء4[[#This Row],[رمز شريك الأعمال]],'[1]SAP Customer Data '!$B:$B,0),CELL("col",[1]!Table_Customer_Data[[#Headers],[CardName]]))</f>
        <v>#REF!</v>
      </c>
      <c r="E71" s="6" t="e">
        <f ca="1">IF(بيانات_العملاء4[[#This Row],[حد الائتمان على SAP]]&gt;0,"آجل","نقدى")</f>
        <v>#REF!</v>
      </c>
      <c r="F71" s="6" t="s">
        <v>180</v>
      </c>
      <c r="G71" s="6" t="s">
        <v>53</v>
      </c>
      <c r="H71" s="6" t="s">
        <v>54</v>
      </c>
      <c r="I7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1" s="6" t="s">
        <v>54</v>
      </c>
      <c r="K71" s="7">
        <v>45206</v>
      </c>
      <c r="L71" s="6" t="s">
        <v>55</v>
      </c>
      <c r="M71" s="6" t="str">
        <f ca="1">IF(AND(بيانات_العملاء4[[#This Row],[السجل التجارى]]="موجود",TODAY()+'[1]Other Data'!$B$23&lt;K71,بيانات_العملاء4[[#This Row],[مطابقة اسم العميل بالاسم بالسجل التجارى]]="مطابق"), "سارى", "يجب اعادة طلبه")</f>
        <v>سارى</v>
      </c>
      <c r="N71" s="9" t="s">
        <v>54</v>
      </c>
      <c r="O71" s="9" t="e" cm="1">
        <f t="array" aca="1" ref="O71" ca="1">INDEX('[1]SAP Customer Data '!A:Z,MATCH(بيانات_العملاء4[[#This Row],[رمز شريك الأعمال]],'[1]SAP Customer Data '!B:B,0),CELL("col",[1]!Table_Customer_Data[[#Headers],[LicTradNum]]))</f>
        <v>#REF!</v>
      </c>
      <c r="P7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1" s="6" t="s">
        <v>54</v>
      </c>
      <c r="R71" s="7">
        <v>44102</v>
      </c>
      <c r="S7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1" s="6" t="s">
        <v>54</v>
      </c>
      <c r="U71" s="13">
        <v>100000</v>
      </c>
      <c r="V71" s="11">
        <v>44648</v>
      </c>
      <c r="W71" s="11">
        <f>IF(بيانات_العملاء4[[#This Row],[تاريخ انشاء سند الامر او الاستثناء]]="","",بيانات_العملاء4[[#This Row],[تاريخ انشاء سند الامر او الاستثناء]]+365*3)</f>
        <v>45743</v>
      </c>
      <c r="X7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71" s="6" t="e" cm="1">
        <f t="array" aca="1" ref="Y71" ca="1">INDEX('[1]SAP Customer Data '!$A:$AC,MATCH(بيانات_العملاء4[[#This Row],[رمز شريك الأعمال]],'[1]SAP Customer Data '!$B:$B,0),CELL("col",[1]!Table_Customer_Data[[#Headers],[CreditLine]]))</f>
        <v>#REF!</v>
      </c>
      <c r="Z7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1" s="6" t="s">
        <v>55</v>
      </c>
      <c r="AB7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1" s="6" t="s">
        <v>54</v>
      </c>
      <c r="AD71" s="11">
        <v>44224</v>
      </c>
      <c r="AE7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1" s="6" t="s">
        <v>54</v>
      </c>
      <c r="AG71" s="11">
        <v>44224</v>
      </c>
      <c r="AH7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1" s="6" t="s">
        <v>54</v>
      </c>
      <c r="AJ71" s="11">
        <v>44202</v>
      </c>
      <c r="AK7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1" s="6" t="s">
        <v>54</v>
      </c>
      <c r="AM71" s="7"/>
      <c r="AN7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1" s="6" t="s">
        <v>54</v>
      </c>
      <c r="AP71" s="11">
        <v>44788</v>
      </c>
      <c r="AQ7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1" s="6" t="s">
        <v>56</v>
      </c>
      <c r="AS71" s="6"/>
      <c r="AT7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1" s="11" t="e" cm="1">
        <f t="array" aca="1" ref="AU71" ca="1">INDEX('[1]SAP Customer Data '!A:Z,MATCH(بيانات_العملاء4[[#This Row],[رمز شريك الأعمال]],'[1]SAP Customer Data '!B:B,0),CELL("col",[1]!Table_Customer_Data[[#Headers],[CreateDate]]))</f>
        <v>#REF!</v>
      </c>
      <c r="AV71" s="6"/>
      <c r="AW71" s="11"/>
      <c r="AX71" s="6" t="s">
        <v>77</v>
      </c>
      <c r="AY71" s="6"/>
    </row>
    <row r="72" spans="1:51" x14ac:dyDescent="0.25">
      <c r="A72" s="4" t="e" cm="1">
        <f t="array" aca="1" ref="A72" ca="1">INDEX('[1]SAP Customer Data '!$A:$AC,MATCH(بيانات_العملاء4[[#This Row],[رمز شريك الأعمال]],'[1]SAP Customer Data '!$B:$B,0),CELL("col",[1]!Table_Customer_Data[[#Headers],[GroupName]]))</f>
        <v>#REF!</v>
      </c>
      <c r="B72" s="5" t="s">
        <v>181</v>
      </c>
      <c r="C72" s="51" t="s">
        <v>362</v>
      </c>
      <c r="D72" s="6" t="e" cm="1">
        <f t="array" aca="1" ref="D72" ca="1">INDEX('[1]SAP Customer Data '!$A:$AC,MATCH(بيانات_العملاء4[[#This Row],[رمز شريك الأعمال]],'[1]SAP Customer Data '!$B:$B,0),CELL("col",[1]!Table_Customer_Data[[#Headers],[CardName]]))</f>
        <v>#REF!</v>
      </c>
      <c r="E72" s="6" t="e">
        <f ca="1">IF(بيانات_العملاء4[[#This Row],[حد الائتمان على SAP]]&gt;0,"آجل","نقدى")</f>
        <v>#REF!</v>
      </c>
      <c r="F72" s="6" t="s">
        <v>182</v>
      </c>
      <c r="G72" s="6" t="s">
        <v>53</v>
      </c>
      <c r="H72" s="6" t="s">
        <v>54</v>
      </c>
      <c r="I7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2" s="6" t="s">
        <v>54</v>
      </c>
      <c r="K72" s="7">
        <v>44954</v>
      </c>
      <c r="L72" s="6" t="s">
        <v>55</v>
      </c>
      <c r="M72" s="6" t="str">
        <f ca="1">IF(AND(بيانات_العملاء4[[#This Row],[السجل التجارى]]="موجود",TODAY()+'[1]Other Data'!$B$23&lt;K72,بيانات_العملاء4[[#This Row],[مطابقة اسم العميل بالاسم بالسجل التجارى]]="مطابق"), "سارى", "يجب اعادة طلبه")</f>
        <v>يجب اعادة طلبه</v>
      </c>
      <c r="N72" s="9" t="s">
        <v>54</v>
      </c>
      <c r="O72" s="9" t="e" cm="1">
        <f t="array" aca="1" ref="O72" ca="1">INDEX('[1]SAP Customer Data '!A:Z,MATCH(بيانات_العملاء4[[#This Row],[رمز شريك الأعمال]],'[1]SAP Customer Data '!B:B,0),CELL("col",[1]!Table_Customer_Data[[#Headers],[LicTradNum]]))</f>
        <v>#REF!</v>
      </c>
      <c r="P7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2" s="6" t="s">
        <v>54</v>
      </c>
      <c r="R72" s="7">
        <v>44591</v>
      </c>
      <c r="S7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2" s="6" t="s">
        <v>54</v>
      </c>
      <c r="U72" s="13">
        <v>200000</v>
      </c>
      <c r="V72" s="11">
        <v>44718</v>
      </c>
      <c r="W72" s="11">
        <f>IF(بيانات_العملاء4[[#This Row],[تاريخ انشاء سند الامر او الاستثناء]]="","",بيانات_العملاء4[[#This Row],[تاريخ انشاء سند الامر او الاستثناء]]+365*3)</f>
        <v>45813</v>
      </c>
      <c r="X7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72" s="6" t="e" cm="1">
        <f t="array" aca="1" ref="Y72" ca="1">INDEX('[1]SAP Customer Data '!$A:$AC,MATCH(بيانات_العملاء4[[#This Row],[رمز شريك الأعمال]],'[1]SAP Customer Data '!$B:$B,0),CELL("col",[1]!Table_Customer_Data[[#Headers],[CreditLine]]))</f>
        <v>#REF!</v>
      </c>
      <c r="Z7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2" s="6" t="s">
        <v>55</v>
      </c>
      <c r="AB7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2" s="6" t="s">
        <v>54</v>
      </c>
      <c r="AD72" s="11">
        <v>46832</v>
      </c>
      <c r="AE7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72" s="6" t="s">
        <v>54</v>
      </c>
      <c r="AG72" s="11">
        <v>44246</v>
      </c>
      <c r="AH7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2" s="6" t="s">
        <v>54</v>
      </c>
      <c r="AJ72" s="6"/>
      <c r="AK7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2" s="6" t="s">
        <v>54</v>
      </c>
      <c r="AM72" s="7">
        <v>36862</v>
      </c>
      <c r="AN7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2" s="6" t="s">
        <v>54</v>
      </c>
      <c r="AP72" s="11">
        <v>44791</v>
      </c>
      <c r="AQ7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2" s="6" t="s">
        <v>56</v>
      </c>
      <c r="AS72" s="6"/>
      <c r="AT7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2" s="11" t="e" cm="1">
        <f t="array" aca="1" ref="AU72" ca="1">INDEX('[1]SAP Customer Data '!A:Z,MATCH(بيانات_العملاء4[[#This Row],[رمز شريك الأعمال]],'[1]SAP Customer Data '!B:B,0),CELL("col",[1]!Table_Customer_Data[[#Headers],[CreateDate]]))</f>
        <v>#REF!</v>
      </c>
      <c r="AV72" s="6"/>
      <c r="AW72" s="11"/>
      <c r="AX72" s="6" t="s">
        <v>77</v>
      </c>
      <c r="AY72" s="6"/>
    </row>
    <row r="73" spans="1:51" x14ac:dyDescent="0.25">
      <c r="A73" s="4" t="e" cm="1">
        <f t="array" aca="1" ref="A73" ca="1">INDEX('[1]SAP Customer Data '!$A:$AC,MATCH(بيانات_العملاء4[[#This Row],[رمز شريك الأعمال]],'[1]SAP Customer Data '!$B:$B,0),CELL("col",[1]!Table_Customer_Data[[#Headers],[GroupName]]))</f>
        <v>#REF!</v>
      </c>
      <c r="B73" s="16" t="s">
        <v>183</v>
      </c>
      <c r="C73" s="51" t="s">
        <v>362</v>
      </c>
      <c r="D73" s="6" t="e" cm="1">
        <f t="array" aca="1" ref="D73" ca="1">INDEX('[1]SAP Customer Data '!$A:$AC,MATCH(بيانات_العملاء4[[#This Row],[رمز شريك الأعمال]],'[1]SAP Customer Data '!$B:$B,0),CELL("col",[1]!Table_Customer_Data[[#Headers],[CardName]]))</f>
        <v>#REF!</v>
      </c>
      <c r="E73" s="6" t="e">
        <f ca="1">IF(بيانات_العملاء4[[#This Row],[حد الائتمان على SAP]]&gt;0,"آجل","نقدى")</f>
        <v>#REF!</v>
      </c>
      <c r="F73" s="6" t="s">
        <v>184</v>
      </c>
      <c r="G73" s="6" t="s">
        <v>53</v>
      </c>
      <c r="H73" s="6" t="s">
        <v>54</v>
      </c>
      <c r="I7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3" s="6" t="s">
        <v>54</v>
      </c>
      <c r="K73" s="7">
        <v>44921</v>
      </c>
      <c r="L73" s="6" t="s">
        <v>55</v>
      </c>
      <c r="M73" s="6" t="str">
        <f ca="1">IF(AND(بيانات_العملاء4[[#This Row],[السجل التجارى]]="موجود",TODAY()+'[1]Other Data'!$B$23&lt;K73,بيانات_العملاء4[[#This Row],[مطابقة اسم العميل بالاسم بالسجل التجارى]]="مطابق"), "سارى", "يجب اعادة طلبه")</f>
        <v>يجب اعادة طلبه</v>
      </c>
      <c r="N73" s="9" t="s">
        <v>54</v>
      </c>
      <c r="O73" s="9" t="e" cm="1">
        <f t="array" aca="1" ref="O73" ca="1">INDEX('[1]SAP Customer Data '!A:Z,MATCH(بيانات_العملاء4[[#This Row],[رمز شريك الأعمال]],'[1]SAP Customer Data '!B:B,0),CELL("col",[1]!Table_Customer_Data[[#Headers],[LicTradNum]]))</f>
        <v>#REF!</v>
      </c>
      <c r="P7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3" s="6" t="s">
        <v>54</v>
      </c>
      <c r="R73" s="7">
        <v>45253</v>
      </c>
      <c r="S7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73" s="6" t="s">
        <v>54</v>
      </c>
      <c r="U73" s="13">
        <v>150000</v>
      </c>
      <c r="V73" s="11">
        <v>44942</v>
      </c>
      <c r="W73" s="11">
        <f>IF(بيانات_العملاء4[[#This Row],[تاريخ انشاء سند الامر او الاستثناء]]="","",بيانات_العملاء4[[#This Row],[تاريخ انشاء سند الامر او الاستثناء]]+365*3)</f>
        <v>46037</v>
      </c>
      <c r="X7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75000</v>
      </c>
      <c r="Y73" s="6" t="e" cm="1">
        <f t="array" aca="1" ref="Y73" ca="1">INDEX('[1]SAP Customer Data '!$A:$AC,MATCH(بيانات_العملاء4[[#This Row],[رمز شريك الأعمال]],'[1]SAP Customer Data '!$B:$B,0),CELL("col",[1]!Table_Customer_Data[[#Headers],[CreditLine]]))</f>
        <v>#REF!</v>
      </c>
      <c r="Z7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3" s="6" t="s">
        <v>55</v>
      </c>
      <c r="AB7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3" s="6" t="s">
        <v>54</v>
      </c>
      <c r="AD73" s="11">
        <v>50567</v>
      </c>
      <c r="AE7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73" s="6" t="s">
        <v>54</v>
      </c>
      <c r="AG73" s="11">
        <v>50567</v>
      </c>
      <c r="AH7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73" s="6" t="s">
        <v>54</v>
      </c>
      <c r="AJ73" s="11">
        <v>45268</v>
      </c>
      <c r="AK7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73" s="6" t="s">
        <v>56</v>
      </c>
      <c r="AM73" s="7"/>
      <c r="AN7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3" s="6" t="s">
        <v>54</v>
      </c>
      <c r="AP73" s="11">
        <v>44998</v>
      </c>
      <c r="AQ7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3" s="6" t="s">
        <v>56</v>
      </c>
      <c r="AS73" s="6"/>
      <c r="AT7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3" s="11" t="e" cm="1">
        <f t="array" aca="1" ref="AU73" ca="1">INDEX('[1]SAP Customer Data '!A:Z,MATCH(بيانات_العملاء4[[#This Row],[رمز شريك الأعمال]],'[1]SAP Customer Data '!B:B,0),CELL("col",[1]!Table_Customer_Data[[#Headers],[CreateDate]]))</f>
        <v>#REF!</v>
      </c>
      <c r="AV73" s="6"/>
      <c r="AW73" s="11" t="s">
        <v>185</v>
      </c>
      <c r="AX73" s="6" t="s">
        <v>77</v>
      </c>
      <c r="AY73" s="6"/>
    </row>
    <row r="74" spans="1:51" x14ac:dyDescent="0.25">
      <c r="A74" s="4" t="e" cm="1">
        <f t="array" aca="1" ref="A74" ca="1">INDEX('[1]SAP Customer Data '!$A:$AC,MATCH(بيانات_العملاء4[[#This Row],[رمز شريك الأعمال]],'[1]SAP Customer Data '!$B:$B,0),CELL("col",[1]!Table_Customer_Data[[#Headers],[GroupName]]))</f>
        <v>#REF!</v>
      </c>
      <c r="B74" s="5" t="s">
        <v>186</v>
      </c>
      <c r="C74" s="51" t="s">
        <v>362</v>
      </c>
      <c r="D74" s="6" t="e" cm="1">
        <f t="array" aca="1" ref="D74" ca="1">INDEX('[1]SAP Customer Data '!$A:$AC,MATCH(بيانات_العملاء4[[#This Row],[رمز شريك الأعمال]],'[1]SAP Customer Data '!$B:$B,0),CELL("col",[1]!Table_Customer_Data[[#Headers],[CardName]]))</f>
        <v>#REF!</v>
      </c>
      <c r="E74" s="6" t="e">
        <f ca="1">IF(بيانات_العملاء4[[#This Row],[حد الائتمان على SAP]]&gt;0,"آجل","نقدى")</f>
        <v>#REF!</v>
      </c>
      <c r="F74" s="6" t="s">
        <v>187</v>
      </c>
      <c r="G74" s="6" t="s">
        <v>53</v>
      </c>
      <c r="H74" s="6" t="s">
        <v>188</v>
      </c>
      <c r="I7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74" s="6" t="s">
        <v>54</v>
      </c>
      <c r="K74" s="7">
        <v>45142</v>
      </c>
      <c r="L74" s="6" t="s">
        <v>55</v>
      </c>
      <c r="M74" s="6" t="str">
        <f ca="1">IF(AND(بيانات_العملاء4[[#This Row],[السجل التجارى]]="موجود",TODAY()+'[1]Other Data'!$B$23&lt;K74,بيانات_العملاء4[[#This Row],[مطابقة اسم العميل بالاسم بالسجل التجارى]]="مطابق"), "سارى", "يجب اعادة طلبه")</f>
        <v>يجب اعادة طلبه</v>
      </c>
      <c r="N74" s="9" t="s">
        <v>54</v>
      </c>
      <c r="O74" s="9" t="e" cm="1">
        <f t="array" aca="1" ref="O74" ca="1">INDEX('[1]SAP Customer Data '!A:Z,MATCH(بيانات_العملاء4[[#This Row],[رمز شريك الأعمال]],'[1]SAP Customer Data '!B:B,0),CELL("col",[1]!Table_Customer_Data[[#Headers],[LicTradNum]]))</f>
        <v>#REF!</v>
      </c>
      <c r="P7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4" s="6" t="s">
        <v>56</v>
      </c>
      <c r="R74" s="7"/>
      <c r="S7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4" s="6" t="s">
        <v>91</v>
      </c>
      <c r="U74" s="13"/>
      <c r="V74" s="11"/>
      <c r="W7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7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74" s="6" t="e" cm="1">
        <f t="array" aca="1" ref="Y74" ca="1">INDEX('[1]SAP Customer Data '!$A:$AC,MATCH(بيانات_العملاء4[[#This Row],[رمز شريك الأعمال]],'[1]SAP Customer Data '!$B:$B,0),CELL("col",[1]!Table_Customer_Data[[#Headers],[CreditLine]]))</f>
        <v>#REF!</v>
      </c>
      <c r="Z7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4" s="6"/>
      <c r="AB7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4" s="6" t="s">
        <v>56</v>
      </c>
      <c r="AD74" s="6"/>
      <c r="AE7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4" s="6" t="s">
        <v>56</v>
      </c>
      <c r="AG74" s="6"/>
      <c r="AH7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4" s="6" t="s">
        <v>56</v>
      </c>
      <c r="AJ74" s="6"/>
      <c r="AK7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4" s="6" t="s">
        <v>56</v>
      </c>
      <c r="AM74" s="7"/>
      <c r="AN7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4" s="6" t="s">
        <v>56</v>
      </c>
      <c r="AP74" s="11"/>
      <c r="AQ7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4" s="6" t="s">
        <v>56</v>
      </c>
      <c r="AS74" s="6"/>
      <c r="AT7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4" s="11" t="e" cm="1">
        <f t="array" aca="1" ref="AU74" ca="1">INDEX('[1]SAP Customer Data '!A:Z,MATCH(بيانات_العملاء4[[#This Row],[رمز شريك الأعمال]],'[1]SAP Customer Data '!B:B,0),CELL("col",[1]!Table_Customer_Data[[#Headers],[CreateDate]]))</f>
        <v>#REF!</v>
      </c>
      <c r="AV74" s="6"/>
      <c r="AW74" s="11"/>
      <c r="AX74" s="6" t="s">
        <v>77</v>
      </c>
      <c r="AY74" s="6"/>
    </row>
    <row r="75" spans="1:51" x14ac:dyDescent="0.25">
      <c r="A75" s="4" t="e" cm="1">
        <f t="array" aca="1" ref="A75" ca="1">INDEX('[1]SAP Customer Data '!$A:$AC,MATCH(بيانات_العملاء4[[#This Row],[رمز شريك الأعمال]],'[1]SAP Customer Data '!$B:$B,0),CELL("col",[1]!Table_Customer_Data[[#Headers],[GroupName]]))</f>
        <v>#REF!</v>
      </c>
      <c r="B75" s="5" t="s">
        <v>189</v>
      </c>
      <c r="C75" s="51" t="s">
        <v>362</v>
      </c>
      <c r="D75" s="6" t="e" cm="1">
        <f t="array" aca="1" ref="D75" ca="1">INDEX('[1]SAP Customer Data '!$A:$AC,MATCH(بيانات_العملاء4[[#This Row],[رمز شريك الأعمال]],'[1]SAP Customer Data '!$B:$B,0),CELL("col",[1]!Table_Customer_Data[[#Headers],[CardName]]))</f>
        <v>#REF!</v>
      </c>
      <c r="E75" s="6" t="e">
        <f ca="1">IF(بيانات_العملاء4[[#This Row],[حد الائتمان على SAP]]&gt;0,"آجل","نقدى")</f>
        <v>#REF!</v>
      </c>
      <c r="F75" s="6" t="s">
        <v>190</v>
      </c>
      <c r="G75" s="6" t="s">
        <v>53</v>
      </c>
      <c r="H75" s="6" t="s">
        <v>54</v>
      </c>
      <c r="I7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5" s="6" t="s">
        <v>54</v>
      </c>
      <c r="K75" s="7">
        <v>45165</v>
      </c>
      <c r="L75" s="6" t="s">
        <v>55</v>
      </c>
      <c r="M75" s="6" t="str">
        <f ca="1">IF(AND(بيانات_العملاء4[[#This Row],[السجل التجارى]]="موجود",TODAY()+'[1]Other Data'!$B$23&lt;K75,بيانات_العملاء4[[#This Row],[مطابقة اسم العميل بالاسم بالسجل التجارى]]="مطابق"), "سارى", "يجب اعادة طلبه")</f>
        <v>يجب اعادة طلبه</v>
      </c>
      <c r="N75" s="9" t="s">
        <v>54</v>
      </c>
      <c r="O75" s="9" t="e" cm="1">
        <f t="array" aca="1" ref="O75" ca="1">INDEX('[1]SAP Customer Data '!A:Z,MATCH(بيانات_العملاء4[[#This Row],[رمز شريك الأعمال]],'[1]SAP Customer Data '!B:B,0),CELL("col",[1]!Table_Customer_Data[[#Headers],[LicTradNum]]))</f>
        <v>#REF!</v>
      </c>
      <c r="P7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5" s="6" t="s">
        <v>54</v>
      </c>
      <c r="R75" s="7"/>
      <c r="S7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5" s="6" t="s">
        <v>54</v>
      </c>
      <c r="U75" s="13">
        <v>100000</v>
      </c>
      <c r="V75" s="11">
        <v>44875</v>
      </c>
      <c r="W75" s="11">
        <f>IF(بيانات_العملاء4[[#This Row],[تاريخ انشاء سند الامر او الاستثناء]]="","",بيانات_العملاء4[[#This Row],[تاريخ انشاء سند الامر او الاستثناء]]+365*3)</f>
        <v>45970</v>
      </c>
      <c r="X7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75" s="6" t="e" cm="1">
        <f t="array" aca="1" ref="Y75" ca="1">INDEX('[1]SAP Customer Data '!$A:$AC,MATCH(بيانات_العملاء4[[#This Row],[رمز شريك الأعمال]],'[1]SAP Customer Data '!$B:$B,0),CELL("col",[1]!Table_Customer_Data[[#Headers],[CreditLine]]))</f>
        <v>#REF!</v>
      </c>
      <c r="Z7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5" s="6" t="s">
        <v>55</v>
      </c>
      <c r="AB7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5" s="6" t="s">
        <v>54</v>
      </c>
      <c r="AD75" s="11">
        <v>45901</v>
      </c>
      <c r="AE7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75" s="6" t="s">
        <v>54</v>
      </c>
      <c r="AG75" s="11">
        <v>45901</v>
      </c>
      <c r="AH7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75" s="6" t="s">
        <v>56</v>
      </c>
      <c r="AJ75" s="6"/>
      <c r="AK7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5" s="6"/>
      <c r="AM75" s="7"/>
      <c r="AN7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5" s="6" t="s">
        <v>54</v>
      </c>
      <c r="AP75" s="11"/>
      <c r="AQ7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5" s="6" t="s">
        <v>56</v>
      </c>
      <c r="AS75" s="6"/>
      <c r="AT7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5" s="11" t="e" cm="1">
        <f t="array" aca="1" ref="AU75" ca="1">INDEX('[1]SAP Customer Data '!A:Z,MATCH(بيانات_العملاء4[[#This Row],[رمز شريك الأعمال]],'[1]SAP Customer Data '!B:B,0),CELL("col",[1]!Table_Customer_Data[[#Headers],[CreateDate]]))</f>
        <v>#REF!</v>
      </c>
      <c r="AV75" s="6"/>
      <c r="AW75" s="11"/>
      <c r="AX75" s="6" t="s">
        <v>77</v>
      </c>
      <c r="AY75" s="6"/>
    </row>
    <row r="76" spans="1:51" x14ac:dyDescent="0.25">
      <c r="A76" s="4" t="e" cm="1">
        <f t="array" aca="1" ref="A76" ca="1">INDEX('[1]SAP Customer Data '!$A:$AC,MATCH(بيانات_العملاء4[[#This Row],[رمز شريك الأعمال]],'[1]SAP Customer Data '!$B:$B,0),CELL("col",[1]!Table_Customer_Data[[#Headers],[GroupName]]))</f>
        <v>#REF!</v>
      </c>
      <c r="B76" s="5" t="s">
        <v>191</v>
      </c>
      <c r="C76" s="51" t="s">
        <v>362</v>
      </c>
      <c r="D76" s="6" t="e" cm="1">
        <f t="array" aca="1" ref="D76" ca="1">INDEX('[1]SAP Customer Data '!$A:$AC,MATCH(بيانات_العملاء4[[#This Row],[رمز شريك الأعمال]],'[1]SAP Customer Data '!$B:$B,0),CELL("col",[1]!Table_Customer_Data[[#Headers],[CardName]]))</f>
        <v>#REF!</v>
      </c>
      <c r="E76" s="6" t="e">
        <f ca="1">IF(بيانات_العملاء4[[#This Row],[حد الائتمان على SAP]]&gt;0,"آجل","نقدى")</f>
        <v>#REF!</v>
      </c>
      <c r="F76" s="6"/>
      <c r="G76" s="6" t="s">
        <v>107</v>
      </c>
      <c r="H76" s="6" t="s">
        <v>54</v>
      </c>
      <c r="I7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6" s="6" t="s">
        <v>54</v>
      </c>
      <c r="K76" s="7">
        <v>45288</v>
      </c>
      <c r="L76" s="6" t="s">
        <v>55</v>
      </c>
      <c r="M76" s="6" t="str">
        <f ca="1">IF(AND(بيانات_العملاء4[[#This Row],[السجل التجارى]]="موجود",TODAY()+'[1]Other Data'!$B$23&lt;K76,بيانات_العملاء4[[#This Row],[مطابقة اسم العميل بالاسم بالسجل التجارى]]="مطابق"), "سارى", "يجب اعادة طلبه")</f>
        <v>سارى</v>
      </c>
      <c r="N76" s="9" t="s">
        <v>54</v>
      </c>
      <c r="O76" s="9" t="e" cm="1">
        <f t="array" aca="1" ref="O76" ca="1">INDEX('[1]SAP Customer Data '!A:Z,MATCH(بيانات_العملاء4[[#This Row],[رمز شريك الأعمال]],'[1]SAP Customer Data '!B:B,0),CELL("col",[1]!Table_Customer_Data[[#Headers],[LicTradNum]]))</f>
        <v>#REF!</v>
      </c>
      <c r="P7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6" s="6" t="s">
        <v>54</v>
      </c>
      <c r="R76" s="7">
        <v>45327</v>
      </c>
      <c r="S7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76" s="6" t="s">
        <v>54</v>
      </c>
      <c r="U76" s="13">
        <v>20000</v>
      </c>
      <c r="V76" s="11">
        <v>45055</v>
      </c>
      <c r="W76" s="11">
        <f>IF(بيانات_العملاء4[[#This Row],[تاريخ انشاء سند الامر او الاستثناء]]="","",بيانات_العملاء4[[#This Row],[تاريخ انشاء سند الامر او الاستثناء]]+365*3)</f>
        <v>46150</v>
      </c>
      <c r="X7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</v>
      </c>
      <c r="Y76" s="6" t="e" cm="1">
        <f t="array" aca="1" ref="Y76" ca="1">INDEX('[1]SAP Customer Data '!$A:$AC,MATCH(بيانات_العملاء4[[#This Row],[رمز شريك الأعمال]],'[1]SAP Customer Data '!$B:$B,0),CELL("col",[1]!Table_Customer_Data[[#Headers],[CreditLine]]))</f>
        <v>#REF!</v>
      </c>
      <c r="Z7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6" s="6" t="s">
        <v>55</v>
      </c>
      <c r="AB7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6" s="6" t="s">
        <v>56</v>
      </c>
      <c r="AD76" s="6"/>
      <c r="AE7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6" s="6" t="s">
        <v>54</v>
      </c>
      <c r="AG76" s="6"/>
      <c r="AH7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6" s="6" t="s">
        <v>56</v>
      </c>
      <c r="AJ76" s="6"/>
      <c r="AK7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6" s="6" t="s">
        <v>54</v>
      </c>
      <c r="AM76" s="7"/>
      <c r="AN7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6" s="6" t="s">
        <v>54</v>
      </c>
      <c r="AP76" s="11">
        <v>44761</v>
      </c>
      <c r="AQ7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6" s="6" t="s">
        <v>56</v>
      </c>
      <c r="AS76" s="6"/>
      <c r="AT7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6" s="11" t="e" cm="1">
        <f t="array" aca="1" ref="AU76" ca="1">INDEX('[1]SAP Customer Data '!A:Z,MATCH(بيانات_العملاء4[[#This Row],[رمز شريك الأعمال]],'[1]SAP Customer Data '!B:B,0),CELL("col",[1]!Table_Customer_Data[[#Headers],[CreateDate]]))</f>
        <v>#REF!</v>
      </c>
      <c r="AV76" s="6"/>
      <c r="AW76" s="11"/>
      <c r="AX76" s="6" t="s">
        <v>77</v>
      </c>
      <c r="AY76" s="6"/>
    </row>
    <row r="77" spans="1:51" x14ac:dyDescent="0.25">
      <c r="A77" s="4" t="e" cm="1">
        <f t="array" aca="1" ref="A77" ca="1">INDEX('[1]SAP Customer Data '!$A:$AC,MATCH(بيانات_العملاء4[[#This Row],[رمز شريك الأعمال]],'[1]SAP Customer Data '!$B:$B,0),CELL("col",[1]!Table_Customer_Data[[#Headers],[GroupName]]))</f>
        <v>#REF!</v>
      </c>
      <c r="B77" s="5" t="s">
        <v>192</v>
      </c>
      <c r="C77" s="51" t="s">
        <v>362</v>
      </c>
      <c r="D77" s="6" t="e" cm="1">
        <f t="array" aca="1" ref="D77" ca="1">INDEX('[1]SAP Customer Data '!$A:$AC,MATCH(بيانات_العملاء4[[#This Row],[رمز شريك الأعمال]],'[1]SAP Customer Data '!$B:$B,0),CELL("col",[1]!Table_Customer_Data[[#Headers],[CardName]]))</f>
        <v>#REF!</v>
      </c>
      <c r="E77" s="6" t="e">
        <f ca="1">IF(بيانات_العملاء4[[#This Row],[حد الائتمان على SAP]]&gt;0,"آجل","نقدى")</f>
        <v>#REF!</v>
      </c>
      <c r="F77" s="6" t="s">
        <v>193</v>
      </c>
      <c r="G77" s="6" t="s">
        <v>53</v>
      </c>
      <c r="H77" s="6" t="s">
        <v>54</v>
      </c>
      <c r="I7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77" s="6" t="s">
        <v>54</v>
      </c>
      <c r="K77" s="7">
        <v>45236</v>
      </c>
      <c r="L77" s="6" t="s">
        <v>55</v>
      </c>
      <c r="M77" s="6" t="str">
        <f ca="1">IF(AND(بيانات_العملاء4[[#This Row],[السجل التجارى]]="موجود",TODAY()+'[1]Other Data'!$B$23&lt;K77,بيانات_العملاء4[[#This Row],[مطابقة اسم العميل بالاسم بالسجل التجارى]]="مطابق"), "سارى", "يجب اعادة طلبه")</f>
        <v>سارى</v>
      </c>
      <c r="N77" s="9" t="s">
        <v>54</v>
      </c>
      <c r="O77" s="9" t="e" cm="1">
        <f t="array" aca="1" ref="O77" ca="1">INDEX('[1]SAP Customer Data '!A:Z,MATCH(بيانات_العملاء4[[#This Row],[رمز شريك الأعمال]],'[1]SAP Customer Data '!B:B,0),CELL("col",[1]!Table_Customer_Data[[#Headers],[LicTradNum]]))</f>
        <v>#REF!</v>
      </c>
      <c r="P7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7" s="6" t="s">
        <v>54</v>
      </c>
      <c r="R77" s="7">
        <v>45632</v>
      </c>
      <c r="S7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77" s="6" t="s">
        <v>54</v>
      </c>
      <c r="U77" s="13">
        <v>25000</v>
      </c>
      <c r="V77" s="11">
        <v>45066</v>
      </c>
      <c r="W77" s="11">
        <f>IF(بيانات_العملاء4[[#This Row],[تاريخ انشاء سند الامر او الاستثناء]]="","",بيانات_العملاء4[[#This Row],[تاريخ انشاء سند الامر او الاستثناء]]+365*3)</f>
        <v>46161</v>
      </c>
      <c r="X7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12500</v>
      </c>
      <c r="Y77" s="6" t="e" cm="1">
        <f t="array" aca="1" ref="Y77" ca="1">INDEX('[1]SAP Customer Data '!$A:$AC,MATCH(بيانات_العملاء4[[#This Row],[رمز شريك الأعمال]],'[1]SAP Customer Data '!$B:$B,0),CELL("col",[1]!Table_Customer_Data[[#Headers],[CreditLine]]))</f>
        <v>#REF!</v>
      </c>
      <c r="Z7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7" s="6" t="s">
        <v>55</v>
      </c>
      <c r="AB7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7" s="6" t="s">
        <v>56</v>
      </c>
      <c r="AD77" s="11"/>
      <c r="AE7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7" s="6" t="s">
        <v>56</v>
      </c>
      <c r="AG77" s="6"/>
      <c r="AH7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7" s="6" t="s">
        <v>56</v>
      </c>
      <c r="AJ77" s="11"/>
      <c r="AK7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7" s="6" t="s">
        <v>56</v>
      </c>
      <c r="AM77" s="7"/>
      <c r="AN7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7" s="6" t="s">
        <v>54</v>
      </c>
      <c r="AP77" s="11">
        <v>45057</v>
      </c>
      <c r="AQ7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7" s="6" t="s">
        <v>56</v>
      </c>
      <c r="AS77" s="6"/>
      <c r="AT7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7" s="11" t="e" cm="1">
        <f t="array" aca="1" ref="AU77" ca="1">INDEX('[1]SAP Customer Data '!A:Z,MATCH(بيانات_العملاء4[[#This Row],[رمز شريك الأعمال]],'[1]SAP Customer Data '!B:B,0),CELL("col",[1]!Table_Customer_Data[[#Headers],[CreateDate]]))</f>
        <v>#REF!</v>
      </c>
      <c r="AV77" s="6"/>
      <c r="AW77" s="11"/>
      <c r="AX77" s="6" t="s">
        <v>77</v>
      </c>
      <c r="AY77" s="6"/>
    </row>
    <row r="78" spans="1:51" s="29" customFormat="1" x14ac:dyDescent="0.25">
      <c r="A78" s="18" t="e" cm="1">
        <f t="array" aca="1" ref="A78" ca="1">INDEX('[1]SAP Customer Data '!$A:$AC,MATCH(بيانات_العملاء4[[#This Row],[رمز شريك الأعمال]],'[1]SAP Customer Data '!$B:$B,0),CELL("col",[1]!Table_Customer_Data[[#Headers],[GroupName]]))</f>
        <v>#REF!</v>
      </c>
      <c r="B78" s="19" t="s">
        <v>194</v>
      </c>
      <c r="C78" s="51" t="s">
        <v>362</v>
      </c>
      <c r="D78" s="20" t="e" cm="1">
        <f t="array" aca="1" ref="D78" ca="1">INDEX('[1]SAP Customer Data '!$A:$AC,MATCH(بيانات_العملاء4[[#This Row],[رمز شريك الأعمال]],'[1]SAP Customer Data '!$B:$B,0),CELL("col",[1]!Table_Customer_Data[[#Headers],[CardName]]))</f>
        <v>#REF!</v>
      </c>
      <c r="E78" s="20" t="e">
        <f ca="1">IF(بيانات_العملاء4[[#This Row],[حد الائتمان على SAP]]&gt;0,"آجل","نقدى")</f>
        <v>#REF!</v>
      </c>
      <c r="F78" s="17" t="s">
        <v>195</v>
      </c>
      <c r="G78" s="20" t="s">
        <v>53</v>
      </c>
      <c r="H78" s="20" t="s">
        <v>188</v>
      </c>
      <c r="I78" s="20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78" s="20" t="s">
        <v>54</v>
      </c>
      <c r="K78" s="21">
        <v>45491</v>
      </c>
      <c r="L78" s="20" t="s">
        <v>55</v>
      </c>
      <c r="M78" s="20" t="str">
        <f ca="1">IF(AND(بيانات_العملاء4[[#This Row],[السجل التجارى]]="موجود",TODAY()+'[1]Other Data'!$B$23&lt;K78,بيانات_العملاء4[[#This Row],[مطابقة اسم العميل بالاسم بالسجل التجارى]]="مطابق"), "سارى", "يجب اعادة طلبه")</f>
        <v>سارى</v>
      </c>
      <c r="N78" s="22" t="s">
        <v>54</v>
      </c>
      <c r="O78" s="22" t="e" cm="1">
        <f t="array" aca="1" ref="O78" ca="1">INDEX('[1]SAP Customer Data '!A:Z,MATCH(بيانات_العملاء4[[#This Row],[رمز شريك الأعمال]],'[1]SAP Customer Data '!B:B,0),CELL("col",[1]!Table_Customer_Data[[#Headers],[LicTradNum]]))</f>
        <v>#REF!</v>
      </c>
      <c r="P78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8" s="20" t="s">
        <v>54</v>
      </c>
      <c r="R78" s="21">
        <v>45068</v>
      </c>
      <c r="S78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8" s="20" t="s">
        <v>56</v>
      </c>
      <c r="U78" s="23"/>
      <c r="V78" s="17"/>
      <c r="W78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78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78" s="20" t="e" cm="1">
        <f t="array" aca="1" ref="Y78" ca="1">INDEX('[1]SAP Customer Data '!$A:$AC,MATCH(بيانات_العملاء4[[#This Row],[رمز شريك الأعمال]],'[1]SAP Customer Data '!$B:$B,0),CELL("col",[1]!Table_Customer_Data[[#Headers],[CreditLine]]))</f>
        <v>#REF!</v>
      </c>
      <c r="Z78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8" s="20"/>
      <c r="AB7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8" s="20" t="s">
        <v>56</v>
      </c>
      <c r="AD78" s="20"/>
      <c r="AE78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78" s="20" t="s">
        <v>56</v>
      </c>
      <c r="AG78" s="20"/>
      <c r="AH78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8" s="20" t="s">
        <v>56</v>
      </c>
      <c r="AJ78" s="20"/>
      <c r="AK78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8" s="20" t="s">
        <v>56</v>
      </c>
      <c r="AM78" s="21"/>
      <c r="AN78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8" s="20" t="s">
        <v>56</v>
      </c>
      <c r="AP78" s="17"/>
      <c r="AQ78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8" s="20" t="s">
        <v>56</v>
      </c>
      <c r="AS78" s="20"/>
      <c r="AT78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8" s="17" t="e" cm="1">
        <f t="array" aca="1" ref="AU78" ca="1">INDEX('[1]SAP Customer Data '!A:Z,MATCH(بيانات_العملاء4[[#This Row],[رمز شريك الأعمال]],'[1]SAP Customer Data '!B:B,0),CELL("col",[1]!Table_Customer_Data[[#Headers],[CreateDate]]))</f>
        <v>#REF!</v>
      </c>
      <c r="AV78" s="20"/>
      <c r="AW78" s="31" t="s">
        <v>161</v>
      </c>
      <c r="AX78" s="20" t="s">
        <v>77</v>
      </c>
      <c r="AY78" s="20"/>
    </row>
    <row r="79" spans="1:51" x14ac:dyDescent="0.25">
      <c r="A79" s="4" t="e" cm="1">
        <f t="array" aca="1" ref="A79" ca="1">INDEX('[1]SAP Customer Data '!$A:$AC,MATCH(بيانات_العملاء4[[#This Row],[رمز شريك الأعمال]],'[1]SAP Customer Data '!$B:$B,0),CELL("col",[1]!Table_Customer_Data[[#Headers],[GroupName]]))</f>
        <v>#REF!</v>
      </c>
      <c r="B79" s="16" t="s">
        <v>196</v>
      </c>
      <c r="C79" s="51" t="s">
        <v>362</v>
      </c>
      <c r="D79" s="6" t="e" cm="1">
        <f t="array" aca="1" ref="D79" ca="1">INDEX('[1]SAP Customer Data '!$A:$AC,MATCH(بيانات_العملاء4[[#This Row],[رمز شريك الأعمال]],'[1]SAP Customer Data '!$B:$B,0),CELL("col",[1]!Table_Customer_Data[[#Headers],[CardName]]))</f>
        <v>#REF!</v>
      </c>
      <c r="E79" s="6" t="e">
        <f ca="1">IF(بيانات_العملاء4[[#This Row],[حد الائتمان على SAP]]&gt;0,"آجل","نقدى")</f>
        <v>#REF!</v>
      </c>
      <c r="F79" s="6" t="s">
        <v>197</v>
      </c>
      <c r="G79" s="6" t="s">
        <v>53</v>
      </c>
      <c r="H79" s="6" t="s">
        <v>56</v>
      </c>
      <c r="I7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79" s="6" t="s">
        <v>54</v>
      </c>
      <c r="K79" s="7">
        <v>45150</v>
      </c>
      <c r="L79" s="6" t="s">
        <v>55</v>
      </c>
      <c r="M79" s="6" t="str">
        <f ca="1">IF(AND(بيانات_العملاء4[[#This Row],[السجل التجارى]]="موجود",TODAY()+'[1]Other Data'!$B$23&lt;K79,بيانات_العملاء4[[#This Row],[مطابقة اسم العميل بالاسم بالسجل التجارى]]="مطابق"), "سارى", "يجب اعادة طلبه")</f>
        <v>يجب اعادة طلبه</v>
      </c>
      <c r="N79" s="9" t="s">
        <v>54</v>
      </c>
      <c r="O79" s="9" t="e" cm="1">
        <f t="array" aca="1" ref="O79" ca="1">INDEX('[1]SAP Customer Data '!A:Z,MATCH(بيانات_العملاء4[[#This Row],[رمز شريك الأعمال]],'[1]SAP Customer Data '!B:B,0),CELL("col",[1]!Table_Customer_Data[[#Headers],[LicTradNum]]))</f>
        <v>#REF!</v>
      </c>
      <c r="P7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79" s="6" t="s">
        <v>54</v>
      </c>
      <c r="R79" s="7">
        <v>44962</v>
      </c>
      <c r="S7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79" s="6" t="s">
        <v>91</v>
      </c>
      <c r="U79" s="13"/>
      <c r="V79" s="11"/>
      <c r="W7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7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79" s="6" t="e" cm="1">
        <f t="array" aca="1" ref="Y79" ca="1">INDEX('[1]SAP Customer Data '!$A:$AC,MATCH(بيانات_العملاء4[[#This Row],[رمز شريك الأعمال]],'[1]SAP Customer Data '!$B:$B,0),CELL("col",[1]!Table_Customer_Data[[#Headers],[CreditLine]]))</f>
        <v>#REF!</v>
      </c>
      <c r="Z7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79" s="6"/>
      <c r="AB7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79" s="6" t="s">
        <v>54</v>
      </c>
      <c r="AD79" s="11">
        <v>45860</v>
      </c>
      <c r="AE7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79" s="6" t="s">
        <v>56</v>
      </c>
      <c r="AG79" s="6"/>
      <c r="AH7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79" s="6" t="s">
        <v>56</v>
      </c>
      <c r="AJ79" s="6"/>
      <c r="AK7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79" s="6" t="s">
        <v>56</v>
      </c>
      <c r="AM79" s="7"/>
      <c r="AN7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79" s="6" t="s">
        <v>56</v>
      </c>
      <c r="AP79" s="11"/>
      <c r="AQ7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79" s="6" t="s">
        <v>56</v>
      </c>
      <c r="AS79" s="6"/>
      <c r="AT7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79" s="11" t="e" cm="1">
        <f t="array" aca="1" ref="AU79" ca="1">INDEX('[1]SAP Customer Data '!A:Z,MATCH(بيانات_العملاء4[[#This Row],[رمز شريك الأعمال]],'[1]SAP Customer Data '!B:B,0),CELL("col",[1]!Table_Customer_Data[[#Headers],[CreateDate]]))</f>
        <v>#REF!</v>
      </c>
      <c r="AV79" s="6"/>
      <c r="AW79" s="11"/>
      <c r="AX79" s="6" t="s">
        <v>77</v>
      </c>
      <c r="AY79" s="6"/>
    </row>
    <row r="80" spans="1:51" x14ac:dyDescent="0.25">
      <c r="A80" s="4" t="e" cm="1">
        <f t="array" aca="1" ref="A80" ca="1">INDEX('[1]SAP Customer Data '!$A:$AC,MATCH(بيانات_العملاء4[[#This Row],[رمز شريك الأعمال]],'[1]SAP Customer Data '!$B:$B,0),CELL("col",[1]!Table_Customer_Data[[#Headers],[GroupName]]))</f>
        <v>#REF!</v>
      </c>
      <c r="B80" s="16" t="s">
        <v>198</v>
      </c>
      <c r="C80" s="51" t="s">
        <v>362</v>
      </c>
      <c r="D80" s="6" t="e" cm="1">
        <f t="array" aca="1" ref="D80" ca="1">INDEX('[1]SAP Customer Data '!$A:$AC,MATCH(بيانات_العملاء4[[#This Row],[رمز شريك الأعمال]],'[1]SAP Customer Data '!$B:$B,0),CELL("col",[1]!Table_Customer_Data[[#Headers],[CardName]]))</f>
        <v>#REF!</v>
      </c>
      <c r="E80" s="6" t="e">
        <f ca="1">IF(بيانات_العملاء4[[#This Row],[حد الائتمان على SAP]]&gt;0,"آجل","نقدى")</f>
        <v>#REF!</v>
      </c>
      <c r="F80" s="6"/>
      <c r="G80" s="6" t="s">
        <v>64</v>
      </c>
      <c r="H80" s="6" t="s">
        <v>56</v>
      </c>
      <c r="I80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0" s="6" t="s">
        <v>54</v>
      </c>
      <c r="K80" s="7">
        <v>44921</v>
      </c>
      <c r="L80" s="6" t="s">
        <v>55</v>
      </c>
      <c r="M80" s="6" t="str">
        <f ca="1">IF(AND(بيانات_العملاء4[[#This Row],[السجل التجارى]]="موجود",TODAY()+'[1]Other Data'!$B$23&lt;K80,بيانات_العملاء4[[#This Row],[مطابقة اسم العميل بالاسم بالسجل التجارى]]="مطابق"), "سارى", "يجب اعادة طلبه")</f>
        <v>يجب اعادة طلبه</v>
      </c>
      <c r="N80" s="9" t="s">
        <v>54</v>
      </c>
      <c r="O80" s="9" t="e" cm="1">
        <f t="array" aca="1" ref="O80" ca="1">INDEX('[1]SAP Customer Data '!A:Z,MATCH(بيانات_العملاء4[[#This Row],[رمز شريك الأعمال]],'[1]SAP Customer Data '!B:B,0),CELL("col",[1]!Table_Customer_Data[[#Headers],[LicTradNum]]))</f>
        <v>#REF!</v>
      </c>
      <c r="P8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0" s="6" t="s">
        <v>56</v>
      </c>
      <c r="R80" s="7"/>
      <c r="S8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0" s="6" t="s">
        <v>91</v>
      </c>
      <c r="U80" s="13"/>
      <c r="V80" s="11"/>
      <c r="W8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0" s="6" t="e" cm="1">
        <f t="array" aca="1" ref="Y80" ca="1">INDEX('[1]SAP Customer Data '!$A:$AC,MATCH(بيانات_العملاء4[[#This Row],[رمز شريك الأعمال]],'[1]SAP Customer Data '!$B:$B,0),CELL("col",[1]!Table_Customer_Data[[#Headers],[CreditLine]]))</f>
        <v>#REF!</v>
      </c>
      <c r="Z8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0" s="6"/>
      <c r="AB8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0" s="6" t="s">
        <v>56</v>
      </c>
      <c r="AD80" s="6"/>
      <c r="AE8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0" s="6" t="s">
        <v>56</v>
      </c>
      <c r="AG80" s="6"/>
      <c r="AH8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0" s="6" t="s">
        <v>56</v>
      </c>
      <c r="AJ80" s="6"/>
      <c r="AK8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0" s="6" t="s">
        <v>56</v>
      </c>
      <c r="AM80" s="7"/>
      <c r="AN8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0" s="6" t="s">
        <v>56</v>
      </c>
      <c r="AP80" s="11"/>
      <c r="AQ8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0" s="6" t="s">
        <v>56</v>
      </c>
      <c r="AS80" s="6"/>
      <c r="AT8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0" s="11" t="e" cm="1">
        <f t="array" aca="1" ref="AU80" ca="1">INDEX('[1]SAP Customer Data '!A:Z,MATCH(بيانات_العملاء4[[#This Row],[رمز شريك الأعمال]],'[1]SAP Customer Data '!B:B,0),CELL("col",[1]!Table_Customer_Data[[#Headers],[CreateDate]]))</f>
        <v>#REF!</v>
      </c>
      <c r="AV80" s="6"/>
      <c r="AW80" s="11"/>
      <c r="AX80" s="6" t="s">
        <v>77</v>
      </c>
      <c r="AY80" s="6"/>
    </row>
    <row r="81" spans="1:51" x14ac:dyDescent="0.25">
      <c r="A81" s="4" t="e" cm="1">
        <f t="array" aca="1" ref="A81" ca="1">INDEX('[1]SAP Customer Data '!$A:$AC,MATCH(بيانات_العملاء4[[#This Row],[رمز شريك الأعمال]],'[1]SAP Customer Data '!$B:$B,0),CELL("col",[1]!Table_Customer_Data[[#Headers],[GroupName]]))</f>
        <v>#REF!</v>
      </c>
      <c r="B81" s="16" t="s">
        <v>199</v>
      </c>
      <c r="C81" s="51" t="s">
        <v>362</v>
      </c>
      <c r="D81" s="6" t="e" cm="1">
        <f t="array" aca="1" ref="D81" ca="1">INDEX('[1]SAP Customer Data '!$A:$AC,MATCH(بيانات_العملاء4[[#This Row],[رمز شريك الأعمال]],'[1]SAP Customer Data '!$B:$B,0),CELL("col",[1]!Table_Customer_Data[[#Headers],[CardName]]))</f>
        <v>#REF!</v>
      </c>
      <c r="E81" s="6" t="e">
        <f ca="1">IF(بيانات_العملاء4[[#This Row],[حد الائتمان على SAP]]&gt;0,"آجل","نقدى")</f>
        <v>#REF!</v>
      </c>
      <c r="F81" s="6"/>
      <c r="G81" s="6" t="s">
        <v>64</v>
      </c>
      <c r="H81" s="6" t="s">
        <v>54</v>
      </c>
      <c r="I8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81" s="6" t="s">
        <v>54</v>
      </c>
      <c r="K81" s="7">
        <v>45172</v>
      </c>
      <c r="L81" s="6" t="s">
        <v>55</v>
      </c>
      <c r="M81" s="6" t="str">
        <f ca="1">IF(AND(بيانات_العملاء4[[#This Row],[السجل التجارى]]="موجود",TODAY()+'[1]Other Data'!$B$23&lt;K81,بيانات_العملاء4[[#This Row],[مطابقة اسم العميل بالاسم بالسجل التجارى]]="مطابق"), "سارى", "يجب اعادة طلبه")</f>
        <v>يجب اعادة طلبه</v>
      </c>
      <c r="N81" s="9" t="s">
        <v>54</v>
      </c>
      <c r="O81" s="9" t="e" cm="1">
        <f t="array" aca="1" ref="O81" ca="1">INDEX('[1]SAP Customer Data '!A:Z,MATCH(بيانات_العملاء4[[#This Row],[رمز شريك الأعمال]],'[1]SAP Customer Data '!B:B,0),CELL("col",[1]!Table_Customer_Data[[#Headers],[LicTradNum]]))</f>
        <v>#REF!</v>
      </c>
      <c r="P8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1" s="6" t="s">
        <v>54</v>
      </c>
      <c r="R81" s="7">
        <v>44898</v>
      </c>
      <c r="S8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1" s="6" t="s">
        <v>54</v>
      </c>
      <c r="U81" s="13">
        <v>500000</v>
      </c>
      <c r="V81" s="11">
        <v>44874</v>
      </c>
      <c r="W81" s="11">
        <f>IF(بيانات_العملاء4[[#This Row],[تاريخ انشاء سند الامر او الاستثناء]]="","",بيانات_العملاء4[[#This Row],[تاريخ انشاء سند الامر او الاستثناء]]+365*3)</f>
        <v>45969</v>
      </c>
      <c r="X8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250000</v>
      </c>
      <c r="Y81" s="6" t="e" cm="1">
        <f t="array" aca="1" ref="Y81" ca="1">INDEX('[1]SAP Customer Data '!$A:$AC,MATCH(بيانات_العملاء4[[#This Row],[رمز شريك الأعمال]],'[1]SAP Customer Data '!$B:$B,0),CELL("col",[1]!Table_Customer_Data[[#Headers],[CreditLine]]))</f>
        <v>#REF!</v>
      </c>
      <c r="Z8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1" s="6" t="s">
        <v>55</v>
      </c>
      <c r="AB8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1" s="6" t="s">
        <v>56</v>
      </c>
      <c r="AD81" s="6"/>
      <c r="AE8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1" s="6" t="s">
        <v>56</v>
      </c>
      <c r="AG81" s="6"/>
      <c r="AH8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1" s="6" t="s">
        <v>56</v>
      </c>
      <c r="AJ81" s="6"/>
      <c r="AK8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1" s="6" t="s">
        <v>56</v>
      </c>
      <c r="AM81" s="7"/>
      <c r="AN8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1" s="6" t="s">
        <v>54</v>
      </c>
      <c r="AP81" s="11">
        <v>45055</v>
      </c>
      <c r="AQ8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1" s="6" t="s">
        <v>56</v>
      </c>
      <c r="AS81" s="6"/>
      <c r="AT8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1" s="11" t="e" cm="1">
        <f t="array" aca="1" ref="AU81" ca="1">INDEX('[1]SAP Customer Data '!A:Z,MATCH(بيانات_العملاء4[[#This Row],[رمز شريك الأعمال]],'[1]SAP Customer Data '!B:B,0),CELL("col",[1]!Table_Customer_Data[[#Headers],[CreateDate]]))</f>
        <v>#REF!</v>
      </c>
      <c r="AV81" s="6"/>
      <c r="AW81" s="17" t="s">
        <v>200</v>
      </c>
      <c r="AX81" s="6" t="s">
        <v>77</v>
      </c>
      <c r="AY81" s="6"/>
    </row>
    <row r="82" spans="1:51" x14ac:dyDescent="0.25">
      <c r="A82" s="4" t="e" cm="1">
        <f t="array" aca="1" ref="A82" ca="1">INDEX('[1]SAP Customer Data '!$A:$AC,MATCH(بيانات_العملاء4[[#This Row],[رمز شريك الأعمال]],'[1]SAP Customer Data '!$B:$B,0),CELL("col",[1]!Table_Customer_Data[[#Headers],[GroupName]]))</f>
        <v>#REF!</v>
      </c>
      <c r="B82" s="16" t="s">
        <v>201</v>
      </c>
      <c r="C82" s="51" t="s">
        <v>362</v>
      </c>
      <c r="D82" s="6" t="e" cm="1">
        <f t="array" aca="1" ref="D82" ca="1">INDEX('[1]SAP Customer Data '!$A:$AC,MATCH(بيانات_العملاء4[[#This Row],[رمز شريك الأعمال]],'[1]SAP Customer Data '!$B:$B,0),CELL("col",[1]!Table_Customer_Data[[#Headers],[CardName]]))</f>
        <v>#REF!</v>
      </c>
      <c r="E82" s="6" t="e">
        <f ca="1">IF(بيانات_العملاء4[[#This Row],[حد الائتمان على SAP]]&gt;0,"آجل","نقدى")</f>
        <v>#REF!</v>
      </c>
      <c r="F82" s="6"/>
      <c r="G82" s="6" t="s">
        <v>147</v>
      </c>
      <c r="H82" s="6" t="s">
        <v>56</v>
      </c>
      <c r="I8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2" s="6" t="s">
        <v>56</v>
      </c>
      <c r="K82" s="7"/>
      <c r="L82" s="6"/>
      <c r="M82" s="6" t="str">
        <f ca="1">IF(AND(بيانات_العملاء4[[#This Row],[السجل التجارى]]="موجود",TODAY()+'[1]Other Data'!$B$23&lt;K82,بيانات_العملاء4[[#This Row],[مطابقة اسم العميل بالاسم بالسجل التجارى]]="مطابق"), "سارى", "يجب اعادة طلبه")</f>
        <v>يجب اعادة طلبه</v>
      </c>
      <c r="N82" s="9" t="s">
        <v>54</v>
      </c>
      <c r="O82" s="9" t="e" cm="1">
        <f t="array" aca="1" ref="O82" ca="1">INDEX('[1]SAP Customer Data '!A:Z,MATCH(بيانات_العملاء4[[#This Row],[رمز شريك الأعمال]],'[1]SAP Customer Data '!B:B,0),CELL("col",[1]!Table_Customer_Data[[#Headers],[LicTradNum]]))</f>
        <v>#REF!</v>
      </c>
      <c r="P8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2" s="6" t="s">
        <v>54</v>
      </c>
      <c r="R82" s="7">
        <v>44990</v>
      </c>
      <c r="S8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2" s="6" t="s">
        <v>91</v>
      </c>
      <c r="U82" s="13"/>
      <c r="V82" s="11"/>
      <c r="W8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2" s="6" t="e" cm="1">
        <f t="array" aca="1" ref="Y82" ca="1">INDEX('[1]SAP Customer Data '!$A:$AC,MATCH(بيانات_العملاء4[[#This Row],[رمز شريك الأعمال]],'[1]SAP Customer Data '!$B:$B,0),CELL("col",[1]!Table_Customer_Data[[#Headers],[CreditLine]]))</f>
        <v>#REF!</v>
      </c>
      <c r="Z8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2" s="6"/>
      <c r="AB8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2" s="6" t="s">
        <v>56</v>
      </c>
      <c r="AD82" s="6"/>
      <c r="AE8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2" s="6" t="s">
        <v>56</v>
      </c>
      <c r="AG82" s="6"/>
      <c r="AH8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2" s="6" t="s">
        <v>56</v>
      </c>
      <c r="AJ82" s="6"/>
      <c r="AK8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2" s="6" t="s">
        <v>56</v>
      </c>
      <c r="AM82" s="7"/>
      <c r="AN8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2" s="6" t="s">
        <v>56</v>
      </c>
      <c r="AP82" s="11"/>
      <c r="AQ8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2" s="6" t="s">
        <v>56</v>
      </c>
      <c r="AS82" s="6"/>
      <c r="AT8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2" s="11" t="e" cm="1">
        <f t="array" aca="1" ref="AU82" ca="1">INDEX('[1]SAP Customer Data '!A:Z,MATCH(بيانات_العملاء4[[#This Row],[رمز شريك الأعمال]],'[1]SAP Customer Data '!B:B,0),CELL("col",[1]!Table_Customer_Data[[#Headers],[CreateDate]]))</f>
        <v>#REF!</v>
      </c>
      <c r="AV82" s="6"/>
      <c r="AW82" s="11" t="s">
        <v>148</v>
      </c>
      <c r="AX82" s="6" t="s">
        <v>77</v>
      </c>
      <c r="AY82" s="6"/>
    </row>
    <row r="83" spans="1:51" x14ac:dyDescent="0.25">
      <c r="A83" s="4" t="e" cm="1">
        <f t="array" aca="1" ref="A83" ca="1">INDEX('[1]SAP Customer Data '!$A:$AC,MATCH(بيانات_العملاء4[[#This Row],[رمز شريك الأعمال]],'[1]SAP Customer Data '!$B:$B,0),CELL("col",[1]!Table_Customer_Data[[#Headers],[GroupName]]))</f>
        <v>#REF!</v>
      </c>
      <c r="B83" s="16" t="s">
        <v>202</v>
      </c>
      <c r="C83" s="51" t="s">
        <v>362</v>
      </c>
      <c r="D83" s="6" t="e" cm="1">
        <f t="array" aca="1" ref="D83" ca="1">INDEX('[1]SAP Customer Data '!$A:$AC,MATCH(بيانات_العملاء4[[#This Row],[رمز شريك الأعمال]],'[1]SAP Customer Data '!$B:$B,0),CELL("col",[1]!Table_Customer_Data[[#Headers],[CardName]]))</f>
        <v>#REF!</v>
      </c>
      <c r="E83" s="6" t="e">
        <f ca="1">IF(بيانات_العملاء4[[#This Row],[حد الائتمان على SAP]]&gt;0,"آجل","نقدى")</f>
        <v>#REF!</v>
      </c>
      <c r="F83" s="6" t="s">
        <v>203</v>
      </c>
      <c r="G83" s="6" t="s">
        <v>53</v>
      </c>
      <c r="H83" s="6" t="s">
        <v>56</v>
      </c>
      <c r="I83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3" s="6" t="s">
        <v>54</v>
      </c>
      <c r="K83" s="7">
        <v>44592</v>
      </c>
      <c r="L83" s="6" t="s">
        <v>55</v>
      </c>
      <c r="M83" s="6" t="str">
        <f ca="1">IF(AND(بيانات_العملاء4[[#This Row],[السجل التجارى]]="موجود",TODAY()+'[1]Other Data'!$B$23&lt;K83,بيانات_العملاء4[[#This Row],[مطابقة اسم العميل بالاسم بالسجل التجارى]]="مطابق"), "سارى", "يجب اعادة طلبه")</f>
        <v>يجب اعادة طلبه</v>
      </c>
      <c r="N83" s="9" t="s">
        <v>54</v>
      </c>
      <c r="O83" s="9" t="e" cm="1">
        <f t="array" aca="1" ref="O83" ca="1">INDEX('[1]SAP Customer Data '!A:Z,MATCH(بيانات_العملاء4[[#This Row],[رمز شريك الأعمال]],'[1]SAP Customer Data '!B:B,0),CELL("col",[1]!Table_Customer_Data[[#Headers],[LicTradNum]]))</f>
        <v>#REF!</v>
      </c>
      <c r="P8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3" s="6" t="s">
        <v>54</v>
      </c>
      <c r="R83" s="7">
        <v>46069</v>
      </c>
      <c r="S8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83" s="6" t="s">
        <v>91</v>
      </c>
      <c r="U83" s="13"/>
      <c r="V83" s="11"/>
      <c r="W8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3" s="6" t="e" cm="1">
        <f t="array" aca="1" ref="Y83" ca="1">INDEX('[1]SAP Customer Data '!$A:$AC,MATCH(بيانات_العملاء4[[#This Row],[رمز شريك الأعمال]],'[1]SAP Customer Data '!$B:$B,0),CELL("col",[1]!Table_Customer_Data[[#Headers],[CreditLine]]))</f>
        <v>#REF!</v>
      </c>
      <c r="Z8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3" s="6"/>
      <c r="AB8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3" s="6" t="s">
        <v>56</v>
      </c>
      <c r="AD83" s="6"/>
      <c r="AE8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3" s="6" t="s">
        <v>56</v>
      </c>
      <c r="AG83" s="6"/>
      <c r="AH8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3" s="6" t="s">
        <v>56</v>
      </c>
      <c r="AJ83" s="6"/>
      <c r="AK8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3" s="6" t="s">
        <v>56</v>
      </c>
      <c r="AM83" s="7"/>
      <c r="AN8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3" s="6" t="s">
        <v>56</v>
      </c>
      <c r="AP83" s="11"/>
      <c r="AQ8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3" s="6" t="s">
        <v>56</v>
      </c>
      <c r="AS83" s="6"/>
      <c r="AT8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3" s="11" t="e" cm="1">
        <f t="array" aca="1" ref="AU83" ca="1">INDEX('[1]SAP Customer Data '!A:Z,MATCH(بيانات_العملاء4[[#This Row],[رمز شريك الأعمال]],'[1]SAP Customer Data '!B:B,0),CELL("col",[1]!Table_Customer_Data[[#Headers],[CreateDate]]))</f>
        <v>#REF!</v>
      </c>
      <c r="AV83" s="6"/>
      <c r="AW83" s="11"/>
      <c r="AX83" s="6" t="s">
        <v>77</v>
      </c>
      <c r="AY83" s="6"/>
    </row>
    <row r="84" spans="1:51" x14ac:dyDescent="0.25">
      <c r="A84" s="4" t="e" cm="1">
        <f t="array" aca="1" ref="A84" ca="1">INDEX('[1]SAP Customer Data '!$A:$AC,MATCH(بيانات_العملاء4[[#This Row],[رمز شريك الأعمال]],'[1]SAP Customer Data '!$B:$B,0),CELL("col",[1]!Table_Customer_Data[[#Headers],[GroupName]]))</f>
        <v>#REF!</v>
      </c>
      <c r="B84" s="16" t="s">
        <v>204</v>
      </c>
      <c r="C84" s="51" t="s">
        <v>362</v>
      </c>
      <c r="D84" s="6" t="e" cm="1">
        <f t="array" aca="1" ref="D84" ca="1">INDEX('[1]SAP Customer Data '!$A:$AC,MATCH(بيانات_العملاء4[[#This Row],[رمز شريك الأعمال]],'[1]SAP Customer Data '!$B:$B,0),CELL("col",[1]!Table_Customer_Data[[#Headers],[CardName]]))</f>
        <v>#REF!</v>
      </c>
      <c r="E84" s="6" t="e">
        <f ca="1">IF(بيانات_العملاء4[[#This Row],[حد الائتمان على SAP]]&gt;0,"آجل","نقدى")</f>
        <v>#REF!</v>
      </c>
      <c r="F84" s="6" t="s">
        <v>205</v>
      </c>
      <c r="G84" s="6" t="s">
        <v>53</v>
      </c>
      <c r="H84" s="6" t="s">
        <v>56</v>
      </c>
      <c r="I8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4" s="6" t="s">
        <v>54</v>
      </c>
      <c r="K84" s="7">
        <v>45840</v>
      </c>
      <c r="L84" s="6" t="s">
        <v>55</v>
      </c>
      <c r="M84" s="6" t="str">
        <f ca="1">IF(AND(بيانات_العملاء4[[#This Row],[السجل التجارى]]="موجود",TODAY()+'[1]Other Data'!$B$23&lt;K84,بيانات_العملاء4[[#This Row],[مطابقة اسم العميل بالاسم بالسجل التجارى]]="مطابق"), "سارى", "يجب اعادة طلبه")</f>
        <v>سارى</v>
      </c>
      <c r="N84" s="9" t="s">
        <v>54</v>
      </c>
      <c r="O84" s="9" t="e" cm="1">
        <f t="array" aca="1" ref="O84" ca="1">INDEX('[1]SAP Customer Data '!A:Z,MATCH(بيانات_العملاء4[[#This Row],[رمز شريك الأعمال]],'[1]SAP Customer Data '!B:B,0),CELL("col",[1]!Table_Customer_Data[[#Headers],[LicTradNum]]))</f>
        <v>#REF!</v>
      </c>
      <c r="P8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4" s="6" t="s">
        <v>54</v>
      </c>
      <c r="R84" s="7">
        <v>45908</v>
      </c>
      <c r="S8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84" s="6" t="s">
        <v>91</v>
      </c>
      <c r="U84" s="13"/>
      <c r="V84" s="11"/>
      <c r="W8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4" s="6" t="e" cm="1">
        <f t="array" aca="1" ref="Y84" ca="1">INDEX('[1]SAP Customer Data '!$A:$AC,MATCH(بيانات_العملاء4[[#This Row],[رمز شريك الأعمال]],'[1]SAP Customer Data '!$B:$B,0),CELL("col",[1]!Table_Customer_Data[[#Headers],[CreditLine]]))</f>
        <v>#REF!</v>
      </c>
      <c r="Z8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4" s="6"/>
      <c r="AB8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4" s="6" t="s">
        <v>56</v>
      </c>
      <c r="AD84" s="6"/>
      <c r="AE8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4" s="6" t="s">
        <v>56</v>
      </c>
      <c r="AG84" s="6"/>
      <c r="AH8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4" s="6" t="s">
        <v>56</v>
      </c>
      <c r="AJ84" s="6"/>
      <c r="AK8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4" s="6" t="s">
        <v>56</v>
      </c>
      <c r="AM84" s="7"/>
      <c r="AN8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4" s="6" t="s">
        <v>56</v>
      </c>
      <c r="AP84" s="11"/>
      <c r="AQ8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4" s="6" t="s">
        <v>56</v>
      </c>
      <c r="AS84" s="6"/>
      <c r="AT8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4" s="11" t="e" cm="1">
        <f t="array" aca="1" ref="AU84" ca="1">INDEX('[1]SAP Customer Data '!A:Z,MATCH(بيانات_العملاء4[[#This Row],[رمز شريك الأعمال]],'[1]SAP Customer Data '!B:B,0),CELL("col",[1]!Table_Customer_Data[[#Headers],[CreateDate]]))</f>
        <v>#REF!</v>
      </c>
      <c r="AV84" s="6"/>
      <c r="AW84" s="11"/>
      <c r="AX84" s="6" t="s">
        <v>77</v>
      </c>
      <c r="AY84" s="6"/>
    </row>
    <row r="85" spans="1:51" s="25" customFormat="1" x14ac:dyDescent="0.25">
      <c r="A85" s="18" t="e" cm="1">
        <f t="array" aca="1" ref="A85" ca="1">INDEX('[1]SAP Customer Data '!$A:$AC,MATCH(بيانات_العملاء4[[#This Row],[رمز شريك الأعمال]],'[1]SAP Customer Data '!$B:$B,0),CELL("col",[1]!Table_Customer_Data[[#Headers],[GroupName]]))</f>
        <v>#REF!</v>
      </c>
      <c r="B85" s="19" t="s">
        <v>206</v>
      </c>
      <c r="C85" s="51" t="s">
        <v>362</v>
      </c>
      <c r="D85" s="20" t="e" cm="1">
        <f t="array" aca="1" ref="D85" ca="1">INDEX('[1]SAP Customer Data '!$A:$AC,MATCH(بيانات_العملاء4[[#This Row],[رمز شريك الأعمال]],'[1]SAP Customer Data '!$B:$B,0),CELL("col",[1]!Table_Customer_Data[[#Headers],[CardName]]))</f>
        <v>#REF!</v>
      </c>
      <c r="E85" s="20" t="e">
        <f ca="1">IF(بيانات_العملاء4[[#This Row],[حد الائتمان على SAP]]&gt;0,"آجل","نقدى")</f>
        <v>#REF!</v>
      </c>
      <c r="F85" s="20" t="s">
        <v>207</v>
      </c>
      <c r="G85" s="20" t="s">
        <v>53</v>
      </c>
      <c r="H85" s="20" t="s">
        <v>54</v>
      </c>
      <c r="I85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85" s="20" t="s">
        <v>54</v>
      </c>
      <c r="K85" s="21">
        <v>45347</v>
      </c>
      <c r="L85" s="20" t="s">
        <v>55</v>
      </c>
      <c r="M85" s="20" t="str">
        <f ca="1">IF(AND(بيانات_العملاء4[[#This Row],[السجل التجارى]]="موجود",TODAY()+'[1]Other Data'!$B$23&lt;K85,بيانات_العملاء4[[#This Row],[مطابقة اسم العميل بالاسم بالسجل التجارى]]="مطابق"), "سارى", "يجب اعادة طلبه")</f>
        <v>سارى</v>
      </c>
      <c r="N85" s="22" t="s">
        <v>54</v>
      </c>
      <c r="O85" s="22" t="e" cm="1">
        <f t="array" aca="1" ref="O85" ca="1">INDEX('[1]SAP Customer Data '!A:Z,MATCH(بيانات_العملاء4[[#This Row],[رمز شريك الأعمال]],'[1]SAP Customer Data '!B:B,0),CELL("col",[1]!Table_Customer_Data[[#Headers],[LicTradNum]]))</f>
        <v>#REF!</v>
      </c>
      <c r="P85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5" s="20" t="s">
        <v>54</v>
      </c>
      <c r="R85" s="21">
        <v>44954</v>
      </c>
      <c r="S85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5" s="20" t="s">
        <v>54</v>
      </c>
      <c r="U85" s="23">
        <v>25000</v>
      </c>
      <c r="V85" s="17">
        <v>44885</v>
      </c>
      <c r="W85" s="17">
        <f>IF(بيانات_العملاء4[[#This Row],[تاريخ انشاء سند الامر او الاستثناء]]="","",بيانات_العملاء4[[#This Row],[تاريخ انشاء سند الامر او الاستثناء]]+365*3)</f>
        <v>45980</v>
      </c>
      <c r="X85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12500</v>
      </c>
      <c r="Y85" s="20" t="e" cm="1">
        <f t="array" aca="1" ref="Y85" ca="1">INDEX('[1]SAP Customer Data '!$A:$AC,MATCH(بيانات_العملاء4[[#This Row],[رمز شريك الأعمال]],'[1]SAP Customer Data '!$B:$B,0),CELL("col",[1]!Table_Customer_Data[[#Headers],[CreditLine]]))</f>
        <v>#REF!</v>
      </c>
      <c r="Z85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5" s="20" t="s">
        <v>65</v>
      </c>
      <c r="AB8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5" s="20" t="s">
        <v>54</v>
      </c>
      <c r="AD85" s="17">
        <v>46508</v>
      </c>
      <c r="AE85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85" s="20" t="s">
        <v>54</v>
      </c>
      <c r="AG85" s="17">
        <v>46508</v>
      </c>
      <c r="AH85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85" s="20" t="s">
        <v>54</v>
      </c>
      <c r="AJ85" s="20"/>
      <c r="AK85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5" s="20" t="s">
        <v>56</v>
      </c>
      <c r="AM85" s="21"/>
      <c r="AN85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5" s="20" t="s">
        <v>54</v>
      </c>
      <c r="AP85" s="17">
        <v>44278</v>
      </c>
      <c r="AQ85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5" s="20" t="s">
        <v>56</v>
      </c>
      <c r="AS85" s="20"/>
      <c r="AT85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5" s="17" t="e" cm="1">
        <f t="array" aca="1" ref="AU85" ca="1">INDEX('[1]SAP Customer Data '!A:Z,MATCH(بيانات_العملاء4[[#This Row],[رمز شريك الأعمال]],'[1]SAP Customer Data '!B:B,0),CELL("col",[1]!Table_Customer_Data[[#Headers],[CreateDate]]))</f>
        <v>#REF!</v>
      </c>
      <c r="AV85" s="20"/>
      <c r="AW85" s="17" t="s">
        <v>117</v>
      </c>
      <c r="AX85" s="20" t="s">
        <v>77</v>
      </c>
      <c r="AY85" s="20"/>
    </row>
    <row r="86" spans="1:51" x14ac:dyDescent="0.25">
      <c r="A86" s="4" t="e" cm="1">
        <f t="array" aca="1" ref="A86" ca="1">INDEX('[1]SAP Customer Data '!$A:$AC,MATCH(بيانات_العملاء4[[#This Row],[رمز شريك الأعمال]],'[1]SAP Customer Data '!$B:$B,0),CELL("col",[1]!Table_Customer_Data[[#Headers],[GroupName]]))</f>
        <v>#REF!</v>
      </c>
      <c r="B86" s="16" t="s">
        <v>208</v>
      </c>
      <c r="C86" s="51" t="s">
        <v>362</v>
      </c>
      <c r="D86" s="6" t="e" cm="1">
        <f t="array" aca="1" ref="D86" ca="1">INDEX('[1]SAP Customer Data '!$A:$AC,MATCH(بيانات_العملاء4[[#This Row],[رمز شريك الأعمال]],'[1]SAP Customer Data '!$B:$B,0),CELL("col",[1]!Table_Customer_Data[[#Headers],[CardName]]))</f>
        <v>#REF!</v>
      </c>
      <c r="E86" s="6" t="e">
        <f ca="1">IF(بيانات_العملاء4[[#This Row],[حد الائتمان على SAP]]&gt;0,"آجل","نقدى")</f>
        <v>#REF!</v>
      </c>
      <c r="F86" s="6" t="s">
        <v>209</v>
      </c>
      <c r="G86" s="6" t="s">
        <v>53</v>
      </c>
      <c r="H86" s="6" t="s">
        <v>56</v>
      </c>
      <c r="I8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6" s="6" t="s">
        <v>54</v>
      </c>
      <c r="K86" s="7">
        <v>44590</v>
      </c>
      <c r="L86" s="6" t="s">
        <v>55</v>
      </c>
      <c r="M86" s="6" t="str">
        <f ca="1">IF(AND(بيانات_العملاء4[[#This Row],[السجل التجارى]]="موجود",TODAY()+'[1]Other Data'!$B$23&lt;K86,بيانات_العملاء4[[#This Row],[مطابقة اسم العميل بالاسم بالسجل التجارى]]="مطابق"), "سارى", "يجب اعادة طلبه")</f>
        <v>يجب اعادة طلبه</v>
      </c>
      <c r="N86" s="9" t="s">
        <v>54</v>
      </c>
      <c r="O86" s="9" t="e" cm="1">
        <f t="array" aca="1" ref="O86" ca="1">INDEX('[1]SAP Customer Data '!A:Z,MATCH(بيانات_العملاء4[[#This Row],[رمز شريك الأعمال]],'[1]SAP Customer Data '!B:B,0),CELL("col",[1]!Table_Customer_Data[[#Headers],[LicTradNum]]))</f>
        <v>#REF!</v>
      </c>
      <c r="P8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6" s="6" t="s">
        <v>54</v>
      </c>
      <c r="R86" s="7">
        <v>46149</v>
      </c>
      <c r="S8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86" s="6" t="s">
        <v>91</v>
      </c>
      <c r="U86" s="13"/>
      <c r="V86" s="11"/>
      <c r="W8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6" s="6" t="e" cm="1">
        <f t="array" aca="1" ref="Y86" ca="1">INDEX('[1]SAP Customer Data '!$A:$AC,MATCH(بيانات_العملاء4[[#This Row],[رمز شريك الأعمال]],'[1]SAP Customer Data '!$B:$B,0),CELL("col",[1]!Table_Customer_Data[[#Headers],[CreditLine]]))</f>
        <v>#REF!</v>
      </c>
      <c r="Z8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6" s="6"/>
      <c r="AB8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6" s="6" t="s">
        <v>56</v>
      </c>
      <c r="AD86" s="6"/>
      <c r="AE8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6" s="6"/>
      <c r="AG86" s="6"/>
      <c r="AH8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6" s="6"/>
      <c r="AJ86" s="6"/>
      <c r="AK8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6" s="6"/>
      <c r="AM86" s="7"/>
      <c r="AN8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6" s="6" t="s">
        <v>54</v>
      </c>
      <c r="AP86" s="11"/>
      <c r="AQ8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6" s="6"/>
      <c r="AS86" s="6"/>
      <c r="AT8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6" s="11" t="e" cm="1">
        <f t="array" aca="1" ref="AU86" ca="1">INDEX('[1]SAP Customer Data '!A:Z,MATCH(بيانات_العملاء4[[#This Row],[رمز شريك الأعمال]],'[1]SAP Customer Data '!B:B,0),CELL("col",[1]!Table_Customer_Data[[#Headers],[CreateDate]]))</f>
        <v>#REF!</v>
      </c>
      <c r="AV86" s="6"/>
      <c r="AW86" s="11"/>
      <c r="AX86" s="6" t="s">
        <v>77</v>
      </c>
      <c r="AY86" s="6"/>
    </row>
    <row r="87" spans="1:51" x14ac:dyDescent="0.25">
      <c r="A87" s="4" t="e" cm="1">
        <f t="array" aca="1" ref="A87" ca="1">INDEX('[1]SAP Customer Data '!$A:$AC,MATCH(بيانات_العملاء4[[#This Row],[رمز شريك الأعمال]],'[1]SAP Customer Data '!$B:$B,0),CELL("col",[1]!Table_Customer_Data[[#Headers],[GroupName]]))</f>
        <v>#REF!</v>
      </c>
      <c r="B87" s="16" t="s">
        <v>210</v>
      </c>
      <c r="C87" s="51" t="s">
        <v>362</v>
      </c>
      <c r="D87" s="6" t="e" cm="1">
        <f t="array" aca="1" ref="D87" ca="1">INDEX('[1]SAP Customer Data '!$A:$AC,MATCH(بيانات_العملاء4[[#This Row],[رمز شريك الأعمال]],'[1]SAP Customer Data '!$B:$B,0),CELL("col",[1]!Table_Customer_Data[[#Headers],[CardName]]))</f>
        <v>#REF!</v>
      </c>
      <c r="E87" s="6" t="e">
        <f ca="1">IF(بيانات_العملاء4[[#This Row],[حد الائتمان على SAP]]&gt;0,"آجل","نقدى")</f>
        <v>#REF!</v>
      </c>
      <c r="F87" s="6" t="s">
        <v>211</v>
      </c>
      <c r="G87" s="6" t="s">
        <v>53</v>
      </c>
      <c r="H87" s="6" t="s">
        <v>56</v>
      </c>
      <c r="I8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87" s="6" t="s">
        <v>54</v>
      </c>
      <c r="K87" s="7">
        <v>45146</v>
      </c>
      <c r="L87" s="6" t="s">
        <v>55</v>
      </c>
      <c r="M87" s="6" t="str">
        <f ca="1">IF(AND(بيانات_العملاء4[[#This Row],[السجل التجارى]]="موجود",TODAY()+'[1]Other Data'!$B$23&lt;K87,بيانات_العملاء4[[#This Row],[مطابقة اسم العميل بالاسم بالسجل التجارى]]="مطابق"), "سارى", "يجب اعادة طلبه")</f>
        <v>يجب اعادة طلبه</v>
      </c>
      <c r="N87" s="9" t="s">
        <v>54</v>
      </c>
      <c r="O87" s="9" t="e" cm="1">
        <f t="array" aca="1" ref="O87" ca="1">INDEX('[1]SAP Customer Data '!A:Z,MATCH(بيانات_العملاء4[[#This Row],[رمز شريك الأعمال]],'[1]SAP Customer Data '!B:B,0),CELL("col",[1]!Table_Customer_Data[[#Headers],[LicTradNum]]))</f>
        <v>#REF!</v>
      </c>
      <c r="P8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7" s="6" t="s">
        <v>56</v>
      </c>
      <c r="R87" s="7"/>
      <c r="S8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7" s="6" t="s">
        <v>91</v>
      </c>
      <c r="U87" s="13"/>
      <c r="V87" s="11"/>
      <c r="W8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8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87" s="6" t="e" cm="1">
        <f t="array" aca="1" ref="Y87" ca="1">INDEX('[1]SAP Customer Data '!$A:$AC,MATCH(بيانات_العملاء4[[#This Row],[رمز شريك الأعمال]],'[1]SAP Customer Data '!$B:$B,0),CELL("col",[1]!Table_Customer_Data[[#Headers],[CreditLine]]))</f>
        <v>#REF!</v>
      </c>
      <c r="Z8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7" s="6"/>
      <c r="AB8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7" s="6" t="s">
        <v>56</v>
      </c>
      <c r="AD87" s="6"/>
      <c r="AE8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7" s="6" t="s">
        <v>56</v>
      </c>
      <c r="AG87" s="6"/>
      <c r="AH8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87" s="6" t="s">
        <v>56</v>
      </c>
      <c r="AJ87" s="6"/>
      <c r="AK8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7" s="6" t="s">
        <v>56</v>
      </c>
      <c r="AM87" s="7"/>
      <c r="AN8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7" s="6" t="s">
        <v>56</v>
      </c>
      <c r="AP87" s="11"/>
      <c r="AQ8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7" s="6" t="s">
        <v>56</v>
      </c>
      <c r="AS87" s="6"/>
      <c r="AT8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7" s="11" t="e" cm="1">
        <f t="array" aca="1" ref="AU87" ca="1">INDEX('[1]SAP Customer Data '!A:Z,MATCH(بيانات_العملاء4[[#This Row],[رمز شريك الأعمال]],'[1]SAP Customer Data '!B:B,0),CELL("col",[1]!Table_Customer_Data[[#Headers],[CreateDate]]))</f>
        <v>#REF!</v>
      </c>
      <c r="AV87" s="6"/>
      <c r="AW87" s="11"/>
      <c r="AX87" s="6" t="s">
        <v>77</v>
      </c>
      <c r="AY87" s="6"/>
    </row>
    <row r="88" spans="1:51" s="25" customFormat="1" x14ac:dyDescent="0.25">
      <c r="A88" s="18" t="e" cm="1">
        <f t="array" aca="1" ref="A88" ca="1">INDEX('[1]SAP Customer Data '!$A:$AC,MATCH(بيانات_العملاء4[[#This Row],[رمز شريك الأعمال]],'[1]SAP Customer Data '!$B:$B,0),CELL("col",[1]!Table_Customer_Data[[#Headers],[GroupName]]))</f>
        <v>#REF!</v>
      </c>
      <c r="B88" s="19" t="s">
        <v>212</v>
      </c>
      <c r="C88" s="51" t="s">
        <v>362</v>
      </c>
      <c r="D88" s="20" t="e" cm="1">
        <f t="array" aca="1" ref="D88" ca="1">INDEX('[1]SAP Customer Data '!$A:$AC,MATCH(بيانات_العملاء4[[#This Row],[رمز شريك الأعمال]],'[1]SAP Customer Data '!$B:$B,0),CELL("col",[1]!Table_Customer_Data[[#Headers],[CardName]]))</f>
        <v>#REF!</v>
      </c>
      <c r="E88" s="20" t="e">
        <f ca="1">IF(بيانات_العملاء4[[#This Row],[حد الائتمان على SAP]]&gt;0,"آجل","نقدى")</f>
        <v>#REF!</v>
      </c>
      <c r="F88" s="20"/>
      <c r="G88" s="20" t="s">
        <v>64</v>
      </c>
      <c r="H88" s="20" t="s">
        <v>54</v>
      </c>
      <c r="I88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88" s="20" t="s">
        <v>54</v>
      </c>
      <c r="K88" s="21">
        <v>45366</v>
      </c>
      <c r="L88" s="20" t="s">
        <v>55</v>
      </c>
      <c r="M88" s="20" t="str">
        <f ca="1">IF(AND(بيانات_العملاء4[[#This Row],[السجل التجارى]]="موجود",TODAY()+'[1]Other Data'!$B$23&lt;K88,بيانات_العملاء4[[#This Row],[مطابقة اسم العميل بالاسم بالسجل التجارى]]="مطابق"), "سارى", "يجب اعادة طلبه")</f>
        <v>سارى</v>
      </c>
      <c r="N88" s="22" t="s">
        <v>54</v>
      </c>
      <c r="O88" s="22" t="e" cm="1">
        <f t="array" aca="1" ref="O88" ca="1">INDEX('[1]SAP Customer Data '!A:Z,MATCH(بيانات_العملاء4[[#This Row],[رمز شريك الأعمال]],'[1]SAP Customer Data '!B:B,0),CELL("col",[1]!Table_Customer_Data[[#Headers],[LicTradNum]]))</f>
        <v>#REF!</v>
      </c>
      <c r="P88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8" s="20" t="s">
        <v>56</v>
      </c>
      <c r="R88" s="21"/>
      <c r="S88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8" s="20" t="s">
        <v>54</v>
      </c>
      <c r="U88" s="23">
        <v>30000</v>
      </c>
      <c r="V88" s="17">
        <v>44900</v>
      </c>
      <c r="W88" s="17">
        <f>IF(بيانات_العملاء4[[#This Row],[تاريخ انشاء سند الامر او الاستثناء]]="","",بيانات_العملاء4[[#This Row],[تاريخ انشاء سند الامر او الاستثناء]]+365*3)</f>
        <v>45995</v>
      </c>
      <c r="X88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</v>
      </c>
      <c r="Y88" s="20" t="e" cm="1">
        <f t="array" aca="1" ref="Y88" ca="1">INDEX('[1]SAP Customer Data '!$A:$AC,MATCH(بيانات_العملاء4[[#This Row],[رمز شريك الأعمال]],'[1]SAP Customer Data '!$B:$B,0),CELL("col",[1]!Table_Customer_Data[[#Headers],[CreditLine]]))</f>
        <v>#REF!</v>
      </c>
      <c r="Z88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8" s="20" t="s">
        <v>55</v>
      </c>
      <c r="AB8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8" s="20" t="s">
        <v>56</v>
      </c>
      <c r="AD88" s="20"/>
      <c r="AE88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8" s="20" t="s">
        <v>54</v>
      </c>
      <c r="AG88" s="17">
        <v>45541</v>
      </c>
      <c r="AH88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88" s="20" t="s">
        <v>54</v>
      </c>
      <c r="AJ88" s="20"/>
      <c r="AK88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8" s="20" t="s">
        <v>54</v>
      </c>
      <c r="AM88" s="21"/>
      <c r="AN88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8" s="20" t="s">
        <v>54</v>
      </c>
      <c r="AP88" s="17">
        <v>44849</v>
      </c>
      <c r="AQ88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8" s="20" t="s">
        <v>56</v>
      </c>
      <c r="AS88" s="20"/>
      <c r="AT88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8" s="17" t="e" cm="1">
        <f t="array" aca="1" ref="AU88" ca="1">INDEX('[1]SAP Customer Data '!A:Z,MATCH(بيانات_العملاء4[[#This Row],[رمز شريك الأعمال]],'[1]SAP Customer Data '!B:B,0),CELL("col",[1]!Table_Customer_Data[[#Headers],[CreateDate]]))</f>
        <v>#REF!</v>
      </c>
      <c r="AV88" s="20"/>
      <c r="AW88" s="17" t="s">
        <v>117</v>
      </c>
      <c r="AX88" s="20" t="s">
        <v>77</v>
      </c>
      <c r="AY88" s="20"/>
    </row>
    <row r="89" spans="1:51" s="25" customFormat="1" x14ac:dyDescent="0.25">
      <c r="A89" s="18" t="e" cm="1">
        <f t="array" aca="1" ref="A89" ca="1">INDEX('[1]SAP Customer Data '!$A:$AC,MATCH(بيانات_العملاء4[[#This Row],[رمز شريك الأعمال]],'[1]SAP Customer Data '!$B:$B,0),CELL("col",[1]!Table_Customer_Data[[#Headers],[GroupName]]))</f>
        <v>#REF!</v>
      </c>
      <c r="B89" s="19" t="s">
        <v>213</v>
      </c>
      <c r="C89" s="51" t="s">
        <v>362</v>
      </c>
      <c r="D89" s="20" t="e" cm="1">
        <f t="array" aca="1" ref="D89" ca="1">INDEX('[1]SAP Customer Data '!$A:$AC,MATCH(بيانات_العملاء4[[#This Row],[رمز شريك الأعمال]],'[1]SAP Customer Data '!$B:$B,0),CELL("col",[1]!Table_Customer_Data[[#Headers],[CardName]]))</f>
        <v>#REF!</v>
      </c>
      <c r="E89" s="20" t="e">
        <f ca="1">IF(بيانات_العملاء4[[#This Row],[حد الائتمان على SAP]]&gt;0,"آجل","نقدى")</f>
        <v>#REF!</v>
      </c>
      <c r="F89" s="20"/>
      <c r="G89" s="20" t="s">
        <v>107</v>
      </c>
      <c r="H89" s="20" t="s">
        <v>54</v>
      </c>
      <c r="I89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89" s="20" t="s">
        <v>54</v>
      </c>
      <c r="K89" s="21">
        <v>45052</v>
      </c>
      <c r="L89" s="20" t="s">
        <v>55</v>
      </c>
      <c r="M89" s="20" t="str">
        <f ca="1">IF(AND(بيانات_العملاء4[[#This Row],[السجل التجارى]]="موجود",TODAY()+'[1]Other Data'!$B$23&lt;K89,بيانات_العملاء4[[#This Row],[مطابقة اسم العميل بالاسم بالسجل التجارى]]="مطابق"), "سارى", "يجب اعادة طلبه")</f>
        <v>يجب اعادة طلبه</v>
      </c>
      <c r="N89" s="22" t="s">
        <v>54</v>
      </c>
      <c r="O89" s="22" t="e" cm="1">
        <f t="array" aca="1" ref="O89" ca="1">INDEX('[1]SAP Customer Data '!A:Z,MATCH(بيانات_العملاء4[[#This Row],[رمز شريك الأعمال]],'[1]SAP Customer Data '!B:B,0),CELL("col",[1]!Table_Customer_Data[[#Headers],[LicTradNum]]))</f>
        <v>#REF!</v>
      </c>
      <c r="P89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89" s="20" t="s">
        <v>54</v>
      </c>
      <c r="R89" s="21">
        <v>45082</v>
      </c>
      <c r="S89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89" s="20" t="s">
        <v>54</v>
      </c>
      <c r="U89" s="23">
        <v>50000</v>
      </c>
      <c r="V89" s="17">
        <v>44873</v>
      </c>
      <c r="W89" s="17">
        <f>IF(بيانات_العملاء4[[#This Row],[تاريخ انشاء سند الامر او الاستثناء]]="","",بيانات_العملاء4[[#This Row],[تاريخ انشاء سند الامر او الاستثناء]]+365*3)</f>
        <v>45968</v>
      </c>
      <c r="X89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89" s="20" t="e" cm="1">
        <f t="array" aca="1" ref="Y89" ca="1">INDEX('[1]SAP Customer Data '!$A:$AC,MATCH(بيانات_العملاء4[[#This Row],[رمز شريك الأعمال]],'[1]SAP Customer Data '!$B:$B,0),CELL("col",[1]!Table_Customer_Data[[#Headers],[CreditLine]]))</f>
        <v>#REF!</v>
      </c>
      <c r="Z89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89" s="20" t="s">
        <v>55</v>
      </c>
      <c r="AB8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89" s="20" t="s">
        <v>56</v>
      </c>
      <c r="AD89" s="20"/>
      <c r="AE89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89" s="20" t="s">
        <v>54</v>
      </c>
      <c r="AG89" s="17">
        <v>47011</v>
      </c>
      <c r="AH89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89" s="20" t="s">
        <v>54</v>
      </c>
      <c r="AJ89" s="20"/>
      <c r="AK89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89" s="20" t="s">
        <v>56</v>
      </c>
      <c r="AM89" s="21"/>
      <c r="AN89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89" s="20" t="s">
        <v>54</v>
      </c>
      <c r="AP89" s="17">
        <v>44897</v>
      </c>
      <c r="AQ89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89" s="20" t="s">
        <v>56</v>
      </c>
      <c r="AS89" s="20"/>
      <c r="AT89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89" s="17" t="e" cm="1">
        <f t="array" aca="1" ref="AU89" ca="1">INDEX('[1]SAP Customer Data '!A:Z,MATCH(بيانات_العملاء4[[#This Row],[رمز شريك الأعمال]],'[1]SAP Customer Data '!B:B,0),CELL("col",[1]!Table_Customer_Data[[#Headers],[CreateDate]]))</f>
        <v>#REF!</v>
      </c>
      <c r="AV89" s="20"/>
      <c r="AW89" s="17" t="s">
        <v>117</v>
      </c>
      <c r="AX89" s="20" t="s">
        <v>77</v>
      </c>
      <c r="AY89" s="20"/>
    </row>
    <row r="90" spans="1:51" s="25" customFormat="1" x14ac:dyDescent="0.25">
      <c r="A90" s="18" t="e" cm="1">
        <f t="array" aca="1" ref="A90" ca="1">INDEX('[1]SAP Customer Data '!$A:$AC,MATCH(بيانات_العملاء4[[#This Row],[رمز شريك الأعمال]],'[1]SAP Customer Data '!$B:$B,0),CELL("col",[1]!Table_Customer_Data[[#Headers],[GroupName]]))</f>
        <v>#REF!</v>
      </c>
      <c r="B90" s="19" t="s">
        <v>214</v>
      </c>
      <c r="C90" s="51" t="s">
        <v>362</v>
      </c>
      <c r="D90" s="20" t="e" cm="1">
        <f t="array" aca="1" ref="D90" ca="1">INDEX('[1]SAP Customer Data '!$A:$AC,MATCH(بيانات_العملاء4[[#This Row],[رمز شريك الأعمال]],'[1]SAP Customer Data '!$B:$B,0),CELL("col",[1]!Table_Customer_Data[[#Headers],[CardName]]))</f>
        <v>#REF!</v>
      </c>
      <c r="E90" s="20" t="e">
        <f ca="1">IF(بيانات_العملاء4[[#This Row],[حد الائتمان على SAP]]&gt;0,"آجل","نقدى")</f>
        <v>#REF!</v>
      </c>
      <c r="F90" s="20" t="s">
        <v>215</v>
      </c>
      <c r="G90" s="20" t="s">
        <v>53</v>
      </c>
      <c r="H90" s="20" t="s">
        <v>54</v>
      </c>
      <c r="I90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0" s="20" t="s">
        <v>54</v>
      </c>
      <c r="K90" s="21">
        <v>44937</v>
      </c>
      <c r="L90" s="20" t="s">
        <v>55</v>
      </c>
      <c r="M90" s="20" t="str">
        <f ca="1">IF(AND(بيانات_العملاء4[[#This Row],[السجل التجارى]]="موجود",TODAY()+'[1]Other Data'!$B$23&lt;K90,بيانات_العملاء4[[#This Row],[مطابقة اسم العميل بالاسم بالسجل التجارى]]="مطابق"), "سارى", "يجب اعادة طلبه")</f>
        <v>يجب اعادة طلبه</v>
      </c>
      <c r="N90" s="22" t="s">
        <v>54</v>
      </c>
      <c r="O90" s="22" t="e" cm="1">
        <f t="array" aca="1" ref="O90" ca="1">INDEX('[1]SAP Customer Data '!A:Z,MATCH(بيانات_العملاء4[[#This Row],[رمز شريك الأعمال]],'[1]SAP Customer Data '!B:B,0),CELL("col",[1]!Table_Customer_Data[[#Headers],[LicTradNum]]))</f>
        <v>#REF!</v>
      </c>
      <c r="P90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0" s="20" t="s">
        <v>54</v>
      </c>
      <c r="R90" s="21"/>
      <c r="S90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90" s="20" t="s">
        <v>54</v>
      </c>
      <c r="U90" s="23">
        <v>30000</v>
      </c>
      <c r="V90" s="17">
        <v>44902</v>
      </c>
      <c r="W90" s="17">
        <f>IF(بيانات_العملاء4[[#This Row],[تاريخ انشاء سند الامر او الاستثناء]]="","",بيانات_العملاء4[[#This Row],[تاريخ انشاء سند الامر او الاستثناء]]+365*3)</f>
        <v>45997</v>
      </c>
      <c r="X90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</v>
      </c>
      <c r="Y90" s="20" t="e" cm="1">
        <f t="array" aca="1" ref="Y90" ca="1">INDEX('[1]SAP Customer Data '!$A:$AC,MATCH(بيانات_العملاء4[[#This Row],[رمز شريك الأعمال]],'[1]SAP Customer Data '!$B:$B,0),CELL("col",[1]!Table_Customer_Data[[#Headers],[CreditLine]]))</f>
        <v>#REF!</v>
      </c>
      <c r="Z90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0" s="20" t="s">
        <v>55</v>
      </c>
      <c r="AB9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0" s="20" t="s">
        <v>56</v>
      </c>
      <c r="AD90" s="17">
        <v>50979</v>
      </c>
      <c r="AE90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0" s="20" t="s">
        <v>54</v>
      </c>
      <c r="AG90" s="17">
        <v>50979</v>
      </c>
      <c r="AH90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90" s="20" t="s">
        <v>56</v>
      </c>
      <c r="AJ90" s="20"/>
      <c r="AK90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0" s="20" t="s">
        <v>56</v>
      </c>
      <c r="AM90" s="21"/>
      <c r="AN90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0" s="20" t="s">
        <v>54</v>
      </c>
      <c r="AP90" s="17">
        <v>44710</v>
      </c>
      <c r="AQ90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0" s="20" t="s">
        <v>56</v>
      </c>
      <c r="AS90" s="20"/>
      <c r="AT90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0" s="17" t="e" cm="1">
        <f t="array" aca="1" ref="AU90" ca="1">INDEX('[1]SAP Customer Data '!A:Z,MATCH(بيانات_العملاء4[[#This Row],[رمز شريك الأعمال]],'[1]SAP Customer Data '!B:B,0),CELL("col",[1]!Table_Customer_Data[[#Headers],[CreateDate]]))</f>
        <v>#REF!</v>
      </c>
      <c r="AV90" s="20"/>
      <c r="AW90" s="17" t="s">
        <v>117</v>
      </c>
      <c r="AX90" s="20" t="s">
        <v>77</v>
      </c>
      <c r="AY90" s="20"/>
    </row>
    <row r="91" spans="1:51" s="29" customFormat="1" x14ac:dyDescent="0.25">
      <c r="A91" s="18" t="e" cm="1">
        <f t="array" aca="1" ref="A91" ca="1">INDEX('[1]SAP Customer Data '!$A:$AC,MATCH(بيانات_العملاء4[[#This Row],[رمز شريك الأعمال]],'[1]SAP Customer Data '!$B:$B,0),CELL("col",[1]!Table_Customer_Data[[#Headers],[GroupName]]))</f>
        <v>#REF!</v>
      </c>
      <c r="B91" s="19" t="s">
        <v>216</v>
      </c>
      <c r="C91" s="51" t="s">
        <v>362</v>
      </c>
      <c r="D91" s="20" t="e" cm="1">
        <f t="array" aca="1" ref="D91" ca="1">INDEX('[1]SAP Customer Data '!$A:$AC,MATCH(بيانات_العملاء4[[#This Row],[رمز شريك الأعمال]],'[1]SAP Customer Data '!$B:$B,0),CELL("col",[1]!Table_Customer_Data[[#Headers],[CardName]]))</f>
        <v>#REF!</v>
      </c>
      <c r="E91" s="20" t="e">
        <f ca="1">IF(بيانات_العملاء4[[#This Row],[حد الائتمان على SAP]]&gt;0,"آجل","نقدى")</f>
        <v>#REF!</v>
      </c>
      <c r="F91" s="20" t="s">
        <v>217</v>
      </c>
      <c r="G91" s="20" t="s">
        <v>53</v>
      </c>
      <c r="H91" s="20" t="s">
        <v>188</v>
      </c>
      <c r="I91" s="20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91" s="20" t="s">
        <v>54</v>
      </c>
      <c r="K91" s="21">
        <v>45398</v>
      </c>
      <c r="L91" s="20" t="s">
        <v>55</v>
      </c>
      <c r="M91" s="20" t="str">
        <f ca="1">IF(AND(بيانات_العملاء4[[#This Row],[السجل التجارى]]="موجود",TODAY()+'[1]Other Data'!$B$23&lt;K91,بيانات_العملاء4[[#This Row],[مطابقة اسم العميل بالاسم بالسجل التجارى]]="مطابق"), "سارى", "يجب اعادة طلبه")</f>
        <v>سارى</v>
      </c>
      <c r="N91" s="22" t="s">
        <v>54</v>
      </c>
      <c r="O91" s="22" t="e" cm="1">
        <f t="array" aca="1" ref="O91" ca="1">INDEX('[1]SAP Customer Data '!A:Z,MATCH(بيانات_العملاء4[[#This Row],[رمز شريك الأعمال]],'[1]SAP Customer Data '!B:B,0),CELL("col",[1]!Table_Customer_Data[[#Headers],[LicTradNum]]))</f>
        <v>#REF!</v>
      </c>
      <c r="P91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1" s="20" t="s">
        <v>56</v>
      </c>
      <c r="R91" s="21"/>
      <c r="S91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91" s="20" t="s">
        <v>56</v>
      </c>
      <c r="U91" s="23"/>
      <c r="V91" s="17"/>
      <c r="W91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91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91" s="20" t="e" cm="1">
        <f t="array" aca="1" ref="Y91" ca="1">INDEX('[1]SAP Customer Data '!$A:$AC,MATCH(بيانات_العملاء4[[#This Row],[رمز شريك الأعمال]],'[1]SAP Customer Data '!$B:$B,0),CELL("col",[1]!Table_Customer_Data[[#Headers],[CreditLine]]))</f>
        <v>#REF!</v>
      </c>
      <c r="Z91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1" s="20"/>
      <c r="AB9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1" s="20" t="s">
        <v>56</v>
      </c>
      <c r="AD91" s="20"/>
      <c r="AE91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1" s="20" t="s">
        <v>56</v>
      </c>
      <c r="AG91" s="20"/>
      <c r="AH91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1" s="20" t="s">
        <v>56</v>
      </c>
      <c r="AJ91" s="20"/>
      <c r="AK91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1" s="20" t="s">
        <v>56</v>
      </c>
      <c r="AM91" s="21"/>
      <c r="AN91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1" s="20" t="s">
        <v>56</v>
      </c>
      <c r="AP91" s="17"/>
      <c r="AQ91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1" s="20" t="s">
        <v>56</v>
      </c>
      <c r="AS91" s="20"/>
      <c r="AT91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1" s="17" t="e" cm="1">
        <f t="array" aca="1" ref="AU91" ca="1">INDEX('[1]SAP Customer Data '!A:Z,MATCH(بيانات_العملاء4[[#This Row],[رمز شريك الأعمال]],'[1]SAP Customer Data '!B:B,0),CELL("col",[1]!Table_Customer_Data[[#Headers],[CreateDate]]))</f>
        <v>#REF!</v>
      </c>
      <c r="AV91" s="20"/>
      <c r="AW91" s="31" t="s">
        <v>161</v>
      </c>
      <c r="AX91" s="20" t="s">
        <v>77</v>
      </c>
      <c r="AY91" s="20"/>
    </row>
    <row r="92" spans="1:51" x14ac:dyDescent="0.25">
      <c r="A92" s="4" t="e" cm="1">
        <f t="array" aca="1" ref="A92" ca="1">INDEX('[1]SAP Customer Data '!$A:$AC,MATCH(بيانات_العملاء4[[#This Row],[رمز شريك الأعمال]],'[1]SAP Customer Data '!$B:$B,0),CELL("col",[1]!Table_Customer_Data[[#Headers],[GroupName]]))</f>
        <v>#REF!</v>
      </c>
      <c r="B92" s="5" t="s">
        <v>218</v>
      </c>
      <c r="C92" s="51" t="s">
        <v>362</v>
      </c>
      <c r="D92" s="6" t="e" cm="1">
        <f t="array" aca="1" ref="D92" ca="1">INDEX('[1]SAP Customer Data '!$A:$AC,MATCH(بيانات_العملاء4[[#This Row],[رمز شريك الأعمال]],'[1]SAP Customer Data '!$B:$B,0),CELL("col",[1]!Table_Customer_Data[[#Headers],[CardName]]))</f>
        <v>#REF!</v>
      </c>
      <c r="E92" s="6" t="e">
        <f ca="1">IF(بيانات_العملاء4[[#This Row],[حد الائتمان على SAP]]&gt;0,"آجل","نقدى")</f>
        <v>#REF!</v>
      </c>
      <c r="F92" s="6"/>
      <c r="G92" s="6" t="s">
        <v>64</v>
      </c>
      <c r="H92" s="6" t="s">
        <v>54</v>
      </c>
      <c r="I9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2" s="6" t="s">
        <v>54</v>
      </c>
      <c r="K92" s="7">
        <v>45282</v>
      </c>
      <c r="L92" s="6" t="s">
        <v>55</v>
      </c>
      <c r="M92" s="6" t="str">
        <f ca="1">IF(AND(بيانات_العملاء4[[#This Row],[السجل التجارى]]="موجود",TODAY()+'[1]Other Data'!$B$23&lt;K92,بيانات_العملاء4[[#This Row],[مطابقة اسم العميل بالاسم بالسجل التجارى]]="مطابق"), "سارى", "يجب اعادة طلبه")</f>
        <v>سارى</v>
      </c>
      <c r="N92" s="9" t="s">
        <v>54</v>
      </c>
      <c r="O92" s="9" t="e" cm="1">
        <f t="array" aca="1" ref="O92" ca="1">INDEX('[1]SAP Customer Data '!A:Z,MATCH(بيانات_العملاء4[[#This Row],[رمز شريك الأعمال]],'[1]SAP Customer Data '!B:B,0),CELL("col",[1]!Table_Customer_Data[[#Headers],[LicTradNum]]))</f>
        <v>#REF!</v>
      </c>
      <c r="P9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2" s="6" t="s">
        <v>54</v>
      </c>
      <c r="R92" s="7">
        <v>45353</v>
      </c>
      <c r="S9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2" s="6" t="s">
        <v>54</v>
      </c>
      <c r="U92" s="13">
        <v>40000</v>
      </c>
      <c r="V92" s="11">
        <v>45059</v>
      </c>
      <c r="W92" s="11">
        <f>IF(بيانات_العملاء4[[#This Row],[تاريخ انشاء سند الامر او الاستثناء]]="","",بيانات_العملاء4[[#This Row],[تاريخ انشاء سند الامر او الاستثناء]]+365*3)</f>
        <v>46154</v>
      </c>
      <c r="X9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20000</v>
      </c>
      <c r="Y92" s="6" t="e" cm="1">
        <f t="array" aca="1" ref="Y92" ca="1">INDEX('[1]SAP Customer Data '!$A:$AC,MATCH(بيانات_العملاء4[[#This Row],[رمز شريك الأعمال]],'[1]SAP Customer Data '!$B:$B,0),CELL("col",[1]!Table_Customer_Data[[#Headers],[CreditLine]]))</f>
        <v>#REF!</v>
      </c>
      <c r="Z9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2" s="6" t="s">
        <v>55</v>
      </c>
      <c r="AB9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2" s="6" t="s">
        <v>56</v>
      </c>
      <c r="AD92" s="6"/>
      <c r="AE9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2" s="6" t="s">
        <v>54</v>
      </c>
      <c r="AG92" s="11">
        <v>46323</v>
      </c>
      <c r="AH9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92" s="6" t="s">
        <v>56</v>
      </c>
      <c r="AJ92" s="6"/>
      <c r="AK9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2" s="6" t="s">
        <v>56</v>
      </c>
      <c r="AM92" s="7"/>
      <c r="AN9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2" s="6" t="s">
        <v>56</v>
      </c>
      <c r="AP92" s="11"/>
      <c r="AQ9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2" s="6" t="s">
        <v>54</v>
      </c>
      <c r="AS92" s="11">
        <v>45097</v>
      </c>
      <c r="AT9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2" s="11" t="e" cm="1">
        <f t="array" aca="1" ref="AU92" ca="1">INDEX('[1]SAP Customer Data '!A:Z,MATCH(بيانات_العملاء4[[#This Row],[رمز شريك الأعمال]],'[1]SAP Customer Data '!B:B,0),CELL("col",[1]!Table_Customer_Data[[#Headers],[CreateDate]]))</f>
        <v>#REF!</v>
      </c>
      <c r="AV92" s="6"/>
      <c r="AW92" s="17" t="s">
        <v>219</v>
      </c>
      <c r="AX92" s="6" t="s">
        <v>77</v>
      </c>
      <c r="AY92" s="6"/>
    </row>
    <row r="93" spans="1:51" x14ac:dyDescent="0.25">
      <c r="A93" s="4" t="e" cm="1">
        <f t="array" aca="1" ref="A93" ca="1">INDEX('[1]SAP Customer Data '!$A:$AC,MATCH(بيانات_العملاء4[[#This Row],[رمز شريك الأعمال]],'[1]SAP Customer Data '!$B:$B,0),CELL("col",[1]!Table_Customer_Data[[#Headers],[GroupName]]))</f>
        <v>#REF!</v>
      </c>
      <c r="B93" s="16" t="s">
        <v>220</v>
      </c>
      <c r="C93" s="51" t="s">
        <v>362</v>
      </c>
      <c r="D93" s="6" t="e" cm="1">
        <f t="array" aca="1" ref="D93" ca="1">INDEX('[1]SAP Customer Data '!$A:$AC,MATCH(بيانات_العملاء4[[#This Row],[رمز شريك الأعمال]],'[1]SAP Customer Data '!$B:$B,0),CELL("col",[1]!Table_Customer_Data[[#Headers],[CardName]]))</f>
        <v>#REF!</v>
      </c>
      <c r="E93" s="6" t="e">
        <f ca="1">IF(بيانات_العملاء4[[#This Row],[حد الائتمان على SAP]]&gt;0,"آجل","نقدى")</f>
        <v>#REF!</v>
      </c>
      <c r="F93" s="6" t="s">
        <v>221</v>
      </c>
      <c r="G93" s="6" t="s">
        <v>53</v>
      </c>
      <c r="H93" s="6" t="s">
        <v>54</v>
      </c>
      <c r="I9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3" s="6" t="s">
        <v>54</v>
      </c>
      <c r="K93" s="7">
        <v>45404</v>
      </c>
      <c r="L93" s="6" t="s">
        <v>55</v>
      </c>
      <c r="M93" s="6" t="str">
        <f ca="1">IF(AND(بيانات_العملاء4[[#This Row],[السجل التجارى]]="موجود",TODAY()+'[1]Other Data'!$B$23&lt;K93,بيانات_العملاء4[[#This Row],[مطابقة اسم العميل بالاسم بالسجل التجارى]]="مطابق"), "سارى", "يجب اعادة طلبه")</f>
        <v>سارى</v>
      </c>
      <c r="N93" s="9" t="s">
        <v>54</v>
      </c>
      <c r="O93" s="9" t="e" cm="1">
        <f t="array" aca="1" ref="O93" ca="1">INDEX('[1]SAP Customer Data '!A:Z,MATCH(بيانات_العملاء4[[#This Row],[رمز شريك الأعمال]],'[1]SAP Customer Data '!B:B,0),CELL("col",[1]!Table_Customer_Data[[#Headers],[LicTradNum]]))</f>
        <v>#REF!</v>
      </c>
      <c r="P9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3" s="6" t="s">
        <v>54</v>
      </c>
      <c r="R93" s="7">
        <v>45397</v>
      </c>
      <c r="S9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3" s="6" t="s">
        <v>54</v>
      </c>
      <c r="U93" s="13">
        <v>50000</v>
      </c>
      <c r="V93" s="11">
        <v>44921</v>
      </c>
      <c r="W93" s="11">
        <f>IF(بيانات_العملاء4[[#This Row],[تاريخ انشاء سند الامر او الاستثناء]]="","",بيانات_العملاء4[[#This Row],[تاريخ انشاء سند الامر او الاستثناء]]+365*3)</f>
        <v>46016</v>
      </c>
      <c r="X9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93" s="6" t="e" cm="1">
        <f t="array" aca="1" ref="Y93" ca="1">INDEX('[1]SAP Customer Data '!$A:$AC,MATCH(بيانات_العملاء4[[#This Row],[رمز شريك الأعمال]],'[1]SAP Customer Data '!$B:$B,0),CELL("col",[1]!Table_Customer_Data[[#Headers],[CreditLine]]))</f>
        <v>#REF!</v>
      </c>
      <c r="Z9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3" s="6" t="s">
        <v>55</v>
      </c>
      <c r="AB9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3" s="6" t="s">
        <v>54</v>
      </c>
      <c r="AD93" s="11">
        <v>49679</v>
      </c>
      <c r="AE9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93" s="6" t="s">
        <v>54</v>
      </c>
      <c r="AG93" s="11">
        <v>49679</v>
      </c>
      <c r="AH9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93" s="6" t="s">
        <v>56</v>
      </c>
      <c r="AJ93" s="6"/>
      <c r="AK9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3" s="6" t="s">
        <v>54</v>
      </c>
      <c r="AM93" s="7"/>
      <c r="AN9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3" s="6" t="s">
        <v>56</v>
      </c>
      <c r="AP93" s="11"/>
      <c r="AQ9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3" s="6" t="s">
        <v>54</v>
      </c>
      <c r="AS93" s="11">
        <v>44768</v>
      </c>
      <c r="AT9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3" s="11" t="e" cm="1">
        <f t="array" aca="1" ref="AU93" ca="1">INDEX('[1]SAP Customer Data '!A:Z,MATCH(بيانات_العملاء4[[#This Row],[رمز شريك الأعمال]],'[1]SAP Customer Data '!B:B,0),CELL("col",[1]!Table_Customer_Data[[#Headers],[CreateDate]]))</f>
        <v>#REF!</v>
      </c>
      <c r="AV93" s="6"/>
      <c r="AW93" s="11"/>
      <c r="AX93" s="6" t="s">
        <v>77</v>
      </c>
      <c r="AY93" s="6"/>
    </row>
    <row r="94" spans="1:51" x14ac:dyDescent="0.25">
      <c r="A94" s="4" t="e" cm="1">
        <f t="array" aca="1" ref="A94" ca="1">INDEX('[1]SAP Customer Data '!$A:$AC,MATCH(بيانات_العملاء4[[#This Row],[رمز شريك الأعمال]],'[1]SAP Customer Data '!$B:$B,0),CELL("col",[1]!Table_Customer_Data[[#Headers],[GroupName]]))</f>
        <v>#REF!</v>
      </c>
      <c r="B94" s="16" t="s">
        <v>222</v>
      </c>
      <c r="C94" s="51" t="s">
        <v>362</v>
      </c>
      <c r="D94" s="6" t="e" cm="1">
        <f t="array" aca="1" ref="D94" ca="1">INDEX('[1]SAP Customer Data '!$A:$AC,MATCH(بيانات_العملاء4[[#This Row],[رمز شريك الأعمال]],'[1]SAP Customer Data '!$B:$B,0),CELL("col",[1]!Table_Customer_Data[[#Headers],[CardName]]))</f>
        <v>#REF!</v>
      </c>
      <c r="E94" s="6" t="e">
        <f ca="1">IF(بيانات_العملاء4[[#This Row],[حد الائتمان على SAP]]&gt;0,"آجل","نقدى")</f>
        <v>#REF!</v>
      </c>
      <c r="F94" s="6" t="s">
        <v>223</v>
      </c>
      <c r="G94" s="6" t="s">
        <v>53</v>
      </c>
      <c r="H94" s="6" t="s">
        <v>56</v>
      </c>
      <c r="I9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94" s="6" t="s">
        <v>54</v>
      </c>
      <c r="K94" s="7">
        <v>45375</v>
      </c>
      <c r="L94" s="6" t="s">
        <v>55</v>
      </c>
      <c r="M94" s="6" t="str">
        <f ca="1">IF(AND(بيانات_العملاء4[[#This Row],[السجل التجارى]]="موجود",TODAY()+'[1]Other Data'!$B$23&lt;K94,بيانات_العملاء4[[#This Row],[مطابقة اسم العميل بالاسم بالسجل التجارى]]="مطابق"), "سارى", "يجب اعادة طلبه")</f>
        <v>سارى</v>
      </c>
      <c r="N94" s="9" t="s">
        <v>54</v>
      </c>
      <c r="O94" s="9" t="e" cm="1">
        <f t="array" aca="1" ref="O94" ca="1">INDEX('[1]SAP Customer Data '!A:Z,MATCH(بيانات_العملاء4[[#This Row],[رمز شريك الأعمال]],'[1]SAP Customer Data '!B:B,0),CELL("col",[1]!Table_Customer_Data[[#Headers],[LicTradNum]]))</f>
        <v>#REF!</v>
      </c>
      <c r="P9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4" s="6" t="s">
        <v>56</v>
      </c>
      <c r="R94" s="7"/>
      <c r="S9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94" s="6" t="s">
        <v>91</v>
      </c>
      <c r="U94" s="13"/>
      <c r="V94" s="11"/>
      <c r="W9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9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94" s="6" t="e" cm="1">
        <f t="array" aca="1" ref="Y94" ca="1">INDEX('[1]SAP Customer Data '!$A:$AC,MATCH(بيانات_العملاء4[[#This Row],[رمز شريك الأعمال]],'[1]SAP Customer Data '!$B:$B,0),CELL("col",[1]!Table_Customer_Data[[#Headers],[CreditLine]]))</f>
        <v>#REF!</v>
      </c>
      <c r="Z9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4" s="6"/>
      <c r="AB9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4" s="6" t="s">
        <v>56</v>
      </c>
      <c r="AD94" s="6"/>
      <c r="AE9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4" s="6" t="s">
        <v>56</v>
      </c>
      <c r="AG94" s="6"/>
      <c r="AH9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4" s="6" t="s">
        <v>56</v>
      </c>
      <c r="AJ94" s="6"/>
      <c r="AK9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4" s="6" t="s">
        <v>56</v>
      </c>
      <c r="AM94" s="7"/>
      <c r="AN9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4" s="6" t="s">
        <v>56</v>
      </c>
      <c r="AP94" s="11"/>
      <c r="AQ9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4" s="6" t="s">
        <v>56</v>
      </c>
      <c r="AS94" s="6"/>
      <c r="AT9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4" s="11" t="e" cm="1">
        <f t="array" aca="1" ref="AU94" ca="1">INDEX('[1]SAP Customer Data '!A:Z,MATCH(بيانات_العملاء4[[#This Row],[رمز شريك الأعمال]],'[1]SAP Customer Data '!B:B,0),CELL("col",[1]!Table_Customer_Data[[#Headers],[CreateDate]]))</f>
        <v>#REF!</v>
      </c>
      <c r="AV94" s="6"/>
      <c r="AW94" s="11"/>
      <c r="AX94" s="6" t="s">
        <v>77</v>
      </c>
      <c r="AY94" s="6"/>
    </row>
    <row r="95" spans="1:51" x14ac:dyDescent="0.25">
      <c r="A95" s="4" t="e" cm="1">
        <f t="array" aca="1" ref="A95" ca="1">INDEX('[1]SAP Customer Data '!$A:$AC,MATCH(بيانات_العملاء4[[#This Row],[رمز شريك الأعمال]],'[1]SAP Customer Data '!$B:$B,0),CELL("col",[1]!Table_Customer_Data[[#Headers],[GroupName]]))</f>
        <v>#REF!</v>
      </c>
      <c r="B95" s="16" t="s">
        <v>224</v>
      </c>
      <c r="C95" s="51" t="s">
        <v>362</v>
      </c>
      <c r="D95" s="6" t="e" cm="1">
        <f t="array" aca="1" ref="D95" ca="1">INDEX('[1]SAP Customer Data '!$A:$AC,MATCH(بيانات_العملاء4[[#This Row],[رمز شريك الأعمال]],'[1]SAP Customer Data '!$B:$B,0),CELL("col",[1]!Table_Customer_Data[[#Headers],[CardName]]))</f>
        <v>#REF!</v>
      </c>
      <c r="E95" s="6" t="e">
        <f ca="1">IF(بيانات_العملاء4[[#This Row],[حد الائتمان على SAP]]&gt;0,"آجل","نقدى")</f>
        <v>#REF!</v>
      </c>
      <c r="F95" s="6"/>
      <c r="G95" s="6" t="s">
        <v>100</v>
      </c>
      <c r="H95" s="6" t="s">
        <v>54</v>
      </c>
      <c r="I9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5" s="6" t="s">
        <v>54</v>
      </c>
      <c r="K95" s="7">
        <v>45056</v>
      </c>
      <c r="L95" s="6" t="s">
        <v>55</v>
      </c>
      <c r="M95" s="6" t="str">
        <f ca="1">IF(AND(بيانات_العملاء4[[#This Row],[السجل التجارى]]="موجود",TODAY()+'[1]Other Data'!$B$23&lt;K95,بيانات_العملاء4[[#This Row],[مطابقة اسم العميل بالاسم بالسجل التجارى]]="مطابق"), "سارى", "يجب اعادة طلبه")</f>
        <v>يجب اعادة طلبه</v>
      </c>
      <c r="N95" s="9" t="s">
        <v>54</v>
      </c>
      <c r="O95" s="9" t="e" cm="1">
        <f t="array" aca="1" ref="O95" ca="1">INDEX('[1]SAP Customer Data '!A:Z,MATCH(بيانات_العملاء4[[#This Row],[رمز شريك الأعمال]],'[1]SAP Customer Data '!B:B,0),CELL("col",[1]!Table_Customer_Data[[#Headers],[LicTradNum]]))</f>
        <v>#REF!</v>
      </c>
      <c r="P9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5" s="6" t="s">
        <v>54</v>
      </c>
      <c r="R95" s="7">
        <v>45368</v>
      </c>
      <c r="S9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5" s="6" t="s">
        <v>54</v>
      </c>
      <c r="U95" s="13">
        <v>50000</v>
      </c>
      <c r="V95" s="11">
        <v>44945</v>
      </c>
      <c r="W95" s="11">
        <f>IF(بيانات_العملاء4[[#This Row],[تاريخ انشاء سند الامر او الاستثناء]]="","",بيانات_العملاء4[[#This Row],[تاريخ انشاء سند الامر او الاستثناء]]+365*3)</f>
        <v>46040</v>
      </c>
      <c r="X9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95" s="6" t="e" cm="1">
        <f t="array" aca="1" ref="Y95" ca="1">INDEX('[1]SAP Customer Data '!$A:$AC,MATCH(بيانات_العملاء4[[#This Row],[رمز شريك الأعمال]],'[1]SAP Customer Data '!$B:$B,0),CELL("col",[1]!Table_Customer_Data[[#Headers],[CreditLine]]))</f>
        <v>#REF!</v>
      </c>
      <c r="Z9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5" s="6" t="s">
        <v>55</v>
      </c>
      <c r="AB9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5" s="6" t="s">
        <v>56</v>
      </c>
      <c r="AD95" s="6"/>
      <c r="AE9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5" s="6" t="s">
        <v>54</v>
      </c>
      <c r="AG95" s="6"/>
      <c r="AH9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5" s="6" t="s">
        <v>56</v>
      </c>
      <c r="AJ95" s="6"/>
      <c r="AK9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5" s="6" t="s">
        <v>56</v>
      </c>
      <c r="AM95" s="7"/>
      <c r="AN9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5" s="6" t="s">
        <v>54</v>
      </c>
      <c r="AP95" s="11">
        <v>45038</v>
      </c>
      <c r="AQ9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5" s="6" t="s">
        <v>56</v>
      </c>
      <c r="AS95" s="6"/>
      <c r="AT9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5" s="11" t="e" cm="1">
        <f t="array" aca="1" ref="AU95" ca="1">INDEX('[1]SAP Customer Data '!A:Z,MATCH(بيانات_العملاء4[[#This Row],[رمز شريك الأعمال]],'[1]SAP Customer Data '!B:B,0),CELL("col",[1]!Table_Customer_Data[[#Headers],[CreateDate]]))</f>
        <v>#REF!</v>
      </c>
      <c r="AV95" s="6" t="s">
        <v>225</v>
      </c>
      <c r="AW95" s="17" t="s">
        <v>200</v>
      </c>
      <c r="AX95" s="6" t="s">
        <v>77</v>
      </c>
      <c r="AY95" s="6"/>
    </row>
    <row r="96" spans="1:51" x14ac:dyDescent="0.25">
      <c r="A96" s="4" t="e" cm="1">
        <f t="array" aca="1" ref="A96" ca="1">INDEX('[1]SAP Customer Data '!$A:$AC,MATCH(بيانات_العملاء4[[#This Row],[رمز شريك الأعمال]],'[1]SAP Customer Data '!$B:$B,0),CELL("col",[1]!Table_Customer_Data[[#Headers],[GroupName]]))</f>
        <v>#REF!</v>
      </c>
      <c r="B96" s="16" t="s">
        <v>226</v>
      </c>
      <c r="C96" s="51" t="s">
        <v>362</v>
      </c>
      <c r="D96" s="6" t="e" cm="1">
        <f t="array" aca="1" ref="D96" ca="1">INDEX('[1]SAP Customer Data '!$A:$AC,MATCH(بيانات_العملاء4[[#This Row],[رمز شريك الأعمال]],'[1]SAP Customer Data '!$B:$B,0),CELL("col",[1]!Table_Customer_Data[[#Headers],[CardName]]))</f>
        <v>#REF!</v>
      </c>
      <c r="E96" s="6" t="e">
        <f ca="1">IF(بيانات_العملاء4[[#This Row],[حد الائتمان على SAP]]&gt;0,"آجل","نقدى")</f>
        <v>#REF!</v>
      </c>
      <c r="F96" s="6" t="s">
        <v>227</v>
      </c>
      <c r="G96" s="6" t="s">
        <v>53</v>
      </c>
      <c r="H96" s="6" t="s">
        <v>54</v>
      </c>
      <c r="I9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6" s="6" t="s">
        <v>54</v>
      </c>
      <c r="K96" s="7">
        <v>45216</v>
      </c>
      <c r="L96" s="6" t="s">
        <v>55</v>
      </c>
      <c r="M96" s="6" t="str">
        <f ca="1">IF(AND(بيانات_العملاء4[[#This Row],[السجل التجارى]]="موجود",TODAY()+'[1]Other Data'!$B$23&lt;K96,بيانات_العملاء4[[#This Row],[مطابقة اسم العميل بالاسم بالسجل التجارى]]="مطابق"), "سارى", "يجب اعادة طلبه")</f>
        <v>سارى</v>
      </c>
      <c r="N96" s="9" t="s">
        <v>54</v>
      </c>
      <c r="O96" s="9" t="e" cm="1">
        <f t="array" aca="1" ref="O96" ca="1">INDEX('[1]SAP Customer Data '!A:Z,MATCH(بيانات_العملاء4[[#This Row],[رمز شريك الأعمال]],'[1]SAP Customer Data '!B:B,0),CELL("col",[1]!Table_Customer_Data[[#Headers],[LicTradNum]]))</f>
        <v>#REF!</v>
      </c>
      <c r="P9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6" s="6" t="s">
        <v>56</v>
      </c>
      <c r="R96" s="7"/>
      <c r="S9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96" s="6" t="s">
        <v>54</v>
      </c>
      <c r="U96" s="13">
        <v>50000</v>
      </c>
      <c r="V96" s="11">
        <v>44954</v>
      </c>
      <c r="W96" s="11">
        <f>IF(بيانات_العملاء4[[#This Row],[تاريخ انشاء سند الامر او الاستثناء]]="","",بيانات_العملاء4[[#This Row],[تاريخ انشاء سند الامر او الاستثناء]]+365*3)</f>
        <v>46049</v>
      </c>
      <c r="X9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96" s="6" t="e" cm="1">
        <f t="array" aca="1" ref="Y96" ca="1">INDEX('[1]SAP Customer Data '!$A:$AC,MATCH(بيانات_العملاء4[[#This Row],[رمز شريك الأعمال]],'[1]SAP Customer Data '!$B:$B,0),CELL("col",[1]!Table_Customer_Data[[#Headers],[CreditLine]]))</f>
        <v>#REF!</v>
      </c>
      <c r="Z9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6" s="6" t="s">
        <v>55</v>
      </c>
      <c r="AB9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6" s="6" t="s">
        <v>56</v>
      </c>
      <c r="AD96" s="6"/>
      <c r="AE9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6" s="6" t="s">
        <v>56</v>
      </c>
      <c r="AG96" s="6"/>
      <c r="AH9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6" s="6" t="s">
        <v>54</v>
      </c>
      <c r="AJ96" s="6"/>
      <c r="AK9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6" s="6" t="s">
        <v>54</v>
      </c>
      <c r="AM96" s="7"/>
      <c r="AN9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6" s="6" t="s">
        <v>54</v>
      </c>
      <c r="AP96" s="11">
        <v>44810</v>
      </c>
      <c r="AQ9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6" s="6" t="s">
        <v>56</v>
      </c>
      <c r="AS96" s="6"/>
      <c r="AT9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6" s="11" t="e" cm="1">
        <f t="array" aca="1" ref="AU96" ca="1">INDEX('[1]SAP Customer Data '!A:Z,MATCH(بيانات_العملاء4[[#This Row],[رمز شريك الأعمال]],'[1]SAP Customer Data '!B:B,0),CELL("col",[1]!Table_Customer_Data[[#Headers],[CreateDate]]))</f>
        <v>#REF!</v>
      </c>
      <c r="AV96" s="6"/>
      <c r="AW96" s="11"/>
      <c r="AX96" s="6" t="s">
        <v>77</v>
      </c>
      <c r="AY96" s="6"/>
    </row>
    <row r="97" spans="1:51" s="25" customFormat="1" x14ac:dyDescent="0.25">
      <c r="A97" s="18" t="e" cm="1">
        <f t="array" aca="1" ref="A97" ca="1">INDEX('[1]SAP Customer Data '!$A:$AC,MATCH(بيانات_العملاء4[[#This Row],[رمز شريك الأعمال]],'[1]SAP Customer Data '!$B:$B,0),CELL("col",[1]!Table_Customer_Data[[#Headers],[GroupName]]))</f>
        <v>#REF!</v>
      </c>
      <c r="B97" s="19" t="s">
        <v>228</v>
      </c>
      <c r="C97" s="51" t="s">
        <v>362</v>
      </c>
      <c r="D97" s="20" t="e" cm="1">
        <f t="array" aca="1" ref="D97" ca="1">INDEX('[1]SAP Customer Data '!$A:$AC,MATCH(بيانات_العملاء4[[#This Row],[رمز شريك الأعمال]],'[1]SAP Customer Data '!$B:$B,0),CELL("col",[1]!Table_Customer_Data[[#Headers],[CardName]]))</f>
        <v>#REF!</v>
      </c>
      <c r="E97" s="20" t="e">
        <f ca="1">IF(بيانات_العملاء4[[#This Row],[حد الائتمان على SAP]]&gt;0,"آجل","نقدى")</f>
        <v>#REF!</v>
      </c>
      <c r="F97" s="20" t="s">
        <v>229</v>
      </c>
      <c r="G97" s="20" t="s">
        <v>53</v>
      </c>
      <c r="H97" s="20" t="s">
        <v>54</v>
      </c>
      <c r="I97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7" s="20" t="s">
        <v>54</v>
      </c>
      <c r="K97" s="21">
        <v>45642</v>
      </c>
      <c r="L97" s="20" t="s">
        <v>55</v>
      </c>
      <c r="M97" s="20" t="str">
        <f ca="1">IF(AND(بيانات_العملاء4[[#This Row],[السجل التجارى]]="موجود",TODAY()+'[1]Other Data'!$B$23&lt;K97,بيانات_العملاء4[[#This Row],[مطابقة اسم العميل بالاسم بالسجل التجارى]]="مطابق"), "سارى", "يجب اعادة طلبه")</f>
        <v>سارى</v>
      </c>
      <c r="N97" s="22" t="s">
        <v>54</v>
      </c>
      <c r="O97" s="22" t="e" cm="1">
        <f t="array" aca="1" ref="O97" ca="1">INDEX('[1]SAP Customer Data '!A:Z,MATCH(بيانات_العملاء4[[#This Row],[رمز شريك الأعمال]],'[1]SAP Customer Data '!B:B,0),CELL("col",[1]!Table_Customer_Data[[#Headers],[LicTradNum]]))</f>
        <v>#REF!</v>
      </c>
      <c r="P97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7" s="20" t="s">
        <v>54</v>
      </c>
      <c r="R97" s="21">
        <v>45891</v>
      </c>
      <c r="S97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7" s="20" t="s">
        <v>54</v>
      </c>
      <c r="U97" s="23">
        <v>30000</v>
      </c>
      <c r="V97" s="17">
        <v>44952</v>
      </c>
      <c r="W97" s="17">
        <f>IF(بيانات_العملاء4[[#This Row],[تاريخ انشاء سند الامر او الاستثناء]]="","",بيانات_العملاء4[[#This Row],[تاريخ انشاء سند الامر او الاستثناء]]+365*3)</f>
        <v>46047</v>
      </c>
      <c r="X97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</v>
      </c>
      <c r="Y97" s="20" t="e" cm="1">
        <f t="array" aca="1" ref="Y97" ca="1">INDEX('[1]SAP Customer Data '!$A:$AC,MATCH(بيانات_العملاء4[[#This Row],[رمز شريك الأعمال]],'[1]SAP Customer Data '!$B:$B,0),CELL("col",[1]!Table_Customer_Data[[#Headers],[CreditLine]]))</f>
        <v>#REF!</v>
      </c>
      <c r="Z97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7" s="20" t="s">
        <v>55</v>
      </c>
      <c r="AB9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7" s="20" t="s">
        <v>56</v>
      </c>
      <c r="AD97" s="20"/>
      <c r="AE97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7" s="20" t="s">
        <v>54</v>
      </c>
      <c r="AG97" s="17">
        <v>47260</v>
      </c>
      <c r="AH97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97" s="20" t="s">
        <v>54</v>
      </c>
      <c r="AJ97" s="20"/>
      <c r="AK97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7" s="20" t="s">
        <v>54</v>
      </c>
      <c r="AM97" s="21"/>
      <c r="AN97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7" s="20" t="s">
        <v>54</v>
      </c>
      <c r="AP97" s="17">
        <v>45096</v>
      </c>
      <c r="AQ97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7" s="20" t="s">
        <v>56</v>
      </c>
      <c r="AS97" s="20"/>
      <c r="AT97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7" s="17" t="e" cm="1">
        <f t="array" aca="1" ref="AU97" ca="1">INDEX('[1]SAP Customer Data '!A:Z,MATCH(بيانات_العملاء4[[#This Row],[رمز شريك الأعمال]],'[1]SAP Customer Data '!B:B,0),CELL("col",[1]!Table_Customer_Data[[#Headers],[CreateDate]]))</f>
        <v>#REF!</v>
      </c>
      <c r="AV97" s="20"/>
      <c r="AW97" s="17" t="s">
        <v>117</v>
      </c>
      <c r="AX97" s="20" t="s">
        <v>77</v>
      </c>
      <c r="AY97" s="20"/>
    </row>
    <row r="98" spans="1:51" x14ac:dyDescent="0.25">
      <c r="A98" s="4" t="e" cm="1">
        <f t="array" aca="1" ref="A98" ca="1">INDEX('[1]SAP Customer Data '!$A:$AC,MATCH(بيانات_العملاء4[[#This Row],[رمز شريك الأعمال]],'[1]SAP Customer Data '!$B:$B,0),CELL("col",[1]!Table_Customer_Data[[#Headers],[GroupName]]))</f>
        <v>#REF!</v>
      </c>
      <c r="B98" s="16" t="s">
        <v>230</v>
      </c>
      <c r="C98" s="51" t="s">
        <v>362</v>
      </c>
      <c r="D98" s="6" t="e" cm="1">
        <f t="array" aca="1" ref="D98" ca="1">INDEX('[1]SAP Customer Data '!$A:$AC,MATCH(بيانات_العملاء4[[#This Row],[رمز شريك الأعمال]],'[1]SAP Customer Data '!$B:$B,0),CELL("col",[1]!Table_Customer_Data[[#Headers],[CardName]]))</f>
        <v>#REF!</v>
      </c>
      <c r="E98" s="6" t="e">
        <f ca="1">IF(بيانات_العملاء4[[#This Row],[حد الائتمان على SAP]]&gt;0,"آجل","نقدى")</f>
        <v>#REF!</v>
      </c>
      <c r="F98" s="6" t="s">
        <v>231</v>
      </c>
      <c r="G98" s="6" t="s">
        <v>53</v>
      </c>
      <c r="H98" s="6" t="s">
        <v>54</v>
      </c>
      <c r="I9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8" s="6" t="s">
        <v>54</v>
      </c>
      <c r="K98" s="7">
        <v>45301</v>
      </c>
      <c r="L98" s="6" t="s">
        <v>55</v>
      </c>
      <c r="M98" s="6" t="str">
        <f ca="1">IF(AND(بيانات_العملاء4[[#This Row],[السجل التجارى]]="موجود",TODAY()+'[1]Other Data'!$B$23&lt;K98,بيانات_العملاء4[[#This Row],[مطابقة اسم العميل بالاسم بالسجل التجارى]]="مطابق"), "سارى", "يجب اعادة طلبه")</f>
        <v>سارى</v>
      </c>
      <c r="N98" s="9" t="s">
        <v>54</v>
      </c>
      <c r="O98" s="9" t="e" cm="1">
        <f t="array" aca="1" ref="O98" ca="1">INDEX('[1]SAP Customer Data '!A:Z,MATCH(بيانات_العملاء4[[#This Row],[رمز شريك الأعمال]],'[1]SAP Customer Data '!B:B,0),CELL("col",[1]!Table_Customer_Data[[#Headers],[LicTradNum]]))</f>
        <v>#REF!</v>
      </c>
      <c r="P9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8" s="6" t="s">
        <v>54</v>
      </c>
      <c r="R98" s="7">
        <v>45232</v>
      </c>
      <c r="S9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8" s="6" t="s">
        <v>54</v>
      </c>
      <c r="U98" s="13">
        <v>20000</v>
      </c>
      <c r="V98" s="11">
        <v>44969</v>
      </c>
      <c r="W98" s="11">
        <f>IF(بيانات_العملاء4[[#This Row],[تاريخ انشاء سند الامر او الاستثناء]]="","",بيانات_العملاء4[[#This Row],[تاريخ انشاء سند الامر او الاستثناء]]+365*3)</f>
        <v>46064</v>
      </c>
      <c r="X9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</v>
      </c>
      <c r="Y98" s="6" t="e" cm="1">
        <f t="array" aca="1" ref="Y98" ca="1">INDEX('[1]SAP Customer Data '!$A:$AC,MATCH(بيانات_العملاء4[[#This Row],[رمز شريك الأعمال]],'[1]SAP Customer Data '!$B:$B,0),CELL("col",[1]!Table_Customer_Data[[#Headers],[CreditLine]]))</f>
        <v>#REF!</v>
      </c>
      <c r="Z9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8" s="6" t="s">
        <v>55</v>
      </c>
      <c r="AB9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8" s="6" t="s">
        <v>54</v>
      </c>
      <c r="AD98" s="11">
        <v>46445</v>
      </c>
      <c r="AE9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98" s="6" t="s">
        <v>54</v>
      </c>
      <c r="AG98" s="11">
        <v>46445</v>
      </c>
      <c r="AH9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98" s="6" t="s">
        <v>54</v>
      </c>
      <c r="AJ98" s="6"/>
      <c r="AK9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8" s="6" t="s">
        <v>56</v>
      </c>
      <c r="AM98" s="7"/>
      <c r="AN9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8" s="6" t="s">
        <v>54</v>
      </c>
      <c r="AP98" s="11">
        <v>44906</v>
      </c>
      <c r="AQ9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8" s="6" t="s">
        <v>56</v>
      </c>
      <c r="AS98" s="6"/>
      <c r="AT9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8" s="11" t="e" cm="1">
        <f t="array" aca="1" ref="AU98" ca="1">INDEX('[1]SAP Customer Data '!A:Z,MATCH(بيانات_العملاء4[[#This Row],[رمز شريك الأعمال]],'[1]SAP Customer Data '!B:B,0),CELL("col",[1]!Table_Customer_Data[[#Headers],[CreateDate]]))</f>
        <v>#REF!</v>
      </c>
      <c r="AV98" s="6"/>
      <c r="AW98" s="11"/>
      <c r="AX98" s="6" t="s">
        <v>77</v>
      </c>
      <c r="AY98" s="6"/>
    </row>
    <row r="99" spans="1:51" x14ac:dyDescent="0.25">
      <c r="A99" s="4" t="e" cm="1">
        <f t="array" aca="1" ref="A99" ca="1">INDEX('[1]SAP Customer Data '!$A:$AC,MATCH(بيانات_العملاء4[[#This Row],[رمز شريك الأعمال]],'[1]SAP Customer Data '!$B:$B,0),CELL("col",[1]!Table_Customer_Data[[#Headers],[GroupName]]))</f>
        <v>#REF!</v>
      </c>
      <c r="B99" s="16" t="s">
        <v>232</v>
      </c>
      <c r="C99" s="51" t="s">
        <v>362</v>
      </c>
      <c r="D99" s="6" t="e" cm="1">
        <f t="array" aca="1" ref="D99" ca="1">INDEX('[1]SAP Customer Data '!$A:$AC,MATCH(بيانات_العملاء4[[#This Row],[رمز شريك الأعمال]],'[1]SAP Customer Data '!$B:$B,0),CELL("col",[1]!Table_Customer_Data[[#Headers],[CardName]]))</f>
        <v>#REF!</v>
      </c>
      <c r="E99" s="6" t="e">
        <f ca="1">IF(بيانات_العملاء4[[#This Row],[حد الائتمان على SAP]]&gt;0,"آجل","نقدى")</f>
        <v>#REF!</v>
      </c>
      <c r="F99" s="6"/>
      <c r="G99" s="6" t="s">
        <v>107</v>
      </c>
      <c r="H99" s="6" t="s">
        <v>54</v>
      </c>
      <c r="I9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99" s="6" t="s">
        <v>54</v>
      </c>
      <c r="K99" s="7">
        <v>45122</v>
      </c>
      <c r="L99" s="6" t="s">
        <v>55</v>
      </c>
      <c r="M99" s="6" t="str">
        <f ca="1">IF(AND(بيانات_العملاء4[[#This Row],[السجل التجارى]]="موجود",TODAY()+'[1]Other Data'!$B$23&lt;K99,بيانات_العملاء4[[#This Row],[مطابقة اسم العميل بالاسم بالسجل التجارى]]="مطابق"), "سارى", "يجب اعادة طلبه")</f>
        <v>يجب اعادة طلبه</v>
      </c>
      <c r="N99" s="9" t="s">
        <v>54</v>
      </c>
      <c r="O99" s="9" t="e" cm="1">
        <f t="array" aca="1" ref="O99" ca="1">INDEX('[1]SAP Customer Data '!A:Z,MATCH(بيانات_العملاء4[[#This Row],[رمز شريك الأعمال]],'[1]SAP Customer Data '!B:B,0),CELL("col",[1]!Table_Customer_Data[[#Headers],[LicTradNum]]))</f>
        <v>#REF!</v>
      </c>
      <c r="P9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99" s="6" t="s">
        <v>54</v>
      </c>
      <c r="R99" s="7">
        <v>45848</v>
      </c>
      <c r="S9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99" s="6" t="s">
        <v>54</v>
      </c>
      <c r="U99" s="13">
        <v>200000</v>
      </c>
      <c r="V99" s="11">
        <v>44959</v>
      </c>
      <c r="W99" s="11">
        <f>IF(بيانات_العملاء4[[#This Row],[تاريخ انشاء سند الامر او الاستثناء]]="","",بيانات_العملاء4[[#This Row],[تاريخ انشاء سند الامر او الاستثناء]]+365*3)</f>
        <v>46054</v>
      </c>
      <c r="X9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99" s="6" t="e" cm="1">
        <f t="array" aca="1" ref="Y99" ca="1">INDEX('[1]SAP Customer Data '!$A:$AC,MATCH(بيانات_العملاء4[[#This Row],[رمز شريك الأعمال]],'[1]SAP Customer Data '!$B:$B,0),CELL("col",[1]!Table_Customer_Data[[#Headers],[CreditLine]]))</f>
        <v>#REF!</v>
      </c>
      <c r="Z9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99" s="6" t="s">
        <v>55</v>
      </c>
      <c r="AB9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99" s="6" t="s">
        <v>56</v>
      </c>
      <c r="AD99" s="6"/>
      <c r="AE9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99" s="6" t="s">
        <v>54</v>
      </c>
      <c r="AG99" s="6"/>
      <c r="AH9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99" s="6" t="s">
        <v>54</v>
      </c>
      <c r="AJ99" s="6"/>
      <c r="AK9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99" s="6"/>
      <c r="AM99" s="7"/>
      <c r="AN9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99" s="6" t="s">
        <v>54</v>
      </c>
      <c r="AP99" s="11">
        <v>45003</v>
      </c>
      <c r="AQ9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99" s="6" t="s">
        <v>56</v>
      </c>
      <c r="AS99" s="6"/>
      <c r="AT9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99" s="11" t="e" cm="1">
        <f t="array" aca="1" ref="AU99" ca="1">INDEX('[1]SAP Customer Data '!A:Z,MATCH(بيانات_العملاء4[[#This Row],[رمز شريك الأعمال]],'[1]SAP Customer Data '!B:B,0),CELL("col",[1]!Table_Customer_Data[[#Headers],[CreateDate]]))</f>
        <v>#REF!</v>
      </c>
      <c r="AV99" s="6"/>
      <c r="AW99" s="11"/>
      <c r="AX99" s="6" t="s">
        <v>77</v>
      </c>
      <c r="AY99" s="6"/>
    </row>
    <row r="100" spans="1:51" x14ac:dyDescent="0.25">
      <c r="A100" s="4" t="e" cm="1">
        <f t="array" aca="1" ref="A100" ca="1">INDEX('[1]SAP Customer Data '!$A:$AC,MATCH(بيانات_العملاء4[[#This Row],[رمز شريك الأعمال]],'[1]SAP Customer Data '!$B:$B,0),CELL("col",[1]!Table_Customer_Data[[#Headers],[GroupName]]))</f>
        <v>#REF!</v>
      </c>
      <c r="B100" s="16" t="s">
        <v>233</v>
      </c>
      <c r="C100" s="51" t="s">
        <v>362</v>
      </c>
      <c r="D100" s="6" t="e" cm="1">
        <f t="array" aca="1" ref="D100" ca="1">INDEX('[1]SAP Customer Data '!$A:$AC,MATCH(بيانات_العملاء4[[#This Row],[رمز شريك الأعمال]],'[1]SAP Customer Data '!$B:$B,0),CELL("col",[1]!Table_Customer_Data[[#Headers],[CardName]]))</f>
        <v>#REF!</v>
      </c>
      <c r="E100" s="6" t="e">
        <f ca="1">IF(بيانات_العملاء4[[#This Row],[حد الائتمان على SAP]]&gt;0,"آجل","نقدى")</f>
        <v>#REF!</v>
      </c>
      <c r="F100" s="6"/>
      <c r="G100" s="6" t="s">
        <v>107</v>
      </c>
      <c r="H100" s="6" t="s">
        <v>54</v>
      </c>
      <c r="I10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0" s="6" t="s">
        <v>54</v>
      </c>
      <c r="K100" s="7">
        <v>45247</v>
      </c>
      <c r="L100" s="6" t="s">
        <v>55</v>
      </c>
      <c r="M100" s="6" t="str">
        <f ca="1">IF(AND(بيانات_العملاء4[[#This Row],[السجل التجارى]]="موجود",TODAY()+'[1]Other Data'!$B$23&lt;K100,بيانات_العملاء4[[#This Row],[مطابقة اسم العميل بالاسم بالسجل التجارى]]="مطابق"), "سارى", "يجب اعادة طلبه")</f>
        <v>سارى</v>
      </c>
      <c r="N100" s="9" t="s">
        <v>54</v>
      </c>
      <c r="O100" s="9" t="e" cm="1">
        <f t="array" aca="1" ref="O100" ca="1">INDEX('[1]SAP Customer Data '!A:Z,MATCH(بيانات_العملاء4[[#This Row],[رمز شريك الأعمال]],'[1]SAP Customer Data '!B:B,0),CELL("col",[1]!Table_Customer_Data[[#Headers],[LicTradNum]]))</f>
        <v>#REF!</v>
      </c>
      <c r="P10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0" s="6" t="s">
        <v>54</v>
      </c>
      <c r="R100" s="7">
        <v>45517</v>
      </c>
      <c r="S10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00" s="6" t="s">
        <v>54</v>
      </c>
      <c r="U100" s="13">
        <v>50000</v>
      </c>
      <c r="V100" s="11">
        <v>44966</v>
      </c>
      <c r="W100" s="11">
        <f>IF(بيانات_العملاء4[[#This Row],[تاريخ انشاء سند الامر او الاستثناء]]="","",بيانات_العملاء4[[#This Row],[تاريخ انشاء سند الامر او الاستثناء]]+365*3)</f>
        <v>46061</v>
      </c>
      <c r="X10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00" s="6" t="e" cm="1">
        <f t="array" aca="1" ref="Y100" ca="1">INDEX('[1]SAP Customer Data '!$A:$AC,MATCH(بيانات_العملاء4[[#This Row],[رمز شريك الأعمال]],'[1]SAP Customer Data '!$B:$B,0),CELL("col",[1]!Table_Customer_Data[[#Headers],[CreditLine]]))</f>
        <v>#REF!</v>
      </c>
      <c r="Z10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0" s="6" t="s">
        <v>55</v>
      </c>
      <c r="AB10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0" s="6" t="s">
        <v>56</v>
      </c>
      <c r="AD100" s="6"/>
      <c r="AE10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00" s="6" t="s">
        <v>54</v>
      </c>
      <c r="AG100" s="11">
        <v>46094</v>
      </c>
      <c r="AH10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00" s="6" t="s">
        <v>54</v>
      </c>
      <c r="AJ100" s="6"/>
      <c r="AK10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0" s="6" t="s">
        <v>56</v>
      </c>
      <c r="AM100" s="7"/>
      <c r="AN10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0" s="6" t="s">
        <v>54</v>
      </c>
      <c r="AP100" s="11">
        <v>44991</v>
      </c>
      <c r="AQ10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0" s="6" t="s">
        <v>56</v>
      </c>
      <c r="AS100" s="6"/>
      <c r="AT10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0" s="11" t="e" cm="1">
        <f t="array" aca="1" ref="AU100" ca="1">INDEX('[1]SAP Customer Data '!A:Z,MATCH(بيانات_العملاء4[[#This Row],[رمز شريك الأعمال]],'[1]SAP Customer Data '!B:B,0),CELL("col",[1]!Table_Customer_Data[[#Headers],[CreateDate]]))</f>
        <v>#REF!</v>
      </c>
      <c r="AV100" s="6"/>
      <c r="AW100" s="11"/>
      <c r="AX100" s="6" t="s">
        <v>77</v>
      </c>
      <c r="AY100" s="6"/>
    </row>
    <row r="101" spans="1:51" x14ac:dyDescent="0.25">
      <c r="A101" s="4" t="e" cm="1">
        <f t="array" aca="1" ref="A101" ca="1">INDEX('[1]SAP Customer Data '!$A:$AC,MATCH(بيانات_العملاء4[[#This Row],[رمز شريك الأعمال]],'[1]SAP Customer Data '!$B:$B,0),CELL("col",[1]!Table_Customer_Data[[#Headers],[GroupName]]))</f>
        <v>#REF!</v>
      </c>
      <c r="B101" s="16" t="s">
        <v>234</v>
      </c>
      <c r="C101" s="51" t="s">
        <v>362</v>
      </c>
      <c r="D101" s="6" t="e" cm="1">
        <f t="array" aca="1" ref="D101" ca="1">INDEX('[1]SAP Customer Data '!$A:$AC,MATCH(بيانات_العملاء4[[#This Row],[رمز شريك الأعمال]],'[1]SAP Customer Data '!$B:$B,0),CELL("col",[1]!Table_Customer_Data[[#Headers],[CardName]]))</f>
        <v>#REF!</v>
      </c>
      <c r="E101" s="6" t="e">
        <f ca="1">IF(بيانات_العملاء4[[#This Row],[حد الائتمان على SAP]]&gt;0,"آجل","نقدى")</f>
        <v>#REF!</v>
      </c>
      <c r="F101" s="6" t="s">
        <v>235</v>
      </c>
      <c r="G101" s="6" t="s">
        <v>53</v>
      </c>
      <c r="H101" s="6" t="s">
        <v>188</v>
      </c>
      <c r="I101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01" s="6" t="s">
        <v>54</v>
      </c>
      <c r="K101" s="7">
        <v>45055</v>
      </c>
      <c r="L101" s="6" t="s">
        <v>55</v>
      </c>
      <c r="M101" s="6" t="str">
        <f ca="1">IF(AND(بيانات_العملاء4[[#This Row],[السجل التجارى]]="موجود",TODAY()+'[1]Other Data'!$B$23&lt;K101,بيانات_العملاء4[[#This Row],[مطابقة اسم العميل بالاسم بالسجل التجارى]]="مطابق"), "سارى", "يجب اعادة طلبه")</f>
        <v>يجب اعادة طلبه</v>
      </c>
      <c r="N101" s="9" t="s">
        <v>54</v>
      </c>
      <c r="O101" s="9" t="e" cm="1">
        <f t="array" aca="1" ref="O101" ca="1">INDEX('[1]SAP Customer Data '!A:Z,MATCH(بيانات_العملاء4[[#This Row],[رمز شريك الأعمال]],'[1]SAP Customer Data '!B:B,0),CELL("col",[1]!Table_Customer_Data[[#Headers],[LicTradNum]]))</f>
        <v>#REF!</v>
      </c>
      <c r="P10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1" s="6" t="s">
        <v>54</v>
      </c>
      <c r="R101" s="7">
        <v>45184</v>
      </c>
      <c r="S10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01" s="6" t="s">
        <v>54</v>
      </c>
      <c r="U101" s="13">
        <v>50000</v>
      </c>
      <c r="V101" s="11">
        <v>44989</v>
      </c>
      <c r="W101" s="11">
        <f>IF(بيانات_العملاء4[[#This Row],[تاريخ انشاء سند الامر او الاستثناء]]="","",بيانات_العملاء4[[#This Row],[تاريخ انشاء سند الامر او الاستثناء]]+365*3)</f>
        <v>46084</v>
      </c>
      <c r="X10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01" s="6" t="e" cm="1">
        <f t="array" aca="1" ref="Y101" ca="1">INDEX('[1]SAP Customer Data '!$A:$AC,MATCH(بيانات_العملاء4[[#This Row],[رمز شريك الأعمال]],'[1]SAP Customer Data '!$B:$B,0),CELL("col",[1]!Table_Customer_Data[[#Headers],[CreditLine]]))</f>
        <v>#REF!</v>
      </c>
      <c r="Z10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1" s="6" t="s">
        <v>55</v>
      </c>
      <c r="AB10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1" s="6" t="s">
        <v>56</v>
      </c>
      <c r="AD101" s="6"/>
      <c r="AE10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01" s="6" t="s">
        <v>56</v>
      </c>
      <c r="AG101" s="6"/>
      <c r="AH10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1" s="6" t="s">
        <v>54</v>
      </c>
      <c r="AJ101" s="6"/>
      <c r="AK10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1" s="6" t="s">
        <v>56</v>
      </c>
      <c r="AM101" s="7"/>
      <c r="AN10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1" s="6" t="s">
        <v>56</v>
      </c>
      <c r="AP101" s="11"/>
      <c r="AQ10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1" s="6" t="s">
        <v>54</v>
      </c>
      <c r="AS101" s="11">
        <v>44627</v>
      </c>
      <c r="AT10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1" s="11" t="e" cm="1">
        <f t="array" aca="1" ref="AU101" ca="1">INDEX('[1]SAP Customer Data '!A:Z,MATCH(بيانات_العملاء4[[#This Row],[رمز شريك الأعمال]],'[1]SAP Customer Data '!B:B,0),CELL("col",[1]!Table_Customer_Data[[#Headers],[CreateDate]]))</f>
        <v>#REF!</v>
      </c>
      <c r="AV101" s="6"/>
      <c r="AW101" s="11" t="s">
        <v>236</v>
      </c>
      <c r="AX101" s="6" t="s">
        <v>77</v>
      </c>
      <c r="AY101" s="6"/>
    </row>
    <row r="102" spans="1:51" s="25" customFormat="1" x14ac:dyDescent="0.25">
      <c r="A102" s="18" t="e" cm="1">
        <f t="array" aca="1" ref="A102" ca="1">INDEX('[1]SAP Customer Data '!$A:$AC,MATCH(بيانات_العملاء4[[#This Row],[رمز شريك الأعمال]],'[1]SAP Customer Data '!$B:$B,0),CELL("col",[1]!Table_Customer_Data[[#Headers],[GroupName]]))</f>
        <v>#REF!</v>
      </c>
      <c r="B102" s="19" t="s">
        <v>237</v>
      </c>
      <c r="C102" s="51" t="s">
        <v>362</v>
      </c>
      <c r="D102" s="20" t="e" cm="1">
        <f t="array" aca="1" ref="D102" ca="1">INDEX('[1]SAP Customer Data '!$A:$AC,MATCH(بيانات_العملاء4[[#This Row],[رمز شريك الأعمال]],'[1]SAP Customer Data '!$B:$B,0),CELL("col",[1]!Table_Customer_Data[[#Headers],[CardName]]))</f>
        <v>#REF!</v>
      </c>
      <c r="E102" s="20" t="e">
        <f ca="1">IF(بيانات_العملاء4[[#This Row],[حد الائتمان على SAP]]&gt;0,"آجل","نقدى")</f>
        <v>#REF!</v>
      </c>
      <c r="F102" s="20" t="s">
        <v>238</v>
      </c>
      <c r="G102" s="20" t="s">
        <v>53</v>
      </c>
      <c r="H102" s="20" t="s">
        <v>54</v>
      </c>
      <c r="I102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2" s="21" t="s">
        <v>54</v>
      </c>
      <c r="K102" s="21">
        <v>45337</v>
      </c>
      <c r="L102" s="17" t="s">
        <v>55</v>
      </c>
      <c r="M102" s="20" t="str">
        <f ca="1">IF(AND(بيانات_العملاء4[[#This Row],[السجل التجارى]]="موجود",TODAY()+'[1]Other Data'!$B$23&lt;K102,بيانات_العملاء4[[#This Row],[مطابقة اسم العميل بالاسم بالسجل التجارى]]="مطابق"), "سارى", "يجب اعادة طلبه")</f>
        <v>سارى</v>
      </c>
      <c r="N102" s="22" t="s">
        <v>54</v>
      </c>
      <c r="O102" s="22" t="e" cm="1">
        <f t="array" aca="1" ref="O102" ca="1">INDEX('[1]SAP Customer Data '!A:Z,MATCH(بيانات_العملاء4[[#This Row],[رمز شريك الأعمال]],'[1]SAP Customer Data '!B:B,0),CELL("col",[1]!Table_Customer_Data[[#Headers],[LicTradNum]]))</f>
        <v>#REF!</v>
      </c>
      <c r="P102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2" s="20" t="s">
        <v>54</v>
      </c>
      <c r="R102" s="21">
        <v>45152</v>
      </c>
      <c r="S102" s="20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02" s="20" t="s">
        <v>54</v>
      </c>
      <c r="U102" s="23">
        <v>20000</v>
      </c>
      <c r="V102" s="17">
        <v>45050</v>
      </c>
      <c r="W102" s="17">
        <f>IF(بيانات_العملاء4[[#This Row],[تاريخ انشاء سند الامر او الاستثناء]]="","",بيانات_العملاء4[[#This Row],[تاريخ انشاء سند الامر او الاستثناء]]+365*3)</f>
        <v>46145</v>
      </c>
      <c r="X102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</v>
      </c>
      <c r="Y102" s="20" t="e" cm="1">
        <f t="array" aca="1" ref="Y102" ca="1">INDEX('[1]SAP Customer Data '!$A:$AC,MATCH(بيانات_العملاء4[[#This Row],[رمز شريك الأعمال]],'[1]SAP Customer Data '!$B:$B,0),CELL("col",[1]!Table_Customer_Data[[#Headers],[CreditLine]]))</f>
        <v>#REF!</v>
      </c>
      <c r="Z102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2" s="20" t="s">
        <v>55</v>
      </c>
      <c r="AB10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2" s="20" t="s">
        <v>54</v>
      </c>
      <c r="AD102" s="17">
        <v>50714</v>
      </c>
      <c r="AE102" s="20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2" s="20" t="s">
        <v>56</v>
      </c>
      <c r="AG102" s="20"/>
      <c r="AH102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02" s="20" t="s">
        <v>56</v>
      </c>
      <c r="AJ102" s="20"/>
      <c r="AK102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02" s="20"/>
      <c r="AM102" s="21"/>
      <c r="AN102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2" s="20" t="s">
        <v>54</v>
      </c>
      <c r="AP102" s="17">
        <v>45223</v>
      </c>
      <c r="AQ102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سارى</v>
      </c>
      <c r="AR102" s="20" t="s">
        <v>56</v>
      </c>
      <c r="AS102" s="20"/>
      <c r="AT102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02" s="17" t="e" cm="1">
        <f t="array" aca="1" ref="AU102" ca="1">INDEX('[1]SAP Customer Data '!A:Z,MATCH(بيانات_العملاء4[[#This Row],[رمز شريك الأعمال]],'[1]SAP Customer Data '!B:B,0),CELL("col",[1]!Table_Customer_Data[[#Headers],[CreateDate]]))</f>
        <v>#REF!</v>
      </c>
      <c r="AV102" s="17" t="s">
        <v>239</v>
      </c>
      <c r="AW102" s="17" t="s">
        <v>117</v>
      </c>
      <c r="AX102" s="20" t="s">
        <v>77</v>
      </c>
      <c r="AY102" s="20"/>
    </row>
    <row r="103" spans="1:51" s="25" customFormat="1" x14ac:dyDescent="0.25">
      <c r="A103" s="18" t="e" cm="1">
        <f t="array" aca="1" ref="A103" ca="1">INDEX('[1]SAP Customer Data '!$A:$AC,MATCH(بيانات_العملاء4[[#This Row],[رمز شريك الأعمال]],'[1]SAP Customer Data '!$B:$B,0),CELL("col",[1]!Table_Customer_Data[[#Headers],[GroupName]]))</f>
        <v>#REF!</v>
      </c>
      <c r="B103" s="19" t="s">
        <v>240</v>
      </c>
      <c r="C103" s="51" t="s">
        <v>362</v>
      </c>
      <c r="D103" s="20" t="e" cm="1">
        <f t="array" aca="1" ref="D103" ca="1">INDEX('[1]SAP Customer Data '!$A:$AC,MATCH(بيانات_العملاء4[[#This Row],[رمز شريك الأعمال]],'[1]SAP Customer Data '!$B:$B,0),CELL("col",[1]!Table_Customer_Data[[#Headers],[CardName]]))</f>
        <v>#REF!</v>
      </c>
      <c r="E103" s="20" t="e">
        <f ca="1">IF(بيانات_العملاء4[[#This Row],[حد الائتمان على SAP]]&gt;0,"آجل","نقدى")</f>
        <v>#REF!</v>
      </c>
      <c r="F103" s="20" t="s">
        <v>241</v>
      </c>
      <c r="G103" s="20" t="s">
        <v>53</v>
      </c>
      <c r="H103" s="20" t="s">
        <v>54</v>
      </c>
      <c r="I103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3" s="21" t="s">
        <v>54</v>
      </c>
      <c r="K103" s="21">
        <v>45249</v>
      </c>
      <c r="L103" s="17" t="s">
        <v>55</v>
      </c>
      <c r="M103" s="20" t="str">
        <f ca="1">IF(AND(بيانات_العملاء4[[#This Row],[السجل التجارى]]="موجود",TODAY()+'[1]Other Data'!$B$23&lt;K103,بيانات_العملاء4[[#This Row],[مطابقة اسم العميل بالاسم بالسجل التجارى]]="مطابق"), "سارى", "يجب اعادة طلبه")</f>
        <v>سارى</v>
      </c>
      <c r="N103" s="22" t="s">
        <v>54</v>
      </c>
      <c r="O103" s="22" t="e" cm="1">
        <f t="array" aca="1" ref="O103" ca="1">INDEX('[1]SAP Customer Data '!A:Z,MATCH(بيانات_العملاء4[[#This Row],[رمز شريك الأعمال]],'[1]SAP Customer Data '!B:B,0),CELL("col",[1]!Table_Customer_Data[[#Headers],[LicTradNum]]))</f>
        <v>#REF!</v>
      </c>
      <c r="P103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3" s="20" t="s">
        <v>54</v>
      </c>
      <c r="R103" s="21">
        <v>45285</v>
      </c>
      <c r="S103" s="20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103" s="20" t="s">
        <v>54</v>
      </c>
      <c r="U103" s="23">
        <v>20000</v>
      </c>
      <c r="V103" s="17">
        <v>45070</v>
      </c>
      <c r="W103" s="17">
        <f>IF(بيانات_العملاء4[[#This Row],[تاريخ انشاء سند الامر او الاستثناء]]="","",بيانات_العملاء4[[#This Row],[تاريخ انشاء سند الامر او الاستثناء]]+365*3)</f>
        <v>46165</v>
      </c>
      <c r="X103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</v>
      </c>
      <c r="Y103" s="20" t="e" cm="1">
        <f t="array" aca="1" ref="Y103" ca="1">INDEX('[1]SAP Customer Data '!$A:$AC,MATCH(بيانات_العملاء4[[#This Row],[رمز شريك الأعمال]],'[1]SAP Customer Data '!$B:$B,0),CELL("col",[1]!Table_Customer_Data[[#Headers],[CreditLine]]))</f>
        <v>#REF!</v>
      </c>
      <c r="Z103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3" s="20" t="s">
        <v>55</v>
      </c>
      <c r="AB10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3" s="20" t="s">
        <v>54</v>
      </c>
      <c r="AD103" s="17">
        <v>45958</v>
      </c>
      <c r="AE103" s="20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3" s="20" t="s">
        <v>54</v>
      </c>
      <c r="AG103" s="17">
        <v>45958</v>
      </c>
      <c r="AH103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سارى</v>
      </c>
      <c r="AI103" s="20" t="s">
        <v>56</v>
      </c>
      <c r="AJ103" s="20"/>
      <c r="AK103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03" s="20" t="s">
        <v>56</v>
      </c>
      <c r="AM103" s="21"/>
      <c r="AN103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3" s="20" t="s">
        <v>54</v>
      </c>
      <c r="AP103" s="17">
        <v>45057</v>
      </c>
      <c r="AQ103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3" s="20" t="s">
        <v>56</v>
      </c>
      <c r="AS103" s="20"/>
      <c r="AT103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03" s="17" t="e" cm="1">
        <f t="array" aca="1" ref="AU103" ca="1">INDEX('[1]SAP Customer Data '!A:Z,MATCH(بيانات_العملاء4[[#This Row],[رمز شريك الأعمال]],'[1]SAP Customer Data '!B:B,0),CELL("col",[1]!Table_Customer_Data[[#Headers],[CreateDate]]))</f>
        <v>#REF!</v>
      </c>
      <c r="AV103" s="17" t="s">
        <v>242</v>
      </c>
      <c r="AW103" s="17" t="s">
        <v>117</v>
      </c>
      <c r="AX103" s="20" t="s">
        <v>77</v>
      </c>
      <c r="AY103" s="20"/>
    </row>
    <row r="104" spans="1:51" x14ac:dyDescent="0.25">
      <c r="A104" s="4" t="e" cm="1">
        <f t="array" aca="1" ref="A104" ca="1">INDEX('[1]SAP Customer Data '!$A:$AC,MATCH(بيانات_العملاء4[[#This Row],[رمز شريك الأعمال]],'[1]SAP Customer Data '!$B:$B,0),CELL("col",[1]!Table_Customer_Data[[#Headers],[GroupName]]))</f>
        <v>#REF!</v>
      </c>
      <c r="B104" s="5" t="s">
        <v>243</v>
      </c>
      <c r="C104" s="51" t="s">
        <v>362</v>
      </c>
      <c r="D104" s="6" t="e" cm="1">
        <f t="array" aca="1" ref="D104" ca="1">INDEX('[1]SAP Customer Data '!$A:$AC,MATCH(بيانات_العملاء4[[#This Row],[رمز شريك الأعمال]],'[1]SAP Customer Data '!$B:$B,0),CELL("col",[1]!Table_Customer_Data[[#Headers],[CardName]]))</f>
        <v>#REF!</v>
      </c>
      <c r="E104" s="6" t="e">
        <f ca="1">IF(بيانات_العملاء4[[#This Row],[حد الائتمان على SAP]]&gt;0,"آجل","نقدى")</f>
        <v>#REF!</v>
      </c>
      <c r="F104" s="3" t="s">
        <v>244</v>
      </c>
      <c r="G104" s="6" t="s">
        <v>53</v>
      </c>
      <c r="H104" s="3" t="s">
        <v>54</v>
      </c>
      <c r="I10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4" s="7" t="s">
        <v>54</v>
      </c>
      <c r="K104" s="7">
        <v>45487</v>
      </c>
      <c r="L104" s="11" t="s">
        <v>55</v>
      </c>
      <c r="M104" s="6" t="str">
        <f ca="1">IF(AND(بيانات_العملاء4[[#This Row],[السجل التجارى]]="موجود",TODAY()+'[1]Other Data'!$B$23&lt;K104,بيانات_العملاء4[[#This Row],[مطابقة اسم العميل بالاسم بالسجل التجارى]]="مطابق"), "سارى", "يجب اعادة طلبه")</f>
        <v>سارى</v>
      </c>
      <c r="N104" s="9" t="s">
        <v>54</v>
      </c>
      <c r="O104" s="9" t="e" cm="1">
        <f t="array" aca="1" ref="O104" ca="1">INDEX('[1]SAP Customer Data '!A:Z,MATCH(بيانات_العملاء4[[#This Row],[رمز شريك الأعمال]],'[1]SAP Customer Data '!B:B,0),CELL("col",[1]!Table_Customer_Data[[#Headers],[LicTradNum]]))</f>
        <v>#REF!</v>
      </c>
      <c r="P10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4" s="6" t="s">
        <v>54</v>
      </c>
      <c r="R104" s="7">
        <v>45113</v>
      </c>
      <c r="S104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04" s="6" t="s">
        <v>91</v>
      </c>
      <c r="U104" s="32"/>
      <c r="X10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04" s="6" t="e" cm="1">
        <f t="array" aca="1" ref="Y104" ca="1">INDEX('[1]SAP Customer Data '!$A:$AC,MATCH(بيانات_العملاء4[[#This Row],[رمز شريك الأعمال]],'[1]SAP Customer Data '!$B:$B,0),CELL("col",[1]!Table_Customer_Data[[#Headers],[CreditLine]]))</f>
        <v>#REF!</v>
      </c>
      <c r="Z10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B10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4" s="3" t="s">
        <v>56</v>
      </c>
      <c r="AD104" s="11"/>
      <c r="AE104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04" s="6" t="s">
        <v>56</v>
      </c>
      <c r="AH10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04" s="6" t="s">
        <v>56</v>
      </c>
      <c r="AK10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04" s="6" t="s">
        <v>56</v>
      </c>
      <c r="AM104" s="7"/>
      <c r="AN10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4" s="3" t="s">
        <v>56</v>
      </c>
      <c r="AQ10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4" s="6" t="s">
        <v>54</v>
      </c>
      <c r="AS104" s="33">
        <v>44942</v>
      </c>
      <c r="AT10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04" s="11" t="e" cm="1">
        <f t="array" aca="1" ref="AU104" ca="1">INDEX('[1]SAP Customer Data '!A:Z,MATCH(بيانات_العملاء4[[#This Row],[رمز شريك الأعمال]],'[1]SAP Customer Data '!B:B,0),CELL("col",[1]!Table_Customer_Data[[#Headers],[CreateDate]]))</f>
        <v>#REF!</v>
      </c>
      <c r="AV104" s="3" t="s">
        <v>245</v>
      </c>
      <c r="AW104" s="11"/>
      <c r="AX104" s="6" t="s">
        <v>77</v>
      </c>
      <c r="AY104" s="6"/>
    </row>
    <row r="105" spans="1:51" x14ac:dyDescent="0.25">
      <c r="A105" s="4" t="e" cm="1">
        <f t="array" aca="1" ref="A105" ca="1">INDEX('[1]SAP Customer Data '!$A:$AC,MATCH(بيانات_العملاء4[[#This Row],[رمز شريك الأعمال]],'[1]SAP Customer Data '!$B:$B,0),CELL("col",[1]!Table_Customer_Data[[#Headers],[GroupName]]))</f>
        <v>#REF!</v>
      </c>
      <c r="B105" s="16" t="s">
        <v>246</v>
      </c>
      <c r="C105" s="51" t="s">
        <v>362</v>
      </c>
      <c r="D105" s="6" t="e" cm="1">
        <f t="array" aca="1" ref="D105" ca="1">INDEX('[1]SAP Customer Data '!$A:$AC,MATCH(بيانات_العملاء4[[#This Row],[رمز شريك الأعمال]],'[1]SAP Customer Data '!$B:$B,0),CELL("col",[1]!Table_Customer_Data[[#Headers],[CardName]]))</f>
        <v>#REF!</v>
      </c>
      <c r="E105" s="6" t="e">
        <f ca="1">IF(بيانات_العملاء4[[#This Row],[حد الائتمان على SAP]]&gt;0,"آجل","نقدى")</f>
        <v>#REF!</v>
      </c>
      <c r="F105" s="6" t="s">
        <v>247</v>
      </c>
      <c r="G105" s="6" t="s">
        <v>53</v>
      </c>
      <c r="H105" s="6" t="s">
        <v>188</v>
      </c>
      <c r="I105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05" s="6" t="s">
        <v>54</v>
      </c>
      <c r="K105" s="7">
        <v>44389</v>
      </c>
      <c r="L105" s="6" t="s">
        <v>55</v>
      </c>
      <c r="M105" s="6" t="str">
        <f ca="1">IF(AND(بيانات_العملاء4[[#This Row],[السجل التجارى]]="موجود",TODAY()+'[1]Other Data'!$B$23&lt;K105,بيانات_العملاء4[[#This Row],[مطابقة اسم العميل بالاسم بالسجل التجارى]]="مطابق"), "سارى", "يجب اعادة طلبه")</f>
        <v>يجب اعادة طلبه</v>
      </c>
      <c r="N105" s="9" t="s">
        <v>54</v>
      </c>
      <c r="O105" s="9" t="e" cm="1">
        <f t="array" aca="1" ref="O105" ca="1">INDEX('[1]SAP Customer Data '!A:Z,MATCH(بيانات_العملاء4[[#This Row],[رمز شريك الأعمال]],'[1]SAP Customer Data '!B:B,0),CELL("col",[1]!Table_Customer_Data[[#Headers],[LicTradNum]]))</f>
        <v>#REF!</v>
      </c>
      <c r="P10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5" s="6" t="s">
        <v>54</v>
      </c>
      <c r="R105" s="7">
        <v>45546</v>
      </c>
      <c r="S10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05" s="6" t="s">
        <v>91</v>
      </c>
      <c r="U105" s="13"/>
      <c r="V105" s="11"/>
      <c r="W10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0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05" s="6" t="e" cm="1">
        <f t="array" aca="1" ref="Y105" ca="1">INDEX('[1]SAP Customer Data '!$A:$AC,MATCH(بيانات_العملاء4[[#This Row],[رمز شريك الأعمال]],'[1]SAP Customer Data '!$B:$B,0),CELL("col",[1]!Table_Customer_Data[[#Headers],[CreditLine]]))</f>
        <v>#REF!</v>
      </c>
      <c r="Z10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5" s="6"/>
      <c r="AB10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5" s="6" t="s">
        <v>54</v>
      </c>
      <c r="AD105" s="11">
        <v>50128</v>
      </c>
      <c r="AE10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5" s="6"/>
      <c r="AG105" s="6"/>
      <c r="AH10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5" s="6"/>
      <c r="AJ105" s="6"/>
      <c r="AK10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5" s="6"/>
      <c r="AM105" s="7"/>
      <c r="AN10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5" s="6" t="s">
        <v>54</v>
      </c>
      <c r="AP105" s="11"/>
      <c r="AQ10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5" s="6"/>
      <c r="AS105" s="6"/>
      <c r="AT10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5" s="11" t="e" cm="1">
        <f t="array" aca="1" ref="AU105" ca="1">INDEX('[1]SAP Customer Data '!A:Z,MATCH(بيانات_العملاء4[[#This Row],[رمز شريك الأعمال]],'[1]SAP Customer Data '!B:B,0),CELL("col",[1]!Table_Customer_Data[[#Headers],[CreateDate]]))</f>
        <v>#REF!</v>
      </c>
      <c r="AV105" s="6"/>
      <c r="AW105" s="11" t="s">
        <v>236</v>
      </c>
      <c r="AX105" s="6" t="s">
        <v>77</v>
      </c>
      <c r="AY105" s="6"/>
    </row>
    <row r="106" spans="1:51" s="25" customFormat="1" x14ac:dyDescent="0.25">
      <c r="A106" s="18" t="e" cm="1">
        <f t="array" aca="1" ref="A106" ca="1">INDEX('[1]SAP Customer Data '!$A:$AC,MATCH(بيانات_العملاء4[[#This Row],[رمز شريك الأعمال]],'[1]SAP Customer Data '!$B:$B,0),CELL("col",[1]!Table_Customer_Data[[#Headers],[GroupName]]))</f>
        <v>#REF!</v>
      </c>
      <c r="B106" s="19" t="s">
        <v>248</v>
      </c>
      <c r="C106" s="51" t="s">
        <v>362</v>
      </c>
      <c r="D106" s="20" t="e" cm="1">
        <f t="array" aca="1" ref="D106" ca="1">INDEX('[1]SAP Customer Data '!$A:$AC,MATCH(بيانات_العملاء4[[#This Row],[رمز شريك الأعمال]],'[1]SAP Customer Data '!$B:$B,0),CELL("col",[1]!Table_Customer_Data[[#Headers],[CardName]]))</f>
        <v>#REF!</v>
      </c>
      <c r="E106" s="20" t="e">
        <f ca="1">IF(بيانات_العملاء4[[#This Row],[حد الائتمان على SAP]]&gt;0,"آجل","نقدى")</f>
        <v>#REF!</v>
      </c>
      <c r="F106" s="20"/>
      <c r="G106" s="20" t="s">
        <v>147</v>
      </c>
      <c r="H106" s="20" t="s">
        <v>54</v>
      </c>
      <c r="I106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06" s="20" t="s">
        <v>56</v>
      </c>
      <c r="K106" s="21"/>
      <c r="L106" s="20"/>
      <c r="M106" s="20" t="str">
        <f ca="1">IF(AND(بيانات_العملاء4[[#This Row],[السجل التجارى]]="موجود",TODAY()+'[1]Other Data'!$B$23&lt;K106,بيانات_العملاء4[[#This Row],[مطابقة اسم العميل بالاسم بالسجل التجارى]]="مطابق"), "سارى", "يجب اعادة طلبه")</f>
        <v>يجب اعادة طلبه</v>
      </c>
      <c r="N106" s="22" t="s">
        <v>54</v>
      </c>
      <c r="O106" s="22" t="e" cm="1">
        <f t="array" aca="1" ref="O106" ca="1">INDEX('[1]SAP Customer Data '!A:Z,MATCH(بيانات_العملاء4[[#This Row],[رمز شريك الأعمال]],'[1]SAP Customer Data '!B:B,0),CELL("col",[1]!Table_Customer_Data[[#Headers],[LicTradNum]]))</f>
        <v>#REF!</v>
      </c>
      <c r="P106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6" s="20" t="s">
        <v>56</v>
      </c>
      <c r="R106" s="21"/>
      <c r="S106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06" s="20" t="s">
        <v>54</v>
      </c>
      <c r="U106" s="23">
        <v>300000</v>
      </c>
      <c r="V106" s="17">
        <v>44733</v>
      </c>
      <c r="W106" s="17">
        <f>IF(بيانات_العملاء4[[#This Row],[تاريخ انشاء سند الامر او الاستثناء]]="","",بيانات_العملاء4[[#This Row],[تاريخ انشاء سند الامر او الاستثناء]]+365*3)</f>
        <v>45828</v>
      </c>
      <c r="X106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150000</v>
      </c>
      <c r="Y106" s="20" t="e" cm="1">
        <f t="array" aca="1" ref="Y106" ca="1">INDEX('[1]SAP Customer Data '!$A:$AC,MATCH(بيانات_العملاء4[[#This Row],[رمز شريك الأعمال]],'[1]SAP Customer Data '!$B:$B,0),CELL("col",[1]!Table_Customer_Data[[#Headers],[CreditLine]]))</f>
        <v>#REF!</v>
      </c>
      <c r="Z106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6" s="20" t="s">
        <v>65</v>
      </c>
      <c r="AB10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6" s="20" t="s">
        <v>54</v>
      </c>
      <c r="AD106" s="17">
        <v>47053</v>
      </c>
      <c r="AE106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6" s="20" t="s">
        <v>54</v>
      </c>
      <c r="AG106" s="17">
        <v>47053</v>
      </c>
      <c r="AH106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06" s="20" t="s">
        <v>56</v>
      </c>
      <c r="AJ106" s="20"/>
      <c r="AK106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6" s="20" t="s">
        <v>56</v>
      </c>
      <c r="AM106" s="21"/>
      <c r="AN106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6" s="20" t="s">
        <v>54</v>
      </c>
      <c r="AP106" s="17"/>
      <c r="AQ106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6" s="20" t="s">
        <v>56</v>
      </c>
      <c r="AS106" s="20"/>
      <c r="AT106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6" s="17" t="e" cm="1">
        <f t="array" aca="1" ref="AU106" ca="1">INDEX('[1]SAP Customer Data '!A:Z,MATCH(بيانات_العملاء4[[#This Row],[رمز شريك الأعمال]],'[1]SAP Customer Data '!B:B,0),CELL("col",[1]!Table_Customer_Data[[#Headers],[CreateDate]]))</f>
        <v>#REF!</v>
      </c>
      <c r="AV106" s="20"/>
      <c r="AW106" s="17" t="s">
        <v>249</v>
      </c>
      <c r="AX106" s="20" t="s">
        <v>77</v>
      </c>
      <c r="AY106" s="20"/>
    </row>
    <row r="107" spans="1:51" x14ac:dyDescent="0.25">
      <c r="A107" s="4" t="e" cm="1">
        <f t="array" aca="1" ref="A107" ca="1">INDEX('[1]SAP Customer Data '!$A:$AC,MATCH(بيانات_العملاء4[[#This Row],[رمز شريك الأعمال]],'[1]SAP Customer Data '!$B:$B,0),CELL("col",[1]!Table_Customer_Data[[#Headers],[GroupName]]))</f>
        <v>#REF!</v>
      </c>
      <c r="B107" s="5" t="s">
        <v>250</v>
      </c>
      <c r="C107" s="51" t="s">
        <v>362</v>
      </c>
      <c r="D107" s="6" t="e" cm="1">
        <f t="array" aca="1" ref="D107" ca="1">INDEX('[1]SAP Customer Data '!$A:$AC,MATCH(بيانات_العملاء4[[#This Row],[رمز شريك الأعمال]],'[1]SAP Customer Data '!$B:$B,0),CELL("col",[1]!Table_Customer_Data[[#Headers],[CardName]]))</f>
        <v>#REF!</v>
      </c>
      <c r="E107" s="6" t="e">
        <f ca="1">IF(بيانات_العملاء4[[#This Row],[حد الائتمان على SAP]]&gt;0,"آجل","نقدى")</f>
        <v>#REF!</v>
      </c>
      <c r="F107" s="34" t="s">
        <v>251</v>
      </c>
      <c r="G107" s="6" t="s">
        <v>53</v>
      </c>
      <c r="H107" s="6" t="s">
        <v>56</v>
      </c>
      <c r="I10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07" s="6" t="s">
        <v>54</v>
      </c>
      <c r="K107" s="7">
        <v>45201</v>
      </c>
      <c r="L107" s="6" t="s">
        <v>55</v>
      </c>
      <c r="M107" s="6" t="str">
        <f ca="1">IF(AND(بيانات_العملاء4[[#This Row],[السجل التجارى]]="موجود",TODAY()+'[1]Other Data'!$B$23&lt;K107,بيانات_العملاء4[[#This Row],[مطابقة اسم العميل بالاسم بالسجل التجارى]]="مطابق"), "سارى", "يجب اعادة طلبه")</f>
        <v>سارى</v>
      </c>
      <c r="N107" s="9" t="s">
        <v>54</v>
      </c>
      <c r="O107" s="9" t="e" cm="1">
        <f t="array" aca="1" ref="O107" ca="1">INDEX('[1]SAP Customer Data '!A:Z,MATCH(بيانات_العملاء4[[#This Row],[رمز شريك الأعمال]],'[1]SAP Customer Data '!B:B,0),CELL("col",[1]!Table_Customer_Data[[#Headers],[LicTradNum]]))</f>
        <v>#REF!</v>
      </c>
      <c r="P10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7" s="6" t="s">
        <v>56</v>
      </c>
      <c r="R107" s="7"/>
      <c r="S10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07" s="6" t="s">
        <v>91</v>
      </c>
      <c r="U107" s="13"/>
      <c r="V107" s="11"/>
      <c r="W10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0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07" s="6" t="e" cm="1">
        <f t="array" aca="1" ref="Y107" ca="1">INDEX('[1]SAP Customer Data '!$A:$AC,MATCH(بيانات_العملاء4[[#This Row],[رمز شريك الأعمال]],'[1]SAP Customer Data '!$B:$B,0),CELL("col",[1]!Table_Customer_Data[[#Headers],[CreditLine]]))</f>
        <v>#REF!</v>
      </c>
      <c r="Z10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7" s="6"/>
      <c r="AB10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7" s="6" t="s">
        <v>54</v>
      </c>
      <c r="AD107" s="11">
        <v>47255</v>
      </c>
      <c r="AE10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7" s="6" t="s">
        <v>56</v>
      </c>
      <c r="AG107" s="6"/>
      <c r="AH10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7" s="6" t="s">
        <v>56</v>
      </c>
      <c r="AJ107" s="6"/>
      <c r="AK10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7" s="6" t="s">
        <v>56</v>
      </c>
      <c r="AM107" s="7"/>
      <c r="AN10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7" s="6" t="s">
        <v>54</v>
      </c>
      <c r="AP107" s="11">
        <v>45166</v>
      </c>
      <c r="AQ10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7" s="6" t="s">
        <v>56</v>
      </c>
      <c r="AS107" s="6"/>
      <c r="AT10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7" s="11" t="e" cm="1">
        <f t="array" aca="1" ref="AU107" ca="1">INDEX('[1]SAP Customer Data '!A:Z,MATCH(بيانات_العملاء4[[#This Row],[رمز شريك الأعمال]],'[1]SAP Customer Data '!B:B,0),CELL("col",[1]!Table_Customer_Data[[#Headers],[CreateDate]]))</f>
        <v>#REF!</v>
      </c>
      <c r="AV107" s="6"/>
      <c r="AW107" s="11"/>
      <c r="AX107" s="6" t="s">
        <v>77</v>
      </c>
      <c r="AY107" s="6"/>
    </row>
    <row r="108" spans="1:51" x14ac:dyDescent="0.25">
      <c r="A108" s="4" t="e" cm="1">
        <f t="array" aca="1" ref="A108" ca="1">INDEX('[1]SAP Customer Data '!$A:$AC,MATCH(بيانات_العملاء4[[#This Row],[رمز شريك الأعمال]],'[1]SAP Customer Data '!$B:$B,0),CELL("col",[1]!Table_Customer_Data[[#Headers],[GroupName]]))</f>
        <v>#REF!</v>
      </c>
      <c r="B108" s="5" t="s">
        <v>252</v>
      </c>
      <c r="C108" s="51" t="s">
        <v>362</v>
      </c>
      <c r="D108" s="6" t="e" cm="1">
        <f t="array" aca="1" ref="D108" ca="1">INDEX('[1]SAP Customer Data '!$A:$AC,MATCH(بيانات_العملاء4[[#This Row],[رمز شريك الأعمال]],'[1]SAP Customer Data '!$B:$B,0),CELL("col",[1]!Table_Customer_Data[[#Headers],[CardName]]))</f>
        <v>#REF!</v>
      </c>
      <c r="E108" s="6" t="e">
        <f ca="1">IF(بيانات_العملاء4[[#This Row],[حد الائتمان على SAP]]&gt;0,"آجل","نقدى")</f>
        <v>#REF!</v>
      </c>
      <c r="F108" s="6" t="s">
        <v>253</v>
      </c>
      <c r="G108" s="6" t="s">
        <v>53</v>
      </c>
      <c r="H108" s="6" t="s">
        <v>56</v>
      </c>
      <c r="I10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08" s="6" t="s">
        <v>54</v>
      </c>
      <c r="K108" s="7">
        <v>45493</v>
      </c>
      <c r="L108" s="6" t="s">
        <v>55</v>
      </c>
      <c r="M108" s="6" t="str">
        <f ca="1">IF(AND(بيانات_العملاء4[[#This Row],[السجل التجارى]]="موجود",TODAY()+'[1]Other Data'!$B$23&lt;K108,بيانات_العملاء4[[#This Row],[مطابقة اسم العميل بالاسم بالسجل التجارى]]="مطابق"), "سارى", "يجب اعادة طلبه")</f>
        <v>سارى</v>
      </c>
      <c r="N108" s="9" t="s">
        <v>54</v>
      </c>
      <c r="O108" s="9" t="e" cm="1">
        <f t="array" aca="1" ref="O108" ca="1">INDEX('[1]SAP Customer Data '!A:Z,MATCH(بيانات_العملاء4[[#This Row],[رمز شريك الأعمال]],'[1]SAP Customer Data '!B:B,0),CELL("col",[1]!Table_Customer_Data[[#Headers],[LicTradNum]]))</f>
        <v>#REF!</v>
      </c>
      <c r="P10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8" s="6" t="s">
        <v>56</v>
      </c>
      <c r="R108" s="7"/>
      <c r="S10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08" s="6" t="s">
        <v>91</v>
      </c>
      <c r="U108" s="13"/>
      <c r="V108" s="11"/>
      <c r="W10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0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08" s="6" t="e" cm="1">
        <f t="array" aca="1" ref="Y108" ca="1">INDEX('[1]SAP Customer Data '!$A:$AC,MATCH(بيانات_العملاء4[[#This Row],[رمز شريك الأعمال]],'[1]SAP Customer Data '!$B:$B,0),CELL("col",[1]!Table_Customer_Data[[#Headers],[CreditLine]]))</f>
        <v>#REF!</v>
      </c>
      <c r="Z10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8" s="6"/>
      <c r="AB10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8" s="6" t="s">
        <v>54</v>
      </c>
      <c r="AD108" s="11">
        <v>45531</v>
      </c>
      <c r="AE10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08" s="6" t="s">
        <v>56</v>
      </c>
      <c r="AG108" s="6"/>
      <c r="AH10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8" s="6" t="s">
        <v>56</v>
      </c>
      <c r="AJ108" s="6"/>
      <c r="AK10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8" s="6" t="s">
        <v>56</v>
      </c>
      <c r="AM108" s="7"/>
      <c r="AN10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8" s="6" t="s">
        <v>54</v>
      </c>
      <c r="AP108" s="11">
        <v>44963</v>
      </c>
      <c r="AQ10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8" s="6" t="s">
        <v>56</v>
      </c>
      <c r="AS108" s="6"/>
      <c r="AT10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8" s="11" t="e" cm="1">
        <f t="array" aca="1" ref="AU108" ca="1">INDEX('[1]SAP Customer Data '!A:Z,MATCH(بيانات_العملاء4[[#This Row],[رمز شريك الأعمال]],'[1]SAP Customer Data '!B:B,0),CELL("col",[1]!Table_Customer_Data[[#Headers],[CreateDate]]))</f>
        <v>#REF!</v>
      </c>
      <c r="AV108" s="6"/>
      <c r="AW108" s="11"/>
      <c r="AX108" s="6" t="s">
        <v>77</v>
      </c>
      <c r="AY108" s="6"/>
    </row>
    <row r="109" spans="1:51" x14ac:dyDescent="0.25">
      <c r="A109" s="4" t="e" cm="1">
        <f t="array" aca="1" ref="A109" ca="1">INDEX('[1]SAP Customer Data '!$A:$AC,MATCH(بيانات_العملاء4[[#This Row],[رمز شريك الأعمال]],'[1]SAP Customer Data '!$B:$B,0),CELL("col",[1]!Table_Customer_Data[[#Headers],[GroupName]]))</f>
        <v>#REF!</v>
      </c>
      <c r="B109" s="5" t="s">
        <v>254</v>
      </c>
      <c r="C109" s="51" t="s">
        <v>362</v>
      </c>
      <c r="D109" s="6" t="e" cm="1">
        <f t="array" aca="1" ref="D109" ca="1">INDEX('[1]SAP Customer Data '!$A:$AC,MATCH(بيانات_العملاء4[[#This Row],[رمز شريك الأعمال]],'[1]SAP Customer Data '!$B:$B,0),CELL("col",[1]!Table_Customer_Data[[#Headers],[CardName]]))</f>
        <v>#REF!</v>
      </c>
      <c r="E109" s="6" t="e">
        <f ca="1">IF(بيانات_العملاء4[[#This Row],[حد الائتمان على SAP]]&gt;0,"آجل","نقدى")</f>
        <v>#REF!</v>
      </c>
      <c r="F109" s="6"/>
      <c r="G109" s="6" t="s">
        <v>107</v>
      </c>
      <c r="H109" s="6" t="s">
        <v>56</v>
      </c>
      <c r="I10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09" s="6" t="s">
        <v>54</v>
      </c>
      <c r="K109" s="7">
        <v>45512</v>
      </c>
      <c r="L109" s="6" t="s">
        <v>55</v>
      </c>
      <c r="M109" s="6" t="str">
        <f ca="1">IF(AND(بيانات_العملاء4[[#This Row],[السجل التجارى]]="موجود",TODAY()+'[1]Other Data'!$B$23&lt;K109,بيانات_العملاء4[[#This Row],[مطابقة اسم العميل بالاسم بالسجل التجارى]]="مطابق"), "سارى", "يجب اعادة طلبه")</f>
        <v>سارى</v>
      </c>
      <c r="N109" s="9" t="s">
        <v>54</v>
      </c>
      <c r="O109" s="9" t="e" cm="1">
        <f t="array" aca="1" ref="O109" ca="1">INDEX('[1]SAP Customer Data '!A:Z,MATCH(بيانات_العملاء4[[#This Row],[رمز شريك الأعمال]],'[1]SAP Customer Data '!B:B,0),CELL("col",[1]!Table_Customer_Data[[#Headers],[LicTradNum]]))</f>
        <v>#REF!</v>
      </c>
      <c r="P10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09" s="6" t="s">
        <v>54</v>
      </c>
      <c r="R109" s="7">
        <v>44848</v>
      </c>
      <c r="S10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09" s="6" t="s">
        <v>91</v>
      </c>
      <c r="U109" s="13"/>
      <c r="V109" s="11"/>
      <c r="W10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0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09" s="6" t="e" cm="1">
        <f t="array" aca="1" ref="Y109" ca="1">INDEX('[1]SAP Customer Data '!$A:$AC,MATCH(بيانات_العملاء4[[#This Row],[رمز شريك الأعمال]],'[1]SAP Customer Data '!$B:$B,0),CELL("col",[1]!Table_Customer_Data[[#Headers],[CreditLine]]))</f>
        <v>#REF!</v>
      </c>
      <c r="Z10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09" s="6"/>
      <c r="AB10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09" s="6" t="s">
        <v>56</v>
      </c>
      <c r="AD109" s="6"/>
      <c r="AE10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09" s="6" t="s">
        <v>56</v>
      </c>
      <c r="AG109" s="6"/>
      <c r="AH10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09" s="6" t="s">
        <v>56</v>
      </c>
      <c r="AJ109" s="6"/>
      <c r="AK10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09" s="6" t="s">
        <v>56</v>
      </c>
      <c r="AM109" s="7"/>
      <c r="AN10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09" s="6" t="s">
        <v>56</v>
      </c>
      <c r="AP109" s="11"/>
      <c r="AQ10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09" s="6" t="s">
        <v>56</v>
      </c>
      <c r="AS109" s="6"/>
      <c r="AT10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09" s="11" t="e" cm="1">
        <f t="array" aca="1" ref="AU109" ca="1">INDEX('[1]SAP Customer Data '!A:Z,MATCH(بيانات_العملاء4[[#This Row],[رمز شريك الأعمال]],'[1]SAP Customer Data '!B:B,0),CELL("col",[1]!Table_Customer_Data[[#Headers],[CreateDate]]))</f>
        <v>#REF!</v>
      </c>
      <c r="AV109" s="6"/>
      <c r="AW109" s="11"/>
      <c r="AX109" s="6" t="s">
        <v>77</v>
      </c>
      <c r="AY109" s="6"/>
    </row>
    <row r="110" spans="1:51" x14ac:dyDescent="0.25">
      <c r="A110" s="4" t="e" cm="1">
        <f t="array" aca="1" ref="A110" ca="1">INDEX('[1]SAP Customer Data '!$A:$AC,MATCH(بيانات_العملاء4[[#This Row],[رمز شريك الأعمال]],'[1]SAP Customer Data '!$B:$B,0),CELL("col",[1]!Table_Customer_Data[[#Headers],[GroupName]]))</f>
        <v>#REF!</v>
      </c>
      <c r="B110" s="5" t="s">
        <v>255</v>
      </c>
      <c r="C110" s="51" t="s">
        <v>362</v>
      </c>
      <c r="D110" s="6" t="e" cm="1">
        <f t="array" aca="1" ref="D110" ca="1">INDEX('[1]SAP Customer Data '!$A:$AC,MATCH(بيانات_العملاء4[[#This Row],[رمز شريك الأعمال]],'[1]SAP Customer Data '!$B:$B,0),CELL("col",[1]!Table_Customer_Data[[#Headers],[CardName]]))</f>
        <v>#REF!</v>
      </c>
      <c r="E110" s="6" t="e">
        <f ca="1">IF(بيانات_العملاء4[[#This Row],[حد الائتمان على SAP]]&gt;0,"آجل","نقدى")</f>
        <v>#REF!</v>
      </c>
      <c r="F110" s="6"/>
      <c r="G110" s="6" t="s">
        <v>64</v>
      </c>
      <c r="H110" s="6" t="s">
        <v>56</v>
      </c>
      <c r="I110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0" s="6" t="s">
        <v>54</v>
      </c>
      <c r="K110" s="7">
        <v>44804</v>
      </c>
      <c r="L110" s="6" t="s">
        <v>55</v>
      </c>
      <c r="M110" s="6" t="str">
        <f ca="1">IF(AND(بيانات_العملاء4[[#This Row],[السجل التجارى]]="موجود",TODAY()+'[1]Other Data'!$B$23&lt;K110,بيانات_العملاء4[[#This Row],[مطابقة اسم العميل بالاسم بالسجل التجارى]]="مطابق"), "سارى", "يجب اعادة طلبه")</f>
        <v>يجب اعادة طلبه</v>
      </c>
      <c r="N110" s="9" t="s">
        <v>54</v>
      </c>
      <c r="O110" s="9" t="e" cm="1">
        <f t="array" aca="1" ref="O110" ca="1">INDEX('[1]SAP Customer Data '!A:Z,MATCH(بيانات_العملاء4[[#This Row],[رمز شريك الأعمال]],'[1]SAP Customer Data '!B:B,0),CELL("col",[1]!Table_Customer_Data[[#Headers],[LicTradNum]]))</f>
        <v>#REF!</v>
      </c>
      <c r="P11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0" s="6" t="s">
        <v>56</v>
      </c>
      <c r="R110" s="7"/>
      <c r="S11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0" s="6" t="s">
        <v>91</v>
      </c>
      <c r="U110" s="13"/>
      <c r="V110" s="11"/>
      <c r="W11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10" s="6" t="e" cm="1">
        <f t="array" aca="1" ref="Y110" ca="1">INDEX('[1]SAP Customer Data '!$A:$AC,MATCH(بيانات_العملاء4[[#This Row],[رمز شريك الأعمال]],'[1]SAP Customer Data '!$B:$B,0),CELL("col",[1]!Table_Customer_Data[[#Headers],[CreditLine]]))</f>
        <v>#REF!</v>
      </c>
      <c r="Z11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0" s="6"/>
      <c r="AB11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0" s="6" t="s">
        <v>56</v>
      </c>
      <c r="AD110" s="6"/>
      <c r="AE11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0" s="6" t="s">
        <v>56</v>
      </c>
      <c r="AG110" s="6"/>
      <c r="AH11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0" s="6" t="s">
        <v>56</v>
      </c>
      <c r="AJ110" s="6"/>
      <c r="AK11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0" s="6" t="s">
        <v>56</v>
      </c>
      <c r="AM110" s="7"/>
      <c r="AN11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0" s="6" t="s">
        <v>54</v>
      </c>
      <c r="AP110" s="11"/>
      <c r="AQ11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0" s="6" t="s">
        <v>56</v>
      </c>
      <c r="AS110" s="6"/>
      <c r="AT11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0" s="11" t="e" cm="1">
        <f t="array" aca="1" ref="AU110" ca="1">INDEX('[1]SAP Customer Data '!A:Z,MATCH(بيانات_العملاء4[[#This Row],[رمز شريك الأعمال]],'[1]SAP Customer Data '!B:B,0),CELL("col",[1]!Table_Customer_Data[[#Headers],[CreateDate]]))</f>
        <v>#REF!</v>
      </c>
      <c r="AV110" s="6"/>
      <c r="AW110" s="11"/>
      <c r="AX110" s="6" t="s">
        <v>77</v>
      </c>
      <c r="AY110" s="6"/>
    </row>
    <row r="111" spans="1:51" s="25" customFormat="1" x14ac:dyDescent="0.25">
      <c r="A111" s="18" t="e" cm="1">
        <f t="array" aca="1" ref="A111" ca="1">INDEX('[1]SAP Customer Data '!$A:$AC,MATCH(بيانات_العملاء4[[#This Row],[رمز شريك الأعمال]],'[1]SAP Customer Data '!$B:$B,0),CELL("col",[1]!Table_Customer_Data[[#Headers],[GroupName]]))</f>
        <v>#REF!</v>
      </c>
      <c r="B111" s="19" t="s">
        <v>256</v>
      </c>
      <c r="C111" s="51" t="s">
        <v>362</v>
      </c>
      <c r="D111" s="20" t="e" cm="1">
        <f t="array" aca="1" ref="D111" ca="1">INDEX('[1]SAP Customer Data '!$A:$AC,MATCH(بيانات_العملاء4[[#This Row],[رمز شريك الأعمال]],'[1]SAP Customer Data '!$B:$B,0),CELL("col",[1]!Table_Customer_Data[[#Headers],[CardName]]))</f>
        <v>#REF!</v>
      </c>
      <c r="E111" s="20" t="e">
        <f ca="1">IF(بيانات_العملاء4[[#This Row],[حد الائتمان على SAP]]&gt;0,"آجل","نقدى")</f>
        <v>#REF!</v>
      </c>
      <c r="F111" s="20" t="s">
        <v>257</v>
      </c>
      <c r="G111" s="20" t="s">
        <v>53</v>
      </c>
      <c r="H111" s="20" t="s">
        <v>54</v>
      </c>
      <c r="I111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11" s="20" t="s">
        <v>54</v>
      </c>
      <c r="K111" s="21">
        <v>45299</v>
      </c>
      <c r="L111" s="20" t="s">
        <v>55</v>
      </c>
      <c r="M111" s="20" t="str">
        <f ca="1">IF(AND(بيانات_العملاء4[[#This Row],[السجل التجارى]]="موجود",TODAY()+'[1]Other Data'!$B$23&lt;K111,بيانات_العملاء4[[#This Row],[مطابقة اسم العميل بالاسم بالسجل التجارى]]="مطابق"), "سارى", "يجب اعادة طلبه")</f>
        <v>سارى</v>
      </c>
      <c r="N111" s="22" t="s">
        <v>54</v>
      </c>
      <c r="O111" s="22" t="e" cm="1">
        <f t="array" aca="1" ref="O111" ca="1">INDEX('[1]SAP Customer Data '!A:Z,MATCH(بيانات_العملاء4[[#This Row],[رمز شريك الأعمال]],'[1]SAP Customer Data '!B:B,0),CELL("col",[1]!Table_Customer_Data[[#Headers],[LicTradNum]]))</f>
        <v>#REF!</v>
      </c>
      <c r="P111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1" s="20" t="s">
        <v>54</v>
      </c>
      <c r="R111" s="21">
        <v>44966</v>
      </c>
      <c r="S111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1" s="20" t="s">
        <v>54</v>
      </c>
      <c r="U111" s="23">
        <v>20000</v>
      </c>
      <c r="V111" s="17">
        <v>44958</v>
      </c>
      <c r="W111" s="17">
        <f>IF(بيانات_العملاء4[[#This Row],[تاريخ انشاء سند الامر او الاستثناء]]="","",بيانات_العملاء4[[#This Row],[تاريخ انشاء سند الامر او الاستثناء]]+365*3)</f>
        <v>46053</v>
      </c>
      <c r="X111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</v>
      </c>
      <c r="Y111" s="20" t="e" cm="1">
        <f t="array" aca="1" ref="Y111" ca="1">INDEX('[1]SAP Customer Data '!$A:$AC,MATCH(بيانات_العملاء4[[#This Row],[رمز شريك الأعمال]],'[1]SAP Customer Data '!$B:$B,0),CELL("col",[1]!Table_Customer_Data[[#Headers],[CreditLine]]))</f>
        <v>#REF!</v>
      </c>
      <c r="Z111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1" s="20" t="s">
        <v>55</v>
      </c>
      <c r="AB11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1" s="20" t="s">
        <v>54</v>
      </c>
      <c r="AD111" s="17">
        <v>48248</v>
      </c>
      <c r="AE111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11" s="20" t="s">
        <v>54</v>
      </c>
      <c r="AG111" s="17">
        <v>48248</v>
      </c>
      <c r="AH111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11" s="20" t="s">
        <v>56</v>
      </c>
      <c r="AJ111" s="20"/>
      <c r="AK111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1" s="20" t="s">
        <v>56</v>
      </c>
      <c r="AM111" s="21"/>
      <c r="AN111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1" s="20" t="s">
        <v>54</v>
      </c>
      <c r="AP111" s="17">
        <v>45138</v>
      </c>
      <c r="AQ111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1" s="20" t="s">
        <v>54</v>
      </c>
      <c r="AS111" s="17">
        <v>45138</v>
      </c>
      <c r="AT111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1" s="17" t="e" cm="1">
        <f t="array" aca="1" ref="AU111" ca="1">INDEX('[1]SAP Customer Data '!A:Z,MATCH(بيانات_العملاء4[[#This Row],[رمز شريك الأعمال]],'[1]SAP Customer Data '!B:B,0),CELL("col",[1]!Table_Customer_Data[[#Headers],[CreateDate]]))</f>
        <v>#REF!</v>
      </c>
      <c r="AV111" s="20"/>
      <c r="AW111" s="17" t="s">
        <v>117</v>
      </c>
      <c r="AX111" s="20" t="s">
        <v>77</v>
      </c>
      <c r="AY111" s="20"/>
    </row>
    <row r="112" spans="1:51" x14ac:dyDescent="0.25">
      <c r="A112" s="4" t="e" cm="1">
        <f t="array" aca="1" ref="A112" ca="1">INDEX('[1]SAP Customer Data '!$A:$AC,MATCH(بيانات_العملاء4[[#This Row],[رمز شريك الأعمال]],'[1]SAP Customer Data '!$B:$B,0),CELL("col",[1]!Table_Customer_Data[[#Headers],[GroupName]]))</f>
        <v>#REF!</v>
      </c>
      <c r="B112" s="5" t="s">
        <v>258</v>
      </c>
      <c r="C112" s="51" t="s">
        <v>362</v>
      </c>
      <c r="D112" s="6" t="e" cm="1">
        <f t="array" aca="1" ref="D112" ca="1">INDEX('[1]SAP Customer Data '!$A:$AC,MATCH(بيانات_العملاء4[[#This Row],[رمز شريك الأعمال]],'[1]SAP Customer Data '!$B:$B,0),CELL("col",[1]!Table_Customer_Data[[#Headers],[CardName]]))</f>
        <v>#REF!</v>
      </c>
      <c r="E112" s="6" t="e">
        <f ca="1">IF(بيانات_العملاء4[[#This Row],[حد الائتمان على SAP]]&gt;0,"آجل","نقدى")</f>
        <v>#REF!</v>
      </c>
      <c r="F112" s="6" t="s">
        <v>259</v>
      </c>
      <c r="G112" s="6" t="s">
        <v>53</v>
      </c>
      <c r="H112" s="6" t="s">
        <v>56</v>
      </c>
      <c r="I11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2" s="6" t="s">
        <v>54</v>
      </c>
      <c r="K112" s="7">
        <v>44803</v>
      </c>
      <c r="L112" s="6" t="s">
        <v>55</v>
      </c>
      <c r="M112" s="6" t="str">
        <f ca="1">IF(AND(بيانات_العملاء4[[#This Row],[السجل التجارى]]="موجود",TODAY()+'[1]Other Data'!$B$23&lt;K112,بيانات_العملاء4[[#This Row],[مطابقة اسم العميل بالاسم بالسجل التجارى]]="مطابق"), "سارى", "يجب اعادة طلبه")</f>
        <v>يجب اعادة طلبه</v>
      </c>
      <c r="N112" s="9" t="s">
        <v>54</v>
      </c>
      <c r="O112" s="9" t="e" cm="1">
        <f t="array" aca="1" ref="O112" ca="1">INDEX('[1]SAP Customer Data '!A:Z,MATCH(بيانات_العملاء4[[#This Row],[رمز شريك الأعمال]],'[1]SAP Customer Data '!B:B,0),CELL("col",[1]!Table_Customer_Data[[#Headers],[LicTradNum]]))</f>
        <v>#REF!</v>
      </c>
      <c r="P11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2" s="6" t="s">
        <v>56</v>
      </c>
      <c r="R112" s="7"/>
      <c r="S11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2" s="6" t="s">
        <v>91</v>
      </c>
      <c r="U112" s="13"/>
      <c r="V112" s="11"/>
      <c r="W11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12" s="6" t="e" cm="1">
        <f t="array" aca="1" ref="Y112" ca="1">INDEX('[1]SAP Customer Data '!$A:$AC,MATCH(بيانات_العملاء4[[#This Row],[رمز شريك الأعمال]],'[1]SAP Customer Data '!$B:$B,0),CELL("col",[1]!Table_Customer_Data[[#Headers],[CreditLine]]))</f>
        <v>#REF!</v>
      </c>
      <c r="Z11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2" s="6"/>
      <c r="AB11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2" s="6" t="s">
        <v>56</v>
      </c>
      <c r="AD112" s="6"/>
      <c r="AE11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2" s="6" t="s">
        <v>56</v>
      </c>
      <c r="AG112" s="6"/>
      <c r="AH11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2" s="6" t="s">
        <v>56</v>
      </c>
      <c r="AJ112" s="6"/>
      <c r="AK11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2" s="6" t="s">
        <v>56</v>
      </c>
      <c r="AM112" s="7"/>
      <c r="AN11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2" s="6" t="s">
        <v>56</v>
      </c>
      <c r="AP112" s="11"/>
      <c r="AQ11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2" s="6" t="s">
        <v>56</v>
      </c>
      <c r="AS112" s="6"/>
      <c r="AT11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2" s="11" t="e" cm="1">
        <f t="array" aca="1" ref="AU112" ca="1">INDEX('[1]SAP Customer Data '!A:Z,MATCH(بيانات_العملاء4[[#This Row],[رمز شريك الأعمال]],'[1]SAP Customer Data '!B:B,0),CELL("col",[1]!Table_Customer_Data[[#Headers],[CreateDate]]))</f>
        <v>#REF!</v>
      </c>
      <c r="AV112" s="6"/>
      <c r="AW112" s="11"/>
      <c r="AX112" s="6" t="s">
        <v>77</v>
      </c>
      <c r="AY112" s="6"/>
    </row>
    <row r="113" spans="1:51" s="25" customFormat="1" x14ac:dyDescent="0.25">
      <c r="A113" s="18" t="e" cm="1">
        <f t="array" aca="1" ref="A113" ca="1">INDEX('[1]SAP Customer Data '!$A:$AC,MATCH(بيانات_العملاء4[[#This Row],[رمز شريك الأعمال]],'[1]SAP Customer Data '!$B:$B,0),CELL("col",[1]!Table_Customer_Data[[#Headers],[GroupName]]))</f>
        <v>#REF!</v>
      </c>
      <c r="B113" s="19" t="s">
        <v>260</v>
      </c>
      <c r="C113" s="51" t="s">
        <v>362</v>
      </c>
      <c r="D113" s="20" t="e" cm="1">
        <f t="array" aca="1" ref="D113" ca="1">INDEX('[1]SAP Customer Data '!$A:$AC,MATCH(بيانات_العملاء4[[#This Row],[رمز شريك الأعمال]],'[1]SAP Customer Data '!$B:$B,0),CELL("col",[1]!Table_Customer_Data[[#Headers],[CardName]]))</f>
        <v>#REF!</v>
      </c>
      <c r="E113" s="20" t="e">
        <f ca="1">IF(بيانات_العملاء4[[#This Row],[حد الائتمان على SAP]]&gt;0,"آجل","نقدى")</f>
        <v>#REF!</v>
      </c>
      <c r="F113" s="20"/>
      <c r="G113" s="20" t="s">
        <v>261</v>
      </c>
      <c r="H113" s="20" t="s">
        <v>54</v>
      </c>
      <c r="I113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13" s="20" t="s">
        <v>54</v>
      </c>
      <c r="K113" s="21">
        <v>45257</v>
      </c>
      <c r="L113" s="20" t="s">
        <v>55</v>
      </c>
      <c r="M113" s="20" t="str">
        <f ca="1">IF(AND(بيانات_العملاء4[[#This Row],[السجل التجارى]]="موجود",TODAY()+'[1]Other Data'!$B$23&lt;K113,بيانات_العملاء4[[#This Row],[مطابقة اسم العميل بالاسم بالسجل التجارى]]="مطابق"), "سارى", "يجب اعادة طلبه")</f>
        <v>سارى</v>
      </c>
      <c r="N113" s="22" t="s">
        <v>54</v>
      </c>
      <c r="O113" s="22" t="e" cm="1">
        <f t="array" aca="1" ref="O113" ca="1">INDEX('[1]SAP Customer Data '!A:Z,MATCH(بيانات_العملاء4[[#This Row],[رمز شريك الأعمال]],'[1]SAP Customer Data '!B:B,0),CELL("col",[1]!Table_Customer_Data[[#Headers],[LicTradNum]]))</f>
        <v>#REF!</v>
      </c>
      <c r="P113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3" s="20" t="s">
        <v>56</v>
      </c>
      <c r="R113" s="21"/>
      <c r="S113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3" s="20" t="s">
        <v>54</v>
      </c>
      <c r="U113" s="23">
        <v>10000</v>
      </c>
      <c r="V113" s="17">
        <v>44587</v>
      </c>
      <c r="W113" s="17">
        <f>IF(بيانات_العملاء4[[#This Row],[تاريخ انشاء سند الامر او الاستثناء]]="","",بيانات_العملاء4[[#This Row],[تاريخ انشاء سند الامر او الاستثناء]]+365*3)</f>
        <v>45682</v>
      </c>
      <c r="X113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</v>
      </c>
      <c r="Y113" s="20" t="e" cm="1">
        <f t="array" aca="1" ref="Y113" ca="1">INDEX('[1]SAP Customer Data '!$A:$AC,MATCH(بيانات_العملاء4[[#This Row],[رمز شريك الأعمال]],'[1]SAP Customer Data '!$B:$B,0),CELL("col",[1]!Table_Customer_Data[[#Headers],[CreditLine]]))</f>
        <v>#REF!</v>
      </c>
      <c r="Z113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3" s="20" t="s">
        <v>65</v>
      </c>
      <c r="AB11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3" s="20" t="s">
        <v>56</v>
      </c>
      <c r="AD113" s="20"/>
      <c r="AE113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3" s="20" t="s">
        <v>54</v>
      </c>
      <c r="AG113" s="17">
        <v>51433</v>
      </c>
      <c r="AH113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13" s="20" t="s">
        <v>54</v>
      </c>
      <c r="AJ113" s="17">
        <v>45908</v>
      </c>
      <c r="AK113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113" s="20" t="s">
        <v>54</v>
      </c>
      <c r="AM113" s="21"/>
      <c r="AN113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3" s="20" t="s">
        <v>54</v>
      </c>
      <c r="AP113" s="17">
        <v>44602</v>
      </c>
      <c r="AQ113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3" s="20" t="s">
        <v>56</v>
      </c>
      <c r="AS113" s="20"/>
      <c r="AT113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3" s="17" t="e" cm="1">
        <f t="array" aca="1" ref="AU113" ca="1">INDEX('[1]SAP Customer Data '!A:Z,MATCH(بيانات_العملاء4[[#This Row],[رمز شريك الأعمال]],'[1]SAP Customer Data '!B:B,0),CELL("col",[1]!Table_Customer_Data[[#Headers],[CreateDate]]))</f>
        <v>#REF!</v>
      </c>
      <c r="AV113" s="20"/>
      <c r="AW113" s="17" t="s">
        <v>117</v>
      </c>
      <c r="AX113" s="20" t="s">
        <v>77</v>
      </c>
      <c r="AY113" s="20"/>
    </row>
    <row r="114" spans="1:51" x14ac:dyDescent="0.25">
      <c r="A114" s="4" t="e" cm="1">
        <f t="array" aca="1" ref="A114" ca="1">INDEX('[1]SAP Customer Data '!$A:$AC,MATCH(بيانات_العملاء4[[#This Row],[رمز شريك الأعمال]],'[1]SAP Customer Data '!$B:$B,0),CELL("col",[1]!Table_Customer_Data[[#Headers],[GroupName]]))</f>
        <v>#REF!</v>
      </c>
      <c r="B114" s="5" t="s">
        <v>262</v>
      </c>
      <c r="C114" s="51" t="s">
        <v>362</v>
      </c>
      <c r="D114" s="6" t="e" cm="1">
        <f t="array" aca="1" ref="D114" ca="1">INDEX('[1]SAP Customer Data '!$A:$AC,MATCH(بيانات_العملاء4[[#This Row],[رمز شريك الأعمال]],'[1]SAP Customer Data '!$B:$B,0),CELL("col",[1]!Table_Customer_Data[[#Headers],[CardName]]))</f>
        <v>#REF!</v>
      </c>
      <c r="E114" s="6" t="e">
        <f ca="1">IF(بيانات_العملاء4[[#This Row],[حد الائتمان على SAP]]&gt;0,"آجل","نقدى")</f>
        <v>#REF!</v>
      </c>
      <c r="F114" s="6"/>
      <c r="G114" s="6" t="s">
        <v>64</v>
      </c>
      <c r="H114" s="6" t="s">
        <v>56</v>
      </c>
      <c r="I11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4" s="6" t="s">
        <v>54</v>
      </c>
      <c r="K114" s="7">
        <v>44829</v>
      </c>
      <c r="L114" s="6" t="s">
        <v>55</v>
      </c>
      <c r="M114" s="6" t="str">
        <f ca="1">IF(AND(بيانات_العملاء4[[#This Row],[السجل التجارى]]="موجود",TODAY()+'[1]Other Data'!$B$23&lt;K114,بيانات_العملاء4[[#This Row],[مطابقة اسم العميل بالاسم بالسجل التجارى]]="مطابق"), "سارى", "يجب اعادة طلبه")</f>
        <v>يجب اعادة طلبه</v>
      </c>
      <c r="N114" s="9" t="s">
        <v>54</v>
      </c>
      <c r="O114" s="9" t="e" cm="1">
        <f t="array" aca="1" ref="O114" ca="1">INDEX('[1]SAP Customer Data '!A:Z,MATCH(بيانات_العملاء4[[#This Row],[رمز شريك الأعمال]],'[1]SAP Customer Data '!B:B,0),CELL("col",[1]!Table_Customer_Data[[#Headers],[LicTradNum]]))</f>
        <v>#REF!</v>
      </c>
      <c r="P11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4" s="6" t="s">
        <v>56</v>
      </c>
      <c r="R114" s="7"/>
      <c r="S11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4" s="6" t="s">
        <v>91</v>
      </c>
      <c r="U114" s="13"/>
      <c r="V114" s="11"/>
      <c r="W11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14" s="6" t="e" cm="1">
        <f t="array" aca="1" ref="Y114" ca="1">INDEX('[1]SAP Customer Data '!$A:$AC,MATCH(بيانات_العملاء4[[#This Row],[رمز شريك الأعمال]],'[1]SAP Customer Data '!$B:$B,0),CELL("col",[1]!Table_Customer_Data[[#Headers],[CreditLine]]))</f>
        <v>#REF!</v>
      </c>
      <c r="Z11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4" s="6"/>
      <c r="AB11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4" s="6" t="s">
        <v>56</v>
      </c>
      <c r="AD114" s="6"/>
      <c r="AE11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4" s="6" t="s">
        <v>56</v>
      </c>
      <c r="AG114" s="6"/>
      <c r="AH11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4" s="6" t="s">
        <v>56</v>
      </c>
      <c r="AJ114" s="6"/>
      <c r="AK11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4" s="6" t="s">
        <v>56</v>
      </c>
      <c r="AM114" s="7"/>
      <c r="AN11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4" s="6" t="s">
        <v>54</v>
      </c>
      <c r="AP114" s="11"/>
      <c r="AQ11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4" s="6" t="s">
        <v>56</v>
      </c>
      <c r="AS114" s="6"/>
      <c r="AT11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4" s="11" t="e" cm="1">
        <f t="array" aca="1" ref="AU114" ca="1">INDEX('[1]SAP Customer Data '!A:Z,MATCH(بيانات_العملاء4[[#This Row],[رمز شريك الأعمال]],'[1]SAP Customer Data '!B:B,0),CELL("col",[1]!Table_Customer_Data[[#Headers],[CreateDate]]))</f>
        <v>#REF!</v>
      </c>
      <c r="AV114" s="6"/>
      <c r="AW114" s="11"/>
      <c r="AX114" s="6" t="s">
        <v>77</v>
      </c>
      <c r="AY114" s="6"/>
    </row>
    <row r="115" spans="1:51" x14ac:dyDescent="0.25">
      <c r="A115" s="4" t="e" cm="1">
        <f t="array" aca="1" ref="A115" ca="1">INDEX('[1]SAP Customer Data '!$A:$AC,MATCH(بيانات_العملاء4[[#This Row],[رمز شريك الأعمال]],'[1]SAP Customer Data '!$B:$B,0),CELL("col",[1]!Table_Customer_Data[[#Headers],[GroupName]]))</f>
        <v>#REF!</v>
      </c>
      <c r="B115" s="5" t="s">
        <v>263</v>
      </c>
      <c r="C115" s="51" t="s">
        <v>362</v>
      </c>
      <c r="D115" s="6" t="e" cm="1">
        <f t="array" aca="1" ref="D115" ca="1">INDEX('[1]SAP Customer Data '!$A:$AC,MATCH(بيانات_العملاء4[[#This Row],[رمز شريك الأعمال]],'[1]SAP Customer Data '!$B:$B,0),CELL("col",[1]!Table_Customer_Data[[#Headers],[CardName]]))</f>
        <v>#REF!</v>
      </c>
      <c r="E115" s="6" t="e">
        <f ca="1">IF(بيانات_العملاء4[[#This Row],[حد الائتمان على SAP]]&gt;0,"آجل","نقدى")</f>
        <v>#REF!</v>
      </c>
      <c r="F115" s="6" t="s">
        <v>264</v>
      </c>
      <c r="G115" s="6" t="s">
        <v>53</v>
      </c>
      <c r="H115" s="6" t="s">
        <v>56</v>
      </c>
      <c r="I115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5" s="6" t="s">
        <v>54</v>
      </c>
      <c r="K115" s="7">
        <v>44997</v>
      </c>
      <c r="L115" s="6" t="s">
        <v>55</v>
      </c>
      <c r="M115" s="6" t="str">
        <f ca="1">IF(AND(بيانات_العملاء4[[#This Row],[السجل التجارى]]="موجود",TODAY()+'[1]Other Data'!$B$23&lt;K115,بيانات_العملاء4[[#This Row],[مطابقة اسم العميل بالاسم بالسجل التجارى]]="مطابق"), "سارى", "يجب اعادة طلبه")</f>
        <v>يجب اعادة طلبه</v>
      </c>
      <c r="N115" s="9" t="s">
        <v>54</v>
      </c>
      <c r="O115" s="9" t="e" cm="1">
        <f t="array" aca="1" ref="O115" ca="1">INDEX('[1]SAP Customer Data '!A:Z,MATCH(بيانات_العملاء4[[#This Row],[رمز شريك الأعمال]],'[1]SAP Customer Data '!B:B,0),CELL("col",[1]!Table_Customer_Data[[#Headers],[LicTradNum]]))</f>
        <v>#REF!</v>
      </c>
      <c r="P11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5" s="6" t="s">
        <v>56</v>
      </c>
      <c r="R115" s="7"/>
      <c r="S11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5" s="6" t="s">
        <v>91</v>
      </c>
      <c r="U115" s="13"/>
      <c r="V115" s="11"/>
      <c r="W11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15" s="6" t="e" cm="1">
        <f t="array" aca="1" ref="Y115" ca="1">INDEX('[1]SAP Customer Data '!$A:$AC,MATCH(بيانات_العملاء4[[#This Row],[رمز شريك الأعمال]],'[1]SAP Customer Data '!$B:$B,0),CELL("col",[1]!Table_Customer_Data[[#Headers],[CreditLine]]))</f>
        <v>#REF!</v>
      </c>
      <c r="Z11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5" s="6"/>
      <c r="AB11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5" s="6" t="s">
        <v>56</v>
      </c>
      <c r="AD115" s="6"/>
      <c r="AE11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5" s="6" t="s">
        <v>56</v>
      </c>
      <c r="AG115" s="6"/>
      <c r="AH11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5" s="6" t="s">
        <v>56</v>
      </c>
      <c r="AJ115" s="6"/>
      <c r="AK11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5" s="6" t="s">
        <v>56</v>
      </c>
      <c r="AM115" s="7"/>
      <c r="AN11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5" s="6" t="s">
        <v>56</v>
      </c>
      <c r="AP115" s="11"/>
      <c r="AQ11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5" s="6" t="s">
        <v>56</v>
      </c>
      <c r="AS115" s="6"/>
      <c r="AT11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5" s="11" t="e" cm="1">
        <f t="array" aca="1" ref="AU115" ca="1">INDEX('[1]SAP Customer Data '!A:Z,MATCH(بيانات_العملاء4[[#This Row],[رمز شريك الأعمال]],'[1]SAP Customer Data '!B:B,0),CELL("col",[1]!Table_Customer_Data[[#Headers],[CreateDate]]))</f>
        <v>#REF!</v>
      </c>
      <c r="AV115" s="6"/>
      <c r="AW115" s="11"/>
      <c r="AX115" s="6" t="s">
        <v>77</v>
      </c>
      <c r="AY115" s="6"/>
    </row>
    <row r="116" spans="1:51" x14ac:dyDescent="0.25">
      <c r="A116" s="4" t="e" cm="1">
        <f t="array" aca="1" ref="A116" ca="1">INDEX('[1]SAP Customer Data '!$A:$AC,MATCH(بيانات_العملاء4[[#This Row],[رمز شريك الأعمال]],'[1]SAP Customer Data '!$B:$B,0),CELL("col",[1]!Table_Customer_Data[[#Headers],[GroupName]]))</f>
        <v>#REF!</v>
      </c>
      <c r="B116" s="5" t="s">
        <v>265</v>
      </c>
      <c r="C116" s="51" t="s">
        <v>362</v>
      </c>
      <c r="D116" s="6" t="e" cm="1">
        <f t="array" aca="1" ref="D116" ca="1">INDEX('[1]SAP Customer Data '!$A:$AC,MATCH(بيانات_العملاء4[[#This Row],[رمز شريك الأعمال]],'[1]SAP Customer Data '!$B:$B,0),CELL("col",[1]!Table_Customer_Data[[#Headers],[CardName]]))</f>
        <v>#REF!</v>
      </c>
      <c r="E116" s="6" t="e">
        <f ca="1">IF(بيانات_العملاء4[[#This Row],[حد الائتمان على SAP]]&gt;0,"آجل","نقدى")</f>
        <v>#REF!</v>
      </c>
      <c r="F116" s="6" t="s">
        <v>266</v>
      </c>
      <c r="G116" s="6" t="s">
        <v>53</v>
      </c>
      <c r="H116" s="6" t="s">
        <v>56</v>
      </c>
      <c r="I11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6" s="6" t="s">
        <v>54</v>
      </c>
      <c r="K116" s="7">
        <v>45846</v>
      </c>
      <c r="L116" s="6" t="s">
        <v>55</v>
      </c>
      <c r="M116" s="6" t="str">
        <f ca="1">IF(AND(بيانات_العملاء4[[#This Row],[السجل التجارى]]="موجود",TODAY()+'[1]Other Data'!$B$23&lt;K116,بيانات_العملاء4[[#This Row],[مطابقة اسم العميل بالاسم بالسجل التجارى]]="مطابق"), "سارى", "يجب اعادة طلبه")</f>
        <v>سارى</v>
      </c>
      <c r="N116" s="9" t="s">
        <v>54</v>
      </c>
      <c r="O116" s="9" t="e" cm="1">
        <f t="array" aca="1" ref="O116" ca="1">INDEX('[1]SAP Customer Data '!A:Z,MATCH(بيانات_العملاء4[[#This Row],[رمز شريك الأعمال]],'[1]SAP Customer Data '!B:B,0),CELL("col",[1]!Table_Customer_Data[[#Headers],[LicTradNum]]))</f>
        <v>#REF!</v>
      </c>
      <c r="P11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6" s="6" t="s">
        <v>56</v>
      </c>
      <c r="R116" s="7"/>
      <c r="S11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6" s="6" t="s">
        <v>91</v>
      </c>
      <c r="U116" s="13"/>
      <c r="V116" s="11"/>
      <c r="W11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16" s="6" t="e" cm="1">
        <f t="array" aca="1" ref="Y116" ca="1">INDEX('[1]SAP Customer Data '!$A:$AC,MATCH(بيانات_العملاء4[[#This Row],[رمز شريك الأعمال]],'[1]SAP Customer Data '!$B:$B,0),CELL("col",[1]!Table_Customer_Data[[#Headers],[CreditLine]]))</f>
        <v>#REF!</v>
      </c>
      <c r="Z11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6" s="6"/>
      <c r="AB11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6" s="6" t="s">
        <v>56</v>
      </c>
      <c r="AD116" s="6"/>
      <c r="AE11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6" s="6" t="s">
        <v>56</v>
      </c>
      <c r="AG116" s="6"/>
      <c r="AH11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6" s="6" t="s">
        <v>56</v>
      </c>
      <c r="AJ116" s="6"/>
      <c r="AK11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6" s="6" t="s">
        <v>56</v>
      </c>
      <c r="AM116" s="7"/>
      <c r="AN11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6" s="6" t="s">
        <v>56</v>
      </c>
      <c r="AP116" s="11"/>
      <c r="AQ11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6" s="6" t="s">
        <v>56</v>
      </c>
      <c r="AS116" s="6"/>
      <c r="AT11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6" s="11" t="e" cm="1">
        <f t="array" aca="1" ref="AU116" ca="1">INDEX('[1]SAP Customer Data '!A:Z,MATCH(بيانات_العملاء4[[#This Row],[رمز شريك الأعمال]],'[1]SAP Customer Data '!B:B,0),CELL("col",[1]!Table_Customer_Data[[#Headers],[CreateDate]]))</f>
        <v>#REF!</v>
      </c>
      <c r="AV116" s="6"/>
      <c r="AW116" s="11"/>
      <c r="AX116" s="6" t="s">
        <v>77</v>
      </c>
      <c r="AY116" s="6"/>
    </row>
    <row r="117" spans="1:51" x14ac:dyDescent="0.25">
      <c r="A117" s="4" t="e" cm="1">
        <f t="array" aca="1" ref="A117" ca="1">INDEX('[1]SAP Customer Data '!$A:$AC,MATCH(بيانات_العملاء4[[#This Row],[رمز شريك الأعمال]],'[1]SAP Customer Data '!$B:$B,0),CELL("col",[1]!Table_Customer_Data[[#Headers],[GroupName]]))</f>
        <v>#REF!</v>
      </c>
      <c r="B117" s="5" t="s">
        <v>267</v>
      </c>
      <c r="C117" s="51" t="s">
        <v>362</v>
      </c>
      <c r="D117" s="6" t="e" cm="1">
        <f t="array" aca="1" ref="D117" ca="1">INDEX('[1]SAP Customer Data '!$A:$AC,MATCH(بيانات_العملاء4[[#This Row],[رمز شريك الأعمال]],'[1]SAP Customer Data '!$B:$B,0),CELL("col",[1]!Table_Customer_Data[[#Headers],[CardName]]))</f>
        <v>#REF!</v>
      </c>
      <c r="E117" s="6" t="e">
        <f ca="1">IF(بيانات_العملاء4[[#This Row],[حد الائتمان على SAP]]&gt;0,"آجل","نقدى")</f>
        <v>#REF!</v>
      </c>
      <c r="F117" s="6" t="s">
        <v>268</v>
      </c>
      <c r="G117" s="6" t="s">
        <v>53</v>
      </c>
      <c r="H117" s="6" t="s">
        <v>54</v>
      </c>
      <c r="I11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17" s="6" t="s">
        <v>54</v>
      </c>
      <c r="K117" s="7">
        <v>45046</v>
      </c>
      <c r="L117" s="6" t="s">
        <v>55</v>
      </c>
      <c r="M117" s="6" t="str">
        <f ca="1">IF(AND(بيانات_العملاء4[[#This Row],[السجل التجارى]]="موجود",TODAY()+'[1]Other Data'!$B$23&lt;K117,بيانات_العملاء4[[#This Row],[مطابقة اسم العميل بالاسم بالسجل التجارى]]="مطابق"), "سارى", "يجب اعادة طلبه")</f>
        <v>يجب اعادة طلبه</v>
      </c>
      <c r="N117" s="9" t="s">
        <v>54</v>
      </c>
      <c r="O117" s="9" t="e" cm="1">
        <f t="array" aca="1" ref="O117" ca="1">INDEX('[1]SAP Customer Data '!A:Z,MATCH(بيانات_العملاء4[[#This Row],[رمز شريك الأعمال]],'[1]SAP Customer Data '!B:B,0),CELL("col",[1]!Table_Customer_Data[[#Headers],[LicTradNum]]))</f>
        <v>#REF!</v>
      </c>
      <c r="P11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7" s="6" t="s">
        <v>54</v>
      </c>
      <c r="R117" s="7">
        <v>45606</v>
      </c>
      <c r="S11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17" s="6" t="s">
        <v>57</v>
      </c>
      <c r="U117" s="13">
        <v>30000</v>
      </c>
      <c r="V117" s="11">
        <v>43701</v>
      </c>
      <c r="W117" s="11">
        <f>IF(بيانات_العملاء4[[#This Row],[تاريخ انشاء سند الامر او الاستثناء]]="","",بيانات_العملاء4[[#This Row],[تاريخ انشاء سند الامر او الاستثناء]]+365*3)</f>
        <v>44796</v>
      </c>
      <c r="X11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30000</v>
      </c>
      <c r="Y117" s="6" t="e" cm="1">
        <f t="array" aca="1" ref="Y117" ca="1">INDEX('[1]SAP Customer Data '!$A:$AC,MATCH(بيانات_العملاء4[[#This Row],[رمز شريك الأعمال]],'[1]SAP Customer Data '!$B:$B,0),CELL("col",[1]!Table_Customer_Data[[#Headers],[CreditLine]]))</f>
        <v>#REF!</v>
      </c>
      <c r="Z11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7" s="6" t="s">
        <v>55</v>
      </c>
      <c r="AB11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7" s="6" t="s">
        <v>54</v>
      </c>
      <c r="AD117" s="11">
        <v>44092</v>
      </c>
      <c r="AE11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7" s="6" t="s">
        <v>56</v>
      </c>
      <c r="AG117" s="6"/>
      <c r="AH11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7" s="6" t="s">
        <v>56</v>
      </c>
      <c r="AJ117" s="6"/>
      <c r="AK11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7" s="6" t="s">
        <v>56</v>
      </c>
      <c r="AM117" s="7"/>
      <c r="AN11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7" s="6" t="s">
        <v>54</v>
      </c>
      <c r="AP117" s="11"/>
      <c r="AQ11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7" s="6" t="s">
        <v>56</v>
      </c>
      <c r="AS117" s="6"/>
      <c r="AT11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7" s="11" t="e" cm="1">
        <f t="array" aca="1" ref="AU117" ca="1">INDEX('[1]SAP Customer Data '!A:Z,MATCH(بيانات_العملاء4[[#This Row],[رمز شريك الأعمال]],'[1]SAP Customer Data '!B:B,0),CELL("col",[1]!Table_Customer_Data[[#Headers],[CreateDate]]))</f>
        <v>#REF!</v>
      </c>
      <c r="AV117" s="6"/>
      <c r="AW117" s="11"/>
      <c r="AX117" s="6" t="s">
        <v>77</v>
      </c>
      <c r="AY117" s="6"/>
    </row>
    <row r="118" spans="1:51" x14ac:dyDescent="0.25">
      <c r="A118" s="4" t="e" cm="1">
        <f t="array" aca="1" ref="A118" ca="1">INDEX('[1]SAP Customer Data '!$A:$AC,MATCH(بيانات_العملاء4[[#This Row],[رمز شريك الأعمال]],'[1]SAP Customer Data '!$B:$B,0),CELL("col",[1]!Table_Customer_Data[[#Headers],[GroupName]]))</f>
        <v>#REF!</v>
      </c>
      <c r="B118" s="5" t="s">
        <v>269</v>
      </c>
      <c r="C118" s="51" t="s">
        <v>362</v>
      </c>
      <c r="D118" s="6" t="e" cm="1">
        <f t="array" aca="1" ref="D118" ca="1">INDEX('[1]SAP Customer Data '!$A:$AC,MATCH(بيانات_العملاء4[[#This Row],[رمز شريك الأعمال]],'[1]SAP Customer Data '!$B:$B,0),CELL("col",[1]!Table_Customer_Data[[#Headers],[CardName]]))</f>
        <v>#REF!</v>
      </c>
      <c r="E118" s="6" t="e">
        <f ca="1">IF(بيانات_العملاء4[[#This Row],[حد الائتمان على SAP]]&gt;0,"آجل","نقدى")</f>
        <v>#REF!</v>
      </c>
      <c r="F118" s="6" t="s">
        <v>270</v>
      </c>
      <c r="G118" s="6" t="s">
        <v>53</v>
      </c>
      <c r="H118" s="6" t="s">
        <v>188</v>
      </c>
      <c r="I11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18" s="6" t="s">
        <v>54</v>
      </c>
      <c r="K118" s="7">
        <v>44944</v>
      </c>
      <c r="L118" s="6" t="s">
        <v>55</v>
      </c>
      <c r="M118" s="6" t="str">
        <f ca="1">IF(AND(بيانات_العملاء4[[#This Row],[السجل التجارى]]="موجود",TODAY()+'[1]Other Data'!$B$23&lt;K118,بيانات_العملاء4[[#This Row],[مطابقة اسم العميل بالاسم بالسجل التجارى]]="مطابق"), "سارى", "يجب اعادة طلبه")</f>
        <v>يجب اعادة طلبه</v>
      </c>
      <c r="N118" s="9" t="s">
        <v>54</v>
      </c>
      <c r="O118" s="9" t="e" cm="1">
        <f t="array" aca="1" ref="O118" ca="1">INDEX('[1]SAP Customer Data '!A:Z,MATCH(بيانات_العملاء4[[#This Row],[رمز شريك الأعمال]],'[1]SAP Customer Data '!B:B,0),CELL("col",[1]!Table_Customer_Data[[#Headers],[LicTradNum]]))</f>
        <v>#REF!</v>
      </c>
      <c r="P11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8" s="6" t="s">
        <v>54</v>
      </c>
      <c r="R118" s="7">
        <v>45337</v>
      </c>
      <c r="S11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18" s="6" t="s">
        <v>57</v>
      </c>
      <c r="U118" s="13">
        <v>50000</v>
      </c>
      <c r="V118" s="11"/>
      <c r="W11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1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118" s="6" t="e" cm="1">
        <f t="array" aca="1" ref="Y118" ca="1">INDEX('[1]SAP Customer Data '!$A:$AC,MATCH(بيانات_العملاء4[[#This Row],[رمز شريك الأعمال]],'[1]SAP Customer Data '!$B:$B,0),CELL("col",[1]!Table_Customer_Data[[#Headers],[CreditLine]]))</f>
        <v>#REF!</v>
      </c>
      <c r="Z11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8" s="6"/>
      <c r="AB11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8" s="6"/>
      <c r="AD118" s="6"/>
      <c r="AE11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18" s="6"/>
      <c r="AG118" s="6"/>
      <c r="AH11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18" s="6"/>
      <c r="AJ118" s="6"/>
      <c r="AK11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18" s="6"/>
      <c r="AM118" s="7"/>
      <c r="AN11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18" s="6"/>
      <c r="AP118" s="11"/>
      <c r="AQ11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8" s="6"/>
      <c r="AS118" s="6"/>
      <c r="AT11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8" s="11" t="e" cm="1">
        <f t="array" aca="1" ref="AU118" ca="1">INDEX('[1]SAP Customer Data '!A:Z,MATCH(بيانات_العملاء4[[#This Row],[رمز شريك الأعمال]],'[1]SAP Customer Data '!B:B,0),CELL("col",[1]!Table_Customer_Data[[#Headers],[CreateDate]]))</f>
        <v>#REF!</v>
      </c>
      <c r="AV118" s="6"/>
      <c r="AW118" s="11"/>
      <c r="AX118" s="6" t="s">
        <v>77</v>
      </c>
      <c r="AY118" s="6"/>
    </row>
    <row r="119" spans="1:51" x14ac:dyDescent="0.25">
      <c r="A119" s="4" t="e" cm="1">
        <f t="array" aca="1" ref="A119" ca="1">INDEX('[1]SAP Customer Data '!$A:$AC,MATCH(بيانات_العملاء4[[#This Row],[رمز شريك الأعمال]],'[1]SAP Customer Data '!$B:$B,0),CELL("col",[1]!Table_Customer_Data[[#Headers],[GroupName]]))</f>
        <v>#REF!</v>
      </c>
      <c r="B119" s="16" t="s">
        <v>271</v>
      </c>
      <c r="C119" s="51" t="s">
        <v>362</v>
      </c>
      <c r="D119" s="6" t="e" cm="1">
        <f t="array" aca="1" ref="D119" ca="1">INDEX('[1]SAP Customer Data '!$A:$AC,MATCH(بيانات_العملاء4[[#This Row],[رمز شريك الأعمال]],'[1]SAP Customer Data '!$B:$B,0),CELL("col",[1]!Table_Customer_Data[[#Headers],[CardName]]))</f>
        <v>#REF!</v>
      </c>
      <c r="E119" s="6" t="e">
        <f ca="1">IF(بيانات_العملاء4[[#This Row],[حد الائتمان على SAP]]&gt;0,"آجل","نقدى")</f>
        <v>#REF!</v>
      </c>
      <c r="F119" s="6" t="s">
        <v>272</v>
      </c>
      <c r="G119" s="6" t="s">
        <v>53</v>
      </c>
      <c r="H119" s="6" t="s">
        <v>54</v>
      </c>
      <c r="I11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19" s="6" t="s">
        <v>54</v>
      </c>
      <c r="K119" s="7">
        <v>44796</v>
      </c>
      <c r="L119" s="6" t="s">
        <v>55</v>
      </c>
      <c r="M119" s="6" t="str">
        <f ca="1">IF(AND(بيانات_العملاء4[[#This Row],[السجل التجارى]]="موجود",TODAY()+'[1]Other Data'!$B$23&lt;K119,بيانات_العملاء4[[#This Row],[مطابقة اسم العميل بالاسم بالسجل التجارى]]="مطابق"), "سارى", "يجب اعادة طلبه")</f>
        <v>يجب اعادة طلبه</v>
      </c>
      <c r="N119" s="9" t="s">
        <v>54</v>
      </c>
      <c r="O119" s="9" t="e" cm="1">
        <f t="array" aca="1" ref="O119" ca="1">INDEX('[1]SAP Customer Data '!A:Z,MATCH(بيانات_العملاء4[[#This Row],[رمز شريك الأعمال]],'[1]SAP Customer Data '!B:B,0),CELL("col",[1]!Table_Customer_Data[[#Headers],[LicTradNum]]))</f>
        <v>#REF!</v>
      </c>
      <c r="P11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19" s="6" t="s">
        <v>54</v>
      </c>
      <c r="R119" s="7">
        <v>44761</v>
      </c>
      <c r="S11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19" s="6" t="s">
        <v>54</v>
      </c>
      <c r="U119" s="13">
        <v>50000</v>
      </c>
      <c r="V119" s="11">
        <v>44571</v>
      </c>
      <c r="W119" s="11">
        <f>IF(بيانات_العملاء4[[#This Row],[تاريخ انشاء سند الامر او الاستثناء]]="","",بيانات_العملاء4[[#This Row],[تاريخ انشاء سند الامر او الاستثناء]]+365*3)</f>
        <v>45666</v>
      </c>
      <c r="X11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19" s="6" t="e" cm="1">
        <f t="array" aca="1" ref="Y119" ca="1">INDEX('[1]SAP Customer Data '!$A:$AC,MATCH(بيانات_العملاء4[[#This Row],[رمز شريك الأعمال]],'[1]SAP Customer Data '!$B:$B,0),CELL("col",[1]!Table_Customer_Data[[#Headers],[CreditLine]]))</f>
        <v>#REF!</v>
      </c>
      <c r="Z11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19" s="6" t="s">
        <v>55</v>
      </c>
      <c r="AB11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19" s="6" t="s">
        <v>54</v>
      </c>
      <c r="AD119" s="11">
        <v>45322</v>
      </c>
      <c r="AE11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19" s="6" t="s">
        <v>54</v>
      </c>
      <c r="AG119" s="11">
        <v>45322</v>
      </c>
      <c r="AH11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19" s="6" t="s">
        <v>54</v>
      </c>
      <c r="AJ119" s="11">
        <v>47303</v>
      </c>
      <c r="AK11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119" s="6" t="s">
        <v>54</v>
      </c>
      <c r="AM119" s="11">
        <v>45425</v>
      </c>
      <c r="AN11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سارى</v>
      </c>
      <c r="AO119" s="6" t="s">
        <v>54</v>
      </c>
      <c r="AP119" s="11"/>
      <c r="AQ11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19" s="6" t="s">
        <v>54</v>
      </c>
      <c r="AS119" s="6"/>
      <c r="AT11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19" s="11" t="e" cm="1">
        <f t="array" aca="1" ref="AU119" ca="1">INDEX('[1]SAP Customer Data '!A:Z,MATCH(بيانات_العملاء4[[#This Row],[رمز شريك الأعمال]],'[1]SAP Customer Data '!B:B,0),CELL("col",[1]!Table_Customer_Data[[#Headers],[CreateDate]]))</f>
        <v>#REF!</v>
      </c>
      <c r="AV119" s="6"/>
      <c r="AW119" s="17" t="s">
        <v>273</v>
      </c>
      <c r="AX119" s="6" t="s">
        <v>77</v>
      </c>
      <c r="AY119" s="6"/>
    </row>
    <row r="120" spans="1:51" s="25" customFormat="1" x14ac:dyDescent="0.25">
      <c r="A120" s="18" t="e" cm="1">
        <f t="array" aca="1" ref="A120" ca="1">INDEX('[1]SAP Customer Data '!$A:$AC,MATCH(بيانات_العملاء4[[#This Row],[رمز شريك الأعمال]],'[1]SAP Customer Data '!$B:$B,0),CELL("col",[1]!Table_Customer_Data[[#Headers],[GroupName]]))</f>
        <v>#REF!</v>
      </c>
      <c r="B120" s="19" t="s">
        <v>274</v>
      </c>
      <c r="C120" s="51" t="s">
        <v>362</v>
      </c>
      <c r="D120" s="20" t="e" cm="1">
        <f t="array" aca="1" ref="D120" ca="1">INDEX('[1]SAP Customer Data '!$A:$AC,MATCH(بيانات_العملاء4[[#This Row],[رمز شريك الأعمال]],'[1]SAP Customer Data '!$B:$B,0),CELL("col",[1]!Table_Customer_Data[[#Headers],[CardName]]))</f>
        <v>#REF!</v>
      </c>
      <c r="E120" s="20" t="e">
        <f ca="1">IF(بيانات_العملاء4[[#This Row],[حد الائتمان على SAP]]&gt;0,"آجل","نقدى")</f>
        <v>#REF!</v>
      </c>
      <c r="F120" s="20" t="s">
        <v>275</v>
      </c>
      <c r="G120" s="20" t="s">
        <v>53</v>
      </c>
      <c r="H120" s="20" t="s">
        <v>54</v>
      </c>
      <c r="I120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0" s="20" t="s">
        <v>54</v>
      </c>
      <c r="K120" s="21">
        <v>44839</v>
      </c>
      <c r="L120" s="20" t="s">
        <v>55</v>
      </c>
      <c r="M120" s="20" t="str">
        <f ca="1">IF(AND(بيانات_العملاء4[[#This Row],[السجل التجارى]]="موجود",TODAY()+'[1]Other Data'!$B$23&lt;K120,بيانات_العملاء4[[#This Row],[مطابقة اسم العميل بالاسم بالسجل التجارى]]="مطابق"), "سارى", "يجب اعادة طلبه")</f>
        <v>يجب اعادة طلبه</v>
      </c>
      <c r="N120" s="22" t="s">
        <v>54</v>
      </c>
      <c r="O120" s="22" t="e" cm="1">
        <f t="array" aca="1" ref="O120" ca="1">INDEX('[1]SAP Customer Data '!A:Z,MATCH(بيانات_العملاء4[[#This Row],[رمز شريك الأعمال]],'[1]SAP Customer Data '!B:B,0),CELL("col",[1]!Table_Customer_Data[[#Headers],[LicTradNum]]))</f>
        <v>#REF!</v>
      </c>
      <c r="P120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0" s="20" t="s">
        <v>54</v>
      </c>
      <c r="R120" s="21">
        <v>45956</v>
      </c>
      <c r="S120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20" s="20" t="s">
        <v>54</v>
      </c>
      <c r="U120" s="23">
        <v>75000</v>
      </c>
      <c r="V120" s="17">
        <v>44787</v>
      </c>
      <c r="W120" s="17">
        <f>IF(بيانات_العملاء4[[#This Row],[تاريخ انشاء سند الامر او الاستثناء]]="","",بيانات_العملاء4[[#This Row],[تاريخ انشاء سند الامر او الاستثناء]]+365*3)</f>
        <v>45882</v>
      </c>
      <c r="X120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37500</v>
      </c>
      <c r="Y120" s="20" t="e" cm="1">
        <f t="array" aca="1" ref="Y120" ca="1">INDEX('[1]SAP Customer Data '!$A:$AC,MATCH(بيانات_العملاء4[[#This Row],[رمز شريك الأعمال]],'[1]SAP Customer Data '!$B:$B,0),CELL("col",[1]!Table_Customer_Data[[#Headers],[CreditLine]]))</f>
        <v>#REF!</v>
      </c>
      <c r="Z120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0" s="20" t="s">
        <v>55</v>
      </c>
      <c r="AB12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0" s="20" t="s">
        <v>54</v>
      </c>
      <c r="AD120" s="17">
        <v>46997</v>
      </c>
      <c r="AE120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20" s="20" t="s">
        <v>54</v>
      </c>
      <c r="AG120" s="17">
        <v>46997</v>
      </c>
      <c r="AH120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20" s="20" t="s">
        <v>54</v>
      </c>
      <c r="AJ120" s="17">
        <v>45149</v>
      </c>
      <c r="AK120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0" s="20" t="s">
        <v>54</v>
      </c>
      <c r="AM120" s="21"/>
      <c r="AN120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0" s="20" t="s">
        <v>54</v>
      </c>
      <c r="AP120" s="17"/>
      <c r="AQ120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0" s="20"/>
      <c r="AS120" s="20"/>
      <c r="AT120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0" s="17" t="e" cm="1">
        <f t="array" aca="1" ref="AU120" ca="1">INDEX('[1]SAP Customer Data '!A:Z,MATCH(بيانات_العملاء4[[#This Row],[رمز شريك الأعمال]],'[1]SAP Customer Data '!B:B,0),CELL("col",[1]!Table_Customer_Data[[#Headers],[CreateDate]]))</f>
        <v>#REF!</v>
      </c>
      <c r="AV120" s="20"/>
      <c r="AW120" s="17" t="s">
        <v>117</v>
      </c>
      <c r="AX120" s="20" t="s">
        <v>77</v>
      </c>
      <c r="AY120" s="20"/>
    </row>
    <row r="121" spans="1:51" x14ac:dyDescent="0.25">
      <c r="A121" s="4" t="e" cm="1">
        <f t="array" aca="1" ref="A121" ca="1">INDEX('[1]SAP Customer Data '!$A:$AC,MATCH(بيانات_العملاء4[[#This Row],[رمز شريك الأعمال]],'[1]SAP Customer Data '!$B:$B,0),CELL("col",[1]!Table_Customer_Data[[#Headers],[GroupName]]))</f>
        <v>#REF!</v>
      </c>
      <c r="B121" s="16" t="s">
        <v>276</v>
      </c>
      <c r="C121" s="51" t="s">
        <v>362</v>
      </c>
      <c r="D121" s="6" t="e" cm="1">
        <f t="array" aca="1" ref="D121" ca="1">INDEX('[1]SAP Customer Data '!$A:$AC,MATCH(بيانات_العملاء4[[#This Row],[رمز شريك الأعمال]],'[1]SAP Customer Data '!$B:$B,0),CELL("col",[1]!Table_Customer_Data[[#Headers],[CardName]]))</f>
        <v>#REF!</v>
      </c>
      <c r="E121" s="6" t="e">
        <f ca="1">IF(بيانات_العملاء4[[#This Row],[حد الائتمان على SAP]]&gt;0,"آجل","نقدى")</f>
        <v>#REF!</v>
      </c>
      <c r="F121" s="6" t="s">
        <v>277</v>
      </c>
      <c r="G121" s="6" t="s">
        <v>53</v>
      </c>
      <c r="H121" s="6" t="s">
        <v>54</v>
      </c>
      <c r="I12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1" s="6" t="s">
        <v>54</v>
      </c>
      <c r="K121" s="7">
        <v>44988</v>
      </c>
      <c r="L121" s="6" t="s">
        <v>55</v>
      </c>
      <c r="M121" s="6" t="str">
        <f ca="1">IF(AND(بيانات_العملاء4[[#This Row],[السجل التجارى]]="موجود",TODAY()+'[1]Other Data'!$B$23&lt;K121,بيانات_العملاء4[[#This Row],[مطابقة اسم العميل بالاسم بالسجل التجارى]]="مطابق"), "سارى", "يجب اعادة طلبه")</f>
        <v>يجب اعادة طلبه</v>
      </c>
      <c r="N121" s="9" t="s">
        <v>54</v>
      </c>
      <c r="O121" s="9" t="e" cm="1">
        <f t="array" aca="1" ref="O121" ca="1">INDEX('[1]SAP Customer Data '!A:Z,MATCH(بيانات_العملاء4[[#This Row],[رمز شريك الأعمال]],'[1]SAP Customer Data '!B:B,0),CELL("col",[1]!Table_Customer_Data[[#Headers],[LicTradNum]]))</f>
        <v>#REF!</v>
      </c>
      <c r="P12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1" s="6" t="s">
        <v>54</v>
      </c>
      <c r="R121" s="7">
        <v>45008</v>
      </c>
      <c r="S12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1" s="6" t="s">
        <v>54</v>
      </c>
      <c r="U121" s="13">
        <v>50000</v>
      </c>
      <c r="V121" s="11">
        <v>44810</v>
      </c>
      <c r="W121" s="11">
        <f>IF(بيانات_العملاء4[[#This Row],[تاريخ انشاء سند الامر او الاستثناء]]="","",بيانات_العملاء4[[#This Row],[تاريخ انشاء سند الامر او الاستثناء]]+365*3)</f>
        <v>45905</v>
      </c>
      <c r="X12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21" s="6" t="e" cm="1">
        <f t="array" aca="1" ref="Y121" ca="1">INDEX('[1]SAP Customer Data '!$A:$AC,MATCH(بيانات_العملاء4[[#This Row],[رمز شريك الأعمال]],'[1]SAP Customer Data '!$B:$B,0),CELL("col",[1]!Table_Customer_Data[[#Headers],[CreditLine]]))</f>
        <v>#REF!</v>
      </c>
      <c r="Z12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1" s="6" t="s">
        <v>55</v>
      </c>
      <c r="AB12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1" s="6" t="s">
        <v>54</v>
      </c>
      <c r="AD121" s="11">
        <v>45997</v>
      </c>
      <c r="AE12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21" s="6" t="s">
        <v>54</v>
      </c>
      <c r="AG121" s="11">
        <v>45997</v>
      </c>
      <c r="AH12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21" s="6" t="s">
        <v>54</v>
      </c>
      <c r="AJ121" s="6"/>
      <c r="AK12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1" s="6" t="s">
        <v>54</v>
      </c>
      <c r="AM121" s="7"/>
      <c r="AN12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1" s="6" t="s">
        <v>56</v>
      </c>
      <c r="AP121" s="11"/>
      <c r="AQ12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1" s="6" t="s">
        <v>56</v>
      </c>
      <c r="AS121" s="6"/>
      <c r="AT12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1" s="11" t="e" cm="1">
        <f t="array" aca="1" ref="AU121" ca="1">INDEX('[1]SAP Customer Data '!A:Z,MATCH(بيانات_العملاء4[[#This Row],[رمز شريك الأعمال]],'[1]SAP Customer Data '!B:B,0),CELL("col",[1]!Table_Customer_Data[[#Headers],[CreateDate]]))</f>
        <v>#REF!</v>
      </c>
      <c r="AV121" s="6"/>
      <c r="AW121" s="11"/>
      <c r="AX121" s="6" t="s">
        <v>77</v>
      </c>
      <c r="AY121" s="6"/>
    </row>
    <row r="122" spans="1:51" x14ac:dyDescent="0.25">
      <c r="A122" s="4" t="e" cm="1">
        <f t="array" aca="1" ref="A122" ca="1">INDEX('[1]SAP Customer Data '!$A:$AC,MATCH(بيانات_العملاء4[[#This Row],[رمز شريك الأعمال]],'[1]SAP Customer Data '!$B:$B,0),CELL("col",[1]!Table_Customer_Data[[#Headers],[GroupName]]))</f>
        <v>#REF!</v>
      </c>
      <c r="B122" s="16" t="s">
        <v>278</v>
      </c>
      <c r="C122" s="51" t="s">
        <v>362</v>
      </c>
      <c r="D122" s="6" t="e" cm="1">
        <f t="array" aca="1" ref="D122" ca="1">INDEX('[1]SAP Customer Data '!$A:$AC,MATCH(بيانات_العملاء4[[#This Row],[رمز شريك الأعمال]],'[1]SAP Customer Data '!$B:$B,0),CELL("col",[1]!Table_Customer_Data[[#Headers],[CardName]]))</f>
        <v>#REF!</v>
      </c>
      <c r="E122" s="6" t="e">
        <f ca="1">IF(بيانات_العملاء4[[#This Row],[حد الائتمان على SAP]]&gt;0,"آجل","نقدى")</f>
        <v>#REF!</v>
      </c>
      <c r="F122" s="6" t="s">
        <v>279</v>
      </c>
      <c r="G122" s="6" t="s">
        <v>53</v>
      </c>
      <c r="H122" s="6" t="s">
        <v>54</v>
      </c>
      <c r="I122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2" s="6" t="s">
        <v>54</v>
      </c>
      <c r="K122" s="7">
        <v>45121</v>
      </c>
      <c r="L122" s="6" t="s">
        <v>55</v>
      </c>
      <c r="M122" s="6" t="str">
        <f ca="1">IF(AND(بيانات_العملاء4[[#This Row],[السجل التجارى]]="موجود",TODAY()+'[1]Other Data'!$B$23&lt;K122,بيانات_العملاء4[[#This Row],[مطابقة اسم العميل بالاسم بالسجل التجارى]]="مطابق"), "سارى", "يجب اعادة طلبه")</f>
        <v>يجب اعادة طلبه</v>
      </c>
      <c r="N122" s="9" t="s">
        <v>54</v>
      </c>
      <c r="O122" s="9" t="e" cm="1">
        <f t="array" aca="1" ref="O122" ca="1">INDEX('[1]SAP Customer Data '!A:Z,MATCH(بيانات_العملاء4[[#This Row],[رمز شريك الأعمال]],'[1]SAP Customer Data '!B:B,0),CELL("col",[1]!Table_Customer_Data[[#Headers],[LicTradNum]]))</f>
        <v>#REF!</v>
      </c>
      <c r="P12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2" s="6" t="s">
        <v>54</v>
      </c>
      <c r="R122" s="7">
        <v>45360</v>
      </c>
      <c r="S12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22" s="6" t="s">
        <v>54</v>
      </c>
      <c r="U122" s="13">
        <v>120000</v>
      </c>
      <c r="V122" s="11">
        <v>44789</v>
      </c>
      <c r="W122" s="11">
        <f>IF(بيانات_العملاء4[[#This Row],[تاريخ انشاء سند الامر او الاستثناء]]="","",بيانات_العملاء4[[#This Row],[تاريخ انشاء سند الامر او الاستثناء]]+365*3)</f>
        <v>45884</v>
      </c>
      <c r="X12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60000</v>
      </c>
      <c r="Y122" s="6" t="e" cm="1">
        <f t="array" aca="1" ref="Y122" ca="1">INDEX('[1]SAP Customer Data '!$A:$AC,MATCH(بيانات_العملاء4[[#This Row],[رمز شريك الأعمال]],'[1]SAP Customer Data '!$B:$B,0),CELL("col",[1]!Table_Customer_Data[[#Headers],[CreditLine]]))</f>
        <v>#REF!</v>
      </c>
      <c r="Z12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2" s="6" t="s">
        <v>55</v>
      </c>
      <c r="AB12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2" s="6" t="s">
        <v>54</v>
      </c>
      <c r="AD122" s="11">
        <v>50077</v>
      </c>
      <c r="AE12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22" s="6" t="s">
        <v>54</v>
      </c>
      <c r="AG122" s="11">
        <v>50448</v>
      </c>
      <c r="AH12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22" s="6" t="s">
        <v>54</v>
      </c>
      <c r="AJ122" s="11">
        <v>45285</v>
      </c>
      <c r="AK12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122" s="6" t="s">
        <v>54</v>
      </c>
      <c r="AM122" s="7"/>
      <c r="AN12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2" s="6" t="s">
        <v>54</v>
      </c>
      <c r="AP122" s="11"/>
      <c r="AQ12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2" s="6" t="s">
        <v>54</v>
      </c>
      <c r="AS122" s="6"/>
      <c r="AT12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2" s="11" t="e" cm="1">
        <f t="array" aca="1" ref="AU122" ca="1">INDEX('[1]SAP Customer Data '!A:Z,MATCH(بيانات_العملاء4[[#This Row],[رمز شريك الأعمال]],'[1]SAP Customer Data '!B:B,0),CELL("col",[1]!Table_Customer_Data[[#Headers],[CreateDate]]))</f>
        <v>#REF!</v>
      </c>
      <c r="AV122" s="6"/>
      <c r="AW122" s="11"/>
      <c r="AX122" s="6" t="s">
        <v>77</v>
      </c>
      <c r="AY122" s="6"/>
    </row>
    <row r="123" spans="1:51" x14ac:dyDescent="0.25">
      <c r="A123" s="4" t="e" cm="1">
        <f t="array" aca="1" ref="A123" ca="1">INDEX('[1]SAP Customer Data '!$A:$AC,MATCH(بيانات_العملاء4[[#This Row],[رمز شريك الأعمال]],'[1]SAP Customer Data '!$B:$B,0),CELL("col",[1]!Table_Customer_Data[[#Headers],[GroupName]]))</f>
        <v>#REF!</v>
      </c>
      <c r="B123" s="5" t="s">
        <v>280</v>
      </c>
      <c r="C123" s="51" t="s">
        <v>362</v>
      </c>
      <c r="D123" s="6" t="e" cm="1">
        <f t="array" aca="1" ref="D123" ca="1">INDEX('[1]SAP Customer Data '!$A:$AC,MATCH(بيانات_العملاء4[[#This Row],[رمز شريك الأعمال]],'[1]SAP Customer Data '!$B:$B,0),CELL("col",[1]!Table_Customer_Data[[#Headers],[CardName]]))</f>
        <v>#REF!</v>
      </c>
      <c r="E123" s="6" t="e">
        <f ca="1">IF(بيانات_العملاء4[[#This Row],[حد الائتمان على SAP]]&gt;0,"آجل","نقدى")</f>
        <v>#REF!</v>
      </c>
      <c r="F123" s="6" t="s">
        <v>281</v>
      </c>
      <c r="G123" s="6" t="s">
        <v>53</v>
      </c>
      <c r="H123" s="6" t="s">
        <v>54</v>
      </c>
      <c r="I12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3" s="6" t="s">
        <v>54</v>
      </c>
      <c r="K123" s="7">
        <v>44570</v>
      </c>
      <c r="L123" s="6" t="s">
        <v>55</v>
      </c>
      <c r="M123" s="6" t="str">
        <f ca="1">IF(AND(بيانات_العملاء4[[#This Row],[السجل التجارى]]="موجود",TODAY()+'[1]Other Data'!$B$23&lt;K123,بيانات_العملاء4[[#This Row],[مطابقة اسم العميل بالاسم بالسجل التجارى]]="مطابق"), "سارى", "يجب اعادة طلبه")</f>
        <v>يجب اعادة طلبه</v>
      </c>
      <c r="N123" s="9" t="s">
        <v>56</v>
      </c>
      <c r="O123" s="9" t="e" cm="1">
        <f t="array" aca="1" ref="O123" ca="1">INDEX('[1]SAP Customer Data '!A:Z,MATCH(بيانات_العملاء4[[#This Row],[رمز شريك الأعمال]],'[1]SAP Customer Data '!B:B,0),CELL("col",[1]!Table_Customer_Data[[#Headers],[LicTradNum]]))</f>
        <v>#REF!</v>
      </c>
      <c r="P12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3" s="6" t="s">
        <v>56</v>
      </c>
      <c r="R123" s="7"/>
      <c r="S12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3" s="6" t="s">
        <v>54</v>
      </c>
      <c r="U123" s="13">
        <v>50000</v>
      </c>
      <c r="V123" s="11">
        <v>44768</v>
      </c>
      <c r="W123" s="11">
        <f>IF(بيانات_العملاء4[[#This Row],[تاريخ انشاء سند الامر او الاستثناء]]="","",بيانات_العملاء4[[#This Row],[تاريخ انشاء سند الامر او الاستثناء]]+365*3)</f>
        <v>45863</v>
      </c>
      <c r="X12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23" s="6" t="e" cm="1">
        <f t="array" aca="1" ref="Y123" ca="1">INDEX('[1]SAP Customer Data '!$A:$AC,MATCH(بيانات_العملاء4[[#This Row],[رمز شريك الأعمال]],'[1]SAP Customer Data '!$B:$B,0),CELL("col",[1]!Table_Customer_Data[[#Headers],[CreditLine]]))</f>
        <v>#REF!</v>
      </c>
      <c r="Z12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3" s="6" t="s">
        <v>55</v>
      </c>
      <c r="AB12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3" s="6" t="s">
        <v>54</v>
      </c>
      <c r="AD123" s="11">
        <v>50498</v>
      </c>
      <c r="AE12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23" s="6" t="s">
        <v>54</v>
      </c>
      <c r="AG123" s="11">
        <v>44650</v>
      </c>
      <c r="AH12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3" s="6" t="s">
        <v>54</v>
      </c>
      <c r="AJ123" s="11">
        <v>44365</v>
      </c>
      <c r="AK12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3" s="6" t="s">
        <v>54</v>
      </c>
      <c r="AM123" s="7">
        <v>37864</v>
      </c>
      <c r="AN12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3" s="6" t="s">
        <v>56</v>
      </c>
      <c r="AP123" s="11"/>
      <c r="AQ12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3" s="6" t="s">
        <v>56</v>
      </c>
      <c r="AS123" s="6"/>
      <c r="AT12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3" s="11" t="e" cm="1">
        <f t="array" aca="1" ref="AU123" ca="1">INDEX('[1]SAP Customer Data '!A:Z,MATCH(بيانات_العملاء4[[#This Row],[رمز شريك الأعمال]],'[1]SAP Customer Data '!B:B,0),CELL("col",[1]!Table_Customer_Data[[#Headers],[CreateDate]]))</f>
        <v>#REF!</v>
      </c>
      <c r="AV123" s="6"/>
      <c r="AW123" s="11" t="s">
        <v>282</v>
      </c>
      <c r="AX123" s="6" t="s">
        <v>77</v>
      </c>
      <c r="AY123" s="6"/>
    </row>
    <row r="124" spans="1:51" x14ac:dyDescent="0.25">
      <c r="A124" s="4" t="e" cm="1">
        <f t="array" aca="1" ref="A124" ca="1">INDEX('[1]SAP Customer Data '!$A:$AC,MATCH(بيانات_العملاء4[[#This Row],[رمز شريك الأعمال]],'[1]SAP Customer Data '!$B:$B,0),CELL("col",[1]!Table_Customer_Data[[#Headers],[GroupName]]))</f>
        <v>#REF!</v>
      </c>
      <c r="B124" s="16" t="s">
        <v>283</v>
      </c>
      <c r="C124" s="51" t="s">
        <v>362</v>
      </c>
      <c r="D124" s="6" t="e" cm="1">
        <f t="array" aca="1" ref="D124" ca="1">INDEX('[1]SAP Customer Data '!$A:$AC,MATCH(بيانات_العملاء4[[#This Row],[رمز شريك الأعمال]],'[1]SAP Customer Data '!$B:$B,0),CELL("col",[1]!Table_Customer_Data[[#Headers],[CardName]]))</f>
        <v>#REF!</v>
      </c>
      <c r="E124" s="6" t="e">
        <f ca="1">IF(بيانات_العملاء4[[#This Row],[حد الائتمان على SAP]]&gt;0,"آجل","نقدى")</f>
        <v>#REF!</v>
      </c>
      <c r="F124" s="6" t="s">
        <v>284</v>
      </c>
      <c r="G124" s="6" t="s">
        <v>53</v>
      </c>
      <c r="H124" s="6" t="s">
        <v>56</v>
      </c>
      <c r="I12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24" s="6" t="s">
        <v>54</v>
      </c>
      <c r="K124" s="7">
        <v>44762</v>
      </c>
      <c r="L124" s="6" t="s">
        <v>55</v>
      </c>
      <c r="M124" s="6" t="str">
        <f ca="1">IF(AND(بيانات_العملاء4[[#This Row],[السجل التجارى]]="موجود",TODAY()+'[1]Other Data'!$B$23&lt;K124,بيانات_العملاء4[[#This Row],[مطابقة اسم العميل بالاسم بالسجل التجارى]]="مطابق"), "سارى", "يجب اعادة طلبه")</f>
        <v>يجب اعادة طلبه</v>
      </c>
      <c r="N124" s="9" t="s">
        <v>54</v>
      </c>
      <c r="O124" s="9" t="e" cm="1">
        <f t="array" aca="1" ref="O124" ca="1">INDEX('[1]SAP Customer Data '!A:Z,MATCH(بيانات_العملاء4[[#This Row],[رمز شريك الأعمال]],'[1]SAP Customer Data '!B:B,0),CELL("col",[1]!Table_Customer_Data[[#Headers],[LicTradNum]]))</f>
        <v>#REF!</v>
      </c>
      <c r="P12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4" s="6" t="s">
        <v>56</v>
      </c>
      <c r="R124" s="7"/>
      <c r="S124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4" s="6" t="s">
        <v>91</v>
      </c>
      <c r="U124" s="13"/>
      <c r="V124" s="11"/>
      <c r="W12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2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24" s="6" t="e" cm="1">
        <f t="array" aca="1" ref="Y124" ca="1">INDEX('[1]SAP Customer Data '!$A:$AC,MATCH(بيانات_العملاء4[[#This Row],[رمز شريك الأعمال]],'[1]SAP Customer Data '!$B:$B,0),CELL("col",[1]!Table_Customer_Data[[#Headers],[CreditLine]]))</f>
        <v>#REF!</v>
      </c>
      <c r="Z12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4" s="6"/>
      <c r="AB12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4" s="6" t="s">
        <v>56</v>
      </c>
      <c r="AD124" s="6"/>
      <c r="AE124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4" s="6" t="s">
        <v>56</v>
      </c>
      <c r="AG124" s="6"/>
      <c r="AH12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4" s="6" t="s">
        <v>56</v>
      </c>
      <c r="AJ124" s="6"/>
      <c r="AK12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4" s="6" t="s">
        <v>56</v>
      </c>
      <c r="AM124" s="7"/>
      <c r="AN12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4" s="6" t="s">
        <v>56</v>
      </c>
      <c r="AP124" s="11"/>
      <c r="AQ12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4" s="6" t="s">
        <v>56</v>
      </c>
      <c r="AS124" s="6"/>
      <c r="AT12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4" s="11" t="e" cm="1">
        <f t="array" aca="1" ref="AU124" ca="1">INDEX('[1]SAP Customer Data '!A:Z,MATCH(بيانات_العملاء4[[#This Row],[رمز شريك الأعمال]],'[1]SAP Customer Data '!B:B,0),CELL("col",[1]!Table_Customer_Data[[#Headers],[CreateDate]]))</f>
        <v>#REF!</v>
      </c>
      <c r="AV124" s="6"/>
      <c r="AW124" s="11"/>
      <c r="AX124" s="6" t="s">
        <v>77</v>
      </c>
      <c r="AY124" s="6"/>
    </row>
    <row r="125" spans="1:51" x14ac:dyDescent="0.25">
      <c r="A125" s="4" t="e" cm="1">
        <f t="array" aca="1" ref="A125" ca="1">INDEX('[1]SAP Customer Data '!$A:$AC,MATCH(بيانات_العملاء4[[#This Row],[رمز شريك الأعمال]],'[1]SAP Customer Data '!$B:$B,0),CELL("col",[1]!Table_Customer_Data[[#Headers],[GroupName]]))</f>
        <v>#REF!</v>
      </c>
      <c r="B125" s="5" t="s">
        <v>285</v>
      </c>
      <c r="C125" s="51" t="s">
        <v>362</v>
      </c>
      <c r="D125" s="6" t="e" cm="1">
        <f t="array" aca="1" ref="D125" ca="1">INDEX('[1]SAP Customer Data '!$A:$AC,MATCH(بيانات_العملاء4[[#This Row],[رمز شريك الأعمال]],'[1]SAP Customer Data '!$B:$B,0),CELL("col",[1]!Table_Customer_Data[[#Headers],[CardName]]))</f>
        <v>#REF!</v>
      </c>
      <c r="E125" s="6" t="e">
        <f ca="1">IF(بيانات_العملاء4[[#This Row],[حد الائتمان على SAP]]&gt;0,"آجل","نقدى")</f>
        <v>#REF!</v>
      </c>
      <c r="F125" s="6" t="s">
        <v>286</v>
      </c>
      <c r="G125" s="6" t="s">
        <v>53</v>
      </c>
      <c r="H125" s="6" t="s">
        <v>54</v>
      </c>
      <c r="I12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5" s="6" t="s">
        <v>54</v>
      </c>
      <c r="K125" s="7">
        <v>44774</v>
      </c>
      <c r="L125" s="6" t="s">
        <v>55</v>
      </c>
      <c r="M125" s="6" t="str">
        <f ca="1">IF(AND(بيانات_العملاء4[[#This Row],[السجل التجارى]]="موجود",TODAY()+'[1]Other Data'!$B$23&lt;K125,بيانات_العملاء4[[#This Row],[مطابقة اسم العميل بالاسم بالسجل التجارى]]="مطابق"), "سارى", "يجب اعادة طلبه")</f>
        <v>يجب اعادة طلبه</v>
      </c>
      <c r="N125" s="6" t="s">
        <v>54</v>
      </c>
      <c r="O125" s="9" t="e" cm="1">
        <f t="array" aca="1" ref="O125" ca="1">INDEX('[1]SAP Customer Data '!A:Z,MATCH(بيانات_العملاء4[[#This Row],[رمز شريك الأعمال]],'[1]SAP Customer Data '!B:B,0),CELL("col",[1]!Table_Customer_Data[[#Headers],[LicTradNum]]))</f>
        <v>#REF!</v>
      </c>
      <c r="P12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5" s="6" t="s">
        <v>56</v>
      </c>
      <c r="R125" s="7"/>
      <c r="S12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5" s="6" t="s">
        <v>54</v>
      </c>
      <c r="U125" s="13">
        <v>400000</v>
      </c>
      <c r="V125" s="11">
        <v>44584</v>
      </c>
      <c r="W125" s="11">
        <f>IF(بيانات_العملاء4[[#This Row],[تاريخ انشاء سند الامر او الاستثناء]]="","",بيانات_العملاء4[[#This Row],[تاريخ انشاء سند الامر او الاستثناء]]+365*3)</f>
        <v>45679</v>
      </c>
      <c r="X12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200000</v>
      </c>
      <c r="Y125" s="6" t="e" cm="1">
        <f t="array" aca="1" ref="Y125" ca="1">INDEX('[1]SAP Customer Data '!$A:$AC,MATCH(بيانات_العملاء4[[#This Row],[رمز شريك الأعمال]],'[1]SAP Customer Data '!$B:$B,0),CELL("col",[1]!Table_Customer_Data[[#Headers],[CreditLine]]))</f>
        <v>#REF!</v>
      </c>
      <c r="Z12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5" s="6" t="s">
        <v>55</v>
      </c>
      <c r="AB12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5" s="6" t="s">
        <v>54</v>
      </c>
      <c r="AD125" s="11">
        <v>45174</v>
      </c>
      <c r="AE12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5" s="6" t="s">
        <v>54</v>
      </c>
      <c r="AG125" s="11">
        <v>45174</v>
      </c>
      <c r="AH12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5" s="6" t="s">
        <v>54</v>
      </c>
      <c r="AJ125" s="6"/>
      <c r="AK12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5" s="6" t="s">
        <v>54</v>
      </c>
      <c r="AM125" s="7"/>
      <c r="AN12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5" s="6" t="s">
        <v>54</v>
      </c>
      <c r="AP125" s="11"/>
      <c r="AQ12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5" s="6" t="s">
        <v>56</v>
      </c>
      <c r="AS125" s="6"/>
      <c r="AT12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5" s="11" t="e" cm="1">
        <f t="array" aca="1" ref="AU125" ca="1">INDEX('[1]SAP Customer Data '!A:Z,MATCH(بيانات_العملاء4[[#This Row],[رمز شريك الأعمال]],'[1]SAP Customer Data '!B:B,0),CELL("col",[1]!Table_Customer_Data[[#Headers],[CreateDate]]))</f>
        <v>#REF!</v>
      </c>
      <c r="AV125" s="6"/>
      <c r="AW125" s="11"/>
      <c r="AX125" s="6" t="s">
        <v>77</v>
      </c>
      <c r="AY125" s="6"/>
    </row>
    <row r="126" spans="1:51" x14ac:dyDescent="0.25">
      <c r="A126" s="4" t="e" cm="1">
        <f t="array" aca="1" ref="A126" ca="1">INDEX('[1]SAP Customer Data '!$A:$AC,MATCH(بيانات_العملاء4[[#This Row],[رمز شريك الأعمال]],'[1]SAP Customer Data '!$B:$B,0),CELL("col",[1]!Table_Customer_Data[[#Headers],[GroupName]]))</f>
        <v>#REF!</v>
      </c>
      <c r="B126" s="5" t="s">
        <v>287</v>
      </c>
      <c r="C126" s="51" t="s">
        <v>362</v>
      </c>
      <c r="D126" s="6" t="e" cm="1">
        <f t="array" aca="1" ref="D126" ca="1">INDEX('[1]SAP Customer Data '!$A:$AC,MATCH(بيانات_العملاء4[[#This Row],[رمز شريك الأعمال]],'[1]SAP Customer Data '!$B:$B,0),CELL("col",[1]!Table_Customer_Data[[#Headers],[CardName]]))</f>
        <v>#REF!</v>
      </c>
      <c r="E126" s="6" t="e">
        <f ca="1">IF(بيانات_العملاء4[[#This Row],[حد الائتمان على SAP]]&gt;0,"آجل","نقدى")</f>
        <v>#REF!</v>
      </c>
      <c r="F126" s="6" t="s">
        <v>288</v>
      </c>
      <c r="G126" s="6" t="s">
        <v>53</v>
      </c>
      <c r="H126" s="6" t="s">
        <v>54</v>
      </c>
      <c r="I12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6" s="6" t="s">
        <v>54</v>
      </c>
      <c r="K126" s="7">
        <v>44797</v>
      </c>
      <c r="L126" s="6" t="s">
        <v>55</v>
      </c>
      <c r="M126" s="6" t="str">
        <f ca="1">IF(AND(بيانات_العملاء4[[#This Row],[السجل التجارى]]="موجود",TODAY()+'[1]Other Data'!$B$23&lt;K126,بيانات_العملاء4[[#This Row],[مطابقة اسم العميل بالاسم بالسجل التجارى]]="مطابق"), "سارى", "يجب اعادة طلبه")</f>
        <v>يجب اعادة طلبه</v>
      </c>
      <c r="N126" s="6" t="s">
        <v>54</v>
      </c>
      <c r="O126" s="9" t="e" cm="1">
        <f t="array" aca="1" ref="O126" ca="1">INDEX('[1]SAP Customer Data '!A:Z,MATCH(بيانات_العملاء4[[#This Row],[رمز شريك الأعمال]],'[1]SAP Customer Data '!B:B,0),CELL("col",[1]!Table_Customer_Data[[#Headers],[LicTradNum]]))</f>
        <v>#REF!</v>
      </c>
      <c r="P12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6" s="6" t="s">
        <v>56</v>
      </c>
      <c r="R126" s="7"/>
      <c r="S12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6" s="6" t="s">
        <v>54</v>
      </c>
      <c r="U126" s="13">
        <v>100000</v>
      </c>
      <c r="V126" s="11">
        <v>44644</v>
      </c>
      <c r="W126" s="11">
        <f>IF(بيانات_العملاء4[[#This Row],[تاريخ انشاء سند الامر او الاستثناء]]="","",بيانات_العملاء4[[#This Row],[تاريخ انشاء سند الامر او الاستثناء]]+365*3)</f>
        <v>45739</v>
      </c>
      <c r="X12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126" s="6" t="e" cm="1">
        <f t="array" aca="1" ref="Y126" ca="1">INDEX('[1]SAP Customer Data '!$A:$AC,MATCH(بيانات_العملاء4[[#This Row],[رمز شريك الأعمال]],'[1]SAP Customer Data '!$B:$B,0),CELL("col",[1]!Table_Customer_Data[[#Headers],[CreditLine]]))</f>
        <v>#REF!</v>
      </c>
      <c r="Z12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6" s="6" t="s">
        <v>55</v>
      </c>
      <c r="AB12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6" s="6" t="s">
        <v>56</v>
      </c>
      <c r="AD126" s="6"/>
      <c r="AE12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6" s="6" t="s">
        <v>54</v>
      </c>
      <c r="AG126" s="11">
        <v>44916</v>
      </c>
      <c r="AH12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6" s="6" t="s">
        <v>54</v>
      </c>
      <c r="AJ126" s="6"/>
      <c r="AK12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6" s="6" t="s">
        <v>54</v>
      </c>
      <c r="AM126" s="7"/>
      <c r="AN12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6" s="6" t="s">
        <v>54</v>
      </c>
      <c r="AP126" s="11"/>
      <c r="AQ12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6" s="6" t="s">
        <v>56</v>
      </c>
      <c r="AS126" s="6"/>
      <c r="AT12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6" s="11" t="e" cm="1">
        <f t="array" aca="1" ref="AU126" ca="1">INDEX('[1]SAP Customer Data '!A:Z,MATCH(بيانات_العملاء4[[#This Row],[رمز شريك الأعمال]],'[1]SAP Customer Data '!B:B,0),CELL("col",[1]!Table_Customer_Data[[#Headers],[CreateDate]]))</f>
        <v>#REF!</v>
      </c>
      <c r="AV126" s="6"/>
      <c r="AW126" s="11"/>
      <c r="AX126" s="6" t="s">
        <v>77</v>
      </c>
      <c r="AY126" s="6"/>
    </row>
    <row r="127" spans="1:51" x14ac:dyDescent="0.25">
      <c r="A127" s="4" t="s">
        <v>74</v>
      </c>
      <c r="B127" s="5" t="s">
        <v>289</v>
      </c>
      <c r="C127" s="51" t="s">
        <v>362</v>
      </c>
      <c r="D127" s="6" t="e" cm="1">
        <f t="array" aca="1" ref="D127" ca="1">INDEX('[1]SAP Customer Data '!$A:$AC,MATCH(بيانات_العملاء4[[#This Row],[رمز شريك الأعمال]],'[1]SAP Customer Data '!$B:$B,0),CELL("col",[1]!Table_Customer_Data[[#Headers],[CardName]]))</f>
        <v>#REF!</v>
      </c>
      <c r="E127" s="6" t="e">
        <f ca="1">IF(بيانات_العملاء4[[#This Row],[حد الائتمان على SAP]]&gt;0,"آجل","نقدى")</f>
        <v>#REF!</v>
      </c>
      <c r="F127" s="6"/>
      <c r="G127" s="6" t="s">
        <v>107</v>
      </c>
      <c r="H127" s="6" t="s">
        <v>54</v>
      </c>
      <c r="I127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7" s="6" t="s">
        <v>54</v>
      </c>
      <c r="K127" s="7">
        <v>45908</v>
      </c>
      <c r="L127" s="6" t="s">
        <v>55</v>
      </c>
      <c r="M127" s="6" t="str">
        <f ca="1">IF(AND(بيانات_العملاء4[[#This Row],[السجل التجارى]]="موجود",TODAY()+'[1]Other Data'!$B$23&lt;K127,بيانات_العملاء4[[#This Row],[مطابقة اسم العميل بالاسم بالسجل التجارى]]="مطابق"), "سارى", "يجب اعادة طلبه")</f>
        <v>سارى</v>
      </c>
      <c r="N127" s="6" t="s">
        <v>54</v>
      </c>
      <c r="O127" s="9" t="e" cm="1">
        <f t="array" aca="1" ref="O127" ca="1">INDEX('[1]SAP Customer Data '!A:Z,MATCH(بيانات_العملاء4[[#This Row],[رمز شريك الأعمال]],'[1]SAP Customer Data '!B:B,0),CELL("col",[1]!Table_Customer_Data[[#Headers],[LicTradNum]]))</f>
        <v>#REF!</v>
      </c>
      <c r="P12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7" s="6" t="s">
        <v>54</v>
      </c>
      <c r="R127" s="7">
        <v>44866</v>
      </c>
      <c r="S127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7" s="6" t="s">
        <v>54</v>
      </c>
      <c r="U127" s="13">
        <v>500000</v>
      </c>
      <c r="V127" s="11">
        <v>44577</v>
      </c>
      <c r="W127" s="11">
        <f>IF(بيانات_العملاء4[[#This Row],[تاريخ انشاء سند الامر او الاستثناء]]="","",بيانات_العملاء4[[#This Row],[تاريخ انشاء سند الامر او الاستثناء]]+365*3)</f>
        <v>45672</v>
      </c>
      <c r="X12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250000</v>
      </c>
      <c r="Y127" s="6" t="e" cm="1">
        <f t="array" aca="1" ref="Y127" ca="1">INDEX('[1]SAP Customer Data '!$A:$AC,MATCH(بيانات_العملاء4[[#This Row],[رمز شريك الأعمال]],'[1]SAP Customer Data '!$B:$B,0),CELL("col",[1]!Table_Customer_Data[[#Headers],[CreditLine]]))</f>
        <v>#REF!</v>
      </c>
      <c r="Z12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7" s="6" t="s">
        <v>55</v>
      </c>
      <c r="AB12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7" s="6" t="s">
        <v>56</v>
      </c>
      <c r="AD127" s="6"/>
      <c r="AE127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7" s="6" t="s">
        <v>54</v>
      </c>
      <c r="AG127" s="11">
        <v>51120</v>
      </c>
      <c r="AH12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27" s="6" t="s">
        <v>54</v>
      </c>
      <c r="AJ127" s="6"/>
      <c r="AK12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7" s="6" t="s">
        <v>54</v>
      </c>
      <c r="AM127" s="7"/>
      <c r="AN12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7" s="6" t="s">
        <v>54</v>
      </c>
      <c r="AP127" s="11"/>
      <c r="AQ12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7" s="6" t="s">
        <v>56</v>
      </c>
      <c r="AS127" s="6"/>
      <c r="AT12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7" s="11" t="e" cm="1">
        <f t="array" aca="1" ref="AU127" ca="1">INDEX('[1]SAP Customer Data '!A:Z,MATCH(بيانات_العملاء4[[#This Row],[رمز شريك الأعمال]],'[1]SAP Customer Data '!B:B,0),CELL("col",[1]!Table_Customer_Data[[#Headers],[CreateDate]]))</f>
        <v>#REF!</v>
      </c>
      <c r="AV127" s="6"/>
      <c r="AW127" s="11"/>
      <c r="AX127" s="6" t="s">
        <v>77</v>
      </c>
      <c r="AY127" s="6"/>
    </row>
    <row r="128" spans="1:51" x14ac:dyDescent="0.25">
      <c r="A128" s="4" t="e" cm="1">
        <f t="array" aca="1" ref="A128" ca="1">INDEX('[1]SAP Customer Data '!$A:$AC,MATCH(بيانات_العملاء4[[#This Row],[رمز شريك الأعمال]],'[1]SAP Customer Data '!$B:$B,0),CELL("col",[1]!Table_Customer_Data[[#Headers],[GroupName]]))</f>
        <v>#REF!</v>
      </c>
      <c r="B128" s="5" t="s">
        <v>290</v>
      </c>
      <c r="C128" s="51" t="s">
        <v>362</v>
      </c>
      <c r="D128" s="6" t="e" cm="1">
        <f t="array" aca="1" ref="D128" ca="1">INDEX('[1]SAP Customer Data '!$A:$AC,MATCH(بيانات_العملاء4[[#This Row],[رمز شريك الأعمال]],'[1]SAP Customer Data '!$B:$B,0),CELL("col",[1]!Table_Customer_Data[[#Headers],[CardName]]))</f>
        <v>#REF!</v>
      </c>
      <c r="E128" s="6" t="e">
        <f ca="1">IF(بيانات_العملاء4[[#This Row],[حد الائتمان على SAP]]&gt;0,"آجل","نقدى")</f>
        <v>#REF!</v>
      </c>
      <c r="F128" s="6" t="s">
        <v>291</v>
      </c>
      <c r="G128" s="6" t="s">
        <v>53</v>
      </c>
      <c r="H128" s="6" t="s">
        <v>54</v>
      </c>
      <c r="I128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8" s="6" t="s">
        <v>54</v>
      </c>
      <c r="K128" s="7">
        <v>44801</v>
      </c>
      <c r="L128" s="6" t="s">
        <v>55</v>
      </c>
      <c r="M128" s="6" t="str">
        <f ca="1">IF(AND(بيانات_العملاء4[[#This Row],[السجل التجارى]]="موجود",TODAY()+'[1]Other Data'!$B$23&lt;K128,بيانات_العملاء4[[#This Row],[مطابقة اسم العميل بالاسم بالسجل التجارى]]="مطابق"), "سارى", "يجب اعادة طلبه")</f>
        <v>يجب اعادة طلبه</v>
      </c>
      <c r="N128" s="6" t="s">
        <v>54</v>
      </c>
      <c r="O128" s="9" t="e" cm="1">
        <f t="array" aca="1" ref="O128" ca="1">INDEX('[1]SAP Customer Data '!A:Z,MATCH(بيانات_العملاء4[[#This Row],[رمز شريك الأعمال]],'[1]SAP Customer Data '!B:B,0),CELL("col",[1]!Table_Customer_Data[[#Headers],[LicTradNum]]))</f>
        <v>#REF!</v>
      </c>
      <c r="P12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8" s="6" t="s">
        <v>56</v>
      </c>
      <c r="R128" s="7"/>
      <c r="S128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8" s="6" t="s">
        <v>54</v>
      </c>
      <c r="U128" s="13">
        <v>150000</v>
      </c>
      <c r="V128" s="11">
        <v>44557</v>
      </c>
      <c r="W128" s="11">
        <f>IF(بيانات_العملاء4[[#This Row],[تاريخ انشاء سند الامر او الاستثناء]]="","",بيانات_العملاء4[[#This Row],[تاريخ انشاء سند الامر او الاستثناء]]+365*3)</f>
        <v>45652</v>
      </c>
      <c r="X12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75000</v>
      </c>
      <c r="Y128" s="6" t="e" cm="1">
        <f t="array" aca="1" ref="Y128" ca="1">INDEX('[1]SAP Customer Data '!$A:$AC,MATCH(بيانات_العملاء4[[#This Row],[رمز شريك الأعمال]],'[1]SAP Customer Data '!$B:$B,0),CELL("col",[1]!Table_Customer_Data[[#Headers],[CreditLine]]))</f>
        <v>#REF!</v>
      </c>
      <c r="Z12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8" s="6" t="s">
        <v>55</v>
      </c>
      <c r="AB12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8" s="6" t="s">
        <v>54</v>
      </c>
      <c r="AD128" s="11">
        <v>51532</v>
      </c>
      <c r="AE128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28" s="6" t="s">
        <v>54</v>
      </c>
      <c r="AG128" s="11">
        <v>46485</v>
      </c>
      <c r="AH12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28" s="6" t="s">
        <v>54</v>
      </c>
      <c r="AJ128" s="6"/>
      <c r="AK12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28" s="6"/>
      <c r="AM128" s="7"/>
      <c r="AN12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8" s="6" t="s">
        <v>54</v>
      </c>
      <c r="AP128" s="11">
        <v>44698</v>
      </c>
      <c r="AQ12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8" s="6" t="s">
        <v>56</v>
      </c>
      <c r="AS128" s="6"/>
      <c r="AT12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8" s="11" t="e" cm="1">
        <f t="array" aca="1" ref="AU128" ca="1">INDEX('[1]SAP Customer Data '!A:Z,MATCH(بيانات_العملاء4[[#This Row],[رمز شريك الأعمال]],'[1]SAP Customer Data '!B:B,0),CELL("col",[1]!Table_Customer_Data[[#Headers],[CreateDate]]))</f>
        <v>#REF!</v>
      </c>
      <c r="AV128" s="6"/>
      <c r="AW128" s="11"/>
      <c r="AX128" s="6" t="s">
        <v>77</v>
      </c>
      <c r="AY128" s="6"/>
    </row>
    <row r="129" spans="1:51" x14ac:dyDescent="0.25">
      <c r="A129" s="4" t="e" cm="1">
        <f t="array" aca="1" ref="A129" ca="1">INDEX('[1]SAP Customer Data '!$A:$AC,MATCH(بيانات_العملاء4[[#This Row],[رمز شريك الأعمال]],'[1]SAP Customer Data '!$B:$B,0),CELL("col",[1]!Table_Customer_Data[[#Headers],[GroupName]]))</f>
        <v>#REF!</v>
      </c>
      <c r="B129" s="5" t="s">
        <v>292</v>
      </c>
      <c r="C129" s="51" t="s">
        <v>362</v>
      </c>
      <c r="D129" s="6" t="e" cm="1">
        <f t="array" aca="1" ref="D129" ca="1">INDEX('[1]SAP Customer Data '!$A:$AC,MATCH(بيانات_العملاء4[[#This Row],[رمز شريك الأعمال]],'[1]SAP Customer Data '!$B:$B,0),CELL("col",[1]!Table_Customer_Data[[#Headers],[CardName]]))</f>
        <v>#REF!</v>
      </c>
      <c r="E129" s="6" t="e">
        <f ca="1">IF(بيانات_العملاء4[[#This Row],[حد الائتمان على SAP]]&gt;0,"آجل","نقدى")</f>
        <v>#REF!</v>
      </c>
      <c r="F129" s="6"/>
      <c r="G129" s="6" t="s">
        <v>100</v>
      </c>
      <c r="H129" s="6" t="s">
        <v>54</v>
      </c>
      <c r="I12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29" s="6" t="s">
        <v>54</v>
      </c>
      <c r="K129" s="7">
        <v>45046</v>
      </c>
      <c r="L129" s="6" t="s">
        <v>55</v>
      </c>
      <c r="M129" s="6" t="str">
        <f ca="1">IF(AND(بيانات_العملاء4[[#This Row],[السجل التجارى]]="موجود",TODAY()+'[1]Other Data'!$B$23&lt;K129,بيانات_العملاء4[[#This Row],[مطابقة اسم العميل بالاسم بالسجل التجارى]]="مطابق"), "سارى", "يجب اعادة طلبه")</f>
        <v>يجب اعادة طلبه</v>
      </c>
      <c r="N129" s="6" t="s">
        <v>54</v>
      </c>
      <c r="O129" s="9" t="e" cm="1">
        <f t="array" aca="1" ref="O129" ca="1">INDEX('[1]SAP Customer Data '!A:Z,MATCH(بيانات_العملاء4[[#This Row],[رمز شريك الأعمال]],'[1]SAP Customer Data '!B:B,0),CELL("col",[1]!Table_Customer_Data[[#Headers],[LicTradNum]]))</f>
        <v>#REF!</v>
      </c>
      <c r="P12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29" s="6" t="s">
        <v>54</v>
      </c>
      <c r="R129" s="7">
        <v>44725</v>
      </c>
      <c r="S12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29" s="6" t="s">
        <v>54</v>
      </c>
      <c r="U129" s="13">
        <v>200000</v>
      </c>
      <c r="V129" s="11">
        <v>44732</v>
      </c>
      <c r="W129" s="11">
        <f>IF(بيانات_العملاء4[[#This Row],[تاريخ انشاء سند الامر او الاستثناء]]="","",بيانات_العملاء4[[#This Row],[تاريخ انشاء سند الامر او الاستثناء]]+365*3)</f>
        <v>45827</v>
      </c>
      <c r="X12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129" s="6" t="e" cm="1">
        <f t="array" aca="1" ref="Y129" ca="1">INDEX('[1]SAP Customer Data '!$A:$AC,MATCH(بيانات_العملاء4[[#This Row],[رمز شريك الأعمال]],'[1]SAP Customer Data '!$B:$B,0),CELL("col",[1]!Table_Customer_Data[[#Headers],[CreditLine]]))</f>
        <v>#REF!</v>
      </c>
      <c r="Z12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29" s="6" t="s">
        <v>55</v>
      </c>
      <c r="AB12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29" s="6" t="s">
        <v>56</v>
      </c>
      <c r="AD129" s="6"/>
      <c r="AE12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29" s="6" t="s">
        <v>54</v>
      </c>
      <c r="AG129" s="6"/>
      <c r="AH12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29" s="6" t="s">
        <v>54</v>
      </c>
      <c r="AJ129" s="11">
        <v>46820</v>
      </c>
      <c r="AK12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129" s="6" t="s">
        <v>54</v>
      </c>
      <c r="AM129" s="7"/>
      <c r="AN12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29" s="6" t="s">
        <v>56</v>
      </c>
      <c r="AP129" s="11"/>
      <c r="AQ12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29" s="6" t="s">
        <v>56</v>
      </c>
      <c r="AS129" s="6"/>
      <c r="AT12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29" s="11" t="e" cm="1">
        <f t="array" aca="1" ref="AU129" ca="1">INDEX('[1]SAP Customer Data '!A:Z,MATCH(بيانات_العملاء4[[#This Row],[رمز شريك الأعمال]],'[1]SAP Customer Data '!B:B,0),CELL("col",[1]!Table_Customer_Data[[#Headers],[CreateDate]]))</f>
        <v>#REF!</v>
      </c>
      <c r="AV129" s="6"/>
      <c r="AW129" s="11"/>
      <c r="AX129" s="6" t="s">
        <v>77</v>
      </c>
      <c r="AY129" s="6"/>
    </row>
    <row r="130" spans="1:51" x14ac:dyDescent="0.25">
      <c r="A130" s="4" t="e" cm="1">
        <f t="array" aca="1" ref="A130" ca="1">INDEX('[1]SAP Customer Data '!$A:$AC,MATCH(بيانات_العملاء4[[#This Row],[رمز شريك الأعمال]],'[1]SAP Customer Data '!$B:$B,0),CELL("col",[1]!Table_Customer_Data[[#Headers],[GroupName]]))</f>
        <v>#REF!</v>
      </c>
      <c r="B130" s="5" t="s">
        <v>293</v>
      </c>
      <c r="C130" s="51" t="s">
        <v>362</v>
      </c>
      <c r="D130" s="6" t="e" cm="1">
        <f t="array" aca="1" ref="D130" ca="1">INDEX('[1]SAP Customer Data '!$A:$AC,MATCH(بيانات_العملاء4[[#This Row],[رمز شريك الأعمال]],'[1]SAP Customer Data '!$B:$B,0),CELL("col",[1]!Table_Customer_Data[[#Headers],[CardName]]))</f>
        <v>#REF!</v>
      </c>
      <c r="E130" s="6" t="e">
        <f ca="1">IF(بيانات_العملاء4[[#This Row],[حد الائتمان على SAP]]&gt;0,"آجل","نقدى")</f>
        <v>#REF!</v>
      </c>
      <c r="F130" s="6" t="s">
        <v>294</v>
      </c>
      <c r="G130" s="6" t="s">
        <v>53</v>
      </c>
      <c r="H130" s="6" t="s">
        <v>54</v>
      </c>
      <c r="I13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30" s="6" t="s">
        <v>54</v>
      </c>
      <c r="K130" s="7">
        <v>45144</v>
      </c>
      <c r="L130" s="6" t="s">
        <v>55</v>
      </c>
      <c r="M130" s="6" t="str">
        <f ca="1">IF(AND(بيانات_العملاء4[[#This Row],[السجل التجارى]]="موجود",TODAY()+'[1]Other Data'!$B$23&lt;K130,بيانات_العملاء4[[#This Row],[مطابقة اسم العميل بالاسم بالسجل التجارى]]="مطابق"), "سارى", "يجب اعادة طلبه")</f>
        <v>يجب اعادة طلبه</v>
      </c>
      <c r="N130" s="6" t="s">
        <v>54</v>
      </c>
      <c r="O130" s="9" t="e" cm="1">
        <f t="array" aca="1" ref="O130" ca="1">INDEX('[1]SAP Customer Data '!A:Z,MATCH(بيانات_العملاء4[[#This Row],[رمز شريك الأعمال]],'[1]SAP Customer Data '!B:B,0),CELL("col",[1]!Table_Customer_Data[[#Headers],[LicTradNum]]))</f>
        <v>#REF!</v>
      </c>
      <c r="P13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0" s="6" t="s">
        <v>54</v>
      </c>
      <c r="R130" s="7">
        <v>45642</v>
      </c>
      <c r="S13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30" s="6" t="s">
        <v>54</v>
      </c>
      <c r="U130" s="13">
        <v>250000</v>
      </c>
      <c r="V130" s="11">
        <v>44692</v>
      </c>
      <c r="W130" s="11">
        <f>IF(بيانات_العملاء4[[#This Row],[تاريخ انشاء سند الامر او الاستثناء]]="","",بيانات_العملاء4[[#This Row],[تاريخ انشاء سند الامر او الاستثناء]]+365*3)</f>
        <v>45787</v>
      </c>
      <c r="X13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125000</v>
      </c>
      <c r="Y130" s="6" t="e" cm="1">
        <f t="array" aca="1" ref="Y130" ca="1">INDEX('[1]SAP Customer Data '!$A:$AC,MATCH(بيانات_العملاء4[[#This Row],[رمز شريك الأعمال]],'[1]SAP Customer Data '!$B:$B,0),CELL("col",[1]!Table_Customer_Data[[#Headers],[CreditLine]]))</f>
        <v>#REF!</v>
      </c>
      <c r="Z13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0" s="6" t="s">
        <v>55</v>
      </c>
      <c r="AB13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0" s="6" t="s">
        <v>54</v>
      </c>
      <c r="AD130" s="11">
        <v>46933</v>
      </c>
      <c r="AE13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30" s="6" t="s">
        <v>54</v>
      </c>
      <c r="AG130" s="11">
        <v>46842</v>
      </c>
      <c r="AH13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30" s="6" t="s">
        <v>54</v>
      </c>
      <c r="AJ130" s="6"/>
      <c r="AK13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30" s="6" t="s">
        <v>54</v>
      </c>
      <c r="AM130" s="7"/>
      <c r="AN13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0" s="6" t="s">
        <v>56</v>
      </c>
      <c r="AP130" s="11"/>
      <c r="AQ13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0" s="6" t="s">
        <v>56</v>
      </c>
      <c r="AS130" s="6"/>
      <c r="AT13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30" s="11" t="e" cm="1">
        <f t="array" aca="1" ref="AU130" ca="1">INDEX('[1]SAP Customer Data '!A:Z,MATCH(بيانات_العملاء4[[#This Row],[رمز شريك الأعمال]],'[1]SAP Customer Data '!B:B,0),CELL("col",[1]!Table_Customer_Data[[#Headers],[CreateDate]]))</f>
        <v>#REF!</v>
      </c>
      <c r="AV130" s="6"/>
      <c r="AW130" s="11"/>
      <c r="AX130" s="6" t="s">
        <v>77</v>
      </c>
      <c r="AY130" s="6"/>
    </row>
    <row r="131" spans="1:51" x14ac:dyDescent="0.25">
      <c r="A131" s="4" t="e" cm="1">
        <f t="array" aca="1" ref="A131" ca="1">INDEX('[1]SAP Customer Data '!$A:$AC,MATCH(بيانات_العملاء4[[#This Row],[رمز شريك الأعمال]],'[1]SAP Customer Data '!$B:$B,0),CELL("col",[1]!Table_Customer_Data[[#Headers],[GroupName]]))</f>
        <v>#REF!</v>
      </c>
      <c r="B131" s="5" t="s">
        <v>295</v>
      </c>
      <c r="C131" s="51" t="s">
        <v>362</v>
      </c>
      <c r="D131" s="6" t="e" cm="1">
        <f t="array" aca="1" ref="D131" ca="1">INDEX('[1]SAP Customer Data '!$A:$AC,MATCH(بيانات_العملاء4[[#This Row],[رمز شريك الأعمال]],'[1]SAP Customer Data '!$B:$B,0),CELL("col",[1]!Table_Customer_Data[[#Headers],[CardName]]))</f>
        <v>#REF!</v>
      </c>
      <c r="E131" s="6" t="e">
        <f ca="1">IF(بيانات_العملاء4[[#This Row],[حد الائتمان على SAP]]&gt;0,"آجل","نقدى")</f>
        <v>#REF!</v>
      </c>
      <c r="F131" s="6"/>
      <c r="G131" s="6"/>
      <c r="H131" s="6" t="s">
        <v>54</v>
      </c>
      <c r="I13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31" s="6" t="s">
        <v>56</v>
      </c>
      <c r="K131" s="7"/>
      <c r="L131" s="6"/>
      <c r="M131" s="6" t="str">
        <f ca="1">IF(AND(بيانات_العملاء4[[#This Row],[السجل التجارى]]="موجود",TODAY()+'[1]Other Data'!$B$23&lt;K131,بيانات_العملاء4[[#This Row],[مطابقة اسم العميل بالاسم بالسجل التجارى]]="مطابق"), "سارى", "يجب اعادة طلبه")</f>
        <v>يجب اعادة طلبه</v>
      </c>
      <c r="N131" s="6" t="s">
        <v>54</v>
      </c>
      <c r="O131" s="9" t="e" cm="1">
        <f t="array" aca="1" ref="O131" ca="1">INDEX('[1]SAP Customer Data '!A:Z,MATCH(بيانات_العملاء4[[#This Row],[رمز شريك الأعمال]],'[1]SAP Customer Data '!B:B,0),CELL("col",[1]!Table_Customer_Data[[#Headers],[LicTradNum]]))</f>
        <v>#REF!</v>
      </c>
      <c r="P13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1" s="6" t="s">
        <v>56</v>
      </c>
      <c r="R131" s="7"/>
      <c r="S13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31" s="6" t="s">
        <v>54</v>
      </c>
      <c r="U131" s="10">
        <v>200000</v>
      </c>
      <c r="V131" s="11">
        <v>44776</v>
      </c>
      <c r="W131" s="11">
        <f>IF(بيانات_العملاء4[[#This Row],[تاريخ انشاء سند الامر او الاستثناء]]="","",بيانات_العملاء4[[#This Row],[تاريخ انشاء سند الامر او الاستثناء]]+365*3)</f>
        <v>45871</v>
      </c>
      <c r="X13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131" s="6" t="e" cm="1">
        <f t="array" aca="1" ref="Y131" ca="1">INDEX('[1]SAP Customer Data '!$A:$AC,MATCH(بيانات_العملاء4[[#This Row],[رمز شريك الأعمال]],'[1]SAP Customer Data '!$B:$B,0),CELL("col",[1]!Table_Customer_Data[[#Headers],[CreditLine]]))</f>
        <v>#REF!</v>
      </c>
      <c r="Z13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1" s="6" t="s">
        <v>55</v>
      </c>
      <c r="AB13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1" s="6" t="s">
        <v>56</v>
      </c>
      <c r="AD131" s="11"/>
      <c r="AE13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1" s="6" t="s">
        <v>54</v>
      </c>
      <c r="AG131" s="11"/>
      <c r="AH13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31" s="6" t="s">
        <v>54</v>
      </c>
      <c r="AJ131" s="11">
        <v>46820</v>
      </c>
      <c r="AK13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سارى</v>
      </c>
      <c r="AL131" s="6" t="s">
        <v>54</v>
      </c>
      <c r="AM131" s="7"/>
      <c r="AN13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1" s="6" t="s">
        <v>56</v>
      </c>
      <c r="AP131" s="11"/>
      <c r="AQ13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1" s="6" t="s">
        <v>56</v>
      </c>
      <c r="AS131" s="6"/>
      <c r="AT13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31" s="11" t="e" cm="1">
        <f t="array" aca="1" ref="AU131" ca="1">INDEX('[1]SAP Customer Data '!A:Z,MATCH(بيانات_العملاء4[[#This Row],[رمز شريك الأعمال]],'[1]SAP Customer Data '!B:B,0),CELL("col",[1]!Table_Customer_Data[[#Headers],[CreateDate]]))</f>
        <v>#REF!</v>
      </c>
      <c r="AV131" s="6"/>
      <c r="AW131" s="11"/>
      <c r="AX131" s="6" t="s">
        <v>58</v>
      </c>
      <c r="AY131" s="6">
        <v>1200000</v>
      </c>
    </row>
    <row r="132" spans="1:51" x14ac:dyDescent="0.25">
      <c r="A132" s="4" t="s">
        <v>74</v>
      </c>
      <c r="B132" s="5" t="s">
        <v>296</v>
      </c>
      <c r="C132" s="51" t="s">
        <v>362</v>
      </c>
      <c r="D132" s="6" t="e" cm="1">
        <f t="array" aca="1" ref="D132" ca="1">INDEX('[1]SAP Customer Data '!$A:$AC,MATCH(بيانات_العملاء4[[#This Row],[رمز شريك الأعمال]],'[1]SAP Customer Data '!$B:$B,0),CELL("col",[1]!Table_Customer_Data[[#Headers],[CardName]]))</f>
        <v>#REF!</v>
      </c>
      <c r="E132" s="6" t="e">
        <f ca="1">IF(بيانات_العملاء4[[#This Row],[حد الائتمان على SAP]]&gt;0,"آجل","نقدى")</f>
        <v>#REF!</v>
      </c>
      <c r="F132" s="6" t="s">
        <v>297</v>
      </c>
      <c r="G132" s="6" t="s">
        <v>53</v>
      </c>
      <c r="H132" s="6" t="s">
        <v>56</v>
      </c>
      <c r="I13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2" s="6" t="s">
        <v>54</v>
      </c>
      <c r="K132" s="7">
        <v>44938</v>
      </c>
      <c r="L132" s="6" t="s">
        <v>55</v>
      </c>
      <c r="M132" s="6" t="str">
        <f ca="1">IF(AND(بيانات_العملاء4[[#This Row],[السجل التجارى]]="موجود",TODAY()+'[1]Other Data'!$B$23&lt;K132,بيانات_العملاء4[[#This Row],[مطابقة اسم العميل بالاسم بالسجل التجارى]]="مطابق"), "سارى", "يجب اعادة طلبه")</f>
        <v>يجب اعادة طلبه</v>
      </c>
      <c r="N132" s="9" t="s">
        <v>54</v>
      </c>
      <c r="O132" s="9" t="e" cm="1">
        <f t="array" aca="1" ref="O132" ca="1">INDEX('[1]SAP Customer Data '!A:Z,MATCH(بيانات_العملاء4[[#This Row],[رمز شريك الأعمال]],'[1]SAP Customer Data '!B:B,0),CELL("col",[1]!Table_Customer_Data[[#Headers],[LicTradNum]]))</f>
        <v>#REF!</v>
      </c>
      <c r="P13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2" s="6" t="s">
        <v>56</v>
      </c>
      <c r="R132" s="7"/>
      <c r="S13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32" s="6" t="s">
        <v>91</v>
      </c>
      <c r="U132" s="13"/>
      <c r="V132" s="11"/>
      <c r="W13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2" s="6" t="e" cm="1">
        <f t="array" aca="1" ref="Y132" ca="1">INDEX('[1]SAP Customer Data '!$A:$AC,MATCH(بيانات_العملاء4[[#This Row],[رمز شريك الأعمال]],'[1]SAP Customer Data '!$B:$B,0),CELL("col",[1]!Table_Customer_Data[[#Headers],[CreditLine]]))</f>
        <v>#REF!</v>
      </c>
      <c r="Z13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2" s="35"/>
      <c r="AB13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2" s="36" t="s">
        <v>56</v>
      </c>
      <c r="AD132" s="6"/>
      <c r="AE13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2" s="6" t="s">
        <v>56</v>
      </c>
      <c r="AG132" s="6"/>
      <c r="AH13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32" s="6" t="s">
        <v>56</v>
      </c>
      <c r="AJ132" s="6"/>
      <c r="AK13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32" s="6"/>
      <c r="AM132" s="7"/>
      <c r="AN13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2" s="6" t="s">
        <v>56</v>
      </c>
      <c r="AP132" s="11"/>
      <c r="AQ13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2" s="6" t="s">
        <v>56</v>
      </c>
      <c r="AS132" s="6"/>
      <c r="AT13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32" s="11" t="e" cm="1">
        <f t="array" aca="1" ref="AU132" ca="1">INDEX('[1]SAP Customer Data '!A:Z,MATCH(بيانات_العملاء4[[#This Row],[رمز شريك الأعمال]],'[1]SAP Customer Data '!B:B,0),CELL("col",[1]!Table_Customer_Data[[#Headers],[CreateDate]]))</f>
        <v>#REF!</v>
      </c>
      <c r="AV132" s="6"/>
      <c r="AW132" s="11"/>
      <c r="AX132" s="6" t="s">
        <v>77</v>
      </c>
      <c r="AY132" s="6"/>
    </row>
    <row r="133" spans="1:51" x14ac:dyDescent="0.25">
      <c r="A133" s="4" t="e" cm="1">
        <f t="array" aca="1" ref="A133" ca="1">INDEX('[1]SAP Customer Data '!$A:$AC,MATCH(بيانات_العملاء4[[#This Row],[رمز شريك الأعمال]],'[1]SAP Customer Data '!$B:$B,0),CELL("col",[1]!Table_Customer_Data[[#Headers],[GroupName]]))</f>
        <v>#REF!</v>
      </c>
      <c r="B133" s="5" t="s">
        <v>298</v>
      </c>
      <c r="C133" s="51" t="s">
        <v>362</v>
      </c>
      <c r="D133" s="6" t="e" cm="1">
        <f t="array" aca="1" ref="D133" ca="1">INDEX('[1]SAP Customer Data '!$A:$AC,MATCH(بيانات_العملاء4[[#This Row],[رمز شريك الأعمال]],'[1]SAP Customer Data '!$B:$B,0),CELL("col",[1]!Table_Customer_Data[[#Headers],[CardName]]))</f>
        <v>#REF!</v>
      </c>
      <c r="E133" s="6" t="e">
        <f ca="1">IF(بيانات_العملاء4[[#This Row],[حد الائتمان على SAP]]&gt;0,"آجل","نقدى")</f>
        <v>#REF!</v>
      </c>
      <c r="F133" s="6" t="s">
        <v>299</v>
      </c>
      <c r="G133" s="6" t="s">
        <v>53</v>
      </c>
      <c r="H133" s="6" t="s">
        <v>54</v>
      </c>
      <c r="I133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33" s="6" t="s">
        <v>54</v>
      </c>
      <c r="K133" s="7">
        <v>44964</v>
      </c>
      <c r="L133" s="6" t="s">
        <v>55</v>
      </c>
      <c r="M133" s="6" t="str">
        <f ca="1">IF(AND(بيانات_العملاء4[[#This Row],[السجل التجارى]]="موجود",TODAY()+'[1]Other Data'!$B$23&lt;K133,بيانات_العملاء4[[#This Row],[مطابقة اسم العميل بالاسم بالسجل التجارى]]="مطابق"), "سارى", "يجب اعادة طلبه")</f>
        <v>يجب اعادة طلبه</v>
      </c>
      <c r="N133" s="9" t="s">
        <v>54</v>
      </c>
      <c r="O133" s="9" t="e" cm="1">
        <f t="array" aca="1" ref="O133" ca="1">INDEX('[1]SAP Customer Data '!A:Z,MATCH(بيانات_العملاء4[[#This Row],[رمز شريك الأعمال]],'[1]SAP Customer Data '!B:B,0),CELL("col",[1]!Table_Customer_Data[[#Headers],[LicTradNum]]))</f>
        <v>#REF!</v>
      </c>
      <c r="P13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3" s="6" t="s">
        <v>54</v>
      </c>
      <c r="R133" s="7">
        <v>45386</v>
      </c>
      <c r="S133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33" s="6" t="s">
        <v>54</v>
      </c>
      <c r="U133" s="13">
        <v>200000</v>
      </c>
      <c r="V133" s="11">
        <v>44698</v>
      </c>
      <c r="W133" s="11">
        <f>IF(بيانات_العملاء4[[#This Row],[تاريخ انشاء سند الامر او الاستثناء]]="","",بيانات_العملاء4[[#This Row],[تاريخ انشاء سند الامر او الاستثناء]]+365*3)</f>
        <v>45793</v>
      </c>
      <c r="X13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100000</v>
      </c>
      <c r="Y133" s="6" t="e" cm="1">
        <f t="array" aca="1" ref="Y133" ca="1">INDEX('[1]SAP Customer Data '!$A:$AC,MATCH(بيانات_العملاء4[[#This Row],[رمز شريك الأعمال]],'[1]SAP Customer Data '!$B:$B,0),CELL("col",[1]!Table_Customer_Data[[#Headers],[CreditLine]]))</f>
        <v>#REF!</v>
      </c>
      <c r="Z13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3" s="35" t="s">
        <v>55</v>
      </c>
      <c r="AB13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3" s="36" t="s">
        <v>54</v>
      </c>
      <c r="AD133" s="11">
        <v>47212</v>
      </c>
      <c r="AE133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33" s="6" t="s">
        <v>54</v>
      </c>
      <c r="AG133" s="11">
        <v>47212</v>
      </c>
      <c r="AH13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33" s="6" t="s">
        <v>54</v>
      </c>
      <c r="AJ133" s="6"/>
      <c r="AK13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33" s="6" t="s">
        <v>54</v>
      </c>
      <c r="AM133" s="7"/>
      <c r="AN13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3" s="6" t="s">
        <v>54</v>
      </c>
      <c r="AP133" s="11">
        <v>44965</v>
      </c>
      <c r="AQ13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3" s="6" t="s">
        <v>56</v>
      </c>
      <c r="AS133" s="6"/>
      <c r="AT13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33" s="11" t="e" cm="1">
        <f t="array" aca="1" ref="AU133" ca="1">INDEX('[1]SAP Customer Data '!A:Z,MATCH(بيانات_العملاء4[[#This Row],[رمز شريك الأعمال]],'[1]SAP Customer Data '!B:B,0),CELL("col",[1]!Table_Customer_Data[[#Headers],[CreateDate]]))</f>
        <v>#REF!</v>
      </c>
      <c r="AV133" s="6"/>
      <c r="AW133" s="11"/>
      <c r="AX133" s="6" t="s">
        <v>77</v>
      </c>
      <c r="AY133" s="6"/>
    </row>
    <row r="134" spans="1:51" x14ac:dyDescent="0.25">
      <c r="A134" s="4" t="e" cm="1">
        <f t="array" aca="1" ref="A134" ca="1">INDEX('[1]SAP Customer Data '!$A:$AC,MATCH(بيانات_العملاء4[[#This Row],[رمز شريك الأعمال]],'[1]SAP Customer Data '!$B:$B,0),CELL("col",[1]!Table_Customer_Data[[#Headers],[GroupName]]))</f>
        <v>#REF!</v>
      </c>
      <c r="B134" s="5" t="s">
        <v>300</v>
      </c>
      <c r="C134" s="51" t="s">
        <v>362</v>
      </c>
      <c r="D134" s="6" t="e" cm="1">
        <f t="array" aca="1" ref="D134" ca="1">INDEX('[1]SAP Customer Data '!$A:$AC,MATCH(بيانات_العملاء4[[#This Row],[رمز شريك الأعمال]],'[1]SAP Customer Data '!$B:$B,0),CELL("col",[1]!Table_Customer_Data[[#Headers],[CardName]]))</f>
        <v>#REF!</v>
      </c>
      <c r="E134" s="6" t="e">
        <f ca="1">IF(بيانات_العملاء4[[#This Row],[حد الائتمان على SAP]]&gt;0,"آجل","نقدى")</f>
        <v>#REF!</v>
      </c>
      <c r="F134" s="6"/>
      <c r="G134" s="6"/>
      <c r="H134" s="6"/>
      <c r="I13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4" s="6"/>
      <c r="K134" s="7"/>
      <c r="L134" s="11"/>
      <c r="M134" s="6" t="str">
        <f ca="1">IF(AND(بيانات_العملاء4[[#This Row],[السجل التجارى]]="موجود",TODAY()+'[1]Other Data'!$B$23&lt;K134,بيانات_العملاء4[[#This Row],[مطابقة اسم العميل بالاسم بالسجل التجارى]]="مطابق"), "سارى", "يجب اعادة طلبه")</f>
        <v>يجب اعادة طلبه</v>
      </c>
      <c r="N134" s="9"/>
      <c r="O134" s="9" t="e" cm="1">
        <f t="array" aca="1" ref="O134" ca="1">INDEX('[1]SAP Customer Data '!A:Z,MATCH(بيانات_العملاء4[[#This Row],[رمز شريك الأعمال]],'[1]SAP Customer Data '!B:B,0),CELL("col",[1]!Table_Customer_Data[[#Headers],[LicTradNum]]))</f>
        <v>#REF!</v>
      </c>
      <c r="P13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4" s="6"/>
      <c r="R134" s="7"/>
      <c r="S134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4" s="6" t="s">
        <v>91</v>
      </c>
      <c r="U134" s="13"/>
      <c r="V134" s="11"/>
      <c r="W13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4" s="6" t="e" cm="1">
        <f t="array" aca="1" ref="Y134" ca="1">INDEX('[1]SAP Customer Data '!$A:$AC,MATCH(بيانات_العملاء4[[#This Row],[رمز شريك الأعمال]],'[1]SAP Customer Data '!$B:$B,0),CELL("col",[1]!Table_Customer_Data[[#Headers],[CreditLine]]))</f>
        <v>#REF!</v>
      </c>
      <c r="Z13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4" s="35"/>
      <c r="AB13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4" s="36"/>
      <c r="AD134" s="11"/>
      <c r="AE134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4" s="6"/>
      <c r="AG134" s="11"/>
      <c r="AH13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4" s="6"/>
      <c r="AJ134" s="6"/>
      <c r="AK13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4" s="6"/>
      <c r="AM134" s="7"/>
      <c r="AN13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4" s="6"/>
      <c r="AP134" s="11"/>
      <c r="AQ13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4" s="6"/>
      <c r="AS134" s="6"/>
      <c r="AT13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4" s="11" t="e" cm="1">
        <f t="array" aca="1" ref="AU134" ca="1">INDEX('[1]SAP Customer Data '!A:Z,MATCH(بيانات_العملاء4[[#This Row],[رمز شريك الأعمال]],'[1]SAP Customer Data '!B:B,0),CELL("col",[1]!Table_Customer_Data[[#Headers],[CreateDate]]))</f>
        <v>#REF!</v>
      </c>
      <c r="AV134" s="11"/>
      <c r="AW134" s="11"/>
      <c r="AX134" s="6" t="s">
        <v>77</v>
      </c>
      <c r="AY134" s="6"/>
    </row>
    <row r="135" spans="1:51" x14ac:dyDescent="0.25">
      <c r="A135" s="4" t="e" cm="1">
        <f t="array" aca="1" ref="A135" ca="1">INDEX('[1]SAP Customer Data '!$A:$AC,MATCH(بيانات_العملاء4[[#This Row],[رمز شريك الأعمال]],'[1]SAP Customer Data '!$B:$B,0),CELL("col",[1]!Table_Customer_Data[[#Headers],[GroupName]]))</f>
        <v>#REF!</v>
      </c>
      <c r="B135" s="5" t="s">
        <v>301</v>
      </c>
      <c r="C135" s="51" t="s">
        <v>362</v>
      </c>
      <c r="D135" s="6" t="e" cm="1">
        <f t="array" aca="1" ref="D135" ca="1">INDEX('[1]SAP Customer Data '!$A:$AC,MATCH(بيانات_العملاء4[[#This Row],[رمز شريك الأعمال]],'[1]SAP Customer Data '!$B:$B,0),CELL("col",[1]!Table_Customer_Data[[#Headers],[CardName]]))</f>
        <v>#REF!</v>
      </c>
      <c r="E135" s="6" t="e">
        <f ca="1">IF(بيانات_العملاء4[[#This Row],[حد الائتمان على SAP]]&gt;0,"آجل","نقدى")</f>
        <v>#REF!</v>
      </c>
      <c r="F135" s="6"/>
      <c r="G135" s="6"/>
      <c r="H135" s="6"/>
      <c r="I135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5" s="6"/>
      <c r="K135" s="7"/>
      <c r="L135" s="11"/>
      <c r="M135" s="6" t="str">
        <f ca="1">IF(AND(بيانات_العملاء4[[#This Row],[السجل التجارى]]="موجود",TODAY()+'[1]Other Data'!$B$23&lt;K135,بيانات_العملاء4[[#This Row],[مطابقة اسم العميل بالاسم بالسجل التجارى]]="مطابق"), "سارى", "يجب اعادة طلبه")</f>
        <v>يجب اعادة طلبه</v>
      </c>
      <c r="N135" s="9"/>
      <c r="O135" s="9" t="e" cm="1">
        <f t="array" aca="1" ref="O135" ca="1">INDEX('[1]SAP Customer Data '!A:Z,MATCH(بيانات_العملاء4[[#This Row],[رمز شريك الأعمال]],'[1]SAP Customer Data '!B:B,0),CELL("col",[1]!Table_Customer_Data[[#Headers],[LicTradNum]]))</f>
        <v>#REF!</v>
      </c>
      <c r="P13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5" s="6"/>
      <c r="R135" s="7"/>
      <c r="S135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5" s="6" t="s">
        <v>91</v>
      </c>
      <c r="U135" s="13"/>
      <c r="V135" s="11"/>
      <c r="W13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5" s="6" t="e" cm="1">
        <f t="array" aca="1" ref="Y135" ca="1">INDEX('[1]SAP Customer Data '!$A:$AC,MATCH(بيانات_العملاء4[[#This Row],[رمز شريك الأعمال]],'[1]SAP Customer Data '!$B:$B,0),CELL("col",[1]!Table_Customer_Data[[#Headers],[CreditLine]]))</f>
        <v>#REF!</v>
      </c>
      <c r="Z13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5" s="35"/>
      <c r="AB13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5" s="36"/>
      <c r="AD135" s="11"/>
      <c r="AE135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5" s="6"/>
      <c r="AG135" s="11"/>
      <c r="AH13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5" s="6"/>
      <c r="AJ135" s="6"/>
      <c r="AK13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5" s="6"/>
      <c r="AM135" s="7"/>
      <c r="AN13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5" s="6"/>
      <c r="AP135" s="11"/>
      <c r="AQ13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5" s="6"/>
      <c r="AS135" s="6"/>
      <c r="AT13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5" s="11" t="e" cm="1">
        <f t="array" aca="1" ref="AU135" ca="1">INDEX('[1]SAP Customer Data '!A:Z,MATCH(بيانات_العملاء4[[#This Row],[رمز شريك الأعمال]],'[1]SAP Customer Data '!B:B,0),CELL("col",[1]!Table_Customer_Data[[#Headers],[CreateDate]]))</f>
        <v>#REF!</v>
      </c>
      <c r="AV135" s="11"/>
      <c r="AW135" s="11"/>
      <c r="AX135" s="6" t="s">
        <v>77</v>
      </c>
      <c r="AY135" s="6"/>
    </row>
    <row r="136" spans="1:51" x14ac:dyDescent="0.25">
      <c r="A136" s="4" t="e" cm="1">
        <f t="array" aca="1" ref="A136" ca="1">INDEX('[1]SAP Customer Data '!$A:$AC,MATCH(بيانات_العملاء4[[#This Row],[رمز شريك الأعمال]],'[1]SAP Customer Data '!$B:$B,0),CELL("col",[1]!Table_Customer_Data[[#Headers],[GroupName]]))</f>
        <v>#REF!</v>
      </c>
      <c r="B136" s="5" t="s">
        <v>302</v>
      </c>
      <c r="C136" s="51" t="s">
        <v>362</v>
      </c>
      <c r="D136" s="6" t="e" cm="1">
        <f t="array" aca="1" ref="D136" ca="1">INDEX('[1]SAP Customer Data '!$A:$AC,MATCH(بيانات_العملاء4[[#This Row],[رمز شريك الأعمال]],'[1]SAP Customer Data '!$B:$B,0),CELL("col",[1]!Table_Customer_Data[[#Headers],[CardName]]))</f>
        <v>#REF!</v>
      </c>
      <c r="E136" s="6" t="e">
        <f ca="1">IF(بيانات_العملاء4[[#This Row],[حد الائتمان على SAP]]&gt;0,"آجل","نقدى")</f>
        <v>#REF!</v>
      </c>
      <c r="F136" s="6"/>
      <c r="G136" s="6"/>
      <c r="H136" s="6"/>
      <c r="I13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6" s="6"/>
      <c r="K136" s="7"/>
      <c r="L136" s="11"/>
      <c r="M136" s="6" t="str">
        <f ca="1">IF(AND(بيانات_العملاء4[[#This Row],[السجل التجارى]]="موجود",TODAY()+'[1]Other Data'!$B$23&lt;K136,بيانات_العملاء4[[#This Row],[مطابقة اسم العميل بالاسم بالسجل التجارى]]="مطابق"), "سارى", "يجب اعادة طلبه")</f>
        <v>يجب اعادة طلبه</v>
      </c>
      <c r="N136" s="9"/>
      <c r="O136" s="9" t="e" cm="1">
        <f t="array" aca="1" ref="O136" ca="1">INDEX('[1]SAP Customer Data '!A:Z,MATCH(بيانات_العملاء4[[#This Row],[رمز شريك الأعمال]],'[1]SAP Customer Data '!B:B,0),CELL("col",[1]!Table_Customer_Data[[#Headers],[LicTradNum]]))</f>
        <v>#REF!</v>
      </c>
      <c r="P13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6" s="6"/>
      <c r="R136" s="7"/>
      <c r="S136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6" s="6" t="s">
        <v>91</v>
      </c>
      <c r="U136" s="13"/>
      <c r="V136" s="11"/>
      <c r="W13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6" s="6" t="e" cm="1">
        <f t="array" aca="1" ref="Y136" ca="1">INDEX('[1]SAP Customer Data '!$A:$AC,MATCH(بيانات_العملاء4[[#This Row],[رمز شريك الأعمال]],'[1]SAP Customer Data '!$B:$B,0),CELL("col",[1]!Table_Customer_Data[[#Headers],[CreditLine]]))</f>
        <v>#REF!</v>
      </c>
      <c r="Z13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6" s="35"/>
      <c r="AB13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6" s="36"/>
      <c r="AD136" s="11"/>
      <c r="AE136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6" s="6"/>
      <c r="AG136" s="11"/>
      <c r="AH13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6" s="6"/>
      <c r="AJ136" s="6"/>
      <c r="AK13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6" s="6"/>
      <c r="AM136" s="7"/>
      <c r="AN13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6" s="6"/>
      <c r="AP136" s="11"/>
      <c r="AQ13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6" s="6"/>
      <c r="AS136" s="6"/>
      <c r="AT13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6" s="11" t="e" cm="1">
        <f t="array" aca="1" ref="AU136" ca="1">INDEX('[1]SAP Customer Data '!A:Z,MATCH(بيانات_العملاء4[[#This Row],[رمز شريك الأعمال]],'[1]SAP Customer Data '!B:B,0),CELL("col",[1]!Table_Customer_Data[[#Headers],[CreateDate]]))</f>
        <v>#REF!</v>
      </c>
      <c r="AV136" s="11"/>
      <c r="AW136" s="11"/>
      <c r="AX136" s="6" t="s">
        <v>77</v>
      </c>
      <c r="AY136" s="6"/>
    </row>
    <row r="137" spans="1:51" x14ac:dyDescent="0.25">
      <c r="A137" s="4" t="e" cm="1">
        <f t="array" aca="1" ref="A137" ca="1">INDEX('[1]SAP Customer Data '!$A:$AC,MATCH(بيانات_العملاء4[[#This Row],[رمز شريك الأعمال]],'[1]SAP Customer Data '!$B:$B,0),CELL("col",[1]!Table_Customer_Data[[#Headers],[GroupName]]))</f>
        <v>#REF!</v>
      </c>
      <c r="B137" s="5" t="s">
        <v>303</v>
      </c>
      <c r="C137" s="51" t="s">
        <v>362</v>
      </c>
      <c r="D137" s="6" t="e" cm="1">
        <f t="array" aca="1" ref="D137" ca="1">INDEX('[1]SAP Customer Data '!$A:$AC,MATCH(بيانات_العملاء4[[#This Row],[رمز شريك الأعمال]],'[1]SAP Customer Data '!$B:$B,0),CELL("col",[1]!Table_Customer_Data[[#Headers],[CardName]]))</f>
        <v>#REF!</v>
      </c>
      <c r="E137" s="6" t="e">
        <f ca="1">IF(بيانات_العملاء4[[#This Row],[حد الائتمان على SAP]]&gt;0,"آجل","نقدى")</f>
        <v>#REF!</v>
      </c>
      <c r="F137" s="6"/>
      <c r="G137" s="6"/>
      <c r="H137" s="6"/>
      <c r="I13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7" s="6"/>
      <c r="K137" s="7"/>
      <c r="L137" s="11"/>
      <c r="M137" s="6" t="str">
        <f ca="1">IF(AND(بيانات_العملاء4[[#This Row],[السجل التجارى]]="موجود",TODAY()+'[1]Other Data'!$B$23&lt;K137,بيانات_العملاء4[[#This Row],[مطابقة اسم العميل بالاسم بالسجل التجارى]]="مطابق"), "سارى", "يجب اعادة طلبه")</f>
        <v>يجب اعادة طلبه</v>
      </c>
      <c r="N137" s="9"/>
      <c r="O137" s="9" t="e" cm="1">
        <f t="array" aca="1" ref="O137" ca="1">INDEX('[1]SAP Customer Data '!A:Z,MATCH(بيانات_العملاء4[[#This Row],[رمز شريك الأعمال]],'[1]SAP Customer Data '!B:B,0),CELL("col",[1]!Table_Customer_Data[[#Headers],[LicTradNum]]))</f>
        <v>#REF!</v>
      </c>
      <c r="P13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7" s="6"/>
      <c r="R137" s="7"/>
      <c r="S137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7" s="6" t="s">
        <v>91</v>
      </c>
      <c r="U137" s="13"/>
      <c r="V137" s="11"/>
      <c r="W13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7" s="6" t="e" cm="1">
        <f t="array" aca="1" ref="Y137" ca="1">INDEX('[1]SAP Customer Data '!$A:$AC,MATCH(بيانات_العملاء4[[#This Row],[رمز شريك الأعمال]],'[1]SAP Customer Data '!$B:$B,0),CELL("col",[1]!Table_Customer_Data[[#Headers],[CreditLine]]))</f>
        <v>#REF!</v>
      </c>
      <c r="Z13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7" s="35"/>
      <c r="AB13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7" s="36"/>
      <c r="AD137" s="11"/>
      <c r="AE137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7" s="6"/>
      <c r="AG137" s="11"/>
      <c r="AH13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7" s="6"/>
      <c r="AJ137" s="6"/>
      <c r="AK13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7" s="6"/>
      <c r="AM137" s="7"/>
      <c r="AN13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7" s="6"/>
      <c r="AP137" s="11"/>
      <c r="AQ13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7" s="6"/>
      <c r="AS137" s="6"/>
      <c r="AT13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7" s="11" t="e" cm="1">
        <f t="array" aca="1" ref="AU137" ca="1">INDEX('[1]SAP Customer Data '!A:Z,MATCH(بيانات_العملاء4[[#This Row],[رمز شريك الأعمال]],'[1]SAP Customer Data '!B:B,0),CELL("col",[1]!Table_Customer_Data[[#Headers],[CreateDate]]))</f>
        <v>#REF!</v>
      </c>
      <c r="AV137" s="11"/>
      <c r="AW137" s="11"/>
      <c r="AX137" s="6" t="s">
        <v>77</v>
      </c>
      <c r="AY137" s="6"/>
    </row>
    <row r="138" spans="1:51" x14ac:dyDescent="0.25">
      <c r="A138" s="4" t="s">
        <v>304</v>
      </c>
      <c r="B138" s="5" t="s">
        <v>305</v>
      </c>
      <c r="C138" s="51" t="s">
        <v>362</v>
      </c>
      <c r="D138" s="4" t="e" cm="1">
        <f t="array" aca="1" ref="D138" ca="1">INDEX('[1]SAP Customer Data '!$A:$AC,MATCH(بيانات_العملاء4[[#This Row],[رمز شريك الأعمال]],'[1]SAP Customer Data '!$B:$B,0),CELL("col",[1]!Table_Customer_Data[[#Headers],[CardName]]))</f>
        <v>#REF!</v>
      </c>
      <c r="E138" s="6" t="e">
        <f ca="1">IF(بيانات_العملاء4[[#This Row],[حد الائتمان على SAP]]&gt;0,"آجل","نقدى")</f>
        <v>#REF!</v>
      </c>
      <c r="F138" s="6"/>
      <c r="G138" s="6"/>
      <c r="H138" s="6"/>
      <c r="I13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8" s="6"/>
      <c r="K138" s="7"/>
      <c r="L138" s="11"/>
      <c r="M138" s="6" t="str">
        <f ca="1">IF(AND(بيانات_العملاء4[[#This Row],[السجل التجارى]]="موجود",TODAY()+'[1]Other Data'!$B$23&lt;K138,بيانات_العملاء4[[#This Row],[مطابقة اسم العميل بالاسم بالسجل التجارى]]="مطابق"), "سارى", "يجب اعادة طلبه")</f>
        <v>يجب اعادة طلبه</v>
      </c>
      <c r="N138" s="9"/>
      <c r="O138" s="9" t="e" cm="1">
        <f t="array" aca="1" ref="O138" ca="1">INDEX('[1]SAP Customer Data '!A:Z,MATCH(بيانات_العملاء4[[#This Row],[رمز شريك الأعمال]],'[1]SAP Customer Data '!B:B,0),CELL("col",[1]!Table_Customer_Data[[#Headers],[LicTradNum]]))</f>
        <v>#REF!</v>
      </c>
      <c r="P13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8" s="6"/>
      <c r="R138" s="7"/>
      <c r="S138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8" s="6" t="s">
        <v>91</v>
      </c>
      <c r="U138" s="13"/>
      <c r="V138" s="11"/>
      <c r="W13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8" s="6" t="e" cm="1">
        <f t="array" aca="1" ref="Y138" ca="1">INDEX('[1]SAP Customer Data '!$A:$AC,MATCH(بيانات_العملاء4[[#This Row],[رمز شريك الأعمال]],'[1]SAP Customer Data '!$B:$B,0),CELL("col",[1]!Table_Customer_Data[[#Headers],[CreditLine]]))</f>
        <v>#REF!</v>
      </c>
      <c r="Z13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8" s="35"/>
      <c r="AB13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8" s="36"/>
      <c r="AD138" s="11"/>
      <c r="AE138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8" s="6"/>
      <c r="AG138" s="11"/>
      <c r="AH13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8" s="6"/>
      <c r="AJ138" s="6"/>
      <c r="AK13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8" s="6"/>
      <c r="AM138" s="7"/>
      <c r="AN13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8" s="6"/>
      <c r="AP138" s="11"/>
      <c r="AQ13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8" s="6"/>
      <c r="AS138" s="6"/>
      <c r="AT13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8" s="11" t="e" cm="1">
        <f t="array" aca="1" ref="AU138" ca="1">INDEX('[1]SAP Customer Data '!A:Z,MATCH(بيانات_العملاء4[[#This Row],[رمز شريك الأعمال]],'[1]SAP Customer Data '!B:B,0),CELL("col",[1]!Table_Customer_Data[[#Headers],[CreateDate]]))</f>
        <v>#REF!</v>
      </c>
      <c r="AV138" s="11"/>
      <c r="AW138" s="11"/>
      <c r="AX138" s="6" t="s">
        <v>77</v>
      </c>
      <c r="AY138" s="6"/>
    </row>
    <row r="139" spans="1:51" x14ac:dyDescent="0.25">
      <c r="A139" s="4" t="e" cm="1">
        <f t="array" aca="1" ref="A139" ca="1">INDEX('[1]SAP Customer Data '!$A:$AC,MATCH(بيانات_العملاء4[[#This Row],[رمز شريك الأعمال]],'[1]SAP Customer Data '!$B:$B,0),CELL("col",[1]!Table_Customer_Data[[#Headers],[GroupName]]))</f>
        <v>#REF!</v>
      </c>
      <c r="B139" s="5" t="s">
        <v>306</v>
      </c>
      <c r="C139" s="51" t="s">
        <v>362</v>
      </c>
      <c r="D139" s="6" t="e" cm="1">
        <f t="array" aca="1" ref="D139" ca="1">INDEX('[1]SAP Customer Data '!$A:$AC,MATCH(بيانات_العملاء4[[#This Row],[رمز شريك الأعمال]],'[1]SAP Customer Data '!$B:$B,0),CELL("col",[1]!Table_Customer_Data[[#Headers],[CardName]]))</f>
        <v>#REF!</v>
      </c>
      <c r="E139" s="6" t="e">
        <f ca="1">IF(بيانات_العملاء4[[#This Row],[حد الائتمان على SAP]]&gt;0,"آجل","نقدى")</f>
        <v>#REF!</v>
      </c>
      <c r="F139" s="6"/>
      <c r="G139" s="6"/>
      <c r="H139" s="6"/>
      <c r="I13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39" s="6"/>
      <c r="K139" s="7"/>
      <c r="L139" s="11"/>
      <c r="M139" s="6" t="str">
        <f ca="1">IF(AND(بيانات_العملاء4[[#This Row],[السجل التجارى]]="موجود",TODAY()+'[1]Other Data'!$B$23&lt;K139,بيانات_العملاء4[[#This Row],[مطابقة اسم العميل بالاسم بالسجل التجارى]]="مطابق"), "سارى", "يجب اعادة طلبه")</f>
        <v>يجب اعادة طلبه</v>
      </c>
      <c r="N139" s="9"/>
      <c r="O139" s="9" t="e" cm="1">
        <f t="array" aca="1" ref="O139" ca="1">INDEX('[1]SAP Customer Data '!A:Z,MATCH(بيانات_العملاء4[[#This Row],[رمز شريك الأعمال]],'[1]SAP Customer Data '!B:B,0),CELL("col",[1]!Table_Customer_Data[[#Headers],[LicTradNum]]))</f>
        <v>#REF!</v>
      </c>
      <c r="P13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39" s="6"/>
      <c r="R139" s="7"/>
      <c r="S139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39" s="6" t="s">
        <v>91</v>
      </c>
      <c r="U139" s="13"/>
      <c r="V139" s="11"/>
      <c r="W13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3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39" s="6" t="e" cm="1">
        <f t="array" aca="1" ref="Y139" ca="1">INDEX('[1]SAP Customer Data '!$A:$AC,MATCH(بيانات_العملاء4[[#This Row],[رمز شريك الأعمال]],'[1]SAP Customer Data '!$B:$B,0),CELL("col",[1]!Table_Customer_Data[[#Headers],[CreditLine]]))</f>
        <v>#REF!</v>
      </c>
      <c r="Z13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39" s="35"/>
      <c r="AB13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39" s="36"/>
      <c r="AD139" s="11"/>
      <c r="AE139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39" s="6"/>
      <c r="AG139" s="11"/>
      <c r="AH13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39" s="6"/>
      <c r="AJ139" s="6"/>
      <c r="AK13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39" s="6"/>
      <c r="AM139" s="7"/>
      <c r="AN13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39" s="6"/>
      <c r="AP139" s="11"/>
      <c r="AQ13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39" s="6"/>
      <c r="AS139" s="6"/>
      <c r="AT13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39" s="11" t="e" cm="1">
        <f t="array" aca="1" ref="AU139" ca="1">INDEX('[1]SAP Customer Data '!A:Z,MATCH(بيانات_العملاء4[[#This Row],[رمز شريك الأعمال]],'[1]SAP Customer Data '!B:B,0),CELL("col",[1]!Table_Customer_Data[[#Headers],[CreateDate]]))</f>
        <v>#REF!</v>
      </c>
      <c r="AV139" s="11"/>
      <c r="AW139" s="11"/>
      <c r="AX139" s="6" t="s">
        <v>77</v>
      </c>
      <c r="AY139" s="6"/>
    </row>
    <row r="140" spans="1:51" x14ac:dyDescent="0.25">
      <c r="A140" s="4" t="e" cm="1">
        <f t="array" aca="1" ref="A140" ca="1">INDEX('[1]SAP Customer Data '!$A:$AC,MATCH(بيانات_العملاء4[[#This Row],[رمز شريك الأعمال]],'[1]SAP Customer Data '!$B:$B,0),CELL("col",[1]!Table_Customer_Data[[#Headers],[GroupName]]))</f>
        <v>#REF!</v>
      </c>
      <c r="B140" s="5" t="s">
        <v>307</v>
      </c>
      <c r="C140" s="51" t="s">
        <v>362</v>
      </c>
      <c r="D140" s="6" t="e" cm="1">
        <f t="array" aca="1" ref="D140" ca="1">INDEX('[1]SAP Customer Data '!$A:$AC,MATCH(بيانات_العملاء4[[#This Row],[رمز شريك الأعمال]],'[1]SAP Customer Data '!$B:$B,0),CELL("col",[1]!Table_Customer_Data[[#Headers],[CardName]]))</f>
        <v>#REF!</v>
      </c>
      <c r="E140" s="6" t="e">
        <f ca="1">IF(بيانات_العملاء4[[#This Row],[حد الائتمان على SAP]]&gt;0,"آجل","نقدى")</f>
        <v>#REF!</v>
      </c>
      <c r="F140" s="6"/>
      <c r="G140" s="6"/>
      <c r="H140" s="6"/>
      <c r="I140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0" s="6"/>
      <c r="K140" s="7"/>
      <c r="L140" s="11"/>
      <c r="M140" s="6" t="str">
        <f ca="1">IF(AND(بيانات_العملاء4[[#This Row],[السجل التجارى]]="موجود",TODAY()+'[1]Other Data'!$B$23&lt;K140,بيانات_العملاء4[[#This Row],[مطابقة اسم العميل بالاسم بالسجل التجارى]]="مطابق"), "سارى", "يجب اعادة طلبه")</f>
        <v>يجب اعادة طلبه</v>
      </c>
      <c r="N140" s="9"/>
      <c r="O140" s="9" t="e" cm="1">
        <f t="array" aca="1" ref="O140" ca="1">INDEX('[1]SAP Customer Data '!A:Z,MATCH(بيانات_العملاء4[[#This Row],[رمز شريك الأعمال]],'[1]SAP Customer Data '!B:B,0),CELL("col",[1]!Table_Customer_Data[[#Headers],[LicTradNum]]))</f>
        <v>#REF!</v>
      </c>
      <c r="P14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0" s="6"/>
      <c r="R140" s="7"/>
      <c r="S140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0" s="6" t="s">
        <v>91</v>
      </c>
      <c r="U140" s="13"/>
      <c r="V140" s="11"/>
      <c r="W14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0" s="6" t="e" cm="1">
        <f t="array" aca="1" ref="Y140" ca="1">INDEX('[1]SAP Customer Data '!$A:$AC,MATCH(بيانات_العملاء4[[#This Row],[رمز شريك الأعمال]],'[1]SAP Customer Data '!$B:$B,0),CELL("col",[1]!Table_Customer_Data[[#Headers],[CreditLine]]))</f>
        <v>#REF!</v>
      </c>
      <c r="Z14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0" s="35"/>
      <c r="AB14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0" s="36"/>
      <c r="AD140" s="11"/>
      <c r="AE140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0" s="6"/>
      <c r="AG140" s="11"/>
      <c r="AH14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0" s="6"/>
      <c r="AJ140" s="6"/>
      <c r="AK14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0" s="14"/>
      <c r="AM140" s="15"/>
      <c r="AN140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0" s="6"/>
      <c r="AP140" s="11"/>
      <c r="AQ14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0" s="6"/>
      <c r="AS140" s="6"/>
      <c r="AT14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0" s="11" t="e" cm="1">
        <f t="array" aca="1" ref="AU140" ca="1">INDEX('[1]SAP Customer Data '!A:Z,MATCH(بيانات_العملاء4[[#This Row],[رمز شريك الأعمال]],'[1]SAP Customer Data '!B:B,0),CELL("col",[1]!Table_Customer_Data[[#Headers],[CreateDate]]))</f>
        <v>#REF!</v>
      </c>
      <c r="AV140" s="11"/>
      <c r="AW140" s="11"/>
      <c r="AX140" s="6" t="s">
        <v>77</v>
      </c>
      <c r="AY140" s="6"/>
    </row>
    <row r="141" spans="1:51" x14ac:dyDescent="0.25">
      <c r="A141" s="4" t="e" cm="1">
        <f t="array" aca="1" ref="A141" ca="1">INDEX('[1]SAP Customer Data '!$A:$AC,MATCH(بيانات_العملاء4[[#This Row],[رمز شريك الأعمال]],'[1]SAP Customer Data '!$B:$B,0),CELL("col",[1]!Table_Customer_Data[[#Headers],[GroupName]]))</f>
        <v>#REF!</v>
      </c>
      <c r="B141" s="5" t="s">
        <v>308</v>
      </c>
      <c r="C141" s="51" t="s">
        <v>362</v>
      </c>
      <c r="D141" s="6" t="e" cm="1">
        <f t="array" aca="1" ref="D141" ca="1">INDEX('[1]SAP Customer Data '!$A:$AC,MATCH(بيانات_العملاء4[[#This Row],[رمز شريك الأعمال]],'[1]SAP Customer Data '!$B:$B,0),CELL("col",[1]!Table_Customer_Data[[#Headers],[CardName]]))</f>
        <v>#REF!</v>
      </c>
      <c r="E141" s="6" t="e">
        <f ca="1">IF(بيانات_العملاء4[[#This Row],[حد الائتمان على SAP]]&gt;0,"آجل","نقدى")</f>
        <v>#REF!</v>
      </c>
      <c r="F141" s="6"/>
      <c r="G141" s="6"/>
      <c r="H141" s="6"/>
      <c r="I141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1" s="6"/>
      <c r="K141" s="7"/>
      <c r="L141" s="11"/>
      <c r="M141" s="6" t="str">
        <f ca="1">IF(AND(بيانات_العملاء4[[#This Row],[السجل التجارى]]="موجود",TODAY()+'[1]Other Data'!$B$23&lt;K141,بيانات_العملاء4[[#This Row],[مطابقة اسم العميل بالاسم بالسجل التجارى]]="مطابق"), "سارى", "يجب اعادة طلبه")</f>
        <v>يجب اعادة طلبه</v>
      </c>
      <c r="N141" s="9"/>
      <c r="O141" s="9" t="e" cm="1">
        <f t="array" aca="1" ref="O141" ca="1">INDEX('[1]SAP Customer Data '!A:Z,MATCH(بيانات_العملاء4[[#This Row],[رمز شريك الأعمال]],'[1]SAP Customer Data '!B:B,0),CELL("col",[1]!Table_Customer_Data[[#Headers],[LicTradNum]]))</f>
        <v>#REF!</v>
      </c>
      <c r="P14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1" s="6"/>
      <c r="R141" s="7"/>
      <c r="S141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1" s="6" t="s">
        <v>91</v>
      </c>
      <c r="U141" s="13"/>
      <c r="V141" s="11"/>
      <c r="W141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1" s="6" t="e" cm="1">
        <f t="array" aca="1" ref="Y141" ca="1">INDEX('[1]SAP Customer Data '!$A:$AC,MATCH(بيانات_العملاء4[[#This Row],[رمز شريك الأعمال]],'[1]SAP Customer Data '!$B:$B,0),CELL("col",[1]!Table_Customer_Data[[#Headers],[CreditLine]]))</f>
        <v>#REF!</v>
      </c>
      <c r="Z14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1" s="35"/>
      <c r="AB14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1" s="36"/>
      <c r="AD141" s="11"/>
      <c r="AE141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1" s="6"/>
      <c r="AG141" s="11"/>
      <c r="AH14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1" s="6"/>
      <c r="AJ141" s="6"/>
      <c r="AK14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1" s="6"/>
      <c r="AM141" s="7"/>
      <c r="AN14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1" s="6"/>
      <c r="AP141" s="11"/>
      <c r="AQ14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1" s="6"/>
      <c r="AS141" s="6"/>
      <c r="AT14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1" s="11" t="e" cm="1">
        <f t="array" aca="1" ref="AU141" ca="1">INDEX('[1]SAP Customer Data '!A:Z,MATCH(بيانات_العملاء4[[#This Row],[رمز شريك الأعمال]],'[1]SAP Customer Data '!B:B,0),CELL("col",[1]!Table_Customer_Data[[#Headers],[CreateDate]]))</f>
        <v>#REF!</v>
      </c>
      <c r="AV141" s="11"/>
      <c r="AW141" s="11"/>
      <c r="AX141" s="6" t="s">
        <v>77</v>
      </c>
      <c r="AY141" s="6"/>
    </row>
    <row r="142" spans="1:51" x14ac:dyDescent="0.25">
      <c r="A142" s="4" t="e" cm="1">
        <f t="array" aca="1" ref="A142" ca="1">INDEX('[1]SAP Customer Data '!$A:$AC,MATCH(بيانات_العملاء4[[#This Row],[رمز شريك الأعمال]],'[1]SAP Customer Data '!$B:$B,0),CELL("col",[1]!Table_Customer_Data[[#Headers],[GroupName]]))</f>
        <v>#REF!</v>
      </c>
      <c r="B142" s="5" t="s">
        <v>309</v>
      </c>
      <c r="C142" s="51" t="s">
        <v>362</v>
      </c>
      <c r="D142" s="6" t="e" cm="1">
        <f t="array" aca="1" ref="D142" ca="1">INDEX('[1]SAP Customer Data '!$A:$AC,MATCH(بيانات_العملاء4[[#This Row],[رمز شريك الأعمال]],'[1]SAP Customer Data '!$B:$B,0),CELL("col",[1]!Table_Customer_Data[[#Headers],[CardName]]))</f>
        <v>#REF!</v>
      </c>
      <c r="E142" s="6" t="e">
        <f ca="1">IF(بيانات_العملاء4[[#This Row],[حد الائتمان على SAP]]&gt;0,"آجل","نقدى")</f>
        <v>#REF!</v>
      </c>
      <c r="F142" s="6"/>
      <c r="G142" s="6"/>
      <c r="H142" s="6"/>
      <c r="I14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2" s="6"/>
      <c r="K142" s="7"/>
      <c r="L142" s="11"/>
      <c r="M142" s="6" t="str">
        <f ca="1">IF(AND(بيانات_العملاء4[[#This Row],[السجل التجارى]]="موجود",TODAY()+'[1]Other Data'!$B$23&lt;K142,بيانات_العملاء4[[#This Row],[مطابقة اسم العميل بالاسم بالسجل التجارى]]="مطابق"), "سارى", "يجب اعادة طلبه")</f>
        <v>يجب اعادة طلبه</v>
      </c>
      <c r="N142" s="9"/>
      <c r="O142" s="9" t="e" cm="1">
        <f t="array" aca="1" ref="O142" ca="1">INDEX('[1]SAP Customer Data '!A:Z,MATCH(بيانات_العملاء4[[#This Row],[رمز شريك الأعمال]],'[1]SAP Customer Data '!B:B,0),CELL("col",[1]!Table_Customer_Data[[#Headers],[LicTradNum]]))</f>
        <v>#REF!</v>
      </c>
      <c r="P14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2" s="6"/>
      <c r="R142" s="7"/>
      <c r="S142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2" s="6" t="s">
        <v>91</v>
      </c>
      <c r="U142" s="13"/>
      <c r="V142" s="11"/>
      <c r="W14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2" s="6" t="e" cm="1">
        <f t="array" aca="1" ref="Y142" ca="1">INDEX('[1]SAP Customer Data '!$A:$AC,MATCH(بيانات_العملاء4[[#This Row],[رمز شريك الأعمال]],'[1]SAP Customer Data '!$B:$B,0),CELL("col",[1]!Table_Customer_Data[[#Headers],[CreditLine]]))</f>
        <v>#REF!</v>
      </c>
      <c r="Z14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2" s="35"/>
      <c r="AB14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2" s="36"/>
      <c r="AD142" s="11"/>
      <c r="AE142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2" s="6"/>
      <c r="AG142" s="11"/>
      <c r="AH14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2" s="6"/>
      <c r="AJ142" s="6"/>
      <c r="AK14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2" s="6"/>
      <c r="AM142" s="7"/>
      <c r="AN14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2" s="6"/>
      <c r="AP142" s="11"/>
      <c r="AQ14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2" s="6"/>
      <c r="AS142" s="6"/>
      <c r="AT14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2" s="11" t="e" cm="1">
        <f t="array" aca="1" ref="AU142" ca="1">INDEX('[1]SAP Customer Data '!A:Z,MATCH(بيانات_العملاء4[[#This Row],[رمز شريك الأعمال]],'[1]SAP Customer Data '!B:B,0),CELL("col",[1]!Table_Customer_Data[[#Headers],[CreateDate]]))</f>
        <v>#REF!</v>
      </c>
      <c r="AV142" s="11"/>
      <c r="AW142" s="11"/>
      <c r="AX142" s="6" t="s">
        <v>77</v>
      </c>
      <c r="AY142" s="6"/>
    </row>
    <row r="143" spans="1:51" x14ac:dyDescent="0.25">
      <c r="A143" s="4" t="e" cm="1">
        <f t="array" aca="1" ref="A143" ca="1">INDEX('[1]SAP Customer Data '!$A:$AC,MATCH(بيانات_العملاء4[[#This Row],[رمز شريك الأعمال]],'[1]SAP Customer Data '!$B:$B,0),CELL("col",[1]!Table_Customer_Data[[#Headers],[GroupName]]))</f>
        <v>#REF!</v>
      </c>
      <c r="B143" s="5" t="s">
        <v>310</v>
      </c>
      <c r="C143" s="51" t="s">
        <v>362</v>
      </c>
      <c r="D143" s="6" t="e" cm="1">
        <f t="array" aca="1" ref="D143" ca="1">INDEX('[1]SAP Customer Data '!$A:$AC,MATCH(بيانات_العملاء4[[#This Row],[رمز شريك الأعمال]],'[1]SAP Customer Data '!$B:$B,0),CELL("col",[1]!Table_Customer_Data[[#Headers],[CardName]]))</f>
        <v>#REF!</v>
      </c>
      <c r="E143" s="6" t="e">
        <f ca="1">IF(بيانات_العملاء4[[#This Row],[حد الائتمان على SAP]]&gt;0,"آجل","نقدى")</f>
        <v>#REF!</v>
      </c>
      <c r="F143" s="6"/>
      <c r="G143" s="6"/>
      <c r="H143" s="6"/>
      <c r="I143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3" s="6"/>
      <c r="K143" s="7"/>
      <c r="L143" s="11"/>
      <c r="M143" s="6" t="str">
        <f ca="1">IF(AND(بيانات_العملاء4[[#This Row],[السجل التجارى]]="موجود",TODAY()+'[1]Other Data'!$B$23&lt;K143,بيانات_العملاء4[[#This Row],[مطابقة اسم العميل بالاسم بالسجل التجارى]]="مطابق"), "سارى", "يجب اعادة طلبه")</f>
        <v>يجب اعادة طلبه</v>
      </c>
      <c r="N143" s="9"/>
      <c r="O143" s="9" t="e" cm="1">
        <f t="array" aca="1" ref="O143" ca="1">INDEX('[1]SAP Customer Data '!A:Z,MATCH(بيانات_العملاء4[[#This Row],[رمز شريك الأعمال]],'[1]SAP Customer Data '!B:B,0),CELL("col",[1]!Table_Customer_Data[[#Headers],[LicTradNum]]))</f>
        <v>#REF!</v>
      </c>
      <c r="P143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3" s="6"/>
      <c r="R143" s="7"/>
      <c r="S143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3" s="6" t="s">
        <v>91</v>
      </c>
      <c r="U143" s="13"/>
      <c r="V143" s="11"/>
      <c r="W143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3" s="6" t="e" cm="1">
        <f t="array" aca="1" ref="Y143" ca="1">INDEX('[1]SAP Customer Data '!$A:$AC,MATCH(بيانات_العملاء4[[#This Row],[رمز شريك الأعمال]],'[1]SAP Customer Data '!$B:$B,0),CELL("col",[1]!Table_Customer_Data[[#Headers],[CreditLine]]))</f>
        <v>#REF!</v>
      </c>
      <c r="Z14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3" s="35"/>
      <c r="AB14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3" s="36"/>
      <c r="AD143" s="11"/>
      <c r="AE143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3" s="6"/>
      <c r="AG143" s="11"/>
      <c r="AH143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3" s="6"/>
      <c r="AJ143" s="6"/>
      <c r="AK14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3" s="6"/>
      <c r="AM143" s="7"/>
      <c r="AN14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3" s="6"/>
      <c r="AP143" s="11"/>
      <c r="AQ143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3" s="6"/>
      <c r="AS143" s="6"/>
      <c r="AT143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3" s="11" t="e" cm="1">
        <f t="array" aca="1" ref="AU143" ca="1">INDEX('[1]SAP Customer Data '!A:Z,MATCH(بيانات_العملاء4[[#This Row],[رمز شريك الأعمال]],'[1]SAP Customer Data '!B:B,0),CELL("col",[1]!Table_Customer_Data[[#Headers],[CreateDate]]))</f>
        <v>#REF!</v>
      </c>
      <c r="AV143" s="11"/>
      <c r="AW143" s="11"/>
      <c r="AX143" s="6" t="s">
        <v>77</v>
      </c>
      <c r="AY143" s="6"/>
    </row>
    <row r="144" spans="1:51" x14ac:dyDescent="0.25">
      <c r="A144" s="4" t="e" cm="1">
        <f t="array" aca="1" ref="A144" ca="1">INDEX('[1]SAP Customer Data '!$A:$AC,MATCH(بيانات_العملاء4[[#This Row],[رمز شريك الأعمال]],'[1]SAP Customer Data '!$B:$B,0),CELL("col",[1]!Table_Customer_Data[[#Headers],[GroupName]]))</f>
        <v>#REF!</v>
      </c>
      <c r="B144" s="5" t="s">
        <v>311</v>
      </c>
      <c r="C144" s="51" t="s">
        <v>362</v>
      </c>
      <c r="D144" s="6" t="e" cm="1">
        <f t="array" aca="1" ref="D144" ca="1">INDEX('[1]SAP Customer Data '!$A:$AC,MATCH(بيانات_العملاء4[[#This Row],[رمز شريك الأعمال]],'[1]SAP Customer Data '!$B:$B,0),CELL("col",[1]!Table_Customer_Data[[#Headers],[CardName]]))</f>
        <v>#REF!</v>
      </c>
      <c r="E144" s="6" t="e">
        <f ca="1">IF(بيانات_العملاء4[[#This Row],[حد الائتمان على SAP]]&gt;0,"آجل","نقدى")</f>
        <v>#REF!</v>
      </c>
      <c r="F144" s="6"/>
      <c r="G144" s="6"/>
      <c r="H144" s="6"/>
      <c r="I144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4" s="6"/>
      <c r="K144" s="7"/>
      <c r="L144" s="11"/>
      <c r="M144" s="6" t="str">
        <f ca="1">IF(AND(بيانات_العملاء4[[#This Row],[السجل التجارى]]="موجود",TODAY()+'[1]Other Data'!$B$23&lt;K144,بيانات_العملاء4[[#This Row],[مطابقة اسم العميل بالاسم بالسجل التجارى]]="مطابق"), "سارى", "يجب اعادة طلبه")</f>
        <v>يجب اعادة طلبه</v>
      </c>
      <c r="N144" s="9"/>
      <c r="O144" s="9" t="e" cm="1">
        <f t="array" aca="1" ref="O144" ca="1">INDEX('[1]SAP Customer Data '!A:Z,MATCH(بيانات_العملاء4[[#This Row],[رمز شريك الأعمال]],'[1]SAP Customer Data '!B:B,0),CELL("col",[1]!Table_Customer_Data[[#Headers],[LicTradNum]]))</f>
        <v>#REF!</v>
      </c>
      <c r="P14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4" s="6"/>
      <c r="R144" s="7"/>
      <c r="S144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4" s="6" t="s">
        <v>91</v>
      </c>
      <c r="U144" s="13"/>
      <c r="V144" s="11"/>
      <c r="W14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4" s="6" t="e" cm="1">
        <f t="array" aca="1" ref="Y144" ca="1">INDEX('[1]SAP Customer Data '!$A:$AC,MATCH(بيانات_العملاء4[[#This Row],[رمز شريك الأعمال]],'[1]SAP Customer Data '!$B:$B,0),CELL("col",[1]!Table_Customer_Data[[#Headers],[CreditLine]]))</f>
        <v>#REF!</v>
      </c>
      <c r="Z14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4" s="35"/>
      <c r="AB14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4" s="36"/>
      <c r="AD144" s="11"/>
      <c r="AE144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4" s="6"/>
      <c r="AG144" s="11"/>
      <c r="AH14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4" s="6"/>
      <c r="AJ144" s="6"/>
      <c r="AK14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4" s="6"/>
      <c r="AM144" s="7"/>
      <c r="AN14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4" s="6"/>
      <c r="AP144" s="11"/>
      <c r="AQ14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4" s="6"/>
      <c r="AS144" s="6"/>
      <c r="AT14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4" s="11" t="e" cm="1">
        <f t="array" aca="1" ref="AU144" ca="1">INDEX('[1]SAP Customer Data '!A:Z,MATCH(بيانات_العملاء4[[#This Row],[رمز شريك الأعمال]],'[1]SAP Customer Data '!B:B,0),CELL("col",[1]!Table_Customer_Data[[#Headers],[CreateDate]]))</f>
        <v>#REF!</v>
      </c>
      <c r="AV144" s="11"/>
      <c r="AW144" s="11"/>
      <c r="AX144" s="6" t="s">
        <v>77</v>
      </c>
      <c r="AY144" s="6"/>
    </row>
    <row r="145" spans="1:51" x14ac:dyDescent="0.25">
      <c r="A145" s="4" t="e" cm="1">
        <f t="array" aca="1" ref="A145" ca="1">INDEX('[1]SAP Customer Data '!$A:$AC,MATCH(بيانات_العملاء4[[#This Row],[رمز شريك الأعمال]],'[1]SAP Customer Data '!$B:$B,0),CELL("col",[1]!Table_Customer_Data[[#Headers],[GroupName]]))</f>
        <v>#REF!</v>
      </c>
      <c r="B145" s="5" t="s">
        <v>312</v>
      </c>
      <c r="C145" s="51" t="s">
        <v>362</v>
      </c>
      <c r="D145" s="6" t="s">
        <v>313</v>
      </c>
      <c r="E145" s="14" t="s">
        <v>91</v>
      </c>
      <c r="F145" s="6" t="s">
        <v>314</v>
      </c>
      <c r="G145" s="6" t="s">
        <v>53</v>
      </c>
      <c r="H145" s="6" t="s">
        <v>56</v>
      </c>
      <c r="I145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5" s="6" t="s">
        <v>54</v>
      </c>
      <c r="K145" s="7">
        <v>44432</v>
      </c>
      <c r="L145" s="11" t="s">
        <v>55</v>
      </c>
      <c r="M145" s="6" t="str">
        <f ca="1">IF(AND(بيانات_العملاء4[[#This Row],[السجل التجارى]]="موجود",TODAY()+'[1]Other Data'!$B$23&lt;K145,بيانات_العملاء4[[#This Row],[مطابقة اسم العميل بالاسم بالسجل التجارى]]="مطابق"), "سارى", "يجب اعادة طلبه")</f>
        <v>يجب اعادة طلبه</v>
      </c>
      <c r="N145" s="9" t="s">
        <v>54</v>
      </c>
      <c r="O145" s="9" t="e" cm="1">
        <f t="array" aca="1" ref="O145" ca="1">INDEX('[1]SAP Customer Data '!A:Z,MATCH(بيانات_العملاء4[[#This Row],[رمز شريك الأعمال]],'[1]SAP Customer Data '!B:B,0),CELL("col",[1]!Table_Customer_Data[[#Headers],[LicTradNum]]))</f>
        <v>#REF!</v>
      </c>
      <c r="P14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5" s="6" t="s">
        <v>56</v>
      </c>
      <c r="R145" s="7"/>
      <c r="S145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5" s="6" t="s">
        <v>91</v>
      </c>
      <c r="U145" s="13"/>
      <c r="V145" s="11"/>
      <c r="W145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5" s="6" t="e" cm="1">
        <f t="array" aca="1" ref="Y145" ca="1">INDEX('[1]SAP Customer Data '!$A:$AC,MATCH(بيانات_العملاء4[[#This Row],[رمز شريك الأعمال]],'[1]SAP Customer Data '!$B:$B,0),CELL("col",[1]!Table_Customer_Data[[#Headers],[CreditLine]]))</f>
        <v>#REF!</v>
      </c>
      <c r="Z14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5" s="35"/>
      <c r="AB14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5" s="36" t="s">
        <v>56</v>
      </c>
      <c r="AD145" s="11"/>
      <c r="AE145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5" s="6" t="s">
        <v>56</v>
      </c>
      <c r="AG145" s="11"/>
      <c r="AH14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5" s="6" t="s">
        <v>56</v>
      </c>
      <c r="AJ145" s="6"/>
      <c r="AK14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5" s="14" t="s">
        <v>56</v>
      </c>
      <c r="AM145" s="15"/>
      <c r="AN145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5" s="6" t="s">
        <v>56</v>
      </c>
      <c r="AP145" s="11"/>
      <c r="AQ14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5" s="6" t="s">
        <v>56</v>
      </c>
      <c r="AS145" s="6"/>
      <c r="AT14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5" s="11" t="e" cm="1">
        <f t="array" aca="1" ref="AU145" ca="1">INDEX('[1]SAP Customer Data '!A:Z,MATCH(بيانات_العملاء4[[#This Row],[رمز شريك الأعمال]],'[1]SAP Customer Data '!B:B,0),CELL("col",[1]!Table_Customer_Data[[#Headers],[CreateDate]]))</f>
        <v>#REF!</v>
      </c>
      <c r="AV145" s="11"/>
      <c r="AW145" s="11"/>
      <c r="AX145" s="6"/>
      <c r="AY145" s="6"/>
    </row>
    <row r="146" spans="1:51" x14ac:dyDescent="0.25">
      <c r="A146" s="4" t="e" cm="1">
        <f t="array" aca="1" ref="A146" ca="1">INDEX('[1]SAP Customer Data '!$A:$AC,MATCH(بيانات_العملاء4[[#This Row],[رمز شريك الأعمال]],'[1]SAP Customer Data '!$B:$B,0),CELL("col",[1]!Table_Customer_Data[[#Headers],[GroupName]]))</f>
        <v>#REF!</v>
      </c>
      <c r="B146" s="5" t="s">
        <v>315</v>
      </c>
      <c r="C146" s="51" t="s">
        <v>362</v>
      </c>
      <c r="D146" s="6" t="e" cm="1">
        <f t="array" aca="1" ref="D146" ca="1">INDEX('[1]SAP Customer Data '!$A:$AC,MATCH(بيانات_العملاء4[[#This Row],[رمز شريك الأعمال]],'[1]SAP Customer Data '!$B:$B,0),CELL("col",[1]!Table_Customer_Data[[#Headers],[CardName]]))</f>
        <v>#REF!</v>
      </c>
      <c r="E146" s="6" t="e">
        <f ca="1">IF(بيانات_العملاء4[[#This Row],[حد الائتمان على SAP]]&gt;0,"آجل","نقدى")</f>
        <v>#REF!</v>
      </c>
      <c r="F146" s="6"/>
      <c r="G146" s="6"/>
      <c r="H146" s="6"/>
      <c r="I14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6" s="6"/>
      <c r="K146" s="7"/>
      <c r="L146" s="11"/>
      <c r="M146" s="6" t="str">
        <f ca="1">IF(AND(بيانات_العملاء4[[#This Row],[السجل التجارى]]="موجود",TODAY()+'[1]Other Data'!$B$23&lt;K146,بيانات_العملاء4[[#This Row],[مطابقة اسم العميل بالاسم بالسجل التجارى]]="مطابق"), "سارى", "يجب اعادة طلبه")</f>
        <v>يجب اعادة طلبه</v>
      </c>
      <c r="N146" s="9"/>
      <c r="O146" s="9" t="e" cm="1">
        <f t="array" aca="1" ref="O146" ca="1">INDEX('[1]SAP Customer Data '!A:Z,MATCH(بيانات_العملاء4[[#This Row],[رمز شريك الأعمال]],'[1]SAP Customer Data '!B:B,0),CELL("col",[1]!Table_Customer_Data[[#Headers],[LicTradNum]]))</f>
        <v>#REF!</v>
      </c>
      <c r="P14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6" s="6"/>
      <c r="R146" s="7"/>
      <c r="S146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6" s="6" t="s">
        <v>91</v>
      </c>
      <c r="U146" s="13"/>
      <c r="V146" s="11"/>
      <c r="W14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6" s="6" t="e" cm="1">
        <f t="array" aca="1" ref="Y146" ca="1">INDEX('[1]SAP Customer Data '!$A:$AC,MATCH(بيانات_العملاء4[[#This Row],[رمز شريك الأعمال]],'[1]SAP Customer Data '!$B:$B,0),CELL("col",[1]!Table_Customer_Data[[#Headers],[CreditLine]]))</f>
        <v>#REF!</v>
      </c>
      <c r="Z14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6" s="35"/>
      <c r="AB14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6" s="36"/>
      <c r="AD146" s="11"/>
      <c r="AE146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6" s="6"/>
      <c r="AG146" s="11"/>
      <c r="AH14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6" s="6"/>
      <c r="AJ146" s="6"/>
      <c r="AK14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6" s="6"/>
      <c r="AM146" s="7"/>
      <c r="AN14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6" s="6"/>
      <c r="AP146" s="11"/>
      <c r="AQ14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6" s="6"/>
      <c r="AS146" s="6"/>
      <c r="AT14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6" s="11" t="e" cm="1">
        <f t="array" aca="1" ref="AU146" ca="1">INDEX('[1]SAP Customer Data '!A:Z,MATCH(بيانات_العملاء4[[#This Row],[رمز شريك الأعمال]],'[1]SAP Customer Data '!B:B,0),CELL("col",[1]!Table_Customer_Data[[#Headers],[CreateDate]]))</f>
        <v>#REF!</v>
      </c>
      <c r="AV146" s="11"/>
      <c r="AW146" s="11"/>
      <c r="AX146" s="6" t="s">
        <v>77</v>
      </c>
      <c r="AY146" s="6"/>
    </row>
    <row r="147" spans="1:51" x14ac:dyDescent="0.25">
      <c r="A147" s="4" t="e" cm="1">
        <f t="array" aca="1" ref="A147" ca="1">INDEX('[1]SAP Customer Data '!$A:$AC,MATCH(بيانات_العملاء4[[#This Row],[رمز شريك الأعمال]],'[1]SAP Customer Data '!$B:$B,0),CELL("col",[1]!Table_Customer_Data[[#Headers],[GroupName]]))</f>
        <v>#REF!</v>
      </c>
      <c r="B147" s="5" t="s">
        <v>316</v>
      </c>
      <c r="C147" s="51" t="s">
        <v>362</v>
      </c>
      <c r="D147" s="6" t="e" cm="1">
        <f t="array" aca="1" ref="D147" ca="1">INDEX('[1]SAP Customer Data '!$A:$AC,MATCH(بيانات_العملاء4[[#This Row],[رمز شريك الأعمال]],'[1]SAP Customer Data '!$B:$B,0),CELL("col",[1]!Table_Customer_Data[[#Headers],[CardName]]))</f>
        <v>#REF!</v>
      </c>
      <c r="E147" s="6" t="e">
        <f ca="1">IF(بيانات_العملاء4[[#This Row],[حد الائتمان على SAP]]&gt;0,"آجل","نقدى")</f>
        <v>#REF!</v>
      </c>
      <c r="F147" s="6"/>
      <c r="G147" s="6"/>
      <c r="H147" s="6"/>
      <c r="I14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7" s="6"/>
      <c r="K147" s="7"/>
      <c r="L147" s="11"/>
      <c r="M147" s="6" t="str">
        <f ca="1">IF(AND(بيانات_العملاء4[[#This Row],[السجل التجارى]]="موجود",TODAY()+'[1]Other Data'!$B$23&lt;K147,بيانات_العملاء4[[#This Row],[مطابقة اسم العميل بالاسم بالسجل التجارى]]="مطابق"), "سارى", "يجب اعادة طلبه")</f>
        <v>يجب اعادة طلبه</v>
      </c>
      <c r="N147" s="9"/>
      <c r="O147" s="9" t="e" cm="1">
        <f t="array" aca="1" ref="O147" ca="1">INDEX('[1]SAP Customer Data '!A:Z,MATCH(بيانات_العملاء4[[#This Row],[رمز شريك الأعمال]],'[1]SAP Customer Data '!B:B,0),CELL("col",[1]!Table_Customer_Data[[#Headers],[LicTradNum]]))</f>
        <v>#REF!</v>
      </c>
      <c r="P14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7" s="6"/>
      <c r="R147" s="7"/>
      <c r="S147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7" s="6" t="s">
        <v>91</v>
      </c>
      <c r="U147" s="13"/>
      <c r="V147" s="11"/>
      <c r="W14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7" s="6" t="e" cm="1">
        <f t="array" aca="1" ref="Y147" ca="1">INDEX('[1]SAP Customer Data '!$A:$AC,MATCH(بيانات_العملاء4[[#This Row],[رمز شريك الأعمال]],'[1]SAP Customer Data '!$B:$B,0),CELL("col",[1]!Table_Customer_Data[[#Headers],[CreditLine]]))</f>
        <v>#REF!</v>
      </c>
      <c r="Z14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7" s="35"/>
      <c r="AB14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7" s="36"/>
      <c r="AD147" s="11"/>
      <c r="AE147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7" s="6"/>
      <c r="AG147" s="11"/>
      <c r="AH14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7" s="6"/>
      <c r="AJ147" s="6"/>
      <c r="AK14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7" s="6"/>
      <c r="AM147" s="7"/>
      <c r="AN147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7" s="6"/>
      <c r="AP147" s="11"/>
      <c r="AQ14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7" s="6"/>
      <c r="AS147" s="6"/>
      <c r="AT14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7" s="11" t="e" cm="1">
        <f t="array" aca="1" ref="AU147" ca="1">INDEX('[1]SAP Customer Data '!A:Z,MATCH(بيانات_العملاء4[[#This Row],[رمز شريك الأعمال]],'[1]SAP Customer Data '!B:B,0),CELL("col",[1]!Table_Customer_Data[[#Headers],[CreateDate]]))</f>
        <v>#REF!</v>
      </c>
      <c r="AV147" s="11"/>
      <c r="AW147" s="11"/>
      <c r="AX147" s="6" t="s">
        <v>77</v>
      </c>
      <c r="AY147" s="6"/>
    </row>
    <row r="148" spans="1:51" x14ac:dyDescent="0.25">
      <c r="A148" s="4" t="e" cm="1">
        <f t="array" aca="1" ref="A148" ca="1">INDEX('[1]SAP Customer Data '!$A:$AC,MATCH(بيانات_العملاء4[[#This Row],[رمز شريك الأعمال]],'[1]SAP Customer Data '!$B:$B,0),CELL("col",[1]!Table_Customer_Data[[#Headers],[GroupName]]))</f>
        <v>#REF!</v>
      </c>
      <c r="B148" s="5" t="s">
        <v>317</v>
      </c>
      <c r="C148" s="51" t="s">
        <v>362</v>
      </c>
      <c r="D148" s="6" t="e" cm="1">
        <f t="array" aca="1" ref="D148" ca="1">INDEX('[1]SAP Customer Data '!$A:$AC,MATCH(بيانات_العملاء4[[#This Row],[رمز شريك الأعمال]],'[1]SAP Customer Data '!$B:$B,0),CELL("col",[1]!Table_Customer_Data[[#Headers],[CardName]]))</f>
        <v>#REF!</v>
      </c>
      <c r="E148" s="6" t="e">
        <f ca="1">IF(بيانات_العملاء4[[#This Row],[حد الائتمان على SAP]]&gt;0,"آجل","نقدى")</f>
        <v>#REF!</v>
      </c>
      <c r="F148" s="6"/>
      <c r="G148" s="6"/>
      <c r="H148" s="6"/>
      <c r="I14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8" s="6" t="s">
        <v>56</v>
      </c>
      <c r="K148" s="7"/>
      <c r="L148" s="11"/>
      <c r="M148" s="6" t="str">
        <f ca="1">IF(AND(بيانات_العملاء4[[#This Row],[السجل التجارى]]="موجود",TODAY()+'[1]Other Data'!$B$23&lt;K148,بيانات_العملاء4[[#This Row],[مطابقة اسم العميل بالاسم بالسجل التجارى]]="مطابق"), "سارى", "يجب اعادة طلبه")</f>
        <v>يجب اعادة طلبه</v>
      </c>
      <c r="N148" s="9" t="s">
        <v>54</v>
      </c>
      <c r="O148" s="9" t="e" cm="1">
        <f t="array" aca="1" ref="O148" ca="1">INDEX('[1]SAP Customer Data '!A:Z,MATCH(بيانات_العملاء4[[#This Row],[رمز شريك الأعمال]],'[1]SAP Customer Data '!B:B,0),CELL("col",[1]!Table_Customer_Data[[#Headers],[LicTradNum]]))</f>
        <v>#REF!</v>
      </c>
      <c r="P14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8" s="6" t="s">
        <v>56</v>
      </c>
      <c r="R148" s="7"/>
      <c r="S148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8" s="6" t="s">
        <v>91</v>
      </c>
      <c r="U148" s="13"/>
      <c r="V148" s="11"/>
      <c r="W14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8" s="6" t="e" cm="1">
        <f t="array" aca="1" ref="Y148" ca="1">INDEX('[1]SAP Customer Data '!$A:$AC,MATCH(بيانات_العملاء4[[#This Row],[رمز شريك الأعمال]],'[1]SAP Customer Data '!$B:$B,0),CELL("col",[1]!Table_Customer_Data[[#Headers],[CreditLine]]))</f>
        <v>#REF!</v>
      </c>
      <c r="Z14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8" s="35"/>
      <c r="AB14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8" s="6" t="s">
        <v>56</v>
      </c>
      <c r="AD148" s="11"/>
      <c r="AE148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8" s="6"/>
      <c r="AG148" s="11"/>
      <c r="AH14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8" s="6"/>
      <c r="AJ148" s="6"/>
      <c r="AK14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8" s="6"/>
      <c r="AM148" s="7"/>
      <c r="AN148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8" s="6" t="s">
        <v>56</v>
      </c>
      <c r="AP148" s="11"/>
      <c r="AQ14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8" s="6"/>
      <c r="AS148" s="6"/>
      <c r="AT14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8" s="11" t="e" cm="1">
        <f t="array" aca="1" ref="AU148" ca="1">INDEX('[1]SAP Customer Data '!A:Z,MATCH(بيانات_العملاء4[[#This Row],[رمز شريك الأعمال]],'[1]SAP Customer Data '!B:B,0),CELL("col",[1]!Table_Customer_Data[[#Headers],[CreateDate]]))</f>
        <v>#REF!</v>
      </c>
      <c r="AV148" s="11"/>
      <c r="AW148" s="11"/>
      <c r="AX148" s="6" t="s">
        <v>77</v>
      </c>
      <c r="AY148" s="6"/>
    </row>
    <row r="149" spans="1:51" x14ac:dyDescent="0.25">
      <c r="A149" s="4" t="e" cm="1">
        <f t="array" aca="1" ref="A149" ca="1">INDEX('[1]SAP Customer Data '!$A:$AC,MATCH(بيانات_العملاء4[[#This Row],[رمز شريك الأعمال]],'[1]SAP Customer Data '!$B:$B,0),CELL("col",[1]!Table_Customer_Data[[#Headers],[GroupName]]))</f>
        <v>#REF!</v>
      </c>
      <c r="B149" s="5" t="s">
        <v>318</v>
      </c>
      <c r="C149" s="51" t="s">
        <v>362</v>
      </c>
      <c r="D149" s="6" t="e" cm="1">
        <f t="array" aca="1" ref="D149" ca="1">INDEX('[1]SAP Customer Data '!$A:$AC,MATCH(بيانات_العملاء4[[#This Row],[رمز شريك الأعمال]],'[1]SAP Customer Data '!$B:$B,0),CELL("col",[1]!Table_Customer_Data[[#Headers],[CardName]]))</f>
        <v>#REF!</v>
      </c>
      <c r="E149" s="6" t="e">
        <f ca="1">IF(بيانات_العملاء4[[#This Row],[حد الائتمان على SAP]]&gt;0,"آجل","نقدى")</f>
        <v>#REF!</v>
      </c>
      <c r="F149" s="6"/>
      <c r="G149" s="6"/>
      <c r="H149" s="6"/>
      <c r="I14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49" s="6"/>
      <c r="K149" s="7"/>
      <c r="L149" s="11"/>
      <c r="M149" s="6" t="str">
        <f ca="1">IF(AND(بيانات_العملاء4[[#This Row],[السجل التجارى]]="موجود",TODAY()+'[1]Other Data'!$B$23&lt;K149,بيانات_العملاء4[[#This Row],[مطابقة اسم العميل بالاسم بالسجل التجارى]]="مطابق"), "سارى", "يجب اعادة طلبه")</f>
        <v>يجب اعادة طلبه</v>
      </c>
      <c r="N149" s="9"/>
      <c r="O149" s="9" t="e" cm="1">
        <f t="array" aca="1" ref="O149" ca="1">INDEX('[1]SAP Customer Data '!A:Z,MATCH(بيانات_العملاء4[[#This Row],[رمز شريك الأعمال]],'[1]SAP Customer Data '!B:B,0),CELL("col",[1]!Table_Customer_Data[[#Headers],[LicTradNum]]))</f>
        <v>#REF!</v>
      </c>
      <c r="P14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49" s="6"/>
      <c r="R149" s="7"/>
      <c r="S149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49" s="6" t="s">
        <v>91</v>
      </c>
      <c r="U149" s="13"/>
      <c r="V149" s="11"/>
      <c r="W14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4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49" s="6" t="e" cm="1">
        <f t="array" aca="1" ref="Y149" ca="1">INDEX('[1]SAP Customer Data '!$A:$AC,MATCH(بيانات_العملاء4[[#This Row],[رمز شريك الأعمال]],'[1]SAP Customer Data '!$B:$B,0),CELL("col",[1]!Table_Customer_Data[[#Headers],[CreditLine]]))</f>
        <v>#REF!</v>
      </c>
      <c r="Z14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49" s="35"/>
      <c r="AB14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49" s="36"/>
      <c r="AD149" s="11"/>
      <c r="AE149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49" s="6"/>
      <c r="AG149" s="11"/>
      <c r="AH14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49" s="6"/>
      <c r="AJ149" s="6"/>
      <c r="AK14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49" s="6"/>
      <c r="AM149" s="7"/>
      <c r="AN14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49" s="6"/>
      <c r="AP149" s="11"/>
      <c r="AQ14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49" s="6"/>
      <c r="AS149" s="6"/>
      <c r="AT14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49" s="11" t="e" cm="1">
        <f t="array" aca="1" ref="AU149" ca="1">INDEX('[1]SAP Customer Data '!A:Z,MATCH(بيانات_العملاء4[[#This Row],[رمز شريك الأعمال]],'[1]SAP Customer Data '!B:B,0),CELL("col",[1]!Table_Customer_Data[[#Headers],[CreateDate]]))</f>
        <v>#REF!</v>
      </c>
      <c r="AV149" s="11"/>
      <c r="AW149" s="11"/>
      <c r="AX149" s="6" t="s">
        <v>77</v>
      </c>
      <c r="AY149" s="6"/>
    </row>
    <row r="150" spans="1:51" x14ac:dyDescent="0.25">
      <c r="A150" s="4" t="e" cm="1">
        <f t="array" aca="1" ref="A150" ca="1">INDEX('[1]SAP Customer Data '!$A:$AC,MATCH(بيانات_العملاء4[[#This Row],[رمز شريك الأعمال]],'[1]SAP Customer Data '!$B:$B,0),CELL("col",[1]!Table_Customer_Data[[#Headers],[GroupName]]))</f>
        <v>#REF!</v>
      </c>
      <c r="B150" s="5" t="s">
        <v>319</v>
      </c>
      <c r="C150" s="51" t="s">
        <v>362</v>
      </c>
      <c r="D150" s="6" t="e" cm="1">
        <f t="array" aca="1" ref="D150" ca="1">INDEX('[1]SAP Customer Data '!$A:$AC,MATCH(بيانات_العملاء4[[#This Row],[رمز شريك الأعمال]],'[1]SAP Customer Data '!$B:$B,0),CELL("col",[1]!Table_Customer_Data[[#Headers],[CardName]]))</f>
        <v>#REF!</v>
      </c>
      <c r="E150" s="6" t="e">
        <f ca="1">IF(بيانات_العملاء4[[#This Row],[حد الائتمان على SAP]]&gt;0,"آجل","نقدى")</f>
        <v>#REF!</v>
      </c>
      <c r="F150" s="6"/>
      <c r="G150" s="6"/>
      <c r="H150" s="6"/>
      <c r="I150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50" s="6"/>
      <c r="K150" s="7"/>
      <c r="L150" s="11"/>
      <c r="M150" s="6" t="str">
        <f ca="1">IF(AND(بيانات_العملاء4[[#This Row],[السجل التجارى]]="موجود",TODAY()+'[1]Other Data'!$B$23&lt;K150,بيانات_العملاء4[[#This Row],[مطابقة اسم العميل بالاسم بالسجل التجارى]]="مطابق"), "سارى", "يجب اعادة طلبه")</f>
        <v>يجب اعادة طلبه</v>
      </c>
      <c r="N150" s="9"/>
      <c r="O150" s="9" t="e" cm="1">
        <f t="array" aca="1" ref="O150" ca="1">INDEX('[1]SAP Customer Data '!A:Z,MATCH(بيانات_العملاء4[[#This Row],[رمز شريك الأعمال]],'[1]SAP Customer Data '!B:B,0),CELL("col",[1]!Table_Customer_Data[[#Headers],[LicTradNum]]))</f>
        <v>#REF!</v>
      </c>
      <c r="P15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0" s="6"/>
      <c r="R150" s="7"/>
      <c r="S150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50" s="6" t="s">
        <v>91</v>
      </c>
      <c r="U150" s="13"/>
      <c r="V150" s="11"/>
      <c r="W15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5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50" s="6" t="e" cm="1">
        <f t="array" aca="1" ref="Y150" ca="1">INDEX('[1]SAP Customer Data '!$A:$AC,MATCH(بيانات_العملاء4[[#This Row],[رمز شريك الأعمال]],'[1]SAP Customer Data '!$B:$B,0),CELL("col",[1]!Table_Customer_Data[[#Headers],[CreditLine]]))</f>
        <v>#REF!</v>
      </c>
      <c r="Z15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0" s="35"/>
      <c r="AB15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0" s="36"/>
      <c r="AD150" s="11"/>
      <c r="AE150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0" s="6"/>
      <c r="AG150" s="11"/>
      <c r="AH15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50" s="6"/>
      <c r="AJ150" s="6"/>
      <c r="AK15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50" s="14"/>
      <c r="AM150" s="15"/>
      <c r="AN150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0" s="6"/>
      <c r="AP150" s="11"/>
      <c r="AQ15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0" s="6"/>
      <c r="AS150" s="6"/>
      <c r="AT15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50" s="11" t="e" cm="1">
        <f t="array" aca="1" ref="AU150" ca="1">INDEX('[1]SAP Customer Data '!A:Z,MATCH(بيانات_العملاء4[[#This Row],[رمز شريك الأعمال]],'[1]SAP Customer Data '!B:B,0),CELL("col",[1]!Table_Customer_Data[[#Headers],[CreateDate]]))</f>
        <v>#REF!</v>
      </c>
      <c r="AV150" s="11"/>
      <c r="AW150" s="11"/>
      <c r="AX150" s="6" t="s">
        <v>77</v>
      </c>
      <c r="AY150" s="6"/>
    </row>
    <row r="151" spans="1:51" x14ac:dyDescent="0.25">
      <c r="A151" s="4" t="e" cm="1">
        <f t="array" aca="1" ref="A151" ca="1">INDEX('[1]SAP Customer Data '!$A:$AC,MATCH(بيانات_العملاء4[[#This Row],[رمز شريك الأعمال]],'[1]SAP Customer Data '!$B:$B,0),CELL("col",[1]!Table_Customer_Data[[#Headers],[GroupName]]))</f>
        <v>#REF!</v>
      </c>
      <c r="B151" s="5" t="s">
        <v>320</v>
      </c>
      <c r="C151" s="51" t="s">
        <v>362</v>
      </c>
      <c r="D151" s="6" t="e" cm="1">
        <f t="array" aca="1" ref="D151" ca="1">INDEX('[1]SAP Customer Data '!$A:$AC,MATCH(بيانات_العملاء4[[#This Row],[رمز شريك الأعمال]],'[1]SAP Customer Data '!$B:$B,0),CELL("col",[1]!Table_Customer_Data[[#Headers],[CardName]]))</f>
        <v>#REF!</v>
      </c>
      <c r="E151" s="6" t="e">
        <f ca="1">IF(بيانات_العملاء4[[#This Row],[حد الائتمان على SAP]]&gt;0,"آجل","نقدى")</f>
        <v>#REF!</v>
      </c>
      <c r="F151" s="6"/>
      <c r="G151" s="6"/>
      <c r="H151" s="6"/>
      <c r="I151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51" s="6"/>
      <c r="K151" s="7"/>
      <c r="L151" s="11"/>
      <c r="M151" s="6" t="str">
        <f ca="1">IF(AND(بيانات_العملاء4[[#This Row],[السجل التجارى]]="موجود",TODAY()+'[1]Other Data'!$B$23&lt;K151,بيانات_العملاء4[[#This Row],[مطابقة اسم العميل بالاسم بالسجل التجارى]]="مطابق"), "سارى", "يجب اعادة طلبه")</f>
        <v>يجب اعادة طلبه</v>
      </c>
      <c r="N151" s="9"/>
      <c r="O151" s="9" t="e" cm="1">
        <f t="array" aca="1" ref="O151" ca="1">INDEX('[1]SAP Customer Data '!A:Z,MATCH(بيانات_العملاء4[[#This Row],[رمز شريك الأعمال]],'[1]SAP Customer Data '!B:B,0),CELL("col",[1]!Table_Customer_Data[[#Headers],[LicTradNum]]))</f>
        <v>#REF!</v>
      </c>
      <c r="P15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1" s="6"/>
      <c r="R151" s="7"/>
      <c r="S151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51" s="6" t="s">
        <v>91</v>
      </c>
      <c r="U151" s="13"/>
      <c r="V151" s="11"/>
      <c r="W151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5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51" s="6" t="e" cm="1">
        <f t="array" aca="1" ref="Y151" ca="1">INDEX('[1]SAP Customer Data '!$A:$AC,MATCH(بيانات_العملاء4[[#This Row],[رمز شريك الأعمال]],'[1]SAP Customer Data '!$B:$B,0),CELL("col",[1]!Table_Customer_Data[[#Headers],[CreditLine]]))</f>
        <v>#REF!</v>
      </c>
      <c r="Z15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1" s="6"/>
      <c r="AB15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1" s="6"/>
      <c r="AD151" s="11"/>
      <c r="AE151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1" s="6"/>
      <c r="AG151" s="11"/>
      <c r="AH15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51" s="6"/>
      <c r="AJ151" s="6"/>
      <c r="AK15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51" s="6"/>
      <c r="AM151" s="7"/>
      <c r="AN15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1" s="6"/>
      <c r="AP151" s="11"/>
      <c r="AQ15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1" s="6"/>
      <c r="AS151" s="6"/>
      <c r="AT15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51" s="11" t="e" cm="1">
        <f t="array" aca="1" ref="AU151" ca="1">INDEX('[1]SAP Customer Data '!A:Z,MATCH(بيانات_العملاء4[[#This Row],[رمز شريك الأعمال]],'[1]SAP Customer Data '!B:B,0),CELL("col",[1]!Table_Customer_Data[[#Headers],[CreateDate]]))</f>
        <v>#REF!</v>
      </c>
      <c r="AV151" s="11"/>
      <c r="AW151" s="11"/>
      <c r="AX151" s="6" t="s">
        <v>77</v>
      </c>
      <c r="AY151" s="6"/>
    </row>
    <row r="152" spans="1:51" x14ac:dyDescent="0.25">
      <c r="A152" s="4" t="e" cm="1">
        <f t="array" aca="1" ref="A152" ca="1">INDEX('[1]SAP Customer Data '!$A:$AC,MATCH(بيانات_العملاء4[[#This Row],[رمز شريك الأعمال]],'[1]SAP Customer Data '!$B:$B,0),CELL("col",[1]!Table_Customer_Data[[#Headers],[GroupName]]))</f>
        <v>#REF!</v>
      </c>
      <c r="B152" s="5" t="s">
        <v>321</v>
      </c>
      <c r="C152" s="51" t="s">
        <v>362</v>
      </c>
      <c r="D152" s="6" t="e" cm="1">
        <f t="array" aca="1" ref="D152" ca="1">INDEX('[1]SAP Customer Data '!$A:$AC,MATCH(بيانات_العملاء4[[#This Row],[رمز شريك الأعمال]],'[1]SAP Customer Data '!$B:$B,0),CELL("col",[1]!Table_Customer_Data[[#Headers],[CardName]]))</f>
        <v>#REF!</v>
      </c>
      <c r="E152" s="6" t="e">
        <f ca="1">IF(بيانات_العملاء4[[#This Row],[حد الائتمان على SAP]]&gt;0,"آجل","نقدى")</f>
        <v>#REF!</v>
      </c>
      <c r="F152" s="6"/>
      <c r="G152" s="6"/>
      <c r="H152" s="6"/>
      <c r="I15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52" s="6"/>
      <c r="K152" s="7"/>
      <c r="L152" s="11"/>
      <c r="M152" s="6" t="str">
        <f ca="1">IF(AND(بيانات_العملاء4[[#This Row],[السجل التجارى]]="موجود",TODAY()+'[1]Other Data'!$B$23&lt;K152,بيانات_العملاء4[[#This Row],[مطابقة اسم العميل بالاسم بالسجل التجارى]]="مطابق"), "سارى", "يجب اعادة طلبه")</f>
        <v>يجب اعادة طلبه</v>
      </c>
      <c r="N152" s="9"/>
      <c r="O152" s="9" t="e" cm="1">
        <f t="array" aca="1" ref="O152" ca="1">INDEX('[1]SAP Customer Data '!A:Z,MATCH(بيانات_العملاء4[[#This Row],[رمز شريك الأعمال]],'[1]SAP Customer Data '!B:B,0),CELL("col",[1]!Table_Customer_Data[[#Headers],[LicTradNum]]))</f>
        <v>#REF!</v>
      </c>
      <c r="P15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2" s="6"/>
      <c r="R152" s="7"/>
      <c r="S152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52" s="6" t="s">
        <v>91</v>
      </c>
      <c r="U152" s="13"/>
      <c r="V152" s="11"/>
      <c r="W15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5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52" s="6" t="e" cm="1">
        <f t="array" aca="1" ref="Y152" ca="1">INDEX('[1]SAP Customer Data '!$A:$AC,MATCH(بيانات_العملاء4[[#This Row],[رمز شريك الأعمال]],'[1]SAP Customer Data '!$B:$B,0),CELL("col",[1]!Table_Customer_Data[[#Headers],[CreditLine]]))</f>
        <v>#REF!</v>
      </c>
      <c r="Z15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2" s="6"/>
      <c r="AB15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2" s="6"/>
      <c r="AD152" s="11"/>
      <c r="AE152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2" s="6"/>
      <c r="AG152" s="11"/>
      <c r="AH15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52" s="6"/>
      <c r="AJ152" s="6"/>
      <c r="AK15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52" s="6"/>
      <c r="AM152" s="7"/>
      <c r="AN15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2" s="6"/>
      <c r="AP152" s="11"/>
      <c r="AQ15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2" s="6"/>
      <c r="AS152" s="6"/>
      <c r="AT15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52" s="11" t="e" cm="1">
        <f t="array" aca="1" ref="AU152" ca="1">INDEX('[1]SAP Customer Data '!A:Z,MATCH(بيانات_العملاء4[[#This Row],[رمز شريك الأعمال]],'[1]SAP Customer Data '!B:B,0),CELL("col",[1]!Table_Customer_Data[[#Headers],[CreateDate]]))</f>
        <v>#REF!</v>
      </c>
      <c r="AV152" s="11"/>
      <c r="AW152" s="11"/>
      <c r="AX152" s="6" t="s">
        <v>77</v>
      </c>
      <c r="AY152" s="6"/>
    </row>
    <row r="153" spans="1:51" s="25" customFormat="1" x14ac:dyDescent="0.25">
      <c r="A153" s="18" t="s">
        <v>74</v>
      </c>
      <c r="B153" s="19" t="s">
        <v>322</v>
      </c>
      <c r="C153" s="51" t="s">
        <v>362</v>
      </c>
      <c r="D153" s="20" t="e" cm="1">
        <f t="array" aca="1" ref="D153" ca="1">INDEX('[1]SAP Customer Data '!$A:$AC,MATCH(بيانات_العملاء4[[#This Row],[رمز شريك الأعمال]],'[1]SAP Customer Data '!$B:$B,0),CELL("col",[1]!Table_Customer_Data[[#Headers],[CardName]]))</f>
        <v>#REF!</v>
      </c>
      <c r="E153" s="20" t="e">
        <f ca="1">IF(بيانات_العملاء4[[#This Row],[حد الائتمان على SAP]]&gt;0,"آجل","نقدى")</f>
        <v>#REF!</v>
      </c>
      <c r="F153" s="20" t="s">
        <v>323</v>
      </c>
      <c r="G153" s="20" t="s">
        <v>53</v>
      </c>
      <c r="H153" s="20" t="s">
        <v>54</v>
      </c>
      <c r="I153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3" s="20" t="s">
        <v>54</v>
      </c>
      <c r="K153" s="21">
        <v>44576</v>
      </c>
      <c r="L153" s="20" t="s">
        <v>55</v>
      </c>
      <c r="M153" s="20" t="str">
        <f ca="1">IF(AND(بيانات_العملاء4[[#This Row],[السجل التجارى]]="موجود",TODAY()+'[1]Other Data'!$B$23&lt;K153,بيانات_العملاء4[[#This Row],[مطابقة اسم العميل بالاسم بالسجل التجارى]]="مطابق"), "سارى", "يجب اعادة طلبه")</f>
        <v>يجب اعادة طلبه</v>
      </c>
      <c r="N153" s="22" t="s">
        <v>54</v>
      </c>
      <c r="O153" s="22" t="e" cm="1">
        <f t="array" aca="1" ref="O153" ca="1">INDEX('[1]SAP Customer Data '!A:Z,MATCH(بيانات_العملاء4[[#This Row],[رمز شريك الأعمال]],'[1]SAP Customer Data '!B:B,0),CELL("col",[1]!Table_Customer_Data[[#Headers],[LicTradNum]]))</f>
        <v>#REF!</v>
      </c>
      <c r="P153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3" s="20" t="s">
        <v>54</v>
      </c>
      <c r="R153" s="21">
        <v>45224</v>
      </c>
      <c r="S153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53" s="20" t="s">
        <v>54</v>
      </c>
      <c r="U153" s="23">
        <v>50000</v>
      </c>
      <c r="V153" s="17">
        <v>44805</v>
      </c>
      <c r="W153" s="17">
        <f>IF(بيانات_العملاء4[[#This Row],[تاريخ انشاء سند الامر او الاستثناء]]="","",بيانات_العملاء4[[#This Row],[تاريخ انشاء سند الامر او الاستثناء]]+365*3)</f>
        <v>45900</v>
      </c>
      <c r="X153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53" s="20" t="e" cm="1">
        <f t="array" aca="1" ref="Y153" ca="1">INDEX('[1]SAP Customer Data '!$A:$AC,MATCH(بيانات_العملاء4[[#This Row],[رمز شريك الأعمال]],'[1]SAP Customer Data '!$B:$B,0),CELL("col",[1]!Table_Customer_Data[[#Headers],[CreditLine]]))</f>
        <v>#REF!</v>
      </c>
      <c r="Z153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3" s="20" t="s">
        <v>55</v>
      </c>
      <c r="AB15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3" s="20" t="s">
        <v>56</v>
      </c>
      <c r="AD153" s="20"/>
      <c r="AE153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3" s="20" t="s">
        <v>54</v>
      </c>
      <c r="AG153" s="17">
        <v>45341</v>
      </c>
      <c r="AH153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53" s="20" t="s">
        <v>54</v>
      </c>
      <c r="AJ153" s="20"/>
      <c r="AK153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3" s="20" t="s">
        <v>54</v>
      </c>
      <c r="AM153" s="21"/>
      <c r="AN153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3" s="20" t="s">
        <v>56</v>
      </c>
      <c r="AP153" s="17"/>
      <c r="AQ153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3" s="20" t="s">
        <v>56</v>
      </c>
      <c r="AS153" s="20"/>
      <c r="AT153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3" s="17" t="e" cm="1">
        <f t="array" aca="1" ref="AU153" ca="1">INDEX('[1]SAP Customer Data '!A:Z,MATCH(بيانات_العملاء4[[#This Row],[رمز شريك الأعمال]],'[1]SAP Customer Data '!B:B,0),CELL("col",[1]!Table_Customer_Data[[#Headers],[CreateDate]]))</f>
        <v>#REF!</v>
      </c>
      <c r="AV153" s="20"/>
      <c r="AW153" s="17" t="s">
        <v>117</v>
      </c>
      <c r="AX153" s="20" t="s">
        <v>77</v>
      </c>
      <c r="AY153" s="20"/>
    </row>
    <row r="154" spans="1:51" s="29" customFormat="1" x14ac:dyDescent="0.25">
      <c r="A154" s="18" t="e" cm="1">
        <f t="array" aca="1" ref="A154" ca="1">INDEX('[1]SAP Customer Data '!$A:$AC,MATCH(بيانات_العملاء4[[#This Row],[رمز شريك الأعمال]],'[1]SAP Customer Data '!$B:$B,0),CELL("col",[1]!Table_Customer_Data[[#Headers],[GroupName]]))</f>
        <v>#REF!</v>
      </c>
      <c r="B154" s="19" t="s">
        <v>324</v>
      </c>
      <c r="C154" s="51" t="s">
        <v>362</v>
      </c>
      <c r="D154" s="20" t="e" cm="1">
        <f t="array" aca="1" ref="D154" ca="1">INDEX('[1]SAP Customer Data '!$A:$AC,MATCH(بيانات_العملاء4[[#This Row],[رمز شريك الأعمال]],'[1]SAP Customer Data '!$B:$B,0),CELL("col",[1]!Table_Customer_Data[[#Headers],[CardName]]))</f>
        <v>#REF!</v>
      </c>
      <c r="E154" s="20" t="e">
        <f ca="1">IF(بيانات_العملاء4[[#This Row],[حد الائتمان على SAP]]&gt;0,"آجل","نقدى")</f>
        <v>#REF!</v>
      </c>
      <c r="F154" s="20" t="s">
        <v>325</v>
      </c>
      <c r="G154" s="20" t="s">
        <v>53</v>
      </c>
      <c r="H154" s="20" t="s">
        <v>56</v>
      </c>
      <c r="I154" s="20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54" s="20" t="s">
        <v>54</v>
      </c>
      <c r="K154" s="21">
        <v>45214</v>
      </c>
      <c r="L154" s="20" t="s">
        <v>55</v>
      </c>
      <c r="M154" s="20" t="str">
        <f ca="1">IF(AND(بيانات_العملاء4[[#This Row],[السجل التجارى]]="موجود",TODAY()+'[1]Other Data'!$B$23&lt;K154,بيانات_العملاء4[[#This Row],[مطابقة اسم العميل بالاسم بالسجل التجارى]]="مطابق"), "سارى", "يجب اعادة طلبه")</f>
        <v>سارى</v>
      </c>
      <c r="N154" s="22" t="s">
        <v>54</v>
      </c>
      <c r="O154" s="22" t="e" cm="1">
        <f t="array" aca="1" ref="O154" ca="1">INDEX('[1]SAP Customer Data '!A:Z,MATCH(بيانات_العملاء4[[#This Row],[رمز شريك الأعمال]],'[1]SAP Customer Data '!B:B,0),CELL("col",[1]!Table_Customer_Data[[#Headers],[LicTradNum]]))</f>
        <v>#REF!</v>
      </c>
      <c r="P154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4" s="20" t="s">
        <v>54</v>
      </c>
      <c r="R154" s="21">
        <v>45074</v>
      </c>
      <c r="S154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4" s="20" t="s">
        <v>56</v>
      </c>
      <c r="U154" s="23"/>
      <c r="V154" s="17"/>
      <c r="W154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54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54" s="20" t="e" cm="1">
        <f t="array" aca="1" ref="Y154" ca="1">INDEX('[1]SAP Customer Data '!$A:$AC,MATCH(بيانات_العملاء4[[#This Row],[رمز شريك الأعمال]],'[1]SAP Customer Data '!$B:$B,0),CELL("col",[1]!Table_Customer_Data[[#Headers],[CreditLine]]))</f>
        <v>#REF!</v>
      </c>
      <c r="Z154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4" s="20"/>
      <c r="AB15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4" s="20" t="s">
        <v>54</v>
      </c>
      <c r="AD154" s="17">
        <v>50635</v>
      </c>
      <c r="AE154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54" s="20" t="s">
        <v>56</v>
      </c>
      <c r="AG154" s="20"/>
      <c r="AH154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54" s="20" t="s">
        <v>56</v>
      </c>
      <c r="AJ154" s="20"/>
      <c r="AK154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4" s="20"/>
      <c r="AM154" s="21"/>
      <c r="AN154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4" s="20" t="s">
        <v>54</v>
      </c>
      <c r="AP154" s="17"/>
      <c r="AQ154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4" s="20" t="s">
        <v>56</v>
      </c>
      <c r="AS154" s="20"/>
      <c r="AT154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4" s="17" t="e" cm="1">
        <f t="array" aca="1" ref="AU154" ca="1">INDEX('[1]SAP Customer Data '!A:Z,MATCH(بيانات_العملاء4[[#This Row],[رمز شريك الأعمال]],'[1]SAP Customer Data '!B:B,0),CELL("col",[1]!Table_Customer_Data[[#Headers],[CreateDate]]))</f>
        <v>#REF!</v>
      </c>
      <c r="AV154" s="20"/>
      <c r="AW154" s="31" t="s">
        <v>161</v>
      </c>
      <c r="AX154" s="20" t="s">
        <v>77</v>
      </c>
      <c r="AY154" s="20"/>
    </row>
    <row r="155" spans="1:51" x14ac:dyDescent="0.25">
      <c r="A155" s="4" t="s">
        <v>74</v>
      </c>
      <c r="B155" s="5" t="s">
        <v>326</v>
      </c>
      <c r="C155" s="51" t="s">
        <v>362</v>
      </c>
      <c r="D155" s="6" t="e" cm="1">
        <f t="array" aca="1" ref="D155" ca="1">INDEX('[1]SAP Customer Data '!$A:$AC,MATCH(بيانات_العملاء4[[#This Row],[رمز شريك الأعمال]],'[1]SAP Customer Data '!$B:$B,0),CELL("col",[1]!Table_Customer_Data[[#Headers],[CardName]]))</f>
        <v>#REF!</v>
      </c>
      <c r="E155" s="6" t="e">
        <f ca="1">IF(بيانات_العملاء4[[#This Row],[حد الائتمان على SAP]]&gt;0,"آجل","نقدى")</f>
        <v>#REF!</v>
      </c>
      <c r="F155" s="6" t="s">
        <v>327</v>
      </c>
      <c r="G155" s="6" t="s">
        <v>53</v>
      </c>
      <c r="H155" s="6" t="s">
        <v>54</v>
      </c>
      <c r="I155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5" s="6" t="s">
        <v>54</v>
      </c>
      <c r="K155" s="7">
        <v>45071</v>
      </c>
      <c r="L155" s="6" t="s">
        <v>55</v>
      </c>
      <c r="M155" s="6" t="str">
        <f ca="1">IF(AND(بيانات_العملاء4[[#This Row],[السجل التجارى]]="موجود",TODAY()+'[1]Other Data'!$B$23&lt;K155,بيانات_العملاء4[[#This Row],[مطابقة اسم العميل بالاسم بالسجل التجارى]]="مطابق"), "سارى", "يجب اعادة طلبه")</f>
        <v>يجب اعادة طلبه</v>
      </c>
      <c r="N155" s="9" t="s">
        <v>54</v>
      </c>
      <c r="O155" s="9" t="e" cm="1">
        <f t="array" aca="1" ref="O155" ca="1">INDEX('[1]SAP Customer Data '!A:Z,MATCH(بيانات_العملاء4[[#This Row],[رمز شريك الأعمال]],'[1]SAP Customer Data '!B:B,0),CELL("col",[1]!Table_Customer_Data[[#Headers],[LicTradNum]]))</f>
        <v>#REF!</v>
      </c>
      <c r="P155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5" s="6" t="s">
        <v>56</v>
      </c>
      <c r="R155" s="7"/>
      <c r="S155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5" s="6" t="s">
        <v>54</v>
      </c>
      <c r="U155" s="13">
        <v>50000</v>
      </c>
      <c r="V155" s="11">
        <v>44854</v>
      </c>
      <c r="W155" s="11">
        <f>IF(بيانات_العملاء4[[#This Row],[تاريخ انشاء سند الامر او الاستثناء]]="","",بيانات_العملاء4[[#This Row],[تاريخ انشاء سند الامر او الاستثناء]]+365*3)</f>
        <v>45949</v>
      </c>
      <c r="X15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25000</v>
      </c>
      <c r="Y155" s="6" t="e" cm="1">
        <f t="array" aca="1" ref="Y155" ca="1">INDEX('[1]SAP Customer Data '!$A:$AC,MATCH(بيانات_العملاء4[[#This Row],[رمز شريك الأعمال]],'[1]SAP Customer Data '!$B:$B,0),CELL("col",[1]!Table_Customer_Data[[#Headers],[CreditLine]]))</f>
        <v>#REF!</v>
      </c>
      <c r="Z15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5" s="6" t="s">
        <v>55</v>
      </c>
      <c r="AB15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5" s="6" t="s">
        <v>54</v>
      </c>
      <c r="AD155" s="37">
        <v>44936</v>
      </c>
      <c r="AE155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5" s="6" t="s">
        <v>54</v>
      </c>
      <c r="AG155" s="37">
        <v>44936</v>
      </c>
      <c r="AH155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55" s="6" t="s">
        <v>54</v>
      </c>
      <c r="AJ155" s="11"/>
      <c r="AK15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5" s="6" t="s">
        <v>54</v>
      </c>
      <c r="AM155" s="11">
        <v>44874</v>
      </c>
      <c r="AN15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5" s="6" t="s">
        <v>54</v>
      </c>
      <c r="AP155" s="11">
        <v>44953</v>
      </c>
      <c r="AQ155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5" s="6" t="s">
        <v>56</v>
      </c>
      <c r="AS155" s="6"/>
      <c r="AT155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5" s="11" t="e" cm="1">
        <f t="array" aca="1" ref="AU155" ca="1">INDEX('[1]SAP Customer Data '!A:Z,MATCH(بيانات_العملاء4[[#This Row],[رمز شريك الأعمال]],'[1]SAP Customer Data '!B:B,0),CELL("col",[1]!Table_Customer_Data[[#Headers],[CreateDate]]))</f>
        <v>#REF!</v>
      </c>
      <c r="AV155" s="6"/>
      <c r="AW155" s="11"/>
      <c r="AX155" s="6" t="s">
        <v>77</v>
      </c>
      <c r="AY155" s="6"/>
    </row>
    <row r="156" spans="1:51" x14ac:dyDescent="0.25">
      <c r="A156" s="4" t="e" cm="1">
        <f t="array" aca="1" ref="A156" ca="1">INDEX('[1]SAP Customer Data '!$A:$AC,MATCH(بيانات_العملاء4[[#This Row],[رمز شريك الأعمال]],'[1]SAP Customer Data '!$B:$B,0),CELL("col",[1]!Table_Customer_Data[[#Headers],[GroupName]]))</f>
        <v>#REF!</v>
      </c>
      <c r="B156" s="16" t="s">
        <v>328</v>
      </c>
      <c r="C156" s="51" t="s">
        <v>362</v>
      </c>
      <c r="D156" s="6" t="e" cm="1">
        <f t="array" aca="1" ref="D156" ca="1">INDEX('[1]SAP Customer Data '!$A:$AC,MATCH(بيانات_العملاء4[[#This Row],[رمز شريك الأعمال]],'[1]SAP Customer Data '!$B:$B,0),CELL("col",[1]!Table_Customer_Data[[#Headers],[CardName]]))</f>
        <v>#REF!</v>
      </c>
      <c r="E156" s="6" t="e">
        <f ca="1">IF(بيانات_العملاء4[[#This Row],[حد الائتمان على SAP]]&gt;0,"آجل","نقدى")</f>
        <v>#REF!</v>
      </c>
      <c r="F156" s="6"/>
      <c r="G156" s="6" t="s">
        <v>64</v>
      </c>
      <c r="H156" s="6" t="s">
        <v>54</v>
      </c>
      <c r="I156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6" s="6" t="s">
        <v>54</v>
      </c>
      <c r="K156" s="7">
        <v>45129</v>
      </c>
      <c r="L156" s="6" t="s">
        <v>55</v>
      </c>
      <c r="M156" s="6" t="str">
        <f ca="1">IF(AND(بيانات_العملاء4[[#This Row],[السجل التجارى]]="موجود",TODAY()+'[1]Other Data'!$B$23&lt;K156,بيانات_العملاء4[[#This Row],[مطابقة اسم العميل بالاسم بالسجل التجارى]]="مطابق"), "سارى", "يجب اعادة طلبه")</f>
        <v>يجب اعادة طلبه</v>
      </c>
      <c r="N156" s="9" t="s">
        <v>54</v>
      </c>
      <c r="O156" s="9" t="e" cm="1">
        <f t="array" aca="1" ref="O156" ca="1">INDEX('[1]SAP Customer Data '!A:Z,MATCH(بيانات_العملاء4[[#This Row],[رمز شريك الأعمال]],'[1]SAP Customer Data '!B:B,0),CELL("col",[1]!Table_Customer_Data[[#Headers],[LicTradNum]]))</f>
        <v>#REF!</v>
      </c>
      <c r="P15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6" s="6" t="s">
        <v>56</v>
      </c>
      <c r="R156" s="7"/>
      <c r="S15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6" s="6" t="s">
        <v>54</v>
      </c>
      <c r="U156" s="13">
        <v>100000</v>
      </c>
      <c r="V156" s="11">
        <v>44921</v>
      </c>
      <c r="W156" s="11">
        <f>IF(بيانات_العملاء4[[#This Row],[تاريخ انشاء سند الامر او الاستثناء]]="","",بيانات_العملاء4[[#This Row],[تاريخ انشاء سند الامر او الاستثناء]]+365*3)</f>
        <v>46016</v>
      </c>
      <c r="X15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156" s="6" t="e" cm="1">
        <f t="array" aca="1" ref="Y156" ca="1">INDEX('[1]SAP Customer Data '!$A:$AC,MATCH(بيانات_العملاء4[[#This Row],[رمز شريك الأعمال]],'[1]SAP Customer Data '!$B:$B,0),CELL("col",[1]!Table_Customer_Data[[#Headers],[CreditLine]]))</f>
        <v>#REF!</v>
      </c>
      <c r="Z15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6" s="6" t="s">
        <v>55</v>
      </c>
      <c r="AB15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6" s="6" t="s">
        <v>56</v>
      </c>
      <c r="AD156" s="6"/>
      <c r="AE15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6" s="6" t="s">
        <v>56</v>
      </c>
      <c r="AG156" s="6"/>
      <c r="AH15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56" s="6" t="s">
        <v>54</v>
      </c>
      <c r="AJ156" s="6"/>
      <c r="AK15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6" s="6" t="s">
        <v>56</v>
      </c>
      <c r="AM156" s="7"/>
      <c r="AN15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6" s="6" t="s">
        <v>54</v>
      </c>
      <c r="AP156" s="11">
        <v>44694</v>
      </c>
      <c r="AQ15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6" s="6" t="s">
        <v>56</v>
      </c>
      <c r="AS156" s="6"/>
      <c r="AT15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6" s="11" t="e" cm="1">
        <f t="array" aca="1" ref="AU156" ca="1">INDEX('[1]SAP Customer Data '!A:Z,MATCH(بيانات_العملاء4[[#This Row],[رمز شريك الأعمال]],'[1]SAP Customer Data '!B:B,0),CELL("col",[1]!Table_Customer_Data[[#Headers],[CreateDate]]))</f>
        <v>#REF!</v>
      </c>
      <c r="AV156" s="6"/>
      <c r="AW156" s="11"/>
      <c r="AX156" s="6" t="s">
        <v>77</v>
      </c>
      <c r="AY156" s="6"/>
    </row>
    <row r="157" spans="1:51" s="25" customFormat="1" x14ac:dyDescent="0.25">
      <c r="A157" s="18" t="e" cm="1">
        <f t="array" aca="1" ref="A157" ca="1">INDEX('[1]SAP Customer Data '!$A:$AC,MATCH(بيانات_العملاء4[[#This Row],[رمز شريك الأعمال]],'[1]SAP Customer Data '!$B:$B,0),CELL("col",[1]!Table_Customer_Data[[#Headers],[GroupName]]))</f>
        <v>#REF!</v>
      </c>
      <c r="B157" s="19" t="s">
        <v>329</v>
      </c>
      <c r="C157" s="51" t="s">
        <v>362</v>
      </c>
      <c r="D157" s="20" t="e" cm="1">
        <f t="array" aca="1" ref="D157" ca="1">INDEX('[1]SAP Customer Data '!$A:$AC,MATCH(بيانات_العملاء4[[#This Row],[رمز شريك الأعمال]],'[1]SAP Customer Data '!$B:$B,0),CELL("col",[1]!Table_Customer_Data[[#Headers],[CardName]]))</f>
        <v>#REF!</v>
      </c>
      <c r="E157" s="20" t="e">
        <f ca="1">IF(بيانات_العملاء4[[#This Row],[حد الائتمان على SAP]]&gt;0,"آجل","نقدى")</f>
        <v>#REF!</v>
      </c>
      <c r="F157" s="20" t="s">
        <v>330</v>
      </c>
      <c r="G157" s="20" t="s">
        <v>53</v>
      </c>
      <c r="H157" s="20" t="s">
        <v>54</v>
      </c>
      <c r="I157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7" s="20" t="s">
        <v>54</v>
      </c>
      <c r="K157" s="21">
        <v>45225</v>
      </c>
      <c r="L157" s="20" t="s">
        <v>55</v>
      </c>
      <c r="M157" s="20" t="str">
        <f ca="1">IF(AND(بيانات_العملاء4[[#This Row],[السجل التجارى]]="موجود",TODAY()+'[1]Other Data'!$B$23&lt;K157,بيانات_العملاء4[[#This Row],[مطابقة اسم العميل بالاسم بالسجل التجارى]]="مطابق"), "سارى", "يجب اعادة طلبه")</f>
        <v>سارى</v>
      </c>
      <c r="N157" s="22" t="s">
        <v>54</v>
      </c>
      <c r="O157" s="22" t="e" cm="1">
        <f t="array" aca="1" ref="O157" ca="1">INDEX('[1]SAP Customer Data '!A:Z,MATCH(بيانات_العملاء4[[#This Row],[رمز شريك الأعمال]],'[1]SAP Customer Data '!B:B,0),CELL("col",[1]!Table_Customer_Data[[#Headers],[LicTradNum]]))</f>
        <v>#REF!</v>
      </c>
      <c r="P157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7" s="20" t="s">
        <v>56</v>
      </c>
      <c r="R157" s="21"/>
      <c r="S157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7" s="20" t="s">
        <v>54</v>
      </c>
      <c r="U157" s="23">
        <v>30000</v>
      </c>
      <c r="V157" s="17">
        <v>44950</v>
      </c>
      <c r="W157" s="17">
        <f>IF(بيانات_العملاء4[[#This Row],[تاريخ انشاء سند الامر او الاستثناء]]="","",بيانات_العملاء4[[#This Row],[تاريخ انشاء سند الامر او الاستثناء]]+365*3)</f>
        <v>46045</v>
      </c>
      <c r="X157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15000</v>
      </c>
      <c r="Y157" s="20" t="e" cm="1">
        <f t="array" aca="1" ref="Y157" ca="1">INDEX('[1]SAP Customer Data '!$A:$AC,MATCH(بيانات_العملاء4[[#This Row],[رمز شريك الأعمال]],'[1]SAP Customer Data '!$B:$B,0),CELL("col",[1]!Table_Customer_Data[[#Headers],[CreditLine]]))</f>
        <v>#REF!</v>
      </c>
      <c r="Z157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7" s="20" t="s">
        <v>55</v>
      </c>
      <c r="AB15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7" s="20" t="s">
        <v>54</v>
      </c>
      <c r="AD157" s="17">
        <v>45590</v>
      </c>
      <c r="AE157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57" s="20" t="s">
        <v>54</v>
      </c>
      <c r="AG157" s="17">
        <v>45590</v>
      </c>
      <c r="AH157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57" s="20" t="s">
        <v>56</v>
      </c>
      <c r="AJ157" s="20"/>
      <c r="AK157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7" s="20" t="s">
        <v>56</v>
      </c>
      <c r="AM157" s="21"/>
      <c r="AN157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7" s="20" t="s">
        <v>56</v>
      </c>
      <c r="AP157" s="17"/>
      <c r="AQ157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7" s="20" t="s">
        <v>56</v>
      </c>
      <c r="AS157" s="20"/>
      <c r="AT157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7" s="17" t="e" cm="1">
        <f t="array" aca="1" ref="AU157" ca="1">INDEX('[1]SAP Customer Data '!A:Z,MATCH(بيانات_العملاء4[[#This Row],[رمز شريك الأعمال]],'[1]SAP Customer Data '!B:B,0),CELL("col",[1]!Table_Customer_Data[[#Headers],[CreateDate]]))</f>
        <v>#REF!</v>
      </c>
      <c r="AV157" s="20"/>
      <c r="AW157" s="17" t="s">
        <v>117</v>
      </c>
      <c r="AX157" s="20" t="s">
        <v>77</v>
      </c>
      <c r="AY157" s="20"/>
    </row>
    <row r="158" spans="1:51" s="25" customFormat="1" x14ac:dyDescent="0.25">
      <c r="A158" s="18" t="e" cm="1">
        <f t="array" aca="1" ref="A158" ca="1">INDEX('[1]SAP Customer Data '!$A:$AC,MATCH(بيانات_العملاء4[[#This Row],[رمز شريك الأعمال]],'[1]SAP Customer Data '!$B:$B,0),CELL("col",[1]!Table_Customer_Data[[#Headers],[GroupName]]))</f>
        <v>#REF!</v>
      </c>
      <c r="B158" s="19" t="s">
        <v>331</v>
      </c>
      <c r="C158" s="51" t="s">
        <v>362</v>
      </c>
      <c r="D158" s="20" t="e" cm="1">
        <f t="array" aca="1" ref="D158" ca="1">INDEX('[1]SAP Customer Data '!$A:$AC,MATCH(بيانات_العملاء4[[#This Row],[رمز شريك الأعمال]],'[1]SAP Customer Data '!$B:$B,0),CELL("col",[1]!Table_Customer_Data[[#Headers],[CardName]]))</f>
        <v>#REF!</v>
      </c>
      <c r="E158" s="20" t="e">
        <f ca="1">IF(بيانات_العملاء4[[#This Row],[حد الائتمان على SAP]]&gt;0,"آجل","نقدى")</f>
        <v>#REF!</v>
      </c>
      <c r="F158" s="20" t="s">
        <v>332</v>
      </c>
      <c r="G158" s="20" t="s">
        <v>53</v>
      </c>
      <c r="H158" s="20" t="s">
        <v>54</v>
      </c>
      <c r="I158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58" s="20" t="s">
        <v>54</v>
      </c>
      <c r="K158" s="21">
        <v>45141</v>
      </c>
      <c r="L158" s="20" t="s">
        <v>55</v>
      </c>
      <c r="M158" s="20" t="str">
        <f ca="1">IF(AND(بيانات_العملاء4[[#This Row],[السجل التجارى]]="موجود",TODAY()+'[1]Other Data'!$B$23&lt;K158,بيانات_العملاء4[[#This Row],[مطابقة اسم العميل بالاسم بالسجل التجارى]]="مطابق"), "سارى", "يجب اعادة طلبه")</f>
        <v>يجب اعادة طلبه</v>
      </c>
      <c r="N158" s="22" t="s">
        <v>54</v>
      </c>
      <c r="O158" s="22" t="e" cm="1">
        <f t="array" aca="1" ref="O158" ca="1">INDEX('[1]SAP Customer Data '!A:Z,MATCH(بيانات_العملاء4[[#This Row],[رمز شريك الأعمال]],'[1]SAP Customer Data '!B:B,0),CELL("col",[1]!Table_Customer_Data[[#Headers],[LicTradNum]]))</f>
        <v>#REF!</v>
      </c>
      <c r="P158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8" s="20" t="s">
        <v>56</v>
      </c>
      <c r="R158" s="21"/>
      <c r="S158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8" s="20" t="s">
        <v>54</v>
      </c>
      <c r="U158" s="23">
        <v>15000</v>
      </c>
      <c r="V158" s="17">
        <v>44978</v>
      </c>
      <c r="W158" s="17">
        <f>IF(بيانات_العملاء4[[#This Row],[تاريخ انشاء سند الامر او الاستثناء]]="","",بيانات_العملاء4[[#This Row],[تاريخ انشاء سند الامر او الاستثناء]]+365*3)</f>
        <v>46073</v>
      </c>
      <c r="X158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7500</v>
      </c>
      <c r="Y158" s="20" t="e" cm="1">
        <f t="array" aca="1" ref="Y158" ca="1">INDEX('[1]SAP Customer Data '!$A:$AC,MATCH(بيانات_العملاء4[[#This Row],[رمز شريك الأعمال]],'[1]SAP Customer Data '!$B:$B,0),CELL("col",[1]!Table_Customer_Data[[#Headers],[CreditLine]]))</f>
        <v>#REF!</v>
      </c>
      <c r="Z158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8" s="20" t="s">
        <v>55</v>
      </c>
      <c r="AB15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8" s="20" t="s">
        <v>54</v>
      </c>
      <c r="AD158" s="17">
        <v>46535</v>
      </c>
      <c r="AE158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58" s="20" t="s">
        <v>54</v>
      </c>
      <c r="AG158" s="17">
        <v>46535</v>
      </c>
      <c r="AH158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58" s="20" t="s">
        <v>56</v>
      </c>
      <c r="AJ158" s="20"/>
      <c r="AK158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8" s="20" t="s">
        <v>56</v>
      </c>
      <c r="AM158" s="21"/>
      <c r="AN158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8" s="20" t="s">
        <v>54</v>
      </c>
      <c r="AP158" s="17">
        <v>45124</v>
      </c>
      <c r="AQ158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8" s="20" t="s">
        <v>56</v>
      </c>
      <c r="AS158" s="20"/>
      <c r="AT158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8" s="17" t="e" cm="1">
        <f t="array" aca="1" ref="AU158" ca="1">INDEX('[1]SAP Customer Data '!A:Z,MATCH(بيانات_العملاء4[[#This Row],[رمز شريك الأعمال]],'[1]SAP Customer Data '!B:B,0),CELL("col",[1]!Table_Customer_Data[[#Headers],[CreateDate]]))</f>
        <v>#REF!</v>
      </c>
      <c r="AV158" s="20"/>
      <c r="AW158" s="17" t="s">
        <v>117</v>
      </c>
      <c r="AX158" s="20" t="s">
        <v>77</v>
      </c>
      <c r="AY158" s="20"/>
    </row>
    <row r="159" spans="1:51" x14ac:dyDescent="0.25">
      <c r="A159" s="4" t="e" cm="1">
        <f t="array" aca="1" ref="A159" ca="1">INDEX('[1]SAP Customer Data '!$A:$AC,MATCH(بيانات_العملاء4[[#This Row],[رمز شريك الأعمال]],'[1]SAP Customer Data '!$B:$B,0),CELL("col",[1]!Table_Customer_Data[[#Headers],[GroupName]]))</f>
        <v>#REF!</v>
      </c>
      <c r="B159" s="16" t="s">
        <v>333</v>
      </c>
      <c r="C159" s="51" t="s">
        <v>362</v>
      </c>
      <c r="D159" s="6" t="e" cm="1">
        <f t="array" aca="1" ref="D159" ca="1">INDEX('[1]SAP Customer Data '!$A:$AC,MATCH(بيانات_العملاء4[[#This Row],[رمز شريك الأعمال]],'[1]SAP Customer Data '!$B:$B,0),CELL("col",[1]!Table_Customer_Data[[#Headers],[CardName]]))</f>
        <v>#REF!</v>
      </c>
      <c r="E159" s="6" t="e">
        <f ca="1">IF(بيانات_العملاء4[[#This Row],[حد الائتمان على SAP]]&gt;0,"آجل","نقدى")</f>
        <v>#REF!</v>
      </c>
      <c r="F159" s="6"/>
      <c r="G159" s="6" t="s">
        <v>64</v>
      </c>
      <c r="H159" s="6" t="s">
        <v>188</v>
      </c>
      <c r="I159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59" s="6" t="s">
        <v>54</v>
      </c>
      <c r="K159" s="7">
        <v>45306</v>
      </c>
      <c r="L159" s="6" t="s">
        <v>55</v>
      </c>
      <c r="M159" s="6" t="str">
        <f ca="1">IF(AND(بيانات_العملاء4[[#This Row],[السجل التجارى]]="موجود",TODAY()+'[1]Other Data'!$B$23&lt;K159,بيانات_العملاء4[[#This Row],[مطابقة اسم العميل بالاسم بالسجل التجارى]]="مطابق"), "سارى", "يجب اعادة طلبه")</f>
        <v>سارى</v>
      </c>
      <c r="N159" s="9" t="s">
        <v>54</v>
      </c>
      <c r="O159" s="9" t="e" cm="1">
        <f t="array" aca="1" ref="O159" ca="1">INDEX('[1]SAP Customer Data '!A:Z,MATCH(بيانات_العملاء4[[#This Row],[رمز شريك الأعمال]],'[1]SAP Customer Data '!B:B,0),CELL("col",[1]!Table_Customer_Data[[#Headers],[LicTradNum]]))</f>
        <v>#REF!</v>
      </c>
      <c r="P15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59" s="6" t="s">
        <v>54</v>
      </c>
      <c r="R159" s="7">
        <v>45026</v>
      </c>
      <c r="S159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59" s="6" t="s">
        <v>91</v>
      </c>
      <c r="U159" s="13"/>
      <c r="V159" s="11"/>
      <c r="W159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5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59" s="6" t="e" cm="1">
        <f t="array" aca="1" ref="Y159" ca="1">INDEX('[1]SAP Customer Data '!$A:$AC,MATCH(بيانات_العملاء4[[#This Row],[رمز شريك الأعمال]],'[1]SAP Customer Data '!$B:$B,0),CELL("col",[1]!Table_Customer_Data[[#Headers],[CreditLine]]))</f>
        <v>#REF!</v>
      </c>
      <c r="Z15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59" s="6"/>
      <c r="AB15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59" s="6" t="s">
        <v>56</v>
      </c>
      <c r="AD159" s="6"/>
      <c r="AE159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59" s="6" t="s">
        <v>56</v>
      </c>
      <c r="AG159" s="6"/>
      <c r="AH15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59" s="6" t="s">
        <v>56</v>
      </c>
      <c r="AJ159" s="6"/>
      <c r="AK15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59" s="6" t="s">
        <v>56</v>
      </c>
      <c r="AM159" s="7"/>
      <c r="AN159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59" s="6" t="s">
        <v>54</v>
      </c>
      <c r="AP159" s="11"/>
      <c r="AQ15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59" s="6" t="s">
        <v>56</v>
      </c>
      <c r="AS159" s="6"/>
      <c r="AT15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59" s="11" t="e" cm="1">
        <f t="array" aca="1" ref="AU159" ca="1">INDEX('[1]SAP Customer Data '!A:Z,MATCH(بيانات_العملاء4[[#This Row],[رمز شريك الأعمال]],'[1]SAP Customer Data '!B:B,0),CELL("col",[1]!Table_Customer_Data[[#Headers],[CreateDate]]))</f>
        <v>#REF!</v>
      </c>
      <c r="AV159" s="6"/>
      <c r="AW159" s="17" t="s">
        <v>236</v>
      </c>
      <c r="AX159" s="6" t="s">
        <v>77</v>
      </c>
      <c r="AY159" s="6"/>
    </row>
    <row r="160" spans="1:51" x14ac:dyDescent="0.25">
      <c r="A160" s="4" t="e" cm="1">
        <f t="array" aca="1" ref="A160" ca="1">INDEX('[1]SAP Customer Data '!$A:$AC,MATCH(بيانات_العملاء4[[#This Row],[رمز شريك الأعمال]],'[1]SAP Customer Data '!$B:$B,0),CELL("col",[1]!Table_Customer_Data[[#Headers],[GroupName]]))</f>
        <v>#REF!</v>
      </c>
      <c r="B160" s="16" t="s">
        <v>334</v>
      </c>
      <c r="C160" s="51" t="s">
        <v>362</v>
      </c>
      <c r="D160" s="6" t="e" cm="1">
        <f t="array" aca="1" ref="D160" ca="1">INDEX('[1]SAP Customer Data '!$A:$AC,MATCH(بيانات_العملاء4[[#This Row],[رمز شريك الأعمال]],'[1]SAP Customer Data '!$B:$B,0),CELL("col",[1]!Table_Customer_Data[[#Headers],[CardName]]))</f>
        <v>#REF!</v>
      </c>
      <c r="E160" s="6" t="e">
        <f ca="1">IF(بيانات_العملاء4[[#This Row],[حد الائتمان على SAP]]&gt;0,"آجل","نقدى")</f>
        <v>#REF!</v>
      </c>
      <c r="F160" s="6"/>
      <c r="G160" s="6" t="s">
        <v>107</v>
      </c>
      <c r="H160" s="6" t="s">
        <v>54</v>
      </c>
      <c r="I16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60" s="6" t="s">
        <v>54</v>
      </c>
      <c r="K160" s="7">
        <v>45050</v>
      </c>
      <c r="L160" s="6" t="s">
        <v>55</v>
      </c>
      <c r="M160" s="6" t="str">
        <f ca="1">IF(AND(بيانات_العملاء4[[#This Row],[السجل التجارى]]="موجود",TODAY()+'[1]Other Data'!$B$23&lt;K160,بيانات_العملاء4[[#This Row],[مطابقة اسم العميل بالاسم بالسجل التجارى]]="مطابق"), "سارى", "يجب اعادة طلبه")</f>
        <v>يجب اعادة طلبه</v>
      </c>
      <c r="N160" s="9" t="s">
        <v>54</v>
      </c>
      <c r="O160" s="9" t="e" cm="1">
        <f t="array" aca="1" ref="O160" ca="1">INDEX('[1]SAP Customer Data '!A:Z,MATCH(بيانات_العملاء4[[#This Row],[رمز شريك الأعمال]],'[1]SAP Customer Data '!B:B,0),CELL("col",[1]!Table_Customer_Data[[#Headers],[LicTradNum]]))</f>
        <v>#REF!</v>
      </c>
      <c r="P160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0" s="6" t="s">
        <v>54</v>
      </c>
      <c r="R160" s="7">
        <v>44861</v>
      </c>
      <c r="S160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0" s="6" t="s">
        <v>54</v>
      </c>
      <c r="U160" s="13">
        <v>100000</v>
      </c>
      <c r="V160" s="11"/>
      <c r="W160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50000</v>
      </c>
      <c r="Y160" s="6" t="e" cm="1">
        <f t="array" aca="1" ref="Y160" ca="1">INDEX('[1]SAP Customer Data '!$A:$AC,MATCH(بيانات_العملاء4[[#This Row],[رمز شريك الأعمال]],'[1]SAP Customer Data '!$B:$B,0),CELL("col",[1]!Table_Customer_Data[[#Headers],[CreditLine]]))</f>
        <v>#REF!</v>
      </c>
      <c r="Z160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0" s="6" t="s">
        <v>55</v>
      </c>
      <c r="AB16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0" s="6" t="s">
        <v>56</v>
      </c>
      <c r="AD160" s="6"/>
      <c r="AE160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0" s="6" t="s">
        <v>54</v>
      </c>
      <c r="AG160" s="11">
        <v>50834</v>
      </c>
      <c r="AH160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سارى</v>
      </c>
      <c r="AI160" s="6" t="s">
        <v>56</v>
      </c>
      <c r="AJ160" s="6"/>
      <c r="AK160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0" s="6" t="s">
        <v>56</v>
      </c>
      <c r="AM160" s="7"/>
      <c r="AN160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0" s="6" t="s">
        <v>54</v>
      </c>
      <c r="AP160" s="11">
        <v>44882</v>
      </c>
      <c r="AQ160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0" s="6" t="s">
        <v>56</v>
      </c>
      <c r="AS160" s="6"/>
      <c r="AT160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0" s="11" t="e" cm="1">
        <f t="array" aca="1" ref="AU160" ca="1">INDEX('[1]SAP Customer Data '!A:Z,MATCH(بيانات_العملاء4[[#This Row],[رمز شريك الأعمال]],'[1]SAP Customer Data '!B:B,0),CELL("col",[1]!Table_Customer_Data[[#Headers],[CreateDate]]))</f>
        <v>#REF!</v>
      </c>
      <c r="AV160" s="6"/>
      <c r="AW160" s="11"/>
      <c r="AX160" s="6" t="s">
        <v>77</v>
      </c>
      <c r="AY160" s="6"/>
    </row>
    <row r="161" spans="1:51" x14ac:dyDescent="0.25">
      <c r="A161" s="4" t="e" cm="1">
        <f t="array" aca="1" ref="A161" ca="1">INDEX('[1]SAP Customer Data '!$A:$AC,MATCH(بيانات_العملاء4[[#This Row],[رمز شريك الأعمال]],'[1]SAP Customer Data '!$B:$B,0),CELL("col",[1]!Table_Customer_Data[[#Headers],[GroupName]]))</f>
        <v>#REF!</v>
      </c>
      <c r="B161" s="16" t="s">
        <v>335</v>
      </c>
      <c r="C161" s="51" t="s">
        <v>362</v>
      </c>
      <c r="D161" s="6" t="e" cm="1">
        <f t="array" aca="1" ref="D161" ca="1">INDEX('[1]SAP Customer Data '!$A:$AC,MATCH(بيانات_العملاء4[[#This Row],[رمز شريك الأعمال]],'[1]SAP Customer Data '!$B:$B,0),CELL("col",[1]!Table_Customer_Data[[#Headers],[CardName]]))</f>
        <v>#REF!</v>
      </c>
      <c r="E161" s="6" t="e">
        <f ca="1">IF(بيانات_العملاء4[[#This Row],[حد الائتمان على SAP]]&gt;0,"آجل","نقدى")</f>
        <v>#REF!</v>
      </c>
      <c r="F161" s="38"/>
      <c r="G161" s="6" t="s">
        <v>100</v>
      </c>
      <c r="H161" s="6" t="s">
        <v>56</v>
      </c>
      <c r="I161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1" s="6" t="s">
        <v>54</v>
      </c>
      <c r="K161" s="7">
        <v>45001</v>
      </c>
      <c r="L161" s="6" t="s">
        <v>55</v>
      </c>
      <c r="M161" s="6" t="str">
        <f ca="1">IF(AND(بيانات_العملاء4[[#This Row],[السجل التجارى]]="موجود",TODAY()+'[1]Other Data'!$B$23&lt;K161,بيانات_العملاء4[[#This Row],[مطابقة اسم العميل بالاسم بالسجل التجارى]]="مطابق"), "سارى", "يجب اعادة طلبه")</f>
        <v>يجب اعادة طلبه</v>
      </c>
      <c r="N161" s="9" t="s">
        <v>54</v>
      </c>
      <c r="O161" s="9" t="e" cm="1">
        <f t="array" aca="1" ref="O161" ca="1">INDEX('[1]SAP Customer Data '!A:Z,MATCH(بيانات_العملاء4[[#This Row],[رمز شريك الأعمال]],'[1]SAP Customer Data '!B:B,0),CELL("col",[1]!Table_Customer_Data[[#Headers],[LicTradNum]]))</f>
        <v>#REF!</v>
      </c>
      <c r="P161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1" s="6" t="s">
        <v>56</v>
      </c>
      <c r="R161" s="7"/>
      <c r="S161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1" s="6" t="s">
        <v>91</v>
      </c>
      <c r="U161" s="13"/>
      <c r="V161" s="11"/>
      <c r="W161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1" s="6" t="e" cm="1">
        <f t="array" aca="1" ref="Y161" ca="1">INDEX('[1]SAP Customer Data '!$A:$AC,MATCH(بيانات_العملاء4[[#This Row],[رمز شريك الأعمال]],'[1]SAP Customer Data '!$B:$B,0),CELL("col",[1]!Table_Customer_Data[[#Headers],[CreditLine]]))</f>
        <v>#REF!</v>
      </c>
      <c r="Z161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1" s="6"/>
      <c r="AB16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1" s="6" t="s">
        <v>56</v>
      </c>
      <c r="AD161" s="6"/>
      <c r="AE161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1" s="6" t="s">
        <v>56</v>
      </c>
      <c r="AG161" s="6"/>
      <c r="AH161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1" s="6" t="s">
        <v>56</v>
      </c>
      <c r="AJ161" s="6"/>
      <c r="AK161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1" s="6" t="s">
        <v>56</v>
      </c>
      <c r="AM161" s="7"/>
      <c r="AN161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1" s="6" t="s">
        <v>54</v>
      </c>
      <c r="AP161" s="11">
        <v>44850</v>
      </c>
      <c r="AQ161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1" s="6" t="s">
        <v>56</v>
      </c>
      <c r="AS161" s="6"/>
      <c r="AT161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1" s="11" t="e" cm="1">
        <f t="array" aca="1" ref="AU161" ca="1">INDEX('[1]SAP Customer Data '!A:Z,MATCH(بيانات_العملاء4[[#This Row],[رمز شريك الأعمال]],'[1]SAP Customer Data '!B:B,0),CELL("col",[1]!Table_Customer_Data[[#Headers],[CreateDate]]))</f>
        <v>#REF!</v>
      </c>
      <c r="AV161" s="6"/>
      <c r="AW161" s="11"/>
      <c r="AX161" s="6" t="s">
        <v>77</v>
      </c>
      <c r="AY161" s="6"/>
    </row>
    <row r="162" spans="1:51" x14ac:dyDescent="0.25">
      <c r="A162" s="4" t="e" cm="1">
        <f t="array" aca="1" ref="A162" ca="1">INDEX('[1]SAP Customer Data '!$A:$AC,MATCH(بيانات_العملاء4[[#This Row],[رمز شريك الأعمال]],'[1]SAP Customer Data '!$B:$B,0),CELL("col",[1]!Table_Customer_Data[[#Headers],[GroupName]]))</f>
        <v>#REF!</v>
      </c>
      <c r="B162" s="16" t="s">
        <v>336</v>
      </c>
      <c r="C162" s="51" t="s">
        <v>362</v>
      </c>
      <c r="D162" s="6" t="e" cm="1">
        <f t="array" aca="1" ref="D162" ca="1">INDEX('[1]SAP Customer Data '!$A:$AC,MATCH(بيانات_العملاء4[[#This Row],[رمز شريك الأعمال]],'[1]SAP Customer Data '!$B:$B,0),CELL("col",[1]!Table_Customer_Data[[#Headers],[CardName]]))</f>
        <v>#REF!</v>
      </c>
      <c r="E162" s="6" t="e">
        <f ca="1">IF(بيانات_العملاء4[[#This Row],[حد الائتمان على SAP]]&gt;0,"آجل","نقدى")</f>
        <v>#REF!</v>
      </c>
      <c r="F162" s="6"/>
      <c r="G162" s="6" t="s">
        <v>64</v>
      </c>
      <c r="H162" s="6" t="s">
        <v>56</v>
      </c>
      <c r="I162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2" s="6" t="s">
        <v>54</v>
      </c>
      <c r="K162" s="7">
        <v>44476</v>
      </c>
      <c r="L162" s="6" t="s">
        <v>55</v>
      </c>
      <c r="M162" s="6" t="str">
        <f ca="1">IF(AND(بيانات_العملاء4[[#This Row],[السجل التجارى]]="موجود",TODAY()+'[1]Other Data'!$B$23&lt;K162,بيانات_العملاء4[[#This Row],[مطابقة اسم العميل بالاسم بالسجل التجارى]]="مطابق"), "سارى", "يجب اعادة طلبه")</f>
        <v>يجب اعادة طلبه</v>
      </c>
      <c r="N162" s="9" t="s">
        <v>54</v>
      </c>
      <c r="O162" s="9" t="e" cm="1">
        <f t="array" aca="1" ref="O162" ca="1">INDEX('[1]SAP Customer Data '!A:Z,MATCH(بيانات_العملاء4[[#This Row],[رمز شريك الأعمال]],'[1]SAP Customer Data '!B:B,0),CELL("col",[1]!Table_Customer_Data[[#Headers],[LicTradNum]]))</f>
        <v>#REF!</v>
      </c>
      <c r="P162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2" s="6" t="s">
        <v>56</v>
      </c>
      <c r="R162" s="7"/>
      <c r="S16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2" s="6" t="s">
        <v>91</v>
      </c>
      <c r="U162" s="13"/>
      <c r="V162" s="11"/>
      <c r="W162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2" s="6" t="e" cm="1">
        <f t="array" aca="1" ref="Y162" ca="1">INDEX('[1]SAP Customer Data '!$A:$AC,MATCH(بيانات_العملاء4[[#This Row],[رمز شريك الأعمال]],'[1]SAP Customer Data '!$B:$B,0),CELL("col",[1]!Table_Customer_Data[[#Headers],[CreditLine]]))</f>
        <v>#REF!</v>
      </c>
      <c r="Z162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2" s="6"/>
      <c r="AB162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2" s="6"/>
      <c r="AD162" s="6"/>
      <c r="AE16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2" s="6"/>
      <c r="AG162" s="6"/>
      <c r="AH16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2" s="6"/>
      <c r="AJ162" s="6"/>
      <c r="AK16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2" s="6"/>
      <c r="AM162" s="7"/>
      <c r="AN16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2" s="6" t="s">
        <v>54</v>
      </c>
      <c r="AP162" s="11"/>
      <c r="AQ16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2" s="6"/>
      <c r="AS162" s="6"/>
      <c r="AT16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2" s="11" t="e" cm="1">
        <f t="array" aca="1" ref="AU162" ca="1">INDEX('[1]SAP Customer Data '!A:Z,MATCH(بيانات_العملاء4[[#This Row],[رمز شريك الأعمال]],'[1]SAP Customer Data '!B:B,0),CELL("col",[1]!Table_Customer_Data[[#Headers],[CreateDate]]))</f>
        <v>#REF!</v>
      </c>
      <c r="AV162" s="6"/>
      <c r="AW162" s="11"/>
      <c r="AX162" s="6" t="s">
        <v>77</v>
      </c>
      <c r="AY162" s="6"/>
    </row>
    <row r="163" spans="1:51" s="25" customFormat="1" x14ac:dyDescent="0.25">
      <c r="A163" s="18" t="e" cm="1">
        <f t="array" aca="1" ref="A163" ca="1">INDEX('[1]SAP Customer Data '!$A:$AC,MATCH(بيانات_العملاء4[[#This Row],[رمز شريك الأعمال]],'[1]SAP Customer Data '!$B:$B,0),CELL("col",[1]!Table_Customer_Data[[#Headers],[GroupName]]))</f>
        <v>#REF!</v>
      </c>
      <c r="B163" s="19" t="s">
        <v>337</v>
      </c>
      <c r="C163" s="51" t="s">
        <v>362</v>
      </c>
      <c r="D163" s="20" t="e" cm="1">
        <f t="array" aca="1" ref="D163" ca="1">INDEX('[1]SAP Customer Data '!$A:$AC,MATCH(بيانات_العملاء4[[#This Row],[رمز شريك الأعمال]],'[1]SAP Customer Data '!$B:$B,0),CELL("col",[1]!Table_Customer_Data[[#Headers],[CardName]]))</f>
        <v>#REF!</v>
      </c>
      <c r="E163" s="20" t="e">
        <f ca="1">IF(بيانات_العملاء4[[#This Row],[حد الائتمان على SAP]]&gt;0,"آجل","نقدى")</f>
        <v>#REF!</v>
      </c>
      <c r="F163" s="20" t="s">
        <v>338</v>
      </c>
      <c r="G163" s="20" t="s">
        <v>53</v>
      </c>
      <c r="H163" s="20" t="s">
        <v>54</v>
      </c>
      <c r="I163" s="20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63" s="20" t="s">
        <v>54</v>
      </c>
      <c r="K163" s="21">
        <v>45907</v>
      </c>
      <c r="L163" s="20" t="s">
        <v>55</v>
      </c>
      <c r="M163" s="20" t="str">
        <f ca="1">IF(AND(بيانات_العملاء4[[#This Row],[السجل التجارى]]="موجود",TODAY()+'[1]Other Data'!$B$23&lt;K163,بيانات_العملاء4[[#This Row],[مطابقة اسم العميل بالاسم بالسجل التجارى]]="مطابق"), "سارى", "يجب اعادة طلبه")</f>
        <v>سارى</v>
      </c>
      <c r="N163" s="22" t="s">
        <v>54</v>
      </c>
      <c r="O163" s="22" t="e" cm="1">
        <f t="array" aca="1" ref="O163" ca="1">INDEX('[1]SAP Customer Data '!A:Z,MATCH(بيانات_العملاء4[[#This Row],[رمز شريك الأعمال]],'[1]SAP Customer Data '!B:B,0),CELL("col",[1]!Table_Customer_Data[[#Headers],[LicTradNum]]))</f>
        <v>#REF!</v>
      </c>
      <c r="P163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3" s="20" t="s">
        <v>54</v>
      </c>
      <c r="R163" s="21">
        <v>44935</v>
      </c>
      <c r="S163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3" s="20" t="s">
        <v>54</v>
      </c>
      <c r="U163" s="23">
        <v>25000</v>
      </c>
      <c r="V163" s="17"/>
      <c r="W163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3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12500</v>
      </c>
      <c r="Y163" s="20" t="e" cm="1">
        <f t="array" aca="1" ref="Y163" ca="1">INDEX('[1]SAP Customer Data '!$A:$AC,MATCH(بيانات_العملاء4[[#This Row],[رمز شريك الأعمال]],'[1]SAP Customer Data '!$B:$B,0),CELL("col",[1]!Table_Customer_Data[[#Headers],[CreditLine]]))</f>
        <v>#REF!</v>
      </c>
      <c r="Z163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3" s="20" t="s">
        <v>55</v>
      </c>
      <c r="AB163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3" s="20" t="s">
        <v>56</v>
      </c>
      <c r="AD163" s="20"/>
      <c r="AE163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3" s="20" t="s">
        <v>56</v>
      </c>
      <c r="AG163" s="20"/>
      <c r="AH163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3" s="20" t="s">
        <v>56</v>
      </c>
      <c r="AJ163" s="20"/>
      <c r="AK163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3" s="20"/>
      <c r="AM163" s="21"/>
      <c r="AN163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3" s="20" t="s">
        <v>56</v>
      </c>
      <c r="AP163" s="17"/>
      <c r="AQ163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3" s="20" t="s">
        <v>56</v>
      </c>
      <c r="AS163" s="20"/>
      <c r="AT163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3" s="17" t="e" cm="1">
        <f t="array" aca="1" ref="AU163" ca="1">INDEX('[1]SAP Customer Data '!A:Z,MATCH(بيانات_العملاء4[[#This Row],[رمز شريك الأعمال]],'[1]SAP Customer Data '!B:B,0),CELL("col",[1]!Table_Customer_Data[[#Headers],[CreateDate]]))</f>
        <v>#REF!</v>
      </c>
      <c r="AV163" s="20"/>
      <c r="AW163" s="17" t="s">
        <v>117</v>
      </c>
      <c r="AX163" s="20" t="s">
        <v>77</v>
      </c>
      <c r="AY163" s="20"/>
    </row>
    <row r="164" spans="1:51" x14ac:dyDescent="0.25">
      <c r="A164" s="4" t="e" cm="1">
        <f t="array" aca="1" ref="A164" ca="1">INDEX('[1]SAP Customer Data '!$A:$AC,MATCH(بيانات_العملاء4[[#This Row],[رمز شريك الأعمال]],'[1]SAP Customer Data '!$B:$B,0),CELL("col",[1]!Table_Customer_Data[[#Headers],[GroupName]]))</f>
        <v>#REF!</v>
      </c>
      <c r="B164" s="5" t="s">
        <v>339</v>
      </c>
      <c r="C164" s="51" t="s">
        <v>362</v>
      </c>
      <c r="D164" s="6" t="e" cm="1">
        <f t="array" aca="1" ref="D164" ca="1">INDEX('[1]SAP Customer Data '!$A:$AC,MATCH(بيانات_العملاء4[[#This Row],[رمز شريك الأعمال]],'[1]SAP Customer Data '!$B:$B,0),CELL("col",[1]!Table_Customer_Data[[#Headers],[CardName]]))</f>
        <v>#REF!</v>
      </c>
      <c r="E164" s="6" t="e">
        <f ca="1">IF(بيانات_العملاء4[[#This Row],[حد الائتمان على SAP]]&gt;0,"آجل","نقدى")</f>
        <v>#REF!</v>
      </c>
      <c r="F164" s="6" t="s">
        <v>340</v>
      </c>
      <c r="G164" s="6" t="s">
        <v>53</v>
      </c>
      <c r="H164" s="6" t="s">
        <v>54</v>
      </c>
      <c r="I164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64" s="6" t="s">
        <v>54</v>
      </c>
      <c r="K164" s="7">
        <v>45288</v>
      </c>
      <c r="L164" s="11" t="s">
        <v>55</v>
      </c>
      <c r="M164" s="6" t="str">
        <f ca="1">IF(AND(بيانات_العملاء4[[#This Row],[السجل التجارى]]="موجود",TODAY()+'[1]Other Data'!$B$23&lt;K164,بيانات_العملاء4[[#This Row],[مطابقة اسم العميل بالاسم بالسجل التجارى]]="مطابق"), "سارى", "يجب اعادة طلبه")</f>
        <v>سارى</v>
      </c>
      <c r="N164" s="9" t="s">
        <v>54</v>
      </c>
      <c r="O164" s="9" t="e" cm="1">
        <f t="array" aca="1" ref="O164" ca="1">INDEX('[1]SAP Customer Data '!A:Z,MATCH(بيانات_العملاء4[[#This Row],[رمز شريك الأعمال]],'[1]SAP Customer Data '!B:B,0),CELL("col",[1]!Table_Customer_Data[[#Headers],[LicTradNum]]))</f>
        <v>#REF!</v>
      </c>
      <c r="P164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4" s="6" t="s">
        <v>54</v>
      </c>
      <c r="R164" s="7">
        <v>45917</v>
      </c>
      <c r="S164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164" s="6" t="s">
        <v>91</v>
      </c>
      <c r="U164" s="13"/>
      <c r="V164" s="11"/>
      <c r="W164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4" s="6" t="e" cm="1">
        <f t="array" aca="1" ref="Y164" ca="1">INDEX('[1]SAP Customer Data '!$A:$AC,MATCH(بيانات_العملاء4[[#This Row],[رمز شريك الأعمال]],'[1]SAP Customer Data '!$B:$B,0),CELL("col",[1]!Table_Customer_Data[[#Headers],[CreditLine]]))</f>
        <v>#REF!</v>
      </c>
      <c r="Z16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4" s="35"/>
      <c r="AB164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4" s="36" t="s">
        <v>54</v>
      </c>
      <c r="AD164" s="11">
        <v>47394</v>
      </c>
      <c r="AE164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64" s="6" t="s">
        <v>56</v>
      </c>
      <c r="AG164" s="6"/>
      <c r="AH164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64" s="6" t="s">
        <v>56</v>
      </c>
      <c r="AJ164" s="6"/>
      <c r="AK16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64" s="6" t="s">
        <v>56</v>
      </c>
      <c r="AM164" s="15"/>
      <c r="AN164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4" s="6" t="s">
        <v>54</v>
      </c>
      <c r="AP164" s="11">
        <v>44708</v>
      </c>
      <c r="AQ164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4" s="6" t="s">
        <v>56</v>
      </c>
      <c r="AS164" s="6"/>
      <c r="AT164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64" s="11" t="e" cm="1">
        <f t="array" aca="1" ref="AU164" ca="1">INDEX('[1]SAP Customer Data '!A:Z,MATCH(بيانات_العملاء4[[#This Row],[رمز شريك الأعمال]],'[1]SAP Customer Data '!B:B,0),CELL("col",[1]!Table_Customer_Data[[#Headers],[CreateDate]]))</f>
        <v>#REF!</v>
      </c>
      <c r="AV164" s="39" t="s">
        <v>341</v>
      </c>
      <c r="AW164" s="11"/>
      <c r="AX164" s="6" t="s">
        <v>77</v>
      </c>
      <c r="AY164" s="6"/>
    </row>
    <row r="165" spans="1:51" s="29" customFormat="1" x14ac:dyDescent="0.25">
      <c r="A165" s="18" t="e" cm="1">
        <f t="array" aca="1" ref="A165" ca="1">INDEX('[1]SAP Customer Data '!$A:$AC,MATCH(بيانات_العملاء4[[#This Row],[رمز شريك الأعمال]],'[1]SAP Customer Data '!$B:$B,0),CELL("col",[1]!Table_Customer_Data[[#Headers],[GroupName]]))</f>
        <v>#REF!</v>
      </c>
      <c r="B165" s="40" t="s">
        <v>342</v>
      </c>
      <c r="C165" s="51" t="s">
        <v>362</v>
      </c>
      <c r="D165" s="20" t="e" cm="1">
        <f t="array" aca="1" ref="D165" ca="1">INDEX('[1]SAP Customer Data '!$A:$AC,MATCH(بيانات_العملاء4[[#This Row],[رمز شريك الأعمال]],'[1]SAP Customer Data '!$B:$B,0),CELL("col",[1]!Table_Customer_Data[[#Headers],[CardName]]))</f>
        <v>#REF!</v>
      </c>
      <c r="E165" s="20" t="e">
        <f ca="1">IF(بيانات_العملاء4[[#This Row],[حد الائتمان على SAP]]&gt;0,"آجل","نقدى")</f>
        <v>#REF!</v>
      </c>
      <c r="F165" s="20"/>
      <c r="G165" s="20" t="s">
        <v>107</v>
      </c>
      <c r="H165" s="20" t="s">
        <v>56</v>
      </c>
      <c r="I165" s="20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5" s="20" t="s">
        <v>54</v>
      </c>
      <c r="K165" s="21">
        <v>45384</v>
      </c>
      <c r="L165" s="20" t="s">
        <v>55</v>
      </c>
      <c r="M165" s="20" t="str">
        <f ca="1">IF(AND(بيانات_العملاء4[[#This Row],[السجل التجارى]]="موجود",TODAY()+'[1]Other Data'!$B$23&lt;K165,بيانات_العملاء4[[#This Row],[مطابقة اسم العميل بالاسم بالسجل التجارى]]="مطابق"), "سارى", "يجب اعادة طلبه")</f>
        <v>سارى</v>
      </c>
      <c r="N165" s="20" t="s">
        <v>56</v>
      </c>
      <c r="O165" s="22" t="e" cm="1">
        <f t="array" aca="1" ref="O165" ca="1">INDEX('[1]SAP Customer Data '!A:Z,MATCH(بيانات_العملاء4[[#This Row],[رمز شريك الأعمال]],'[1]SAP Customer Data '!B:B,0),CELL("col",[1]!Table_Customer_Data[[#Headers],[LicTradNum]]))</f>
        <v>#REF!</v>
      </c>
      <c r="P165" s="20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5" s="20" t="s">
        <v>56</v>
      </c>
      <c r="R165" s="21"/>
      <c r="S165" s="20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5" s="20" t="s">
        <v>56</v>
      </c>
      <c r="U165" s="23"/>
      <c r="V165" s="17"/>
      <c r="W165" s="17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5" s="24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5" s="20" t="e" cm="1">
        <f t="array" aca="1" ref="Y165" ca="1">INDEX('[1]SAP Customer Data '!$A:$AC,MATCH(بيانات_العملاء4[[#This Row],[رمز شريك الأعمال]],'[1]SAP Customer Data '!$B:$B,0),CELL("col",[1]!Table_Customer_Data[[#Headers],[CreditLine]]))</f>
        <v>#REF!</v>
      </c>
      <c r="Z165" s="20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5" s="20"/>
      <c r="AB165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5" s="20"/>
      <c r="AD165" s="20"/>
      <c r="AE165" s="20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5" s="20" t="s">
        <v>56</v>
      </c>
      <c r="AG165" s="20"/>
      <c r="AH165" s="20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5" s="20" t="s">
        <v>56</v>
      </c>
      <c r="AJ165" s="20"/>
      <c r="AK165" s="20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5" s="20"/>
      <c r="AM165" s="21"/>
      <c r="AN165" s="20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5" s="20" t="s">
        <v>56</v>
      </c>
      <c r="AP165" s="17"/>
      <c r="AQ165" s="20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5" s="20" t="s">
        <v>56</v>
      </c>
      <c r="AS165" s="20"/>
      <c r="AT165" s="20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5" s="17" t="e" cm="1">
        <f t="array" aca="1" ref="AU165" ca="1">INDEX('[1]SAP Customer Data '!A:Z,MATCH(بيانات_العملاء4[[#This Row],[رمز شريك الأعمال]],'[1]SAP Customer Data '!B:B,0),CELL("col",[1]!Table_Customer_Data[[#Headers],[CreateDate]]))</f>
        <v>#REF!</v>
      </c>
      <c r="AV165" s="20"/>
      <c r="AW165" s="31" t="s">
        <v>161</v>
      </c>
      <c r="AX165" s="20" t="s">
        <v>77</v>
      </c>
      <c r="AY165" s="20"/>
    </row>
    <row r="166" spans="1:51" x14ac:dyDescent="0.25">
      <c r="A166" s="4" t="e" cm="1">
        <f t="array" aca="1" ref="A166" ca="1">INDEX('[1]SAP Customer Data '!$A:$AC,MATCH(بيانات_العملاء4[[#This Row],[رمز شريك الأعمال]],'[1]SAP Customer Data '!$B:$B,0),CELL("col",[1]!Table_Customer_Data[[#Headers],[GroupName]]))</f>
        <v>#REF!</v>
      </c>
      <c r="B166" s="5" t="s">
        <v>343</v>
      </c>
      <c r="C166" s="51" t="s">
        <v>362</v>
      </c>
      <c r="D166" s="6" t="e" cm="1">
        <f t="array" aca="1" ref="D166" ca="1">INDEX('[1]SAP Customer Data '!$A:$AC,MATCH(بيانات_العملاء4[[#This Row],[رمز شريك الأعمال]],'[1]SAP Customer Data '!$B:$B,0),CELL("col",[1]!Table_Customer_Data[[#Headers],[CardName]]))</f>
        <v>#REF!</v>
      </c>
      <c r="E166" s="6" t="e">
        <f ca="1">IF(بيانات_العملاء4[[#This Row],[حد الائتمان على SAP]]&gt;0,"آجل","نقدى")</f>
        <v>#REF!</v>
      </c>
      <c r="F166" s="6" t="s">
        <v>344</v>
      </c>
      <c r="G166" s="6" t="s">
        <v>53</v>
      </c>
      <c r="H166" s="6" t="s">
        <v>56</v>
      </c>
      <c r="I166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6" s="6" t="s">
        <v>54</v>
      </c>
      <c r="K166" s="7">
        <v>45149</v>
      </c>
      <c r="L166" s="6" t="s">
        <v>55</v>
      </c>
      <c r="M166" s="6" t="str">
        <f ca="1">IF(AND(بيانات_العملاء4[[#This Row],[السجل التجارى]]="موجود",TODAY()+'[1]Other Data'!$B$23&lt;K166,بيانات_العملاء4[[#This Row],[مطابقة اسم العميل بالاسم بالسجل التجارى]]="مطابق"), "سارى", "يجب اعادة طلبه")</f>
        <v>يجب اعادة طلبه</v>
      </c>
      <c r="N166" s="9" t="s">
        <v>54</v>
      </c>
      <c r="O166" s="9" t="e" cm="1">
        <f t="array" aca="1" ref="O166" ca="1">INDEX('[1]SAP Customer Data '!A:Z,MATCH(بيانات_العملاء4[[#This Row],[رمز شريك الأعمال]],'[1]SAP Customer Data '!B:B,0),CELL("col",[1]!Table_Customer_Data[[#Headers],[LicTradNum]]))</f>
        <v>#REF!</v>
      </c>
      <c r="P166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6" s="6" t="s">
        <v>56</v>
      </c>
      <c r="R166" s="7"/>
      <c r="S166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66" s="6" t="s">
        <v>91</v>
      </c>
      <c r="U166" s="13"/>
      <c r="V166" s="11"/>
      <c r="W166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6" s="6" t="e" cm="1">
        <f t="array" aca="1" ref="Y166" ca="1">INDEX('[1]SAP Customer Data '!$A:$AC,MATCH(بيانات_العملاء4[[#This Row],[رمز شريك الأعمال]],'[1]SAP Customer Data '!$B:$B,0),CELL("col",[1]!Table_Customer_Data[[#Headers],[CreditLine]]))</f>
        <v>#REF!</v>
      </c>
      <c r="Z16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6" s="6"/>
      <c r="AB166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6" s="6" t="s">
        <v>56</v>
      </c>
      <c r="AD166" s="6"/>
      <c r="AE166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6" s="6" t="s">
        <v>56</v>
      </c>
      <c r="AG166" s="6"/>
      <c r="AH166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66" s="6" t="s">
        <v>56</v>
      </c>
      <c r="AJ166" s="6"/>
      <c r="AK16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66" s="6" t="s">
        <v>56</v>
      </c>
      <c r="AM166" s="7"/>
      <c r="AN16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6" s="6" t="s">
        <v>54</v>
      </c>
      <c r="AP166" s="11">
        <v>44709</v>
      </c>
      <c r="AQ166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6" s="6" t="s">
        <v>56</v>
      </c>
      <c r="AS166" s="6"/>
      <c r="AT166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66" s="11" t="e" cm="1">
        <f t="array" aca="1" ref="AU166" ca="1">INDEX('[1]SAP Customer Data '!A:Z,MATCH(بيانات_العملاء4[[#This Row],[رمز شريك الأعمال]],'[1]SAP Customer Data '!B:B,0),CELL("col",[1]!Table_Customer_Data[[#Headers],[CreateDate]]))</f>
        <v>#REF!</v>
      </c>
      <c r="AV166" s="6"/>
      <c r="AW166" s="11"/>
      <c r="AX166" s="6" t="s">
        <v>77</v>
      </c>
      <c r="AY166" s="6"/>
    </row>
    <row r="167" spans="1:51" x14ac:dyDescent="0.25">
      <c r="A167" s="4" t="e" cm="1">
        <f t="array" aca="1" ref="A167" ca="1">INDEX('[1]SAP Customer Data '!$A:$AC,MATCH(بيانات_العملاء4[[#This Row],[رمز شريك الأعمال]],'[1]SAP Customer Data '!$B:$B,0),CELL("col",[1]!Table_Customer_Data[[#Headers],[GroupName]]))</f>
        <v>#REF!</v>
      </c>
      <c r="B167" s="5" t="s">
        <v>345</v>
      </c>
      <c r="C167" s="51" t="s">
        <v>362</v>
      </c>
      <c r="D167" s="6" t="e" cm="1">
        <f t="array" aca="1" ref="D167" ca="1">INDEX('[1]SAP Customer Data '!$A:$AC,MATCH(بيانات_العملاء4[[#This Row],[رمز شريك الأعمال]],'[1]SAP Customer Data '!$B:$B,0),CELL("col",[1]!Table_Customer_Data[[#Headers],[CardName]]))</f>
        <v>#REF!</v>
      </c>
      <c r="E167" s="6" t="e">
        <f ca="1">IF(بيانات_العملاء4[[#This Row],[حد الائتمان على SAP]]&gt;0,"آجل","نقدى")</f>
        <v>#REF!</v>
      </c>
      <c r="F167" s="6"/>
      <c r="G167" s="6"/>
      <c r="H167" s="6"/>
      <c r="I167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7" s="6"/>
      <c r="K167" s="7"/>
      <c r="L167" s="11"/>
      <c r="M167" s="6" t="str">
        <f ca="1">IF(AND(بيانات_العملاء4[[#This Row],[السجل التجارى]]="موجود",TODAY()+'[1]Other Data'!$B$23&lt;K167,بيانات_العملاء4[[#This Row],[مطابقة اسم العميل بالاسم بالسجل التجارى]]="مطابق"), "سارى", "يجب اعادة طلبه")</f>
        <v>يجب اعادة طلبه</v>
      </c>
      <c r="N167" s="9"/>
      <c r="O167" s="9" t="e" cm="1">
        <f t="array" aca="1" ref="O167" ca="1">INDEX('[1]SAP Customer Data '!A:Z,MATCH(بيانات_العملاء4[[#This Row],[رمز شريك الأعمال]],'[1]SAP Customer Data '!B:B,0),CELL("col",[1]!Table_Customer_Data[[#Headers],[LicTradNum]]))</f>
        <v>#REF!</v>
      </c>
      <c r="P167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7" s="6"/>
      <c r="R167" s="7"/>
      <c r="S167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67" s="6" t="s">
        <v>91</v>
      </c>
      <c r="U167" s="13"/>
      <c r="V167" s="11"/>
      <c r="W167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7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7" s="6" t="e" cm="1">
        <f t="array" aca="1" ref="Y167" ca="1">INDEX('[1]SAP Customer Data '!$A:$AC,MATCH(بيانات_العملاء4[[#This Row],[رمز شريك الأعمال]],'[1]SAP Customer Data '!$B:$B,0),CELL("col",[1]!Table_Customer_Data[[#Headers],[CreditLine]]))</f>
        <v>#REF!</v>
      </c>
      <c r="Z167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7" s="35"/>
      <c r="AB167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7" s="36"/>
      <c r="AD167" s="6"/>
      <c r="AE167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7" s="6"/>
      <c r="AG167" s="6"/>
      <c r="AH167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67" s="6"/>
      <c r="AJ167" s="6"/>
      <c r="AK167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67" s="14"/>
      <c r="AM167" s="15"/>
      <c r="AN167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7" s="6"/>
      <c r="AP167" s="11"/>
      <c r="AQ167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7" s="6"/>
      <c r="AS167" s="6"/>
      <c r="AT167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67" s="11" t="e" cm="1">
        <f t="array" aca="1" ref="AU167" ca="1">INDEX('[1]SAP Customer Data '!A:Z,MATCH(بيانات_العملاء4[[#This Row],[رمز شريك الأعمال]],'[1]SAP Customer Data '!B:B,0),CELL("col",[1]!Table_Customer_Data[[#Headers],[CreateDate]]))</f>
        <v>#REF!</v>
      </c>
      <c r="AV167" s="11"/>
      <c r="AW167" s="11"/>
      <c r="AX167" s="6" t="s">
        <v>77</v>
      </c>
      <c r="AY167" s="6"/>
    </row>
    <row r="168" spans="1:51" x14ac:dyDescent="0.25">
      <c r="A168" s="4" t="e" cm="1">
        <f t="array" aca="1" ref="A168" ca="1">INDEX('[1]SAP Customer Data '!$A:$AC,MATCH(بيانات_العملاء4[[#This Row],[رمز شريك الأعمال]],'[1]SAP Customer Data '!$B:$B,0),CELL("col",[1]!Table_Customer_Data[[#Headers],[GroupName]]))</f>
        <v>#REF!</v>
      </c>
      <c r="B168" s="5" t="s">
        <v>346</v>
      </c>
      <c r="C168" s="51" t="s">
        <v>362</v>
      </c>
      <c r="D168" s="6" t="e" cm="1">
        <f t="array" aca="1" ref="D168" ca="1">INDEX('[1]SAP Customer Data '!$A:$AC,MATCH(بيانات_العملاء4[[#This Row],[رمز شريك الأعمال]],'[1]SAP Customer Data '!$B:$B,0),CELL("col",[1]!Table_Customer_Data[[#Headers],[CardName]]))</f>
        <v>#REF!</v>
      </c>
      <c r="E168" s="14" t="s">
        <v>91</v>
      </c>
      <c r="F168" s="6" t="s">
        <v>347</v>
      </c>
      <c r="G168" s="6" t="s">
        <v>53</v>
      </c>
      <c r="H168" s="6" t="s">
        <v>56</v>
      </c>
      <c r="I168" s="6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68" s="6" t="s">
        <v>54</v>
      </c>
      <c r="K168" s="7">
        <v>45127</v>
      </c>
      <c r="L168" s="11" t="s">
        <v>55</v>
      </c>
      <c r="M168" s="6" t="str">
        <f ca="1">IF(AND(بيانات_العملاء4[[#This Row],[السجل التجارى]]="موجود",TODAY()+'[1]Other Data'!$B$23&lt;K168,بيانات_العملاء4[[#This Row],[مطابقة اسم العميل بالاسم بالسجل التجارى]]="مطابق"), "سارى", "يجب اعادة طلبه")</f>
        <v>يجب اعادة طلبه</v>
      </c>
      <c r="N168" s="9" t="s">
        <v>54</v>
      </c>
      <c r="O168" s="9" t="e" cm="1">
        <f t="array" aca="1" ref="O168" ca="1">INDEX('[1]SAP Customer Data '!A:Z,MATCH(بيانات_العملاء4[[#This Row],[رمز شريك الأعمال]],'[1]SAP Customer Data '!B:B,0),CELL("col",[1]!Table_Customer_Data[[#Headers],[LicTradNum]]))</f>
        <v>#REF!</v>
      </c>
      <c r="P168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8" s="6" t="s">
        <v>56</v>
      </c>
      <c r="R168" s="7"/>
      <c r="S168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68" s="6" t="s">
        <v>91</v>
      </c>
      <c r="U168" s="13"/>
      <c r="V168" s="11"/>
      <c r="W168" s="11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68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68" s="6" t="e" cm="1">
        <f t="array" aca="1" ref="Y168" ca="1">INDEX('[1]SAP Customer Data '!$A:$AC,MATCH(بيانات_العملاء4[[#This Row],[رمز شريك الأعمال]],'[1]SAP Customer Data '!$B:$B,0),CELL("col",[1]!Table_Customer_Data[[#Headers],[CreditLine]]))</f>
        <v>#REF!</v>
      </c>
      <c r="Z168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8" s="35"/>
      <c r="AB168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8" s="36" t="s">
        <v>54</v>
      </c>
      <c r="AD168" s="11">
        <v>46991</v>
      </c>
      <c r="AE168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68" s="6" t="s">
        <v>56</v>
      </c>
      <c r="AG168" s="6"/>
      <c r="AH168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68" s="6" t="s">
        <v>56</v>
      </c>
      <c r="AJ168" s="6"/>
      <c r="AK168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68" s="6" t="s">
        <v>56</v>
      </c>
      <c r="AM168" s="15"/>
      <c r="AN168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8" s="6" t="s">
        <v>54</v>
      </c>
      <c r="AP168" s="11">
        <v>45117</v>
      </c>
      <c r="AQ168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8" s="6" t="s">
        <v>56</v>
      </c>
      <c r="AS168" s="6"/>
      <c r="AT168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68" s="11" t="e" cm="1">
        <f t="array" aca="1" ref="AU168" ca="1">INDEX('[1]SAP Customer Data '!A:Z,MATCH(بيانات_العملاء4[[#This Row],[رمز شريك الأعمال]],'[1]SAP Customer Data '!B:B,0),CELL("col",[1]!Table_Customer_Data[[#Headers],[CreateDate]]))</f>
        <v>#REF!</v>
      </c>
      <c r="AV168" s="11"/>
      <c r="AW168" s="11"/>
      <c r="AX168" s="6" t="s">
        <v>77</v>
      </c>
      <c r="AY168" s="6"/>
    </row>
    <row r="169" spans="1:51" x14ac:dyDescent="0.25">
      <c r="A169" s="4" t="e" cm="1">
        <f t="array" aca="1" ref="A169" ca="1">INDEX('[1]SAP Customer Data '!$A:$AC,MATCH(بيانات_العملاء4[[#This Row],[رمز شريك الأعمال]],'[1]SAP Customer Data '!$B:$B,0),CELL("col",[1]!Table_Customer_Data[[#Headers],[GroupName]]))</f>
        <v>#REF!</v>
      </c>
      <c r="B169" s="5" t="s">
        <v>348</v>
      </c>
      <c r="C169" s="51" t="s">
        <v>362</v>
      </c>
      <c r="D169" s="6" t="e" cm="1">
        <f t="array" aca="1" ref="D169" ca="1">INDEX('[1]SAP Customer Data '!$A:$AC,MATCH(بيانات_العملاء4[[#This Row],[رمز شريك الأعمال]],'[1]SAP Customer Data '!$B:$B,0),CELL("col",[1]!Table_Customer_Data[[#Headers],[CardName]]))</f>
        <v>#REF!</v>
      </c>
      <c r="E169" s="14" t="s">
        <v>157</v>
      </c>
      <c r="F169" s="6" t="s">
        <v>349</v>
      </c>
      <c r="G169" s="6" t="s">
        <v>53</v>
      </c>
      <c r="H169" s="6" t="s">
        <v>54</v>
      </c>
      <c r="I169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69" s="6" t="s">
        <v>54</v>
      </c>
      <c r="K169" s="7">
        <v>46858</v>
      </c>
      <c r="L169" s="11" t="s">
        <v>55</v>
      </c>
      <c r="M169" s="6" t="str">
        <f ca="1">IF(AND(بيانات_العملاء4[[#This Row],[السجل التجارى]]="موجود",TODAY()+'[1]Other Data'!$B$23&lt;K169,بيانات_العملاء4[[#This Row],[مطابقة اسم العميل بالاسم بالسجل التجارى]]="مطابق"), "سارى", "يجب اعادة طلبه")</f>
        <v>سارى</v>
      </c>
      <c r="N169" s="9" t="s">
        <v>54</v>
      </c>
      <c r="O169" s="9" t="e" cm="1">
        <f t="array" aca="1" ref="O169" ca="1">INDEX('[1]SAP Customer Data '!A:Z,MATCH(بيانات_العملاء4[[#This Row],[رمز شريك الأعمال]],'[1]SAP Customer Data '!B:B,0),CELL("col",[1]!Table_Customer_Data[[#Headers],[LicTradNum]]))</f>
        <v>#REF!</v>
      </c>
      <c r="P169" s="6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69" s="6" t="s">
        <v>54</v>
      </c>
      <c r="R169" s="7">
        <v>45465</v>
      </c>
      <c r="S169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سارى</v>
      </c>
      <c r="T169" s="6" t="s">
        <v>54</v>
      </c>
      <c r="U169" s="13">
        <v>10000</v>
      </c>
      <c r="V169" s="11">
        <v>45078</v>
      </c>
      <c r="W169" s="11">
        <f>IF(بيانات_العملاء4[[#This Row],[تاريخ انشاء سند الامر او الاستثناء]]="","",بيانات_العملاء4[[#This Row],[تاريخ انشاء سند الامر او الاستثناء]]+365*3)</f>
        <v>46173</v>
      </c>
      <c r="X169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5000</v>
      </c>
      <c r="Y169" s="41" t="e" cm="1">
        <f t="array" aca="1" ref="Y169" ca="1">INDEX('[1]SAP Customer Data '!$A:$AC,MATCH(بيانات_العملاء4[[#This Row],[رمز شريك الأعمال]],'[1]SAP Customer Data '!$B:$B,0),CELL("col",[1]!Table_Customer_Data[[#Headers],[CreditLine]]))</f>
        <v>#REF!</v>
      </c>
      <c r="Z169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69" s="35" t="s">
        <v>55</v>
      </c>
      <c r="AB169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69" s="6" t="s">
        <v>56</v>
      </c>
      <c r="AD169" s="6"/>
      <c r="AE169" s="6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69" s="6" t="s">
        <v>56</v>
      </c>
      <c r="AG169" s="6"/>
      <c r="AH169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69" s="6" t="s">
        <v>56</v>
      </c>
      <c r="AJ169" s="6"/>
      <c r="AK169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69" s="6" t="s">
        <v>56</v>
      </c>
      <c r="AM169" s="15"/>
      <c r="AN169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69" s="6" t="s">
        <v>54</v>
      </c>
      <c r="AP169" s="11">
        <v>43177</v>
      </c>
      <c r="AQ169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69" s="6" t="s">
        <v>56</v>
      </c>
      <c r="AS169" s="6"/>
      <c r="AT169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69" s="11" t="e" cm="1">
        <f t="array" aca="1" ref="AU169" ca="1">INDEX('[1]SAP Customer Data '!A:Z,MATCH(بيانات_العملاء4[[#This Row],[رمز شريك الأعمال]],'[1]SAP Customer Data '!B:B,0),CELL("col",[1]!Table_Customer_Data[[#Headers],[CreateDate]]))</f>
        <v>#REF!</v>
      </c>
      <c r="AV169" s="11" t="s">
        <v>350</v>
      </c>
      <c r="AW169" s="11"/>
      <c r="AX169" s="6" t="s">
        <v>77</v>
      </c>
      <c r="AY169" s="6"/>
    </row>
    <row r="170" spans="1:51" x14ac:dyDescent="0.25">
      <c r="A170" s="4" t="e" cm="1">
        <f t="array" aca="1" ref="A170" ca="1">INDEX('[1]SAP Customer Data '!$A:$AC,MATCH(بيانات_العملاء4[[#This Row],[رمز شريك الأعمال]],'[1]SAP Customer Data '!$B:$B,0),CELL("col",[1]!Table_Customer_Data[[#Headers],[GroupName]]))</f>
        <v>#REF!</v>
      </c>
      <c r="B170" s="42" t="s">
        <v>351</v>
      </c>
      <c r="C170" s="51" t="s">
        <v>362</v>
      </c>
      <c r="D170" s="6" t="e" cm="1">
        <f t="array" aca="1" ref="D170" ca="1">INDEX('[1]SAP Customer Data '!$A:$AC,MATCH(بيانات_العملاء4[[#This Row],[رمز شريك الأعمال]],'[1]SAP Customer Data '!$B:$B,0),CELL("col",[1]!Table_Customer_Data[[#Headers],[CardName]]))</f>
        <v>#REF!</v>
      </c>
      <c r="E170" s="6" t="e">
        <f ca="1">IF(بيانات_العملاء4[[#This Row],[حد الائتمان على SAP]]&gt;0,"آجل","نقدى")</f>
        <v>#REF!</v>
      </c>
      <c r="F170" s="14"/>
      <c r="G170" s="6" t="s">
        <v>64</v>
      </c>
      <c r="H170" s="14" t="s">
        <v>54</v>
      </c>
      <c r="I170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70" s="6" t="s">
        <v>54</v>
      </c>
      <c r="K170" s="15">
        <v>46033</v>
      </c>
      <c r="L170" s="6" t="s">
        <v>55</v>
      </c>
      <c r="M170" s="6" t="str">
        <f ca="1">IF(AND(بيانات_العملاء4[[#This Row],[السجل التجارى]]="موجود",TODAY()+'[1]Other Data'!$B$23&lt;K170,بيانات_العملاء4[[#This Row],[مطابقة اسم العميل بالاسم بالسجل التجارى]]="مطابق"), "سارى", "يجب اعادة طلبه")</f>
        <v>سارى</v>
      </c>
      <c r="N170" s="9" t="s">
        <v>54</v>
      </c>
      <c r="O170" s="9" t="e" cm="1">
        <f t="array" aca="1" ref="O170" ca="1">INDEX('[1]SAP Customer Data '!A:Z,MATCH(بيانات_العملاء4[[#This Row],[رمز شريك الأعمال]],'[1]SAP Customer Data '!B:B,0),CELL("col",[1]!Table_Customer_Data[[#Headers],[LicTradNum]]))</f>
        <v>#REF!</v>
      </c>
      <c r="P170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0" s="6" t="s">
        <v>54</v>
      </c>
      <c r="R170" s="7">
        <v>45313</v>
      </c>
      <c r="S170" s="14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70" s="6" t="s">
        <v>54</v>
      </c>
      <c r="U170" s="43">
        <v>75000</v>
      </c>
      <c r="V170" s="44">
        <v>44992</v>
      </c>
      <c r="W170" s="44">
        <f>IF(بيانات_العملاء4[[#This Row],[تاريخ انشاء سند الامر او الاستثناء]]="","",بيانات_العملاء4[[#This Row],[تاريخ انشاء سند الامر او الاستثناء]]+365*3)</f>
        <v>46087</v>
      </c>
      <c r="X170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37500</v>
      </c>
      <c r="Y170" s="6" t="e" cm="1">
        <f t="array" aca="1" ref="Y170" ca="1">INDEX('[1]SAP Customer Data '!$A:$AC,MATCH(بيانات_العملاء4[[#This Row],[رمز شريك الأعمال]],'[1]SAP Customer Data '!$B:$B,0),CELL("col",[1]!Table_Customer_Data[[#Headers],[CreditLine]]))</f>
        <v>#REF!</v>
      </c>
      <c r="Z170" s="14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0" s="14" t="s">
        <v>55</v>
      </c>
      <c r="AB170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0" s="14" t="s">
        <v>56</v>
      </c>
      <c r="AD170" s="14"/>
      <c r="AE170" s="14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0" s="14" t="s">
        <v>56</v>
      </c>
      <c r="AG170" s="14"/>
      <c r="AH170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70" s="14" t="s">
        <v>56</v>
      </c>
      <c r="AJ170" s="14"/>
      <c r="AK170" s="14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70" s="14"/>
      <c r="AM170" s="15"/>
      <c r="AN170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0" s="6" t="s">
        <v>54</v>
      </c>
      <c r="AP170" s="44">
        <v>45116</v>
      </c>
      <c r="AQ170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0" s="14"/>
      <c r="AS170" s="14"/>
      <c r="AT170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70" s="11" t="e" cm="1">
        <f t="array" aca="1" ref="AU170" ca="1">INDEX('[1]SAP Customer Data '!A:Z,MATCH(بيانات_العملاء4[[#This Row],[رمز شريك الأعمال]],'[1]SAP Customer Data '!B:B,0),CELL("col",[1]!Table_Customer_Data[[#Headers],[CreateDate]]))</f>
        <v>#REF!</v>
      </c>
      <c r="AV170" s="14"/>
      <c r="AW170" s="11"/>
      <c r="AX170" s="6" t="s">
        <v>77</v>
      </c>
      <c r="AY170" s="6"/>
    </row>
    <row r="171" spans="1:51" x14ac:dyDescent="0.25">
      <c r="A171" s="4" t="e" cm="1">
        <f t="array" aca="1" ref="A171" ca="1">INDEX('[1]SAP Customer Data '!$A:$AC,MATCH(بيانات_العملاء4[[#This Row],[رمز شريك الأعمال]],'[1]SAP Customer Data '!$B:$B,0),CELL("col",[1]!Table_Customer_Data[[#Headers],[GroupName]]))</f>
        <v>#REF!</v>
      </c>
      <c r="B171" s="45" t="s">
        <v>352</v>
      </c>
      <c r="C171" s="51" t="s">
        <v>362</v>
      </c>
      <c r="D171" s="6" t="e" cm="1">
        <f t="array" aca="1" ref="D171" ca="1">INDEX('[1]SAP Customer Data '!$A:$AC,MATCH(بيانات_العملاء4[[#This Row],[رمز شريك الأعمال]],'[1]SAP Customer Data '!$B:$B,0),CELL("col",[1]!Table_Customer_Data[[#Headers],[CardName]]))</f>
        <v>#REF!</v>
      </c>
      <c r="E171" s="6" t="e">
        <f ca="1">IF(بيانات_العملاء4[[#This Row],[حد الائتمان على SAP]]&gt;0,"آجل","نقدى")</f>
        <v>#REF!</v>
      </c>
      <c r="F171" s="14" t="s">
        <v>353</v>
      </c>
      <c r="G171" s="6" t="s">
        <v>53</v>
      </c>
      <c r="H171" s="14" t="s">
        <v>54</v>
      </c>
      <c r="I171" s="6" t="str">
        <f>IF(OR(بيانات_العملاء4[[#This Row],[طلب فتح حساب مصدق]]="موجود", بيانات_العملاء4[[#This Row],[طلب فتح حساب مصدق]]="مستثنى"), "سارى", "يجب اعادة طلبه")</f>
        <v>سارى</v>
      </c>
      <c r="J171" s="6" t="s">
        <v>54</v>
      </c>
      <c r="K171" s="15">
        <v>45347</v>
      </c>
      <c r="L171" s="6" t="s">
        <v>55</v>
      </c>
      <c r="M171" s="6" t="str">
        <f ca="1">IF(AND(بيانات_العملاء4[[#This Row],[السجل التجارى]]="موجود",TODAY()+'[1]Other Data'!$B$23&lt;K171,بيانات_العملاء4[[#This Row],[مطابقة اسم العميل بالاسم بالسجل التجارى]]="مطابق"), "سارى", "يجب اعادة طلبه")</f>
        <v>سارى</v>
      </c>
      <c r="N171" s="9" t="s">
        <v>54</v>
      </c>
      <c r="O171" s="9" t="e" cm="1">
        <f t="array" aca="1" ref="O171" ca="1">INDEX('[1]SAP Customer Data '!A:Z,MATCH(بيانات_العملاء4[[#This Row],[رمز شريك الأعمال]],'[1]SAP Customer Data '!B:B,0),CELL("col",[1]!Table_Customer_Data[[#Headers],[LicTradNum]]))</f>
        <v>#REF!</v>
      </c>
      <c r="P171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1" s="6" t="s">
        <v>56</v>
      </c>
      <c r="R171" s="7"/>
      <c r="S171" s="14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يجب اعادة طلبه</v>
      </c>
      <c r="T171" s="6" t="s">
        <v>91</v>
      </c>
      <c r="U171" s="43"/>
      <c r="V171" s="44"/>
      <c r="W171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1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1" s="6" t="e" cm="1">
        <f t="array" aca="1" ref="Y171" ca="1">INDEX('[1]SAP Customer Data '!$A:$AC,MATCH(بيانات_العملاء4[[#This Row],[رمز شريك الأعمال]],'[1]SAP Customer Data '!$B:$B,0),CELL("col",[1]!Table_Customer_Data[[#Headers],[CreditLine]]))</f>
        <v>#REF!</v>
      </c>
      <c r="Z171" s="14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1" s="14"/>
      <c r="AB171" s="6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1" s="14" t="s">
        <v>54</v>
      </c>
      <c r="AD171" s="44">
        <v>51118</v>
      </c>
      <c r="AE171" s="14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71" s="14" t="s">
        <v>56</v>
      </c>
      <c r="AG171" s="14"/>
      <c r="AH171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71" s="14" t="s">
        <v>56</v>
      </c>
      <c r="AJ171" s="14"/>
      <c r="AK171" s="14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71" s="14" t="s">
        <v>56</v>
      </c>
      <c r="AM171" s="15"/>
      <c r="AN171" s="14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1" s="14" t="s">
        <v>56</v>
      </c>
      <c r="AP171" s="44"/>
      <c r="AQ171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1" s="14" t="s">
        <v>56</v>
      </c>
      <c r="AS171" s="14"/>
      <c r="AT171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71" s="11" t="e" cm="1">
        <f t="array" aca="1" ref="AU171" ca="1">INDEX('[1]SAP Customer Data '!A:Z,MATCH(بيانات_العملاء4[[#This Row],[رمز شريك الأعمال]],'[1]SAP Customer Data '!B:B,0),CELL("col",[1]!Table_Customer_Data[[#Headers],[CreateDate]]))</f>
        <v>#REF!</v>
      </c>
      <c r="AV171" s="14"/>
      <c r="AW171" s="44"/>
      <c r="AX171" s="6" t="s">
        <v>77</v>
      </c>
      <c r="AY171" s="6"/>
    </row>
    <row r="172" spans="1:51" x14ac:dyDescent="0.25">
      <c r="A172" s="4" t="s">
        <v>74</v>
      </c>
      <c r="B172" s="5" t="s">
        <v>354</v>
      </c>
      <c r="C172" s="51" t="s">
        <v>362</v>
      </c>
      <c r="D172" s="14" t="e" cm="1">
        <f t="array" aca="1" ref="D172" ca="1">INDEX('[1]SAP Customer Data '!$A:$AC,MATCH(بيانات_العملاء4[[#This Row],[رمز شريك الأعمال]],'[1]SAP Customer Data '!$B:$B,0),CELL("col",[1]!Table_Customer_Data[[#Headers],[CardName]]))</f>
        <v>#REF!</v>
      </c>
      <c r="E172" s="6" t="e">
        <f ca="1">IF(بيانات_العملاء4[[#This Row],[حد الائتمان على SAP]]&gt;0,"آجل","نقدى")</f>
        <v>#REF!</v>
      </c>
      <c r="F172" s="14" t="s">
        <v>355</v>
      </c>
      <c r="G172" s="14" t="s">
        <v>53</v>
      </c>
      <c r="H172" s="14" t="s">
        <v>188</v>
      </c>
      <c r="I172" s="14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72" s="6" t="s">
        <v>54</v>
      </c>
      <c r="K172" s="15">
        <v>45072</v>
      </c>
      <c r="L172" s="6" t="s">
        <v>55</v>
      </c>
      <c r="M172" s="14" t="str">
        <f ca="1">IF(AND(بيانات_العملاء4[[#This Row],[السجل التجارى]]="موجود",TODAY()+'[1]Other Data'!$B$23&lt;K172,بيانات_العملاء4[[#This Row],[مطابقة اسم العميل بالاسم بالسجل التجارى]]="مطابق"), "سارى", "يجب اعادة طلبه")</f>
        <v>يجب اعادة طلبه</v>
      </c>
      <c r="N172" s="9" t="s">
        <v>56</v>
      </c>
      <c r="O172" s="46" t="e" cm="1">
        <f t="array" aca="1" ref="O172" ca="1">INDEX('[1]SAP Customer Data '!A:Z,MATCH(بيانات_العملاء4[[#This Row],[رمز شريك الأعمال]],'[1]SAP Customer Data '!B:B,0),CELL("col",[1]!Table_Customer_Data[[#Headers],[LicTradNum]]))</f>
        <v>#REF!</v>
      </c>
      <c r="P172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2" s="6" t="s">
        <v>54</v>
      </c>
      <c r="R172" s="7">
        <v>45242</v>
      </c>
      <c r="S172" s="6" t="str">
        <f ca="1">IF(AND(بيانات_العملاء4[[#This Row],[رخصة النشاط التجارى]]="موجود", بيانات_العملاء4[[#This Row],[تاريخ انتهاء رخصة النشاط التجارى]]&gt;TODAY()+'[1]Other Data'!$B$23),"سارى", "يجب اعادة طلبه")</f>
        <v>سارى</v>
      </c>
      <c r="T172" s="14" t="s">
        <v>91</v>
      </c>
      <c r="U172" s="47"/>
      <c r="V172" s="44"/>
      <c r="W172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2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2" s="6" t="e" cm="1">
        <f t="array" aca="1" ref="Y172" ca="1">INDEX('[1]SAP Customer Data '!$A:$AC,MATCH(بيانات_العملاء4[[#This Row],[رمز شريك الأعمال]],'[1]SAP Customer Data '!$B:$B,0),CELL("col",[1]!Table_Customer_Data[[#Headers],[CreditLine]]))</f>
        <v>#REF!</v>
      </c>
      <c r="Z172" s="14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2" s="48"/>
      <c r="AB172" s="1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2" s="6" t="s">
        <v>54</v>
      </c>
      <c r="AD172" s="37">
        <v>47991</v>
      </c>
      <c r="AE172" s="6" t="str">
        <f ca="1">IF(AND(TODAY()+'[1]Other Data'!$B$23&lt;بيانات_العملاء4[[#This Row],[تاريخ انتهاء هوية المالك]],بيانات_العملاء4[[#This Row],[ صورة عن هوية المالك]]="موجود"), "سارى", "يجب اعادة طلبه")</f>
        <v>سارى</v>
      </c>
      <c r="AF172" s="6"/>
      <c r="AG172" s="37"/>
      <c r="AH172" s="6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لأمر]]&gt;TODAY()+'[1]Other Data'!$B$23), "سارى", "يجب اعادة طلبه")</f>
        <v>يجب اعادة طلبه</v>
      </c>
      <c r="AI172" s="6"/>
      <c r="AJ172" s="11"/>
      <c r="AK172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الامر]]&gt;TODAY()+'[1]Other Data'!$B$23), "سارى", "يجب اعادة طلبه")</f>
        <v>يجب اعادة طلبه</v>
      </c>
      <c r="AL172" s="6"/>
      <c r="AM172" s="11"/>
      <c r="AN172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2" s="6"/>
      <c r="AP172" s="11"/>
      <c r="AQ172" s="6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2" s="6"/>
      <c r="AS172" s="6"/>
      <c r="AT172" s="6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الامر]]&gt;TODAY()+'[1]Other Data'!$B$23),"سارى", "يجب اعادة طلبه")</f>
        <v>يجب اعادة طلبه</v>
      </c>
      <c r="AU172" s="11" t="e" cm="1">
        <f t="array" aca="1" ref="AU172" ca="1">INDEX('[1]SAP Customer Data '!A:Z,MATCH(بيانات_العملاء4[[#This Row],[رمز شريك الأعمال]],'[1]SAP Customer Data '!B:B,0),CELL("col",[1]!Table_Customer_Data[[#Headers],[CreateDate]]))</f>
        <v>#REF!</v>
      </c>
      <c r="AV172" s="6"/>
      <c r="AW172" s="11"/>
      <c r="AX172" s="6" t="s">
        <v>58</v>
      </c>
      <c r="AY172" s="14"/>
    </row>
    <row r="173" spans="1:51" x14ac:dyDescent="0.25">
      <c r="A173" s="49" t="s">
        <v>356</v>
      </c>
      <c r="B173" s="42" t="s">
        <v>357</v>
      </c>
      <c r="C173" s="51" t="s">
        <v>362</v>
      </c>
      <c r="D173" s="14" t="e" cm="1">
        <f t="array" aca="1" ref="D173" ca="1">INDEX('[1]SAP Customer Data '!$A:$AC,MATCH(بيانات_العملاء4[[#This Row],[رمز شريك الأعمال]],'[1]SAP Customer Data '!$B:$B,0),CELL("col",[1]!Table_Customer_Data[[#Headers],[CardName]]))</f>
        <v>#REF!</v>
      </c>
      <c r="E173" s="6" t="e">
        <f ca="1">IF(بيانات_العملاء4[[#This Row],[حد الائتمان على SAP]]&gt;0,"آجل","نقدى")</f>
        <v>#REF!</v>
      </c>
      <c r="F173" s="14"/>
      <c r="G173" s="14"/>
      <c r="H173" s="14" t="s">
        <v>56</v>
      </c>
      <c r="I173" s="14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73" s="6" t="s">
        <v>56</v>
      </c>
      <c r="K173" s="15"/>
      <c r="L173" s="44"/>
      <c r="M173" s="14" t="str">
        <f ca="1">IF(AND(بيانات_العملاء4[[#This Row],[السجل التجارى]]="موجود",TODAY()+'[1]Other Data'!$B$23&lt;K173,بيانات_العملاء4[[#This Row],[مطابقة اسم العميل بالاسم بالسجل التجارى]]="مطابق"), "سارى", "يجب اعادة طلبه")</f>
        <v>يجب اعادة طلبه</v>
      </c>
      <c r="N173" s="9" t="s">
        <v>56</v>
      </c>
      <c r="O173" s="46" t="e" cm="1">
        <f t="array" aca="1" ref="O173" ca="1">INDEX('[1]SAP Customer Data '!A:Z,MATCH(بيانات_العملاء4[[#This Row],[رمز شريك الأعمال]],'[1]SAP Customer Data '!B:B,0),CELL("col",[1]!Table_Customer_Data[[#Headers],[LicTradNum]]))</f>
        <v>#REF!</v>
      </c>
      <c r="P173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3" s="6" t="s">
        <v>56</v>
      </c>
      <c r="R173" s="15"/>
      <c r="S173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73" s="6" t="s">
        <v>91</v>
      </c>
      <c r="U173" s="13"/>
      <c r="V173" s="44"/>
      <c r="W173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3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3" s="6" t="e" cm="1">
        <f t="array" aca="1" ref="Y173" ca="1">INDEX('[1]SAP Customer Data '!$A:$AC,MATCH(بيانات_العملاء4[[#This Row],[رمز شريك الأعمال]],'[1]SAP Customer Data '!$B:$B,0),CELL("col",[1]!Table_Customer_Data[[#Headers],[CreditLine]]))</f>
        <v>#REF!</v>
      </c>
      <c r="Z173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3" s="48"/>
      <c r="AB173" s="1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3" s="6" t="s">
        <v>56</v>
      </c>
      <c r="AD173" s="14"/>
      <c r="AE173" s="14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3" s="14"/>
      <c r="AG173" s="14"/>
      <c r="AH173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73" s="14"/>
      <c r="AJ173" s="14"/>
      <c r="AK173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73" s="14"/>
      <c r="AM173" s="15"/>
      <c r="AN173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3" s="6" t="s">
        <v>56</v>
      </c>
      <c r="AP173" s="44"/>
      <c r="AQ173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3" s="14"/>
      <c r="AS173" s="14"/>
      <c r="AT173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73" s="44" t="e" cm="1">
        <f t="array" aca="1" ref="AU173" ca="1">INDEX('[1]SAP Customer Data '!A:Z,MATCH(بيانات_العملاء4[[#This Row],[رمز شريك الأعمال]],'[1]SAP Customer Data '!B:B,0),CELL("col",[1]!Table_Customer_Data[[#Headers],[CreateDate]]))</f>
        <v>#REF!</v>
      </c>
      <c r="AV173" s="44"/>
      <c r="AW173" s="44"/>
      <c r="AX173" s="14"/>
      <c r="AY173" s="14"/>
    </row>
    <row r="174" spans="1:51" x14ac:dyDescent="0.25">
      <c r="A174" s="49" t="s">
        <v>356</v>
      </c>
      <c r="B174" s="42" t="s">
        <v>358</v>
      </c>
      <c r="C174" s="51" t="s">
        <v>362</v>
      </c>
      <c r="D174" s="14" t="e" cm="1">
        <f t="array" aca="1" ref="D174" ca="1">INDEX('[1]SAP Customer Data '!$A:$AC,MATCH(بيانات_العملاء4[[#This Row],[رمز شريك الأعمال]],'[1]SAP Customer Data '!$B:$B,0),CELL("col",[1]!Table_Customer_Data[[#Headers],[CardName]]))</f>
        <v>#REF!</v>
      </c>
      <c r="E174" s="6" t="e">
        <f ca="1">IF(بيانات_العملاء4[[#This Row],[حد الائتمان على SAP]]&gt;0,"آجل","نقدى")</f>
        <v>#REF!</v>
      </c>
      <c r="F174" s="14"/>
      <c r="G174" s="14"/>
      <c r="H174" s="14" t="s">
        <v>56</v>
      </c>
      <c r="I174" s="14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74" s="6" t="s">
        <v>56</v>
      </c>
      <c r="K174" s="15"/>
      <c r="L174" s="44"/>
      <c r="M174" s="14" t="str">
        <f ca="1">IF(AND(بيانات_العملاء4[[#This Row],[السجل التجارى]]="موجود",TODAY()+'[1]Other Data'!$B$23&lt;K174,بيانات_العملاء4[[#This Row],[مطابقة اسم العميل بالاسم بالسجل التجارى]]="مطابق"), "سارى", "يجب اعادة طلبه")</f>
        <v>يجب اعادة طلبه</v>
      </c>
      <c r="N174" s="9" t="s">
        <v>56</v>
      </c>
      <c r="O174" s="46" t="e" cm="1">
        <f t="array" aca="1" ref="O174" ca="1">INDEX('[1]SAP Customer Data '!A:Z,MATCH(بيانات_العملاء4[[#This Row],[رمز شريك الأعمال]],'[1]SAP Customer Data '!B:B,0),CELL("col",[1]!Table_Customer_Data[[#Headers],[LicTradNum]]))</f>
        <v>#REF!</v>
      </c>
      <c r="P174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4" s="6" t="s">
        <v>56</v>
      </c>
      <c r="R174" s="15"/>
      <c r="S174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74" s="6" t="s">
        <v>91</v>
      </c>
      <c r="U174" s="13"/>
      <c r="V174" s="44"/>
      <c r="W174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4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4" s="6" t="e" cm="1">
        <f t="array" aca="1" ref="Y174" ca="1">INDEX('[1]SAP Customer Data '!$A:$AC,MATCH(بيانات_العملاء4[[#This Row],[رمز شريك الأعمال]],'[1]SAP Customer Data '!$B:$B,0),CELL("col",[1]!Table_Customer_Data[[#Headers],[CreditLine]]))</f>
        <v>#REF!</v>
      </c>
      <c r="Z174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4" s="48"/>
      <c r="AB174" s="1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4" s="6" t="s">
        <v>56</v>
      </c>
      <c r="AD174" s="14"/>
      <c r="AE174" s="14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4" s="14"/>
      <c r="AG174" s="14"/>
      <c r="AH174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74" s="14"/>
      <c r="AJ174" s="14"/>
      <c r="AK174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74" s="14"/>
      <c r="AM174" s="15"/>
      <c r="AN174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4" s="6" t="s">
        <v>56</v>
      </c>
      <c r="AP174" s="44"/>
      <c r="AQ174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4" s="14"/>
      <c r="AS174" s="14"/>
      <c r="AT174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74" s="44" t="e" cm="1">
        <f t="array" aca="1" ref="AU174" ca="1">INDEX('[1]SAP Customer Data '!A:Z,MATCH(بيانات_العملاء4[[#This Row],[رمز شريك الأعمال]],'[1]SAP Customer Data '!B:B,0),CELL("col",[1]!Table_Customer_Data[[#Headers],[CreateDate]]))</f>
        <v>#REF!</v>
      </c>
      <c r="AV174" s="44"/>
      <c r="AW174" s="44"/>
      <c r="AX174" s="14"/>
      <c r="AY174" s="14"/>
    </row>
    <row r="175" spans="1:51" x14ac:dyDescent="0.25">
      <c r="A175" s="49" t="s">
        <v>356</v>
      </c>
      <c r="B175" s="42" t="s">
        <v>359</v>
      </c>
      <c r="C175" s="51" t="s">
        <v>362</v>
      </c>
      <c r="D175" s="14" t="e" cm="1">
        <f t="array" aca="1" ref="D175" ca="1">INDEX('[1]SAP Customer Data '!$A:$AC,MATCH(بيانات_العملاء4[[#This Row],[رمز شريك الأعمال]],'[1]SAP Customer Data '!$B:$B,0),CELL("col",[1]!Table_Customer_Data[[#Headers],[CardName]]))</f>
        <v>#REF!</v>
      </c>
      <c r="E175" s="6" t="e">
        <f ca="1">IF(بيانات_العملاء4[[#This Row],[حد الائتمان على SAP]]&gt;0,"آجل","نقدى")</f>
        <v>#REF!</v>
      </c>
      <c r="F175" s="14"/>
      <c r="G175" s="14"/>
      <c r="H175" s="14" t="s">
        <v>56</v>
      </c>
      <c r="I175" s="14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75" s="6" t="s">
        <v>56</v>
      </c>
      <c r="K175" s="15"/>
      <c r="L175" s="44"/>
      <c r="M175" s="14" t="str">
        <f ca="1">IF(AND(بيانات_العملاء4[[#This Row],[السجل التجارى]]="موجود",TODAY()+'[1]Other Data'!$B$23&lt;K175,بيانات_العملاء4[[#This Row],[مطابقة اسم العميل بالاسم بالسجل التجارى]]="مطابق"), "سارى", "يجب اعادة طلبه")</f>
        <v>يجب اعادة طلبه</v>
      </c>
      <c r="N175" s="9" t="s">
        <v>56</v>
      </c>
      <c r="O175" s="46" t="e" cm="1">
        <f t="array" aca="1" ref="O175" ca="1">INDEX('[1]SAP Customer Data '!A:Z,MATCH(بيانات_العملاء4[[#This Row],[رمز شريك الأعمال]],'[1]SAP Customer Data '!B:B,0),CELL("col",[1]!Table_Customer_Data[[#Headers],[LicTradNum]]))</f>
        <v>#REF!</v>
      </c>
      <c r="P175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5" s="6" t="s">
        <v>56</v>
      </c>
      <c r="R175" s="15"/>
      <c r="S175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75" s="6" t="s">
        <v>91</v>
      </c>
      <c r="U175" s="13"/>
      <c r="V175" s="44"/>
      <c r="W175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5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5" s="6" t="e" cm="1">
        <f t="array" aca="1" ref="Y175" ca="1">INDEX('[1]SAP Customer Data '!$A:$AC,MATCH(بيانات_العملاء4[[#This Row],[رمز شريك الأعمال]],'[1]SAP Customer Data '!$B:$B,0),CELL("col",[1]!Table_Customer_Data[[#Headers],[CreditLine]]))</f>
        <v>#REF!</v>
      </c>
      <c r="Z175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5" s="48"/>
      <c r="AB175" s="1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5" s="6" t="s">
        <v>56</v>
      </c>
      <c r="AD175" s="14"/>
      <c r="AE175" s="14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5" s="14"/>
      <c r="AG175" s="14"/>
      <c r="AH175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75" s="14"/>
      <c r="AJ175" s="14"/>
      <c r="AK175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75" s="14"/>
      <c r="AM175" s="15"/>
      <c r="AN175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5" s="6" t="s">
        <v>56</v>
      </c>
      <c r="AP175" s="44"/>
      <c r="AQ175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5" s="14"/>
      <c r="AS175" s="14"/>
      <c r="AT175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75" s="44" t="e" cm="1">
        <f t="array" aca="1" ref="AU175" ca="1">INDEX('[1]SAP Customer Data '!A:Z,MATCH(بيانات_العملاء4[[#This Row],[رمز شريك الأعمال]],'[1]SAP Customer Data '!B:B,0),CELL("col",[1]!Table_Customer_Data[[#Headers],[CreateDate]]))</f>
        <v>#REF!</v>
      </c>
      <c r="AV175" s="44"/>
      <c r="AW175" s="44"/>
      <c r="AX175" s="14"/>
      <c r="AY175" s="14"/>
    </row>
    <row r="176" spans="1:51" x14ac:dyDescent="0.25">
      <c r="A176" s="49" t="s">
        <v>356</v>
      </c>
      <c r="B176" s="50" t="s">
        <v>360</v>
      </c>
      <c r="C176" s="51" t="s">
        <v>362</v>
      </c>
      <c r="D176" s="14" t="e" cm="1">
        <f t="array" aca="1" ref="D176" ca="1">INDEX('[1]SAP Customer Data '!$A:$AC,MATCH(بيانات_العملاء4[[#This Row],[رمز شريك الأعمال]],'[1]SAP Customer Data '!$B:$B,0),CELL("col",[1]!Table_Customer_Data[[#Headers],[CardName]]))</f>
        <v>#REF!</v>
      </c>
      <c r="E176" s="6" t="e">
        <f ca="1">IF(بيانات_العملاء4[[#This Row],[حد الائتمان على SAP]]&gt;0,"آجل","نقدى")</f>
        <v>#REF!</v>
      </c>
      <c r="F176" s="14"/>
      <c r="G176" s="14"/>
      <c r="H176" s="14" t="s">
        <v>56</v>
      </c>
      <c r="I176" s="14" t="str">
        <f>IF(OR(بيانات_العملاء4[[#This Row],[طلب فتح حساب مصدق]]="موجود", بيانات_العملاء4[[#This Row],[طلب فتح حساب مصدق]]="مستثنى"), "سارى", "يجب اعادة طلبه")</f>
        <v>يجب اعادة طلبه</v>
      </c>
      <c r="J176" s="6" t="s">
        <v>56</v>
      </c>
      <c r="K176" s="15"/>
      <c r="L176" s="44"/>
      <c r="M176" s="14" t="str">
        <f ca="1">IF(AND(بيانات_العملاء4[[#This Row],[السجل التجارى]]="موجود",TODAY()+'[1]Other Data'!$B$23&lt;K176,بيانات_العملاء4[[#This Row],[مطابقة اسم العميل بالاسم بالسجل التجارى]]="مطابق"), "سارى", "يجب اعادة طلبه")</f>
        <v>يجب اعادة طلبه</v>
      </c>
      <c r="N176" s="9" t="s">
        <v>56</v>
      </c>
      <c r="O176" s="46" t="e" cm="1">
        <f t="array" aca="1" ref="O176" ca="1">INDEX('[1]SAP Customer Data '!A:Z,MATCH(بيانات_العملاء4[[#This Row],[رمز شريك الأعمال]],'[1]SAP Customer Data '!B:B,0),CELL("col",[1]!Table_Customer_Data[[#Headers],[LicTradNum]]))</f>
        <v>#REF!</v>
      </c>
      <c r="P176" s="14" t="e">
        <f ca="1">IF(AND(بيانات_العملاء4[[#This Row],[البطاقة الضريبية]]="موجود", LEN(بيانات_العملاء4[[#This Row],[معرف الضريبة الحكومية]])=15),"سارى", "يجب اعادة طلبه")</f>
        <v>#REF!</v>
      </c>
      <c r="Q176" s="6" t="s">
        <v>56</v>
      </c>
      <c r="R176" s="15"/>
      <c r="S176" s="6" t="str">
        <f ca="1">IF(AND(بيانات_العملاء4[[#This Row],[رخصة النشاط التجارى]]="موجود", بيانات_العملاء4[[#This Row],[تاريخ انتهاء رخصة النشاط التجارى]]&gt;TODAY()+90),"سارى", "يجب اعادة طلبه")</f>
        <v>يجب اعادة طلبه</v>
      </c>
      <c r="T176" s="6" t="s">
        <v>91</v>
      </c>
      <c r="U176" s="13"/>
      <c r="V176" s="44"/>
      <c r="W176" s="44" t="str">
        <f>IF(بيانات_العملاء4[[#This Row],[تاريخ انشاء سند الامر او الاستثناء]]="","",بيانات_العملاء4[[#This Row],[تاريخ انشاء سند الامر او الاستثناء]]+365*3)</f>
        <v/>
      </c>
      <c r="X176" s="12">
        <f>IF(بيانات_العملاء4[[#This Row],[سند الامر]]="غير موجود", 0, IF(بيانات_العملاء4[[#This Row],[سند الامر]]="مستثنى",بيانات_العملاء4[[#This Row],[قيمة سند الامر او الاستثناء]],50%*بيانات_العملاء4[[#This Row],[قيمة سند الامر او الاستثناء]]))</f>
        <v>0</v>
      </c>
      <c r="Y176" s="6" t="e" cm="1">
        <f t="array" aca="1" ref="Y176" ca="1">INDEX('[1]SAP Customer Data '!$A:$AC,MATCH(بيانات_العملاء4[[#This Row],[رمز شريك الأعمال]],'[1]SAP Customer Data '!$B:$B,0),CELL("col",[1]!Table_Customer_Data[[#Headers],[CreditLine]]))</f>
        <v>#REF!</v>
      </c>
      <c r="Z176" s="6" t="e">
        <f ca="1">IF(بيانات_العملاء4[[#This Row],[قيمة سند الامر المضبوطة]]=بيانات_العملاء4[[#This Row],[حد الائتمان على SAP]],"مطابق", IF(بيانات_العملاء4[[#This Row],[قيمة سند الامر المضبوطة]]&gt;بيانات_العملاء4[[#This Row],[حد الائتمان على SAP]], "السند اكبر", IF(بيانات_العملاء4[[#This Row],[قيمة سند الامر المضبوطة]]=0, "السند غير موجود","السند اصغر")))</f>
        <v>#REF!</v>
      </c>
      <c r="AA176" s="48"/>
      <c r="AB176" s="14" t="e">
        <f ca="1">(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الائتمانى]]="مطابق",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الائتمانى]]="مطابق")), "سارى",
IF(
OR(
AND(بيانات_العملاء4[[#This Row],[سند الامر]]="موجود",بيانات_العملاء4[[#This Row],[تاريخ انتهاء سند الامر او الاستثناء]]&gt;TODAY()+'[1]Other Data'!$B$23,بيانات_العملاء4[[#This Row],[مطابقة الحد الائتمانى]]="السند اكبر", بيانات_العملاء4[[#This Row],[مطابقة رقم السجل التجارى بسند الامر]]="مطابق"),
AND(بيانات_العملاء4[[#This Row],[سند الامر]]="مستثنى",بيانات_العملاء4[[#This Row],[مطابقة الحد الائتمانى]]="السند اكبر")), "سارى",
IF(
OR(
AND(بيانات_العملاء4[[#This Row],[سند الامر]]="نقدى",بيانات_العملاء4[[#This Row],[مطابقة الحد الائتمانى]]="مطابق")), "سارى",
 "يجب اعادة طلبه"))))</f>
        <v>#REF!</v>
      </c>
      <c r="AC176" s="6" t="s">
        <v>56</v>
      </c>
      <c r="AD176" s="14"/>
      <c r="AE176" s="14" t="str">
        <f ca="1">IF(AND(TODAY()+90&lt;بيانات_العملاء4[[#This Row],[تاريخ انتهاء هوية المالك]],بيانات_العملاء4[[#This Row],[ صورة عن هوية المالك]]="موجود"), "سارى", "يجب اعادة طلبه")</f>
        <v>يجب اعادة طلبه</v>
      </c>
      <c r="AF176" s="14"/>
      <c r="AG176" s="14"/>
      <c r="AH176" s="14" t="str">
        <f ca="1">IF(AND(بيانات_العملاء4[[#This Row],[ صورة عن هوية الضامن الاحتياطي في السند لأمر]]="موجود", بيانات_العملاء4[[#This Row],[تاريخ انتهاء صورة عن هوية الضامن الاحتياطي في السند لأمر]]&gt;TODAY()+90), "سارى", "يجب اعادة طلبه")</f>
        <v>يجب اعادة طلبه</v>
      </c>
      <c r="AI176" s="14"/>
      <c r="AJ176" s="14"/>
      <c r="AK176" s="6" t="str">
        <f ca="1">IF(AND(بيانات_العملاء4[[#This Row],[ صورة عن هوية الشاهد الاول في السند الامر]]="موجود", بيانات_العملاء4[[#This Row],[ تاريخ انتهاء هوية الشاهد الاول في السند الامر]]&gt;TODAY()+90), "سارى", "يجب اعادة طلبه")</f>
        <v>يجب اعادة طلبه</v>
      </c>
      <c r="AL176" s="14"/>
      <c r="AM176" s="15"/>
      <c r="AN176" s="6" t="str">
        <f ca="1">IF(AND(بيانات_العملاء4[[#This Row],[ صورة عن هوية الشاهد الثانى في السند الامر]]="موجود", بيانات_العملاء4[[#This Row],[ تاريخ انتهاء هوية الشاهد الثانى في السند الامر]]&gt;TODAY()+'[1]Other Data'!$B$23), "سارى", "يجب اعادة طلبه")</f>
        <v>يجب اعادة طلبه</v>
      </c>
      <c r="AO176" s="6" t="s">
        <v>56</v>
      </c>
      <c r="AP176" s="44"/>
      <c r="AQ176" s="14" t="str">
        <f ca="1">IF(AND(بيانات_العملاء4[[#This Row],[ صورة عن العنوان الوطني للمؤسسة]]="موجود", بيانات_العملاء4[[#This Row],[تاريخ انتهاء العنوان الوطنى للمؤسسة]]&gt;TODAY()+'[1]Other Data'!$B$23), "سارى", "يجب اعادة طلبه")</f>
        <v>يجب اعادة طلبه</v>
      </c>
      <c r="AR176" s="14"/>
      <c r="AS176" s="14"/>
      <c r="AT176" s="14" t="str">
        <f ca="1">IF(AND(بيانات_العملاء4[[#This Row],[ صورة عن العنوان الوطني للضامن الاحتياطي في سند الامر]]="موجود",بيانات_العملاء4[[#This Row],[تاريخ انتهاء العنوان الوطني للضامن الاحتياطي في سند الامر]]&gt;TODAY()+90),"سارى", "يجب اعادة طلبه")</f>
        <v>يجب اعادة طلبه</v>
      </c>
      <c r="AU176" s="44" t="e" cm="1">
        <f t="array" aca="1" ref="AU176" ca="1">INDEX('[1]SAP Customer Data '!A:Z,MATCH(بيانات_العملاء4[[#This Row],[رمز شريك الأعمال]],'[1]SAP Customer Data '!B:B,0),CELL("col",[1]!Table_Customer_Data[[#Headers],[CreateDate]]))</f>
        <v>#REF!</v>
      </c>
      <c r="AV176" s="44"/>
      <c r="AW176" s="44"/>
      <c r="AX176" s="14"/>
      <c r="AY176" s="14"/>
    </row>
  </sheetData>
  <conditionalFormatting sqref="I1:I176 M1:M176 P1:P176 AB1:AB176 AE1:AE176 AH1:AH176 AQ1:AQ176 AT1:AT176">
    <cfRule type="containsText" dxfId="120" priority="3" operator="containsText" text="سارى">
      <formula>NOT(ISERROR(SEARCH("سارى",I1)))</formula>
    </cfRule>
    <cfRule type="containsText" dxfId="119" priority="4" operator="containsText" text="يجب اعادة طلبه">
      <formula>NOT(ISERROR(SEARCH("يجب اعادة طلبه",I1)))</formula>
    </cfRule>
  </conditionalFormatting>
  <conditionalFormatting sqref="O1:O22 O24:O176">
    <cfRule type="duplicateValues" dxfId="118" priority="20"/>
  </conditionalFormatting>
  <conditionalFormatting sqref="O23">
    <cfRule type="duplicateValues" dxfId="117" priority="7"/>
  </conditionalFormatting>
  <conditionalFormatting sqref="S1:S24 AK20:AN35">
    <cfRule type="containsText" dxfId="116" priority="5" operator="containsText" text="سارى">
      <formula>NOT(ISERROR(SEARCH("سارى",S1)))</formula>
    </cfRule>
    <cfRule type="containsText" dxfId="115" priority="6" operator="containsText" text="يجب اعادة طلبه">
      <formula>NOT(ISERROR(SEARCH("يجب اعادة طلبه",S1)))</formula>
    </cfRule>
  </conditionalFormatting>
  <conditionalFormatting sqref="S26:S176 AK37:AN63">
    <cfRule type="containsText" dxfId="114" priority="10" operator="containsText" text="سارى">
      <formula>NOT(ISERROR(SEARCH("سارى",S26)))</formula>
    </cfRule>
    <cfRule type="containsText" dxfId="113" priority="11" operator="containsText" text="يجب اعادة طلبه">
      <formula>NOT(ISERROR(SEARCH("يجب اعادة طلبه",S26)))</formula>
    </cfRule>
  </conditionalFormatting>
  <conditionalFormatting sqref="AI22:AI23">
    <cfRule type="containsText" dxfId="112" priority="1" operator="containsText" text="سارى">
      <formula>NOT(ISERROR(SEARCH("سارى",AI22)))</formula>
    </cfRule>
    <cfRule type="containsText" dxfId="111" priority="2" operator="containsText" text="يجب اعادة طلبه">
      <formula>NOT(ISERROR(SEARCH("يجب اعادة طلبه",AI22)))</formula>
    </cfRule>
  </conditionalFormatting>
  <conditionalFormatting sqref="AK1 AK2:AN17 AV5 AK18:AK19 AM18:AN19 AK36 AM36:AN36 AK64:AK66 AM64:AN66 AK67:AN67 AK94:AK95 AM94:AN95 AK96:AN98 AK99 AM99:AN99 AK100:AN100 AK101:AK105 AM101:AN105 AK106:AN106 AK107:AL107 AN107 AK108:AN111 AK112 AM112:AN112 AK113:AN127 AK128 AM128:AN128 AK129:AN154 AN155 AK155:AK160 AM156:AN160 AK161:AN161 AM162:AN171 AK162:AK176 AN172:AN176">
    <cfRule type="containsText" dxfId="110" priority="18" operator="containsText" text="سارى">
      <formula>NOT(ISERROR(SEARCH("سارى",AK1)))</formula>
    </cfRule>
    <cfRule type="containsText" dxfId="109" priority="19" operator="containsText" text="يجب اعادة طلبه">
      <formula>NOT(ISERROR(SEARCH("يجب اعادة طلبه",AK1)))</formula>
    </cfRule>
  </conditionalFormatting>
  <conditionalFormatting sqref="AK68:AK70 AM68:AN70 AK71:AN72 AK73 AM73:AN73 AK74:AN76">
    <cfRule type="containsText" dxfId="108" priority="14" operator="containsText" text="سارى">
      <formula>NOT(ISERROR(SEARCH("سارى",AK68)))</formula>
    </cfRule>
    <cfRule type="containsText" dxfId="107" priority="15" operator="containsText" text="يجب اعادة طلبه">
      <formula>NOT(ISERROR(SEARCH("يجب اعادة طلبه",AK68)))</formula>
    </cfRule>
  </conditionalFormatting>
  <conditionalFormatting sqref="AK77 AM77:AN77">
    <cfRule type="containsText" dxfId="106" priority="16" operator="containsText" text="سارى">
      <formula>NOT(ISERROR(SEARCH("سارى",AK77)))</formula>
    </cfRule>
    <cfRule type="containsText" dxfId="105" priority="17" operator="containsText" text="يجب اعادة طلبه">
      <formula>NOT(ISERROR(SEARCH("يجب اعادة طلبه",AK77)))</formula>
    </cfRule>
  </conditionalFormatting>
  <conditionalFormatting sqref="AK78:AN93">
    <cfRule type="containsText" dxfId="104" priority="12" operator="containsText" text="سارى">
      <formula>NOT(ISERROR(SEARCH("سارى",AK78)))</formula>
    </cfRule>
    <cfRule type="containsText" dxfId="103" priority="13" operator="containsText" text="يجب اعادة طلبه">
      <formula>NOT(ISERROR(SEARCH("يجب اعادة طلبه",AK78)))</formula>
    </cfRule>
  </conditionalFormatting>
  <conditionalFormatting sqref="AN1">
    <cfRule type="containsText" dxfId="102" priority="8" operator="containsText" text="سارى">
      <formula>NOT(ISERROR(SEARCH("سارى",AN1)))</formula>
    </cfRule>
    <cfRule type="containsText" dxfId="101" priority="9" operator="containsText" text="يجب اعادة طلبه">
      <formula>NOT(ISERROR(SEARCH("يجب اعادة طلبه",AN1)))</formula>
    </cfRule>
  </conditionalFormatting>
  <dataValidations count="7">
    <dataValidation type="textLength" allowBlank="1" showInputMessage="1" showErrorMessage="1" sqref="O2:O176">
      <formula1>15</formula1>
      <formula2>15</formula2>
    </dataValidation>
    <dataValidation type="date" operator="greaterThanOrEqual" allowBlank="1" showInputMessage="1" showErrorMessage="1" sqref="K2:K36 AG68 AG86 AG74:AG75 AG79:AG80 AG89:AG91 AG93 AG98 AG120 AG160 AG155:AG156 AG59 AG107 AG109 AM172 AG63 AG65 AJ2:AJ21 AM22:AM23 AM155 K38:K171 AP2:AP172 AD2:AD172 AS2:AS172 AG170:AG172 AJ24:AJ172 V2:V171">
      <formula1>36526</formula1>
    </dataValidation>
    <dataValidation type="date" operator="greaterThan" allowBlank="1" showInputMessage="1" showErrorMessage="1" sqref="R2:R36 R38:R60 R62:R171">
      <formula1>36526</formula1>
    </dataValidation>
    <dataValidation type="list" allowBlank="1" showInputMessage="1" showErrorMessage="1" sqref="AA37:AA41"/>
    <dataValidation operator="greaterThanOrEqual" allowBlank="1" showInputMessage="1" showErrorMessage="1" sqref="AW74:AW75 G1 AV2:AV176"/>
    <dataValidation type="whole" allowBlank="1" showInputMessage="1" showErrorMessage="1" sqref="U8:U17 AY14:AY15 U22:U28 U34:U130 U132:U171 U173:U176">
      <formula1>1</formula1>
      <formula2>1000000000000</formula2>
    </dataValidation>
    <dataValidation type="date" operator="greaterThanOrEqual" showInputMessage="1" showErrorMessage="1" sqref="AM156:AM171 AM2:AM154">
      <formula1>36526</formula1>
    </dataValidation>
  </dataValidations>
  <hyperlinks>
    <hyperlink ref="B56" r:id="rId1"/>
    <hyperlink ref="B42" r:id="rId2"/>
    <hyperlink ref="B46" r:id="rId3"/>
    <hyperlink ref="B53" r:id="rId4"/>
    <hyperlink ref="B41" r:id="rId5"/>
    <hyperlink ref="B38" r:id="rId6"/>
    <hyperlink ref="B43" r:id="rId7"/>
    <hyperlink ref="B44" r:id="rId8"/>
    <hyperlink ref="B45" r:id="rId9"/>
    <hyperlink ref="B75" r:id="rId10"/>
    <hyperlink ref="B163" r:id="rId11"/>
    <hyperlink ref="B47" r:id="rId12"/>
    <hyperlink ref="B166" r:id="rId13"/>
    <hyperlink ref="B170" r:id="rId14"/>
    <hyperlink ref="B48" r:id="rId15"/>
    <hyperlink ref="B120" r:id="rId16"/>
    <hyperlink ref="B102" r:id="rId17"/>
    <hyperlink ref="B51" r:id="rId18" display="D0013"/>
    <hyperlink ref="B50" r:id="rId19"/>
    <hyperlink ref="B40" r:id="rId20"/>
    <hyperlink ref="B49" r:id="rId21"/>
    <hyperlink ref="B103" r:id="rId22"/>
    <hyperlink ref="B123" r:id="rId23"/>
    <hyperlink ref="B59" r:id="rId24"/>
    <hyperlink ref="B24" r:id="rId25"/>
    <hyperlink ref="B25" r:id="rId26"/>
    <hyperlink ref="B26" r:id="rId27"/>
    <hyperlink ref="B27" r:id="rId28"/>
    <hyperlink ref="B28" r:id="rId29"/>
    <hyperlink ref="B34" r:id="rId30"/>
    <hyperlink ref="B35" r:id="rId31"/>
    <hyperlink ref="B8" r:id="rId32"/>
    <hyperlink ref="B9" r:id="rId33"/>
    <hyperlink ref="B10" r:id="rId34"/>
    <hyperlink ref="B11" r:id="rId35"/>
    <hyperlink ref="B12" r:id="rId36"/>
    <hyperlink ref="B13" r:id="rId37"/>
    <hyperlink ref="B2" r:id="rId38"/>
    <hyperlink ref="B3" r:id="rId39"/>
    <hyperlink ref="B4" r:id="rId40"/>
    <hyperlink ref="B5" r:id="rId41"/>
    <hyperlink ref="B6" r:id="rId42"/>
    <hyperlink ref="B18" r:id="rId43"/>
    <hyperlink ref="B19" r:id="rId44"/>
    <hyperlink ref="B20" r:id="rId45"/>
    <hyperlink ref="B21" r:id="rId46"/>
    <hyperlink ref="B62" r:id="rId47"/>
    <hyperlink ref="B132" r:id="rId48"/>
    <hyperlink ref="B133" r:id="rId49"/>
    <hyperlink ref="B153" r:id="rId50"/>
    <hyperlink ref="B154" r:id="rId51"/>
    <hyperlink ref="B155" r:id="rId52"/>
    <hyperlink ref="B125" r:id="rId53"/>
    <hyperlink ref="B29" r:id="rId54"/>
    <hyperlink ref="B129" r:id="rId55"/>
    <hyperlink ref="B131" r:id="rId56"/>
    <hyperlink ref="B30" r:id="rId57"/>
    <hyperlink ref="B31" r:id="rId58"/>
    <hyperlink ref="B32" r:id="rId59"/>
    <hyperlink ref="B33" r:id="rId60"/>
    <hyperlink ref="B126" r:id="rId61"/>
    <hyperlink ref="B127" r:id="rId62"/>
    <hyperlink ref="B7" r:id="rId63"/>
    <hyperlink ref="B128" r:id="rId64"/>
    <hyperlink ref="B22" r:id="rId65"/>
    <hyperlink ref="B23" r:id="rId66"/>
    <hyperlink ref="B14" r:id="rId67"/>
    <hyperlink ref="B15" r:id="rId68"/>
    <hyperlink ref="B130" r:id="rId69"/>
    <hyperlink ref="B57" r:id="rId70"/>
    <hyperlink ref="B58" r:id="rId71"/>
    <hyperlink ref="B60" r:id="rId72"/>
    <hyperlink ref="B61" r:id="rId73"/>
    <hyperlink ref="B63" r:id="rId74"/>
    <hyperlink ref="B65" r:id="rId75"/>
    <hyperlink ref="B66" r:id="rId76"/>
    <hyperlink ref="B67" r:id="rId77"/>
    <hyperlink ref="B68" r:id="rId78"/>
    <hyperlink ref="B92" r:id="rId79"/>
    <hyperlink ref="B77" r:id="rId80"/>
    <hyperlink ref="B69" r:id="rId81"/>
    <hyperlink ref="B70" r:id="rId82"/>
    <hyperlink ref="B71" r:id="rId83"/>
    <hyperlink ref="B72" r:id="rId84"/>
    <hyperlink ref="B74" r:id="rId85"/>
    <hyperlink ref="B106" r:id="rId86"/>
    <hyperlink ref="B107" r:id="rId87"/>
    <hyperlink ref="B91" r:id="rId88"/>
    <hyperlink ref="B108" r:id="rId89"/>
    <hyperlink ref="B88" r:id="rId90"/>
    <hyperlink ref="B109" r:id="rId91"/>
    <hyperlink ref="B110" r:id="rId92"/>
    <hyperlink ref="B37" r:id="rId93"/>
    <hyperlink ref="B111" r:id="rId94"/>
    <hyperlink ref="B168" r:id="rId95"/>
    <hyperlink ref="B169" r:id="rId96"/>
    <hyperlink ref="B157" r:id="rId97"/>
    <hyperlink ref="B158" r:id="rId98"/>
    <hyperlink ref="B78" r:id="rId99"/>
    <hyperlink ref="B64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64" r:id="rId108"/>
    <hyperlink ref="B54" r:id="rId109"/>
    <hyperlink ref="B55" r:id="rId110"/>
    <hyperlink ref="B171" r:id="rId111"/>
    <hyperlink ref="B73" r:id="rId112"/>
    <hyperlink ref="B119" r:id="rId113"/>
    <hyperlink ref="B121" r:id="rId114"/>
    <hyperlink ref="B122" r:id="rId115"/>
    <hyperlink ref="B124" r:id="rId116"/>
    <hyperlink ref="B159" r:id="rId117"/>
    <hyperlink ref="B160" r:id="rId118"/>
    <hyperlink ref="B161" r:id="rId119"/>
    <hyperlink ref="B16" r:id="rId120"/>
    <hyperlink ref="B17" r:id="rId121"/>
    <hyperlink ref="B76" r:id="rId122"/>
    <hyperlink ref="B80" r:id="rId123"/>
    <hyperlink ref="B82" r:id="rId124"/>
    <hyperlink ref="B83" r:id="rId125"/>
    <hyperlink ref="B84" r:id="rId126"/>
    <hyperlink ref="B85" r:id="rId127"/>
    <hyperlink ref="B87" r:id="rId128"/>
    <hyperlink ref="B89" r:id="rId129"/>
    <hyperlink ref="B90" r:id="rId130"/>
    <hyperlink ref="B93" r:id="rId131"/>
    <hyperlink ref="B79" r:id="rId132"/>
    <hyperlink ref="B101" r:id="rId133"/>
    <hyperlink ref="B100" r:id="rId134"/>
    <hyperlink ref="B99" r:id="rId135"/>
    <hyperlink ref="B94" r:id="rId136"/>
    <hyperlink ref="B95" r:id="rId137"/>
    <hyperlink ref="B96" r:id="rId138"/>
    <hyperlink ref="B97" r:id="rId139"/>
    <hyperlink ref="B98" r:id="rId140"/>
    <hyperlink ref="B81" r:id="rId141"/>
    <hyperlink ref="B36" r:id="rId142"/>
    <hyperlink ref="B145" r:id="rId143"/>
    <hyperlink ref="B156" r:id="rId144"/>
    <hyperlink ref="B162" r:id="rId145"/>
    <hyperlink ref="B39" r:id="rId146"/>
    <hyperlink ref="B104" r:id="rId147"/>
    <hyperlink ref="B105" r:id="rId148"/>
    <hyperlink ref="B86" r:id="rId149"/>
    <hyperlink ref="B172" r:id="rId150"/>
    <hyperlink ref="B165" r:id="rId151"/>
    <hyperlink ref="AV164" r:id="rId152"/>
  </hyperlinks>
  <pageMargins left="0.7" right="0.7" top="0.75" bottom="0.75" header="0.3" footer="0.3"/>
  <pageSetup orientation="portrait" r:id="rId153"/>
  <legacyDrawing r:id="rId154"/>
  <tableParts count="1">
    <tablePart r:id="rId1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Acc.1</dc:creator>
  <cp:lastModifiedBy>Odoo4</cp:lastModifiedBy>
  <dcterms:created xsi:type="dcterms:W3CDTF">2015-06-05T18:17:20Z</dcterms:created>
  <dcterms:modified xsi:type="dcterms:W3CDTF">2023-09-10T06:49:35Z</dcterms:modified>
</cp:coreProperties>
</file>