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\Desktop\Bootcamp\Lectures\Week 1\01-Excel\Homework\"/>
    </mc:Choice>
  </mc:AlternateContent>
  <xr:revisionPtr revIDLastSave="0" documentId="13_ncr:1_{8BCB1476-ACCC-4F91-A910-F75C3F4E704A}" xr6:coauthVersionLast="45" xr6:coauthVersionMax="45" xr10:uidLastSave="{00000000-0000-0000-0000-000000000000}"/>
  <bookViews>
    <workbookView xWindow="-120" yWindow="-120" windowWidth="24240" windowHeight="13290" activeTab="2" xr2:uid="{00000000-000D-0000-FFFF-FFFF00000000}"/>
  </bookViews>
  <sheets>
    <sheet name="Sheet1" sheetId="1" r:id="rId1"/>
    <sheet name="Category_Pivot" sheetId="3" r:id="rId2"/>
    <sheet name="Sub-category_Pivot" sheetId="4" r:id="rId3"/>
    <sheet name="State_of_campaigns_pivot" sheetId="9" r:id="rId4"/>
    <sheet name="Goals" sheetId="10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10" l="1"/>
  <c r="G3" i="10" l="1"/>
  <c r="G4" i="10"/>
  <c r="G5" i="10"/>
  <c r="G6" i="10"/>
  <c r="G7" i="10"/>
  <c r="G8" i="10"/>
  <c r="G9" i="10"/>
  <c r="G10" i="10"/>
  <c r="G11" i="10"/>
  <c r="G12" i="10"/>
  <c r="G13" i="10"/>
  <c r="H3" i="10"/>
  <c r="H4" i="10"/>
  <c r="H5" i="10"/>
  <c r="H6" i="10"/>
  <c r="H7" i="10"/>
  <c r="H8" i="10"/>
  <c r="H9" i="10"/>
  <c r="H10" i="10"/>
  <c r="H11" i="10"/>
  <c r="H12" i="10"/>
  <c r="H13" i="10"/>
  <c r="F3" i="10"/>
  <c r="F4" i="10"/>
  <c r="F5" i="10"/>
  <c r="F6" i="10"/>
  <c r="F7" i="10"/>
  <c r="F8" i="10"/>
  <c r="F9" i="10"/>
  <c r="F10" i="10"/>
  <c r="F11" i="10"/>
  <c r="F12" i="10"/>
  <c r="F13" i="10"/>
  <c r="D2" i="10"/>
  <c r="D3" i="10"/>
  <c r="B3" i="10"/>
  <c r="D13" i="10"/>
  <c r="D12" i="10"/>
  <c r="D11" i="10"/>
  <c r="D10" i="10"/>
  <c r="D9" i="10"/>
  <c r="D8" i="10"/>
  <c r="D7" i="10"/>
  <c r="D6" i="10"/>
  <c r="D5" i="10"/>
  <c r="D4" i="10"/>
  <c r="C2" i="10"/>
  <c r="C3" i="10"/>
  <c r="C4" i="10"/>
  <c r="C5" i="10"/>
  <c r="C6" i="10"/>
  <c r="C7" i="10"/>
  <c r="C8" i="10"/>
  <c r="C9" i="10"/>
  <c r="C11" i="10"/>
  <c r="C10" i="10"/>
  <c r="C12" i="10"/>
  <c r="C13" i="10"/>
  <c r="B13" i="10"/>
  <c r="B12" i="10"/>
  <c r="B11" i="10"/>
  <c r="B10" i="10"/>
  <c r="B9" i="10"/>
  <c r="B8" i="10"/>
  <c r="B7" i="10"/>
  <c r="B6" i="10"/>
  <c r="B5" i="10"/>
  <c r="B4" i="10"/>
  <c r="E2" i="10" l="1"/>
  <c r="E3" i="10"/>
  <c r="E4" i="10"/>
  <c r="E5" i="10"/>
  <c r="E6" i="10"/>
  <c r="E7" i="10"/>
  <c r="E8" i="10"/>
  <c r="E9" i="10"/>
  <c r="E10" i="10"/>
  <c r="E11" i="10"/>
  <c r="E12" i="10"/>
  <c r="E1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2" i="10" l="1"/>
  <c r="F2" i="10"/>
  <c r="G2" i="10"/>
  <c r="O4117" i="1"/>
</calcChain>
</file>

<file path=xl/sharedStrings.xml><?xml version="1.0" encoding="utf-8"?>
<sst xmlns="http://schemas.openxmlformats.org/spreadsheetml/2006/main" count="24817" uniqueCount="8397">
  <si>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</si>
  <si>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</si>
  <si>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</si>
  <si>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</si>
  <si>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</si>
  <si>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</si>
  <si>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</si>
  <si>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</si>
  <si>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</si>
  <si>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</si>
  <si>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</si>
  <si>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</si>
  <si>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</si>
  <si>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</si>
  <si>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</si>
  <si>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</si>
  <si>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</si>
  <si>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</si>
  <si>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</si>
  <si>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</si>
  <si>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</si>
  <si>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</si>
  <si>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</si>
  <si>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</si>
  <si>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</si>
  <si>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</si>
  <si>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</si>
  <si>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</si>
  <si>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</si>
  <si>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</si>
  <si>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</si>
  <si>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</si>
  <si>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</si>
  <si>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</si>
  <si>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</si>
  <si>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</si>
  <si>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</si>
  <si>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</si>
  <si>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</si>
  <si>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</si>
  <si>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</si>
  <si>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</si>
  <si>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</si>
  <si>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</si>
  <si>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</si>
  <si>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</si>
  <si>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</si>
  <si>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</si>
  <si>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</si>
  <si>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</si>
  <si>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</si>
  <si>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</si>
  <si>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</si>
  <si>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</si>
  <si>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</si>
  <si>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</si>
  <si>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</si>
  <si>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</si>
  <si>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</si>
  <si>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</si>
  <si>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</si>
  <si>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</si>
  <si>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</si>
  <si>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</si>
  <si>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</si>
  <si>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</si>
  <si>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</si>
  <si>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</si>
  <si>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</si>
  <si>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</si>
  <si>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</si>
  <si>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</si>
  <si>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</si>
  <si>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</si>
  <si>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</si>
  <si>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</si>
  <si>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</si>
  <si>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</si>
  <si>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</si>
  <si>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</si>
  <si>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</si>
  <si>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</si>
  <si>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</si>
  <si>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</si>
  <si>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</si>
  <si>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</si>
  <si>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</si>
  <si>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</si>
  <si>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</si>
  <si>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</si>
  <si>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</si>
  <si>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</si>
  <si>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</si>
  <si>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</si>
  <si>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</si>
  <si>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</si>
  <si>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</si>
  <si>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</si>
  <si>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</si>
  <si>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</si>
  <si>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</si>
  <si>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</si>
  <si>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</si>
  <si>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</si>
  <si>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</si>
  <si>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</si>
  <si>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</si>
  <si>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</si>
  <si>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</si>
  <si>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</si>
  <si>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</si>
  <si>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</si>
  <si>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</si>
  <si>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</si>
  <si>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</si>
  <si>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</si>
  <si>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</si>
  <si>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</si>
  <si>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</si>
  <si>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</si>
  <si>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</si>
  <si>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</si>
  <si>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</si>
  <si>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</si>
  <si>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</si>
  <si>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</si>
  <si>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</si>
  <si>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</si>
  <si>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</si>
  <si>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</si>
  <si>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</si>
  <si>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</si>
  <si>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</si>
  <si>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</si>
  <si>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</si>
  <si>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</si>
  <si>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</si>
  <si>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</si>
  <si>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</si>
  <si>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</si>
  <si>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</si>
  <si>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</si>
  <si>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</si>
  <si>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</si>
  <si>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</si>
  <si>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</si>
  <si>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</si>
  <si>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</si>
  <si>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</si>
  <si>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</si>
  <si>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</si>
  <si>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</si>
  <si>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</si>
  <si>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</si>
  <si>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</si>
  <si>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</si>
  <si>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</si>
  <si>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</si>
  <si>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</si>
  <si>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</si>
  <si>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</si>
  <si>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</si>
  <si>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</si>
  <si>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</si>
  <si>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</si>
  <si>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</si>
  <si>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</si>
  <si>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</si>
  <si>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</si>
  <si>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</si>
  <si>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</si>
  <si>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</si>
  <si>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</si>
  <si>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</si>
  <si>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</si>
  <si>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</si>
  <si>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</si>
  <si>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</si>
  <si>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</si>
  <si>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</si>
  <si>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</si>
  <si>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</si>
  <si>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</si>
  <si>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</si>
  <si>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</si>
  <si>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</si>
  <si>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</si>
  <si>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</si>
  <si>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</si>
  <si>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</si>
  <si>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</si>
  <si>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</si>
  <si>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</si>
  <si>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</si>
  <si>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</si>
  <si>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</si>
  <si>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</si>
  <si>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</si>
  <si>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</si>
  <si>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</si>
  <si>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</si>
  <si>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</si>
  <si>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</si>
  <si>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</si>
  <si>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</si>
  <si>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</si>
  <si>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</si>
  <si>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</si>
  <si>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</si>
  <si>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</si>
  <si>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</si>
  <si>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</si>
  <si>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</si>
  <si>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</si>
  <si>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</si>
  <si>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</si>
  <si>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</si>
  <si>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</si>
  <si>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</si>
  <si>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</si>
  <si>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</si>
  <si>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</si>
  <si>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</si>
  <si>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</si>
  <si>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</si>
  <si>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</si>
  <si>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</si>
  <si>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</si>
  <si>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</si>
  <si>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</si>
  <si>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</si>
  <si>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</si>
  <si>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</si>
  <si>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</si>
  <si>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</si>
  <si>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</si>
  <si>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</si>
  <si>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</si>
  <si>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</si>
  <si>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</si>
  <si>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</si>
  <si>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</si>
  <si>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</si>
  <si>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</si>
  <si>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</si>
  <si>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</si>
  <si>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</si>
  <si>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</si>
  <si>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</si>
  <si>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</si>
  <si>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</si>
  <si>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</si>
  <si>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</si>
  <si>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</si>
  <si>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</si>
  <si>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</si>
  <si>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</si>
  <si>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</si>
  <si>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</si>
  <si>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</si>
  <si>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</si>
  <si>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</si>
  <si>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</si>
  <si>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</si>
  <si>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</si>
  <si>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</si>
  <si>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</si>
  <si>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</si>
  <si>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</si>
  <si>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</si>
  <si>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</si>
  <si>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</si>
  <si>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</si>
  <si>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</si>
  <si>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</si>
  <si>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</si>
  <si>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</si>
  <si>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</si>
  <si>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</si>
  <si>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</si>
  <si>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</si>
  <si>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</si>
  <si>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</si>
  <si>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</si>
  <si>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</si>
  <si>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</si>
  <si>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</si>
  <si>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</si>
  <si>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</si>
  <si>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</si>
  <si>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</si>
  <si>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</si>
  <si>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</si>
  <si>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</si>
  <si>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</si>
  <si>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</si>
  <si>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</si>
  <si>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</si>
  <si>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</si>
  <si>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</si>
  <si>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</si>
  <si>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</si>
  <si>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</si>
  <si>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</si>
  <si>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</si>
  <si>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</si>
  <si>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</si>
  <si>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</si>
  <si>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</si>
  <si>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</si>
  <si>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</si>
  <si>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</si>
  <si>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</si>
  <si>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</si>
  <si>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</si>
  <si>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</si>
  <si>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</si>
  <si>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</si>
  <si>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</si>
  <si>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</si>
  <si>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</si>
  <si>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</si>
  <si>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</si>
  <si>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</si>
  <si>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</si>
  <si>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</si>
  <si>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</si>
  <si>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</si>
  <si>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</si>
  <si>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</si>
  <si>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</si>
  <si>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</si>
  <si>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</si>
  <si>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</si>
  <si>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</si>
  <si>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</si>
  <si>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</si>
  <si>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</si>
  <si>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</si>
  <si>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</si>
  <si>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</si>
  <si>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</si>
  <si>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</si>
  <si>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</si>
  <si>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</si>
  <si>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</si>
  <si>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</si>
  <si>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</si>
  <si>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</si>
  <si>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</si>
  <si>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</si>
  <si>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</si>
  <si>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</si>
  <si>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</si>
  <si>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</si>
  <si>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</si>
  <si>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</si>
  <si>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</si>
  <si>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</si>
  <si>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</si>
  <si>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</si>
  <si>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</si>
  <si>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</si>
  <si>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</si>
  <si>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</si>
  <si>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</si>
  <si>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</si>
  <si>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</si>
  <si>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</si>
  <si>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</si>
  <si>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</si>
  <si>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</si>
  <si>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</si>
  <si>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</si>
  <si>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</si>
  <si>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</si>
  <si>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</si>
  <si>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</si>
  <si>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</si>
  <si>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</si>
  <si>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</si>
  <si>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</si>
  <si>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</si>
  <si>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</si>
  <si>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</si>
  <si>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</si>
  <si>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</si>
  <si>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</si>
  <si>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</si>
  <si>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</si>
  <si>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</si>
  <si>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</si>
  <si>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</si>
  <si>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</si>
  <si>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</si>
  <si>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</si>
  <si>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</si>
  <si>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</si>
  <si>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</si>
  <si>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</si>
  <si>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</si>
  <si>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</si>
  <si>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</si>
  <si>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</si>
  <si>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</si>
  <si>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</si>
  <si>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</si>
  <si>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</si>
  <si>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</si>
  <si>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</si>
  <si>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</si>
  <si>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</si>
  <si>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</si>
  <si>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</si>
  <si>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</si>
  <si>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</si>
  <si>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</si>
  <si>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</si>
  <si>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</si>
  <si>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</si>
  <si>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</si>
  <si>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</si>
  <si>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</si>
  <si>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</si>
  <si>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</si>
  <si>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</si>
  <si>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</si>
  <si>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</si>
  <si>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</si>
  <si>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</si>
  <si>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</si>
  <si>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</si>
  <si>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</si>
  <si>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</si>
  <si>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</si>
  <si>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</si>
  <si>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</si>
  <si>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</si>
  <si>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</si>
  <si>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</si>
  <si>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</si>
  <si>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</si>
  <si>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</si>
  <si>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</si>
  <si>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</si>
  <si>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</si>
  <si>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</si>
  <si>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</si>
  <si>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</si>
  <si>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</si>
  <si>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</si>
  <si>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</si>
  <si>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</si>
  <si>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</si>
  <si>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</si>
  <si>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</si>
  <si>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</si>
  <si>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</si>
  <si>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</si>
  <si>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</si>
  <si>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</si>
  <si>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</si>
  <si>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</si>
  <si>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</si>
  <si>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</si>
  <si>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</si>
  <si>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</si>
  <si>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</si>
  <si>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</si>
  <si>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</si>
  <si>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</si>
  <si>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</si>
  <si>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</si>
  <si>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</si>
  <si>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</si>
  <si>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</si>
  <si>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</si>
  <si>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</si>
  <si>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</si>
  <si>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</si>
  <si>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</si>
  <si>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</si>
  <si>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</si>
  <si>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</si>
  <si>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</si>
  <si>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</si>
  <si>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</si>
  <si>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</si>
  <si>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</si>
  <si>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</si>
  <si>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</si>
  <si>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</si>
  <si>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</si>
  <si>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</si>
  <si>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</si>
  <si>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</si>
  <si>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</si>
  <si>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</si>
  <si>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</si>
  <si>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</si>
  <si>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</si>
  <si>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</si>
  <si>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</si>
  <si>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</si>
  <si>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</si>
  <si>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</si>
  <si>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</si>
  <si>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</si>
  <si>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</si>
  <si>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</si>
  <si>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</si>
  <si>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</si>
  <si>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</si>
  <si>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</si>
  <si>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</si>
  <si>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</si>
  <si>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</si>
  <si>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</si>
  <si>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</si>
  <si>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</si>
  <si>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</si>
  <si>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</si>
  <si>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</si>
  <si>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</si>
  <si>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</si>
  <si>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</si>
  <si>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</si>
  <si>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</si>
  <si>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</si>
  <si>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</si>
  <si>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</si>
  <si>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</si>
  <si>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</si>
  <si>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</si>
  <si>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</si>
  <si>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</si>
  <si>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</si>
  <si>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</si>
  <si>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</si>
  <si>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</si>
  <si>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</si>
  <si>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</si>
  <si>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</si>
  <si>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</si>
  <si>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</si>
  <si>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</si>
  <si>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</si>
  <si>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</si>
  <si>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</si>
  <si>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</si>
  <si>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</si>
  <si>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</si>
  <si>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</si>
  <si>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</si>
  <si>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</si>
  <si>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</si>
  <si>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</si>
  <si>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</si>
  <si>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</si>
  <si>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</si>
  <si>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</si>
  <si>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</si>
  <si>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</si>
  <si>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</si>
  <si>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</si>
  <si>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</si>
  <si>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</si>
  <si>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</si>
  <si>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</si>
  <si>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</si>
  <si>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</si>
  <si>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</si>
  <si>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</si>
  <si>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</si>
  <si>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</si>
  <si>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</si>
  <si>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</si>
  <si>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</si>
  <si>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</si>
  <si>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</si>
  <si>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</si>
  <si>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</si>
  <si>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</si>
  <si>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</si>
  <si>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</si>
  <si>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</si>
  <si>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</si>
  <si>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</si>
  <si>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</si>
  <si>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</si>
  <si>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</si>
  <si>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</si>
  <si>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</si>
  <si>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</si>
  <si>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</si>
  <si>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</si>
  <si>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</si>
  <si>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</si>
  <si>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</si>
  <si>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</si>
  <si>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</si>
  <si>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</si>
  <si>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</si>
  <si>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</si>
  <si>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</si>
  <si>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</si>
  <si>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</si>
  <si>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</si>
  <si>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</si>
  <si>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</si>
  <si>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</si>
  <si>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</si>
  <si>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</si>
  <si>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</si>
  <si>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</si>
  <si>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</si>
  <si>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</si>
  <si>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</si>
  <si>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</si>
  <si>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</si>
  <si>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</si>
  <si>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</si>
  <si>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</si>
  <si>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</si>
  <si>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</si>
  <si>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</si>
  <si>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</si>
  <si>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</si>
  <si>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</si>
  <si>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</si>
  <si>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</si>
  <si>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</si>
  <si>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</si>
  <si>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</si>
  <si>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</si>
  <si>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</si>
  <si>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</si>
  <si>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</si>
  <si>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</si>
  <si>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</si>
  <si>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</si>
  <si>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</si>
  <si>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</si>
  <si>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</si>
  <si>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</si>
  <si>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</si>
  <si>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</si>
  <si>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</si>
  <si>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</si>
  <si>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</si>
  <si>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</si>
  <si>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</si>
  <si>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</si>
  <si>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</si>
  <si>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</si>
  <si>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</si>
  <si>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</si>
  <si>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</si>
  <si>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</si>
  <si>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</si>
  <si>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</si>
  <si>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</si>
  <si>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</si>
  <si>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</si>
  <si>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</si>
  <si>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</si>
  <si>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</si>
  <si>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</si>
  <si>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</si>
  <si>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</si>
  <si>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</si>
  <si>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</si>
  <si>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</si>
  <si>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</si>
  <si>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</si>
  <si>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</si>
  <si>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</si>
  <si>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</si>
  <si>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</si>
  <si>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</si>
  <si>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</si>
  <si>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</si>
  <si>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</si>
  <si>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</si>
  <si>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</si>
  <si>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</si>
  <si>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</si>
  <si>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</si>
  <si>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</si>
  <si>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</si>
  <si>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</si>
  <si>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</si>
  <si>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</si>
  <si>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</si>
  <si>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</si>
  <si>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</si>
  <si>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</si>
  <si>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</si>
  <si>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</si>
  <si>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</si>
  <si>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</si>
  <si>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</si>
  <si>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</si>
  <si>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</si>
  <si>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</si>
  <si>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</si>
  <si>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</si>
  <si>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</si>
  <si>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</si>
  <si>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</si>
  <si>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</si>
  <si>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</si>
  <si>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</si>
  <si>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</si>
  <si>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</si>
  <si>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</si>
  <si>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</si>
  <si>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</si>
  <si>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</si>
  <si>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</si>
  <si>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</si>
  <si>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</si>
  <si>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</si>
  <si>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</si>
  <si>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</si>
  <si>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</si>
  <si>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</si>
  <si>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</si>
  <si>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</si>
  <si>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</si>
  <si>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</si>
  <si>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</si>
  <si>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</si>
  <si>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</si>
  <si>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</si>
  <si>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</si>
  <si>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</si>
  <si>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</si>
  <si>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</si>
  <si>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</si>
  <si>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</si>
  <si>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</si>
  <si>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</si>
  <si>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</si>
  <si>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</si>
  <si>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</si>
  <si>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</si>
  <si>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</si>
  <si>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</si>
  <si>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</si>
  <si>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</si>
  <si>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</si>
  <si>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</si>
  <si>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</si>
  <si>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</si>
  <si>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</si>
  <si>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</si>
  <si>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</si>
  <si>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</si>
  <si>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</si>
  <si>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</si>
  <si>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</si>
  <si>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</si>
  <si>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</si>
  <si>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</si>
  <si>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</si>
  <si>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</si>
  <si>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</si>
  <si>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</si>
  <si>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</si>
  <si>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</si>
  <si>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</si>
  <si>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</si>
  <si>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</si>
  <si>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</si>
  <si>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</si>
  <si>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</si>
  <si>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</si>
  <si>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</si>
  <si>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</si>
  <si>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</si>
  <si>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</si>
  <si>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</si>
  <si>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</si>
  <si>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</si>
  <si>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</si>
  <si>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</si>
  <si>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</si>
  <si>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</si>
  <si>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</si>
  <si>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</si>
  <si>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</si>
  <si>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</si>
  <si>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</si>
  <si>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</si>
  <si>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</si>
  <si>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</si>
  <si>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</si>
  <si>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</si>
  <si>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</si>
  <si>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</si>
  <si>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</si>
  <si>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</si>
  <si>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</si>
  <si>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</si>
  <si>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</si>
  <si>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</si>
  <si>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</si>
  <si>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</si>
  <si>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</si>
  <si>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</si>
  <si>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</si>
  <si>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</si>
  <si>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</si>
  <si>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</si>
  <si>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</si>
  <si>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</si>
  <si>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</si>
  <si>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</si>
  <si>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</si>
  <si>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</si>
  <si>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</si>
  <si>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</si>
  <si>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</si>
  <si>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</si>
  <si>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</si>
  <si>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</si>
  <si>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</si>
  <si>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</si>
  <si>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</si>
  <si>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</si>
  <si>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</si>
  <si>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</si>
  <si>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</si>
  <si>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</si>
  <si>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</si>
  <si>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</si>
  <si>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</si>
  <si>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</si>
  <si>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</si>
  <si>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</si>
  <si>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</si>
  <si>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</si>
  <si>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</si>
  <si>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</si>
  <si>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</si>
  <si>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</si>
  <si>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</si>
  <si>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</si>
  <si>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</si>
  <si>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</si>
  <si>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</si>
  <si>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</si>
  <si>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</si>
  <si>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</si>
  <si>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</si>
  <si>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</si>
  <si>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</si>
  <si>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</si>
  <si>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</si>
  <si>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</si>
  <si>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</si>
  <si>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</si>
  <si>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</si>
  <si>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</si>
  <si>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</si>
  <si>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</si>
  <si>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</si>
  <si>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</si>
  <si>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</si>
  <si>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</si>
  <si>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</si>
  <si>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</si>
  <si>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</si>
  <si>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</si>
  <si>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</si>
  <si>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</si>
  <si>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</si>
  <si>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</si>
  <si>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</si>
  <si>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</si>
  <si>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</si>
  <si>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</si>
  <si>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</si>
  <si>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</si>
  <si>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</si>
  <si>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</si>
  <si>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</si>
  <si>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</si>
  <si>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</si>
  <si>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</si>
  <si>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</si>
  <si>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</si>
  <si>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</si>
  <si>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</si>
  <si>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</si>
  <si>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</si>
  <si>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</si>
  <si>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</si>
  <si>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</si>
  <si>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</si>
  <si>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</si>
  <si>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</si>
  <si>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</si>
  <si>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</si>
  <si>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</si>
  <si>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</si>
  <si>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</si>
  <si>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</si>
  <si>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</si>
  <si>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</si>
  <si>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</si>
  <si>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</si>
  <si>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</si>
  <si>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</si>
  <si>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</si>
  <si>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</si>
  <si>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</si>
  <si>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</si>
  <si>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</si>
  <si>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</si>
  <si>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</si>
  <si>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</si>
  <si>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</si>
  <si>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</si>
  <si>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</si>
  <si>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</si>
  <si>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</si>
  <si>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</si>
  <si>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</si>
  <si>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</si>
  <si>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</si>
  <si>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</si>
  <si>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</si>
  <si>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</si>
  <si>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</si>
  <si>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</si>
  <si>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</si>
  <si>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</si>
  <si>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</si>
  <si>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</si>
  <si>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</si>
  <si>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</si>
  <si>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</si>
  <si>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</si>
  <si>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</si>
  <si>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</si>
  <si>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</si>
  <si>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</si>
  <si>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</si>
  <si>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</si>
  <si>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</si>
  <si>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</si>
  <si>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</si>
  <si>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</si>
  <si>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</si>
  <si>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</si>
  <si>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</si>
  <si>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</si>
  <si>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</si>
  <si>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</si>
  <si>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</si>
  <si>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</si>
  <si>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</si>
  <si>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</si>
  <si>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</si>
  <si>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</si>
  <si>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</si>
  <si>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</si>
  <si>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</si>
  <si>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</si>
  <si>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</si>
  <si>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</si>
  <si>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</si>
  <si>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</si>
  <si>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</si>
  <si>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</si>
  <si>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</si>
  <si>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</si>
  <si>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</si>
  <si>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</si>
  <si>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</si>
  <si>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</si>
  <si>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</si>
  <si>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</si>
  <si>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</si>
  <si>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</si>
  <si>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</si>
  <si>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</si>
  <si>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</si>
  <si>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</si>
  <si>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</si>
  <si>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</si>
  <si>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</si>
  <si>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</si>
  <si>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</si>
  <si>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</si>
  <si>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</si>
  <si>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</si>
  <si>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</si>
  <si>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</si>
  <si>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</si>
  <si>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</si>
  <si>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</si>
  <si>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</si>
  <si>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</si>
  <si>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</si>
  <si>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</si>
  <si>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</si>
  <si>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</si>
  <si>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</si>
  <si>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</si>
  <si>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</si>
  <si>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</si>
  <si>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</si>
  <si>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</si>
  <si>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</si>
  <si>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</si>
  <si>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</si>
  <si>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</si>
  <si>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</si>
  <si>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</si>
  <si>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</si>
  <si>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</si>
  <si>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</si>
  <si>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</si>
  <si>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</si>
  <si>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</si>
  <si>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</si>
  <si>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</si>
  <si>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</si>
  <si>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</si>
  <si>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</si>
  <si>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</si>
  <si>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</si>
  <si>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</si>
  <si>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</si>
  <si>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</si>
  <si>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</si>
  <si>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</si>
  <si>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</si>
  <si>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</si>
  <si>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</si>
  <si>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</si>
  <si>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</si>
  <si>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</si>
  <si>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</si>
  <si>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</si>
  <si>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</si>
  <si>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</si>
  <si>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</si>
  <si>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</si>
  <si>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</si>
  <si>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</si>
  <si>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</si>
  <si>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</si>
  <si>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</si>
  <si>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</si>
  <si>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</si>
  <si>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</si>
  <si>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</si>
  <si>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</si>
  <si>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</si>
  <si>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</si>
  <si>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</si>
  <si>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</si>
  <si>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</si>
  <si>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</si>
  <si>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</si>
  <si>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</si>
  <si>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</si>
  <si>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</si>
  <si>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</si>
  <si>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</si>
  <si>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</si>
  <si>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</si>
  <si>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</si>
  <si>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</si>
  <si>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</si>
  <si>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</si>
  <si>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</si>
  <si>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</si>
  <si>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</si>
  <si>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</si>
  <si>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</si>
  <si>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</si>
  <si>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</si>
  <si>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</si>
  <si>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</si>
  <si>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</si>
  <si>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</si>
  <si>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</si>
  <si>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</si>
  <si>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</si>
  <si>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</si>
  <si>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</si>
  <si>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</si>
  <si>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</si>
  <si>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</si>
  <si>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</si>
  <si>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</si>
  <si>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</si>
  <si>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</si>
  <si>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</si>
  <si>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</si>
  <si>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</si>
  <si>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</si>
  <si>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</si>
  <si>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</si>
  <si>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</si>
  <si>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</si>
  <si>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</si>
  <si>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</si>
  <si>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</si>
  <si>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</si>
  <si>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</si>
  <si>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</si>
  <si>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</si>
  <si>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</si>
  <si>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</si>
  <si>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</si>
  <si>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</si>
  <si>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</si>
  <si>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</si>
  <si>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</si>
  <si>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</si>
  <si>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</si>
  <si>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</si>
  <si>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</si>
  <si>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</si>
  <si>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</si>
  <si>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</si>
  <si>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</si>
  <si>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</si>
  <si>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</si>
  <si>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</si>
  <si>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</si>
  <si>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</si>
  <si>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</si>
  <si>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</si>
  <si>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</si>
  <si>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</si>
  <si>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</si>
  <si>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</si>
  <si>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</si>
  <si>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</si>
  <si>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</si>
  <si>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</si>
  <si>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</si>
  <si>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</si>
  <si>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</si>
  <si>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</si>
  <si>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</si>
  <si>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</si>
  <si>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</si>
  <si>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</si>
  <si>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</si>
  <si>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</si>
  <si>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</si>
  <si>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</si>
  <si>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</si>
  <si>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</si>
  <si>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</si>
  <si>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</si>
  <si>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</si>
  <si>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</si>
  <si>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</si>
  <si>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</si>
  <si>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</si>
  <si>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</si>
  <si>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</si>
  <si>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</si>
  <si>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</si>
  <si>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</si>
  <si>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</si>
  <si>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</si>
  <si>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</si>
  <si>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</si>
  <si>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</si>
  <si>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</si>
  <si>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</si>
  <si>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</si>
  <si>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</si>
  <si>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</si>
  <si>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</si>
  <si>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</si>
  <si>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</si>
  <si>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</si>
  <si>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</si>
  <si>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</si>
  <si>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</si>
  <si>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</si>
  <si>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</si>
  <si>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</si>
  <si>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</si>
  <si>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</si>
  <si>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</si>
  <si>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</si>
  <si>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</si>
  <si>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</si>
  <si>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</si>
  <si>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</si>
  <si>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</si>
  <si>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</si>
  <si>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</si>
  <si>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</si>
  <si>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</si>
  <si>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</si>
  <si>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</si>
  <si>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</si>
  <si>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</si>
  <si>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</si>
  <si>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</si>
  <si>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</si>
  <si>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</si>
  <si>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</si>
  <si>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</si>
  <si>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</si>
  <si>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</si>
  <si>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</si>
  <si>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</si>
  <si>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</si>
  <si>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</si>
  <si>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</si>
  <si>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</si>
  <si>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</si>
  <si>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</si>
  <si>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</si>
  <si>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</si>
  <si>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</si>
  <si>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</si>
  <si>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</si>
  <si>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</si>
  <si>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</si>
  <si>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</si>
  <si>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</si>
  <si>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</si>
  <si>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</si>
  <si>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</si>
  <si>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</si>
  <si>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</si>
  <si>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</si>
  <si>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</si>
  <si>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</si>
  <si>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</si>
  <si>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</si>
  <si>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</si>
  <si>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</si>
  <si>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</si>
  <si>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</si>
  <si>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</si>
  <si>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</si>
  <si>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</si>
  <si>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</si>
  <si>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</si>
  <si>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</si>
  <si>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</si>
  <si>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</si>
  <si>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</si>
  <si>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</si>
  <si>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</si>
  <si>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</si>
  <si>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</si>
  <si>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</si>
  <si>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</si>
  <si>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</si>
  <si>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</si>
  <si>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</si>
  <si>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</si>
  <si>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</si>
  <si>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</si>
  <si>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</si>
  <si>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</si>
  <si>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</si>
  <si>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</si>
  <si>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</si>
  <si>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</si>
  <si>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</si>
  <si>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</si>
  <si>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</si>
  <si>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</si>
  <si>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</si>
  <si>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</si>
  <si>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</si>
  <si>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</si>
  <si>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</si>
  <si>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</si>
  <si>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</si>
  <si>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</si>
  <si>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</si>
  <si>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</si>
  <si>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</si>
  <si>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</si>
  <si>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</si>
  <si>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</si>
  <si>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</si>
  <si>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</si>
  <si>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</si>
  <si>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</si>
  <si>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</si>
  <si>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</si>
  <si>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</si>
  <si>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</si>
  <si>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</si>
  <si>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</si>
  <si>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</si>
  <si>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</si>
  <si>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</si>
  <si>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</si>
  <si>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</si>
  <si>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</si>
  <si>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</si>
  <si>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</si>
  <si>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</si>
  <si>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</si>
  <si>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</si>
  <si>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</si>
  <si>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</si>
  <si>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</si>
  <si>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</si>
  <si>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</si>
  <si>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</si>
  <si>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</si>
  <si>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</si>
  <si>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</si>
  <si>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</si>
  <si>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</si>
  <si>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</si>
  <si>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</si>
  <si>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</si>
  <si>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</si>
  <si>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</si>
  <si>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</si>
  <si>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</si>
  <si>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</si>
  <si>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</si>
  <si>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</si>
  <si>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</si>
  <si>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</si>
  <si>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</si>
  <si>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</si>
  <si>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</si>
  <si>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</si>
  <si>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</si>
  <si>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</si>
  <si>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</si>
  <si>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</si>
  <si>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</si>
  <si>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</si>
  <si>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</si>
  <si>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</si>
  <si>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</si>
  <si>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</si>
  <si>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</si>
  <si>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</si>
  <si>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</si>
  <si>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</si>
  <si>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</si>
  <si>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</si>
  <si>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</si>
  <si>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</si>
  <si>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</si>
  <si>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</si>
  <si>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</si>
  <si>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</si>
  <si>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</si>
  <si>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</si>
  <si>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</si>
  <si>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</si>
  <si>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</si>
  <si>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</si>
  <si>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</si>
  <si>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</si>
  <si>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</si>
  <si>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</si>
  <si>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</si>
  <si>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</si>
  <si>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</si>
  <si>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</si>
  <si>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</si>
  <si>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</si>
  <si>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</si>
  <si>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</si>
  <si>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</si>
  <si>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</si>
  <si>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</si>
  <si>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</si>
  <si>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</si>
  <si>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</si>
  <si>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</si>
  <si>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</si>
  <si>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</si>
  <si>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</si>
  <si>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</si>
  <si>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</si>
  <si>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</si>
  <si>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</si>
  <si>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</si>
  <si>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</si>
  <si>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</si>
  <si>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</si>
  <si>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</si>
  <si>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</si>
  <si>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</si>
  <si>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</si>
  <si>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</si>
  <si>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</si>
  <si>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</si>
  <si>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</si>
  <si>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</si>
  <si>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</si>
  <si>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</si>
  <si>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</si>
  <si>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</si>
  <si>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</si>
  <si>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</si>
  <si>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</si>
  <si>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</si>
  <si>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</si>
  <si>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</si>
  <si>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</si>
  <si>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</si>
  <si>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</si>
  <si>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</si>
  <si>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</si>
  <si>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</si>
  <si>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</si>
  <si>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</si>
  <si>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</si>
  <si>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</si>
  <si>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</si>
  <si>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</si>
  <si>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</si>
  <si>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</si>
  <si>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</si>
  <si>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</si>
  <si>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</si>
  <si>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</si>
  <si>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</si>
  <si>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</si>
  <si>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</si>
  <si>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</si>
  <si>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</si>
  <si>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</si>
  <si>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</si>
  <si>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</si>
  <si>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</si>
  <si>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</si>
  <si>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</si>
  <si>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</si>
  <si>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</si>
  <si>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</si>
  <si>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</si>
  <si>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</si>
  <si>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</si>
  <si>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</si>
  <si>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</si>
  <si>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</si>
  <si>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</si>
  <si>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</si>
  <si>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</si>
  <si>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</si>
  <si>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</si>
  <si>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</si>
  <si>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</si>
  <si>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</si>
  <si>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</si>
  <si>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</si>
  <si>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</si>
  <si>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</si>
  <si>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</si>
  <si>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</si>
  <si>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</si>
  <si>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</si>
  <si>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</si>
  <si>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</si>
  <si>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</si>
  <si>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</si>
  <si>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</si>
  <si>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</si>
  <si>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</si>
  <si>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</si>
  <si>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</si>
  <si>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</si>
  <si>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</si>
  <si>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</si>
  <si>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</si>
  <si>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</si>
  <si>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</si>
  <si>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</si>
  <si>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</si>
  <si>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</si>
  <si>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</si>
  <si>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</si>
  <si>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</si>
  <si>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</si>
  <si>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</si>
  <si>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</si>
  <si>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</si>
  <si>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</si>
  <si>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</si>
  <si>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</si>
  <si>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</si>
  <si>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</si>
  <si>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</si>
  <si>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</si>
  <si>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</si>
  <si>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</si>
  <si>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</si>
  <si>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</si>
  <si>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</si>
  <si>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</si>
  <si>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</si>
  <si>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</si>
  <si>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</si>
  <si>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</si>
  <si>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</si>
  <si>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</si>
  <si>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</si>
  <si>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</si>
  <si>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</si>
  <si>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</si>
  <si>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</si>
  <si>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</si>
  <si>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</si>
  <si>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</si>
  <si>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</si>
  <si>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</si>
  <si>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</si>
  <si>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</si>
  <si>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</si>
  <si>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</si>
  <si>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</si>
  <si>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</si>
  <si>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</si>
  <si>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</si>
  <si>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</si>
  <si>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</si>
  <si>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</si>
  <si>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</si>
  <si>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</si>
  <si>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</si>
  <si>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</si>
  <si>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</si>
  <si>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</si>
  <si>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</si>
  <si>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</si>
  <si>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</si>
  <si>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</si>
  <si>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</si>
  <si>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</si>
  <si>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</si>
  <si>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</si>
  <si>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</si>
  <si>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</si>
  <si>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</si>
  <si>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</si>
  <si>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</si>
  <si>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</si>
  <si>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</si>
  <si>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</si>
  <si>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</si>
  <si>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</si>
  <si>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</si>
  <si>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</si>
  <si>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</si>
  <si>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</si>
  <si>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</si>
  <si>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</si>
  <si>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</si>
  <si>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</si>
  <si>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</si>
  <si>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</si>
  <si>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</si>
  <si>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</si>
  <si>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</si>
  <si>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</si>
  <si>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</si>
  <si>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</si>
  <si>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</si>
  <si>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</si>
  <si>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</si>
  <si>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</si>
  <si>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</si>
  <si>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</si>
  <si>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</si>
  <si>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</si>
  <si>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</si>
  <si>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</si>
  <si>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</si>
  <si>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</si>
  <si>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</si>
  <si>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</si>
  <si>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</si>
  <si>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</si>
  <si>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</si>
  <si>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</si>
  <si>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</si>
  <si>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</si>
  <si>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</si>
  <si>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</si>
  <si>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</si>
  <si>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</si>
  <si>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</si>
  <si>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</si>
  <si>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</si>
  <si>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</si>
  <si>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</si>
  <si>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</si>
  <si>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</si>
  <si>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</si>
  <si>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</si>
  <si>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</si>
  <si>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</si>
  <si>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</si>
  <si>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</si>
  <si>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</si>
  <si>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</si>
  <si>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</si>
  <si>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</si>
  <si>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</si>
  <si>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</si>
  <si>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</si>
  <si>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</si>
  <si>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</si>
  <si>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</si>
  <si>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</si>
  <si>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</si>
  <si>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</si>
  <si>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</si>
  <si>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</si>
  <si>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</si>
  <si>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</si>
  <si>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</si>
  <si>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</si>
  <si>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</si>
  <si>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</si>
  <si>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</si>
  <si>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</si>
  <si>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</si>
  <si>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</si>
  <si>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</si>
  <si>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</si>
  <si>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</si>
  <si>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</si>
  <si>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</si>
  <si>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</si>
  <si>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</si>
  <si>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</si>
  <si>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</si>
  <si>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</si>
  <si>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</si>
  <si>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</si>
  <si>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</si>
  <si>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</si>
  <si>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</si>
  <si>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</si>
  <si>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</si>
  <si>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</si>
  <si>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</si>
  <si>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</si>
  <si>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</si>
  <si>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</si>
  <si>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</si>
  <si>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</si>
  <si>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</si>
  <si>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</si>
  <si>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</si>
  <si>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</si>
  <si>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</si>
  <si>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</si>
  <si>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</si>
  <si>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</si>
  <si>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</si>
  <si>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</si>
  <si>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</si>
  <si>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</si>
  <si>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</si>
  <si>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</si>
  <si>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</si>
  <si>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</si>
  <si>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</si>
  <si>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</si>
  <si>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</si>
  <si>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</si>
  <si>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</si>
  <si>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</si>
  <si>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</si>
  <si>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</si>
  <si>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</si>
  <si>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</si>
  <si>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</si>
  <si>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</si>
  <si>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</si>
  <si>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</si>
  <si>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</si>
  <si>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</si>
  <si>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</si>
  <si>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</si>
  <si>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</si>
  <si>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</si>
  <si>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</si>
  <si>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</si>
  <si>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</si>
  <si>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</si>
  <si>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</si>
  <si>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</si>
  <si>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</si>
  <si>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</si>
  <si>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</si>
  <si>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</si>
  <si>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</si>
  <si>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</si>
  <si>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</si>
  <si>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</si>
  <si>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</si>
  <si>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</si>
  <si>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</si>
  <si>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</si>
  <si>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</si>
  <si>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</si>
  <si>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</si>
  <si>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</si>
  <si>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</si>
  <si>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</si>
  <si>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</si>
  <si>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</si>
  <si>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</si>
  <si>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</si>
  <si>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</si>
  <si>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</si>
  <si>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</si>
  <si>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</si>
  <si>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</si>
  <si>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</si>
  <si>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</si>
  <si>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</si>
  <si>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</si>
  <si>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</si>
  <si>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</si>
  <si>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</si>
  <si>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</si>
  <si>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</si>
  <si>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</si>
  <si>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</si>
  <si>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</si>
  <si>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</si>
  <si>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</si>
  <si>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</si>
  <si>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</si>
  <si>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</si>
  <si>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</si>
  <si>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</si>
  <si>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</si>
  <si>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</si>
  <si>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</si>
  <si>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</si>
  <si>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</si>
  <si>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</si>
  <si>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</si>
  <si>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</si>
  <si>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</si>
  <si>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</si>
  <si>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</si>
  <si>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</si>
  <si>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</si>
  <si>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</si>
  <si>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</si>
  <si>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</si>
  <si>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</si>
  <si>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</si>
  <si>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</si>
  <si>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</si>
  <si>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</si>
  <si>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</si>
  <si>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</si>
  <si>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</si>
  <si>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</si>
  <si>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</si>
  <si>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</si>
  <si>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</si>
  <si>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</si>
  <si>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</si>
  <si>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</si>
  <si>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</si>
  <si>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</si>
  <si>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</si>
  <si>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</si>
  <si>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</si>
  <si>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</si>
  <si>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</si>
  <si>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</si>
  <si>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</si>
  <si>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</si>
  <si>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</si>
  <si>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</si>
  <si>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</si>
  <si>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</si>
  <si>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</si>
  <si>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</si>
  <si>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</si>
  <si>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</si>
  <si>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</si>
  <si>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</si>
  <si>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</si>
  <si>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</si>
  <si>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</si>
  <si>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</si>
  <si>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</si>
  <si>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</si>
  <si>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</si>
  <si>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</si>
  <si>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</si>
  <si>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</si>
  <si>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</si>
  <si>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</si>
  <si>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</si>
  <si>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</si>
  <si>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</si>
  <si>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</si>
  <si>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</si>
  <si>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</si>
  <si>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</si>
  <si>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</si>
  <si>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</si>
  <si>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</si>
  <si>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</si>
  <si>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</si>
  <si>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</si>
  <si>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</si>
  <si>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</si>
  <si>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</si>
  <si>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</si>
  <si>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</si>
  <si>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</si>
  <si>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</si>
  <si>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</si>
  <si>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</si>
  <si>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</si>
  <si>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</si>
  <si>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</si>
  <si>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</si>
  <si>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</si>
  <si>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</si>
  <si>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</si>
  <si>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</si>
  <si>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</si>
  <si>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</si>
  <si>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</si>
  <si>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</si>
  <si>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</si>
  <si>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</si>
  <si>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</si>
  <si>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</si>
  <si>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</si>
  <si>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</si>
  <si>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</si>
  <si>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</si>
  <si>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</si>
  <si>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</si>
  <si>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</si>
  <si>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</si>
  <si>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</si>
  <si>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</si>
  <si>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</si>
  <si>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</si>
  <si>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</si>
  <si>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</si>
  <si>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</si>
  <si>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</si>
  <si>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</si>
  <si>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</si>
  <si>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</si>
  <si>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</si>
  <si>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</si>
  <si>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</si>
  <si>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</si>
  <si>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</si>
  <si>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</si>
  <si>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</si>
  <si>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</si>
  <si>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</si>
  <si>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</si>
  <si>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</si>
  <si>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</si>
  <si>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</si>
  <si>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</si>
  <si>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</si>
  <si>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</si>
  <si>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</si>
  <si>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</si>
  <si>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</si>
  <si>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</si>
  <si>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</si>
  <si>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</si>
  <si>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</si>
  <si>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</si>
  <si>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</si>
  <si>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</si>
  <si>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</si>
  <si>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</si>
  <si>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</si>
  <si>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</si>
  <si>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</si>
  <si>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</si>
  <si>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</si>
  <si>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</si>
  <si>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</si>
  <si>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</si>
  <si>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</si>
  <si>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</si>
  <si>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</si>
  <si>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</si>
  <si>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</si>
  <si>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</si>
  <si>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</si>
  <si>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</si>
  <si>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</si>
  <si>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</si>
  <si>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</si>
  <si>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</si>
  <si>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</si>
  <si>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</si>
  <si>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</si>
  <si>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</si>
  <si>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</si>
  <si>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</si>
  <si>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</si>
  <si>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</si>
  <si>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</si>
  <si>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</si>
  <si>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</si>
  <si>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</si>
  <si>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</si>
  <si>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</si>
  <si>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</si>
  <si>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</si>
  <si>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</si>
  <si>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</si>
  <si>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</si>
  <si>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</si>
  <si>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</si>
  <si>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</si>
  <si>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</si>
  <si>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</si>
  <si>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</si>
  <si>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</si>
  <si>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</si>
  <si>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</si>
  <si>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</si>
  <si>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</si>
  <si>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</si>
  <si>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</si>
  <si>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</si>
  <si>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</si>
  <si>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</si>
  <si>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</si>
  <si>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</si>
  <si>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</si>
  <si>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</si>
  <si>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</si>
  <si>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</si>
  <si>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</si>
  <si>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</si>
  <si>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</si>
  <si>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</si>
  <si>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</si>
  <si>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</si>
  <si>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</si>
  <si>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</si>
  <si>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</si>
  <si>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</si>
  <si>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</si>
  <si>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</si>
  <si>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</si>
  <si>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</si>
  <si>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</si>
  <si>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</si>
  <si>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</si>
  <si>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</si>
  <si>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</si>
  <si>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</si>
  <si>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</si>
  <si>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</si>
  <si>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</si>
  <si>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</si>
  <si>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</si>
  <si>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</si>
  <si>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</si>
  <si>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</si>
  <si>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</si>
  <si>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</si>
  <si>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</si>
  <si>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</si>
  <si>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</si>
  <si>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</si>
  <si>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</si>
  <si>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</si>
  <si>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</si>
  <si>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</si>
  <si>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</si>
  <si>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</si>
  <si>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</si>
  <si>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</si>
  <si>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</si>
  <si>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</si>
  <si>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</si>
  <si>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</si>
  <si>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</si>
  <si>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</si>
  <si>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</si>
  <si>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</si>
  <si>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</si>
  <si>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</si>
  <si>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</si>
  <si>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</si>
  <si>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</si>
  <si>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</si>
  <si>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</si>
  <si>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</si>
  <si>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</si>
  <si>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</si>
  <si>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</si>
  <si>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</si>
  <si>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</si>
  <si>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</si>
  <si>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</si>
  <si>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</si>
  <si>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</si>
  <si>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</si>
  <si>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</si>
  <si>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</si>
  <si>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</si>
  <si>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</si>
  <si>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</si>
  <si>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</si>
  <si>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</si>
  <si>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</si>
  <si>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</si>
  <si>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</si>
  <si>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</si>
  <si>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</si>
  <si>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</si>
  <si>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</si>
  <si>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</si>
  <si>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</si>
  <si>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</si>
  <si>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</si>
  <si>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</si>
  <si>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</si>
  <si>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</si>
  <si>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</si>
  <si>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</si>
  <si>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</si>
  <si>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</si>
  <si>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</si>
  <si>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</si>
  <si>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</si>
  <si>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</si>
  <si>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</si>
  <si>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</si>
  <si>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</si>
  <si>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</si>
  <si>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</si>
  <si>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</si>
  <si>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</si>
  <si>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</si>
  <si>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</si>
  <si>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</si>
  <si>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</si>
  <si>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</si>
  <si>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</si>
  <si>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</si>
  <si>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</si>
  <si>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</si>
  <si>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</si>
  <si>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</si>
  <si>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</si>
  <si>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</si>
  <si>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</si>
  <si>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</si>
  <si>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</si>
  <si>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</si>
  <si>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</si>
  <si>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</si>
  <si>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</si>
  <si>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</si>
  <si>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</si>
  <si>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</si>
  <si>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</si>
  <si>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</si>
  <si>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</si>
  <si>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</si>
  <si>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</si>
  <si>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</si>
  <si>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</si>
  <si>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</si>
  <si>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</si>
  <si>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</si>
  <si>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</si>
  <si>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</si>
  <si>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</si>
  <si>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</si>
  <si>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</si>
  <si>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</si>
  <si>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</si>
  <si>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</si>
  <si>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</si>
  <si>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</si>
  <si>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</si>
  <si>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</si>
  <si>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</si>
  <si>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</si>
  <si>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</si>
  <si>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</si>
  <si>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</si>
  <si>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</si>
  <si>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</si>
  <si>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</si>
  <si>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</si>
  <si>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</si>
  <si>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</si>
  <si>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</si>
  <si>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</si>
  <si>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</si>
  <si>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</si>
  <si>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</si>
  <si>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</si>
  <si>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</si>
  <si>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</si>
  <si>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</si>
  <si>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</si>
  <si>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</si>
  <si>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</si>
  <si>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</si>
  <si>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</si>
  <si>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</si>
  <si>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</si>
  <si>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</si>
  <si>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</si>
  <si>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</si>
  <si>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</si>
  <si>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</si>
  <si>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</si>
  <si>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</si>
  <si>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</si>
  <si>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</si>
  <si>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</si>
  <si>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</si>
  <si>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</si>
  <si>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</si>
  <si>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</si>
  <si>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</si>
  <si>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</si>
  <si>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</si>
  <si>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</si>
  <si>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</si>
  <si>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</si>
  <si>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</si>
  <si>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</si>
  <si>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</si>
  <si>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</si>
  <si>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</si>
  <si>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</si>
  <si>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</si>
  <si>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</si>
  <si>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</si>
  <si>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</si>
  <si>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</si>
  <si>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</si>
  <si>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</si>
  <si>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</si>
  <si>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</si>
  <si>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</si>
  <si>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</si>
  <si>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</si>
  <si>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</si>
  <si>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</si>
  <si>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</si>
  <si>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</si>
  <si>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</si>
  <si>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</si>
  <si>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</si>
  <si>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</si>
  <si>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</si>
  <si>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</si>
  <si>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</si>
  <si>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</si>
  <si>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</si>
  <si>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</si>
  <si>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</si>
  <si>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</si>
  <si>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</si>
  <si>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</si>
  <si>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</si>
  <si>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</si>
  <si>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</si>
  <si>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</si>
  <si>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</si>
  <si>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</si>
  <si>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</si>
  <si>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</si>
  <si>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</si>
  <si>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</si>
  <si>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</si>
  <si>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</si>
  <si>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</si>
  <si>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</si>
  <si>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</si>
  <si>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</si>
  <si>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</si>
  <si>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</si>
  <si>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</si>
  <si>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</si>
  <si>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</si>
  <si>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</si>
  <si>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</si>
  <si>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</si>
  <si>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</si>
  <si>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</si>
  <si>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</si>
  <si>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</si>
  <si>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</si>
  <si>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</si>
  <si>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</si>
  <si>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</si>
  <si>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</si>
  <si>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</si>
  <si>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</si>
  <si>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</si>
  <si>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</si>
  <si>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</si>
  <si>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</si>
  <si>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</si>
  <si>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</si>
  <si>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</si>
  <si>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</si>
  <si>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</si>
  <si>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</si>
  <si>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</si>
  <si>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</si>
  <si>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</si>
  <si>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</si>
  <si>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</si>
  <si>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</si>
  <si>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</si>
  <si>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</si>
  <si>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</si>
  <si>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</si>
  <si>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</si>
  <si>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</si>
  <si>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</si>
  <si>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</si>
  <si>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</si>
  <si>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</si>
  <si>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</si>
  <si>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</si>
  <si>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</si>
  <si>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</si>
  <si>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</si>
  <si>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</si>
  <si>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</si>
  <si>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</si>
  <si>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</si>
  <si>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</si>
  <si>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</si>
  <si>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</si>
  <si>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</si>
  <si>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</si>
  <si>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</si>
  <si>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</si>
  <si>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</si>
  <si>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</si>
  <si>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</si>
  <si>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</si>
  <si>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</si>
  <si>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</si>
  <si>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</si>
  <si>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</si>
  <si>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</si>
  <si>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</si>
  <si>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</si>
  <si>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</si>
  <si>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</si>
  <si>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</si>
  <si>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</si>
  <si>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</si>
  <si>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</si>
  <si>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</si>
  <si>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</si>
  <si>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</si>
  <si>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</si>
  <si>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</si>
  <si>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</si>
  <si>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</si>
  <si>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</si>
  <si>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</si>
  <si>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</si>
  <si>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</si>
  <si>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</si>
  <si>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</si>
  <si>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</si>
  <si>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</si>
  <si>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</si>
  <si>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</si>
  <si>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</si>
  <si>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</si>
  <si>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</si>
  <si>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</si>
  <si>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</si>
  <si>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</si>
  <si>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</si>
  <si>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</si>
  <si>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</si>
  <si>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</si>
  <si>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</si>
  <si>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</si>
  <si>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</si>
  <si>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</si>
  <si>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</si>
  <si>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</si>
  <si>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</si>
  <si>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</si>
  <si>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</si>
  <si>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</si>
  <si>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</si>
  <si>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</si>
  <si>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</si>
  <si>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</si>
  <si>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</si>
  <si>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</si>
  <si>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</si>
  <si>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</si>
  <si>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</si>
  <si>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</si>
  <si>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</si>
  <si>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</si>
  <si>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</si>
  <si>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</si>
  <si>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</si>
  <si>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</si>
  <si>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</si>
  <si>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</si>
  <si>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</si>
  <si>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</si>
  <si>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</si>
  <si>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</si>
  <si>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</si>
  <si>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</si>
  <si>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</si>
  <si>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</si>
  <si>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</si>
  <si>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</si>
  <si>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</si>
  <si>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</si>
  <si>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</si>
  <si>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</si>
  <si>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</si>
  <si>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</si>
  <si>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</si>
  <si>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</si>
  <si>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</si>
  <si>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</si>
  <si>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</si>
  <si>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</si>
  <si>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</si>
  <si>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</si>
  <si>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</si>
  <si>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</si>
  <si>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</si>
  <si>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</si>
  <si>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</si>
  <si>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</si>
  <si>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</si>
  <si>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</si>
  <si>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</si>
  <si>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</si>
  <si>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</si>
  <si>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</si>
  <si>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</si>
  <si>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</si>
  <si>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</si>
  <si>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</si>
  <si>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</si>
  <si>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</si>
  <si>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</si>
  <si>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</si>
  <si>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</si>
  <si>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</si>
  <si>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</si>
  <si>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</si>
  <si>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</si>
  <si>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</si>
  <si>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</si>
  <si>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</si>
  <si>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</si>
  <si>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</si>
  <si>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</si>
  <si>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</si>
  <si>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</si>
  <si>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</si>
  <si>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</si>
  <si>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</si>
  <si>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</si>
  <si>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</si>
  <si>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</si>
  <si>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</si>
  <si>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</si>
  <si>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</si>
  <si>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</si>
  <si>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</si>
  <si>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</si>
  <si>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</si>
  <si>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</si>
  <si>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</si>
  <si>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</si>
  <si>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</si>
  <si>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</si>
  <si>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</si>
  <si>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</si>
  <si>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</si>
  <si>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</si>
  <si>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</si>
  <si>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</si>
  <si>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</si>
  <si>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</si>
  <si>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</si>
  <si>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</si>
  <si>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</si>
  <si>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</si>
  <si>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</si>
  <si>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</si>
  <si>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</si>
  <si>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</si>
  <si>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</si>
  <si>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</si>
  <si>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</si>
  <si>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</si>
  <si>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</si>
  <si>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</si>
  <si>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</si>
  <si>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</si>
  <si>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</si>
  <si>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</si>
  <si>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</si>
  <si>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</si>
  <si>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</si>
  <si>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</si>
  <si>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</si>
  <si>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</si>
  <si>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</si>
  <si>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</si>
  <si>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</si>
  <si>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</si>
  <si>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</si>
  <si>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</si>
  <si>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</si>
  <si>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</si>
  <si>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</si>
  <si>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</si>
  <si>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</si>
  <si>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</si>
  <si>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</si>
  <si>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</si>
  <si>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</si>
  <si>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</si>
  <si>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</si>
  <si>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</si>
  <si>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</si>
  <si>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</si>
  <si>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</si>
  <si>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</si>
  <si>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</si>
  <si>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</si>
  <si>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</si>
  <si>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</si>
  <si>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</si>
  <si>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</si>
  <si>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</si>
  <si>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</si>
  <si>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</si>
  <si>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</si>
  <si>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</si>
  <si>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</si>
  <si>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</si>
  <si>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</si>
  <si>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</si>
  <si>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</si>
  <si>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</si>
  <si>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</si>
  <si>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</si>
  <si>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</si>
  <si>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</si>
  <si>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</si>
  <si>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</si>
  <si>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</si>
  <si>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</si>
  <si>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</si>
  <si>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</si>
  <si>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</si>
  <si>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</si>
  <si>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</si>
  <si>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</si>
  <si>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</si>
  <si>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</si>
  <si>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</si>
  <si>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</si>
  <si>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</si>
  <si>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</si>
  <si>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</si>
  <si>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</si>
  <si>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</si>
  <si>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</si>
  <si>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</si>
  <si>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</si>
  <si>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</si>
  <si>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</si>
  <si>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</si>
  <si>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</si>
  <si>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</si>
  <si>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</si>
  <si>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</si>
  <si>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</si>
  <si>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</si>
  <si>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</si>
  <si>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</si>
  <si>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</si>
  <si>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</si>
  <si>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</si>
  <si>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</si>
  <si>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</si>
  <si>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</si>
  <si>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</si>
  <si>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</si>
  <si>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</si>
  <si>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</si>
  <si>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</si>
  <si>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</si>
  <si>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</si>
  <si>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</si>
  <si>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</si>
  <si>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</si>
  <si>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</si>
  <si>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</si>
  <si>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</si>
  <si>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</si>
  <si>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</si>
  <si>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</si>
  <si>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</si>
  <si>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</si>
  <si>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</si>
  <si>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</si>
  <si>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</si>
  <si>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</si>
  <si>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</si>
  <si>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</si>
  <si>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</si>
  <si>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</si>
  <si>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</si>
  <si>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</si>
  <si>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</si>
  <si>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</si>
  <si>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</si>
  <si>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</si>
  <si>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</si>
  <si>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</si>
  <si>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</si>
  <si>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</si>
  <si>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</si>
  <si>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</si>
  <si>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</si>
  <si>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</si>
  <si>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</si>
  <si>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</si>
  <si>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</si>
  <si>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</si>
  <si>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</si>
  <si>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</si>
  <si>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</si>
  <si>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</si>
  <si>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</si>
  <si>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</si>
  <si>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</si>
  <si>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</si>
  <si>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</si>
  <si>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</si>
  <si>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</si>
  <si>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</si>
  <si>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</si>
  <si>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</si>
  <si>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</si>
  <si>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</si>
  <si>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</si>
  <si>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</si>
  <si>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</si>
  <si>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</si>
  <si>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</si>
  <si>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</si>
  <si>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</si>
  <si>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</si>
  <si>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</si>
  <si>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</si>
  <si>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</si>
  <si>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</si>
  <si>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</si>
  <si>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</si>
  <si>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</si>
  <si>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</si>
  <si>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</si>
  <si>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</si>
  <si>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</si>
  <si>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</si>
  <si>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</si>
  <si>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</si>
  <si>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</si>
  <si>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</si>
  <si>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</si>
  <si>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</si>
  <si>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</si>
  <si>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</si>
  <si>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</si>
  <si>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</si>
  <si>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</si>
  <si>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</si>
  <si>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</si>
  <si>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</si>
  <si>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</si>
  <si>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</si>
  <si>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</si>
  <si>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</si>
  <si>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</si>
  <si>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</si>
  <si>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</si>
  <si>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</si>
  <si>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</si>
  <si>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</si>
  <si>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</si>
  <si>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</si>
  <si>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</si>
  <si>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</si>
  <si>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</si>
  <si>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</si>
  <si>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</si>
  <si>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</si>
  <si>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</si>
  <si>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</si>
  <si>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</si>
  <si>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</si>
  <si>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</si>
  <si>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</si>
  <si>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</si>
  <si>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</si>
  <si>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</si>
  <si>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</si>
  <si>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</si>
  <si>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</si>
  <si>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</si>
  <si>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</si>
  <si>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</si>
  <si>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</si>
  <si>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</si>
  <si>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</si>
  <si>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</si>
  <si>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</si>
  <si>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</si>
  <si>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</si>
  <si>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</si>
  <si>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</si>
  <si>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</si>
  <si>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</si>
  <si>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</si>
  <si>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</si>
  <si>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</si>
  <si>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</si>
  <si>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</si>
  <si>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</si>
  <si>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</si>
  <si>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</si>
  <si>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</si>
  <si>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</si>
  <si>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</si>
  <si>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</si>
  <si>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</si>
  <si>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</si>
  <si>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</si>
  <si>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</si>
  <si>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</si>
  <si>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</si>
  <si>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</si>
  <si>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</si>
  <si>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</si>
  <si>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</si>
  <si>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</si>
  <si>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</si>
  <si>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</si>
  <si>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</si>
  <si>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</si>
  <si>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</si>
  <si>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</si>
  <si>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</si>
  <si>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</si>
  <si>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</si>
  <si>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</si>
  <si>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</si>
  <si>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</si>
  <si>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</si>
  <si>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</si>
  <si>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</si>
  <si>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</si>
  <si>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</si>
  <si>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</si>
  <si>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</si>
  <si>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</si>
  <si>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</si>
  <si>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</si>
  <si>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</si>
  <si>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</si>
  <si>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</si>
  <si>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</si>
  <si>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</si>
  <si>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</si>
  <si>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</si>
  <si>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</si>
  <si>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</si>
  <si>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</si>
  <si>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</si>
  <si>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</si>
  <si>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</si>
  <si>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</si>
  <si>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</si>
  <si>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</si>
  <si>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</si>
  <si>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</si>
  <si>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</si>
  <si>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</si>
  <si>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</si>
  <si>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</si>
  <si>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</si>
  <si>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</si>
  <si>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</si>
  <si>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</si>
  <si>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</si>
  <si>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</si>
  <si>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</si>
  <si>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</si>
  <si>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</si>
  <si>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</si>
  <si>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</si>
  <si>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</si>
  <si>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</si>
  <si>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</si>
  <si>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</si>
  <si>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</si>
  <si>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</si>
  <si>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</si>
  <si>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</si>
  <si>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</si>
  <si>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</si>
  <si>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</si>
  <si>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</si>
  <si>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</si>
  <si>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</si>
  <si>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</si>
  <si>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</si>
  <si>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</si>
  <si>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</si>
  <si>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</si>
  <si>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</si>
  <si>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</si>
  <si>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</si>
  <si>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</si>
  <si>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</si>
  <si>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</si>
  <si>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</si>
  <si>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</si>
  <si>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</si>
  <si>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</si>
  <si>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</si>
  <si>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</si>
  <si>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</si>
  <si>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</si>
  <si>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</si>
  <si>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</si>
  <si>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</si>
  <si>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</si>
  <si>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</si>
  <si>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</si>
  <si>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</si>
  <si>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</si>
  <si>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</si>
  <si>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</si>
  <si>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</si>
  <si>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</si>
  <si>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</si>
  <si>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</si>
  <si>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</si>
  <si>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</si>
  <si>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</si>
  <si>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</si>
  <si>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</si>
  <si>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</si>
  <si>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</si>
  <si>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</si>
  <si>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</si>
  <si>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</si>
  <si>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</si>
  <si>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</si>
  <si>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</si>
  <si>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</si>
  <si>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</si>
  <si>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</si>
  <si>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</si>
  <si>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</si>
  <si>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</si>
  <si>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</si>
  <si>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</si>
  <si>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</si>
  <si>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</si>
  <si>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</si>
  <si>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</si>
  <si>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</si>
  <si>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</si>
  <si>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</si>
  <si>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</si>
  <si>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</si>
  <si>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</si>
  <si>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</si>
  <si>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</si>
  <si>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</si>
  <si>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</si>
  <si>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</si>
  <si>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</si>
  <si>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</si>
  <si>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</si>
  <si>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</si>
  <si>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</si>
  <si>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</si>
  <si>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</si>
  <si>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</si>
  <si>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</si>
  <si>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</si>
  <si>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</si>
  <si>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</si>
  <si>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</si>
  <si>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</si>
  <si>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</si>
  <si>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</si>
  <si>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</si>
  <si>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</si>
  <si>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</si>
  <si>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</si>
  <si>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</si>
  <si>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</si>
  <si>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</si>
  <si>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</si>
  <si>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</si>
  <si>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</si>
  <si>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</si>
  <si>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</si>
  <si>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</si>
  <si>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</si>
  <si>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</si>
  <si>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</si>
  <si>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</si>
  <si>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</si>
  <si>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</si>
  <si>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</si>
  <si>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</si>
  <si>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</si>
  <si>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</si>
  <si>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</si>
  <si>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</si>
  <si>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</si>
  <si>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</si>
  <si>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</si>
  <si>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</si>
  <si>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</si>
  <si>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</si>
  <si>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</si>
  <si>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</si>
  <si>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</si>
  <si>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</si>
  <si>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</si>
  <si>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</si>
  <si>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</si>
  <si>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</si>
  <si>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</si>
  <si>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</si>
  <si>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</si>
  <si>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</si>
  <si>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</si>
  <si>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</si>
  <si>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</si>
  <si>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</si>
  <si>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</si>
  <si>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</si>
  <si>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</si>
  <si>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</si>
  <si>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</si>
  <si>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</si>
  <si>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</si>
  <si>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</si>
  <si>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</si>
  <si>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</si>
  <si>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</si>
  <si>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</si>
  <si>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</si>
  <si>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</si>
  <si>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</si>
  <si>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</si>
  <si>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</si>
  <si>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</si>
  <si>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</si>
  <si>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</si>
  <si>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</si>
  <si>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</si>
  <si>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</si>
  <si>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</si>
  <si>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</si>
  <si>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</si>
  <si>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</si>
  <si>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</si>
  <si>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</si>
  <si>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</si>
  <si>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</si>
  <si>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</si>
  <si>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</si>
  <si>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</si>
  <si>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</si>
  <si>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</si>
  <si>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</si>
  <si>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</si>
  <si>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</si>
  <si>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</si>
  <si>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</si>
  <si>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</si>
  <si>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</si>
  <si>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</si>
  <si>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</si>
  <si>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</si>
  <si>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</si>
  <si>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</si>
  <si>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</si>
  <si>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</si>
  <si>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</si>
  <si>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</si>
  <si>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</si>
  <si>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</si>
  <si>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</si>
  <si>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</si>
  <si>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</si>
  <si>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</si>
  <si>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</si>
  <si>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</si>
  <si>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</si>
  <si>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</si>
  <si>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</si>
  <si>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</si>
  <si>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</si>
  <si>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</si>
  <si>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</si>
  <si>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</si>
  <si>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</si>
  <si>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</si>
  <si>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</si>
  <si>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</si>
  <si>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</si>
  <si>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</si>
  <si>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</si>
  <si>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</si>
  <si>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</si>
  <si>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</si>
  <si>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</si>
  <si>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</si>
  <si>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</si>
  <si>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</si>
  <si>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</si>
  <si>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</si>
  <si>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</si>
  <si>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</si>
  <si>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</si>
  <si>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</si>
  <si>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</si>
  <si>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</si>
  <si>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</si>
  <si>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</si>
  <si>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</si>
  <si>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</si>
  <si>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</si>
  <si>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</si>
  <si>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</si>
  <si>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</si>
  <si>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</si>
  <si>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</si>
  <si>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</si>
  <si>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</si>
  <si>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</si>
  <si>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</si>
  <si>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</si>
  <si>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</si>
  <si>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</si>
  <si>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</si>
  <si>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</si>
  <si>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</si>
  <si>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</si>
  <si>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</si>
  <si>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</si>
  <si>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</si>
  <si>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</si>
  <si>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</si>
  <si>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</si>
  <si>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</si>
  <si>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</si>
  <si>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</si>
  <si>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</si>
  <si>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</si>
  <si>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</si>
  <si>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</si>
  <si>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</si>
  <si>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</si>
  <si>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</si>
  <si>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</si>
  <si>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</si>
  <si>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</si>
  <si>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</si>
  <si>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</si>
  <si>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</si>
  <si>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</si>
  <si>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</si>
  <si>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</si>
  <si>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</si>
  <si>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</si>
  <si>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</si>
  <si>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</si>
  <si>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</si>
  <si>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</si>
  <si>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</si>
  <si>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</si>
  <si>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</si>
  <si>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</si>
  <si>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</si>
  <si>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</si>
  <si>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</si>
  <si>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</si>
  <si>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</si>
  <si>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</si>
  <si>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</si>
  <si>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</si>
  <si>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</si>
  <si>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</si>
  <si>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</si>
  <si>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</si>
  <si>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</si>
  <si>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</si>
  <si>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</si>
  <si>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</si>
  <si>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</si>
  <si>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</si>
  <si>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</si>
  <si>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</si>
  <si>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</si>
  <si>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</si>
  <si>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</si>
  <si>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</si>
  <si>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</si>
  <si>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</si>
  <si>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</si>
  <si>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</si>
  <si>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</si>
  <si>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</si>
  <si>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</si>
  <si>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</si>
  <si>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</si>
  <si>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</si>
  <si>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</si>
  <si>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</si>
  <si>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</si>
  <si>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</si>
  <si>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</si>
  <si>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</si>
  <si>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</si>
  <si>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</si>
  <si>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</si>
  <si>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</si>
  <si>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</si>
  <si>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</si>
  <si>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</si>
  <si>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</si>
  <si>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</si>
  <si>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</si>
  <si>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</si>
  <si>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</si>
  <si>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</si>
  <si>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</si>
  <si>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</si>
  <si>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</si>
  <si>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</si>
  <si>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</si>
  <si>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</si>
  <si>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</si>
  <si>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</si>
  <si>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</si>
  <si>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</si>
  <si>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</si>
  <si>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</si>
  <si>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</si>
  <si>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</si>
  <si>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</si>
  <si>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</si>
  <si>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</si>
  <si>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</si>
  <si>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</si>
  <si>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</si>
  <si>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</si>
  <si>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</si>
  <si>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</si>
  <si>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</si>
  <si>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</si>
  <si>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</si>
  <si>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</si>
  <si>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</si>
  <si>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</si>
  <si>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</si>
  <si>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</si>
  <si>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</si>
  <si>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</si>
  <si>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</si>
  <si>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</si>
  <si>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</si>
  <si>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</si>
  <si>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</si>
  <si>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</si>
  <si>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</si>
  <si>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</si>
  <si>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</si>
  <si>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</si>
  <si>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</si>
  <si>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</si>
  <si>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</si>
  <si>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</si>
  <si>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</si>
  <si>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</si>
  <si>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</si>
  <si>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</si>
  <si>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</si>
  <si>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</si>
  <si>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</si>
  <si>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</si>
  <si>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</si>
  <si>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</si>
  <si>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</si>
  <si>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</si>
  <si>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</si>
  <si>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</si>
  <si>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</si>
  <si>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</si>
  <si>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</si>
  <si>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</si>
  <si>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</si>
  <si>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</si>
  <si>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</si>
  <si>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</si>
  <si>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</si>
  <si>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</si>
  <si>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</si>
  <si>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</si>
  <si>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</si>
  <si>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</si>
  <si>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</si>
  <si>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</si>
  <si>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</si>
  <si>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</si>
  <si>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</si>
  <si>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</si>
  <si>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</si>
  <si>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</si>
  <si>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</si>
  <si>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</si>
  <si>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</si>
  <si>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</si>
  <si>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</si>
  <si>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</si>
  <si>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</si>
  <si>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</si>
  <si>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</si>
  <si>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</si>
  <si>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</si>
  <si>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</si>
  <si>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</si>
  <si>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</si>
  <si>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</si>
  <si>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</si>
  <si>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</si>
  <si>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</si>
  <si>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</si>
  <si>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</si>
  <si>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</si>
  <si>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</si>
  <si>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</si>
  <si>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</si>
  <si>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</si>
  <si>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</si>
  <si>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</si>
  <si>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</si>
  <si>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</si>
  <si>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</si>
  <si>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</si>
  <si>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</si>
  <si>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</si>
  <si>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</si>
  <si>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</si>
  <si>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</si>
  <si>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</si>
  <si>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</si>
  <si>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</si>
  <si>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</si>
  <si>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</si>
  <si>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</si>
  <si>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</si>
  <si>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</si>
  <si>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</si>
  <si>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</si>
  <si>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</si>
  <si>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</si>
  <si>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</si>
  <si>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</si>
  <si>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</si>
  <si>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</si>
  <si>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</si>
  <si>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</si>
  <si>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</si>
  <si>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</si>
  <si>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</si>
  <si>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</si>
  <si>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</si>
  <si>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</si>
  <si>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</si>
  <si>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</si>
  <si>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</si>
  <si>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</si>
  <si>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</si>
  <si>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</si>
  <si>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</si>
  <si>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</si>
  <si>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</si>
  <si>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</si>
  <si>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</si>
  <si>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</si>
  <si>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</si>
  <si>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</si>
  <si>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</si>
  <si>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</si>
  <si>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</si>
  <si>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</si>
  <si>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</si>
  <si>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</si>
  <si>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</si>
  <si>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</si>
  <si>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</si>
  <si>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</si>
  <si>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</si>
  <si>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</si>
  <si>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</si>
  <si>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</si>
  <si>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</si>
  <si>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</si>
  <si>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</si>
  <si>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</si>
  <si>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</si>
  <si>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</si>
  <si>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</si>
  <si>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</si>
  <si>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</si>
  <si>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</si>
  <si>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</si>
  <si>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</si>
  <si>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</si>
  <si>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</si>
  <si>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</si>
  <si>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</si>
  <si>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</si>
  <si>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</si>
  <si>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</si>
  <si>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</si>
  <si>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</si>
  <si>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</si>
  <si>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</si>
  <si>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</si>
  <si>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</si>
  <si>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</si>
  <si>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</si>
  <si>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</si>
  <si>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</si>
  <si>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</si>
  <si>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</si>
  <si>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</si>
  <si>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</si>
  <si>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</si>
  <si>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</si>
  <si>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</si>
  <si>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</si>
  <si>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</si>
  <si>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</si>
  <si>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</si>
  <si>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</si>
  <si>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</si>
  <si>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</si>
  <si>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</si>
  <si>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</si>
  <si>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</si>
  <si>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</si>
  <si>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</si>
  <si>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</si>
  <si>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</si>
  <si>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</si>
  <si>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</si>
  <si>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</si>
  <si>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</si>
  <si>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</si>
  <si>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</si>
  <si>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</si>
  <si>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</si>
  <si>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</si>
  <si>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</si>
  <si>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</si>
  <si>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</si>
  <si>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</si>
  <si>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</si>
  <si>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</si>
  <si>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</si>
  <si>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</si>
  <si>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</si>
  <si>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</si>
  <si>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</si>
  <si>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</si>
  <si>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</si>
  <si>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</si>
  <si>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</si>
  <si>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</si>
  <si>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</si>
  <si>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</si>
  <si>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</si>
  <si>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</si>
  <si>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</si>
  <si>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</si>
  <si>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</si>
  <si>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</si>
  <si>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</si>
  <si>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</si>
  <si>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</si>
  <si>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</si>
  <si>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</si>
  <si>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</si>
  <si>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</si>
  <si>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</si>
  <si>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</si>
  <si>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</si>
  <si>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</si>
  <si>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</si>
  <si>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</si>
  <si>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</si>
  <si>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</si>
  <si>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</si>
  <si>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</si>
  <si>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</si>
  <si>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</si>
  <si>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</si>
  <si>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</si>
  <si>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</si>
  <si>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</si>
  <si>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</si>
  <si>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</si>
  <si>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</si>
  <si>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</si>
  <si>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</si>
  <si>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</si>
  <si>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</si>
  <si>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</si>
  <si>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</si>
  <si>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</si>
  <si>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</si>
  <si>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</si>
  <si>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</si>
  <si>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</si>
  <si>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</si>
  <si>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</si>
  <si>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</si>
  <si>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</si>
  <si>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</si>
  <si>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</si>
  <si>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</si>
  <si>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</si>
  <si>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</si>
  <si>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</si>
  <si>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</si>
  <si>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</si>
  <si>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</si>
  <si>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</si>
  <si>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</si>
  <si>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</si>
  <si>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</si>
  <si>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</si>
  <si>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</si>
  <si>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</si>
  <si>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</si>
  <si>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</si>
  <si>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</si>
  <si>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</si>
  <si>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</si>
  <si>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</si>
  <si>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</si>
  <si>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</si>
  <si>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</si>
  <si>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</si>
  <si>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</si>
  <si>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</si>
  <si>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</si>
  <si>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</si>
  <si>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</si>
  <si>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</si>
  <si>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</si>
  <si>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</si>
  <si>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</si>
  <si>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</si>
  <si>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</si>
  <si>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</si>
  <si>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</si>
  <si>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</si>
  <si>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</si>
  <si>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</si>
  <si>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</si>
  <si>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</si>
  <si>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</si>
  <si>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</si>
  <si>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</si>
  <si>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</si>
  <si>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</si>
  <si>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</si>
  <si>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</si>
  <si>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</si>
  <si>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</si>
  <si>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</si>
  <si>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</si>
  <si>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</si>
  <si>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</si>
  <si>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</si>
  <si>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</si>
  <si>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</si>
  <si>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</si>
  <si>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</si>
  <si>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</si>
  <si>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</si>
  <si>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</si>
  <si>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</si>
  <si>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</si>
  <si>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</si>
  <si>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</si>
  <si>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</si>
  <si>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</si>
  <si>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</si>
  <si>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</si>
  <si>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</si>
  <si>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</si>
  <si>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</si>
  <si>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</si>
  <si>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</si>
  <si>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</si>
  <si>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</si>
  <si>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</si>
  <si>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</si>
  <si>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</si>
  <si>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</si>
  <si>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</si>
  <si>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</si>
  <si>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</si>
  <si>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</si>
  <si>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</si>
  <si>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</si>
  <si>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</si>
  <si>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</si>
  <si>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</si>
  <si>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</si>
  <si>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</si>
  <si>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</si>
  <si>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</si>
  <si>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</si>
  <si>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</si>
  <si>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</si>
  <si>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</si>
  <si>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</si>
  <si>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</si>
  <si>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</si>
  <si>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</si>
  <si>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</si>
  <si>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</si>
  <si>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</si>
  <si>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</si>
  <si>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</si>
  <si>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</si>
  <si>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</si>
  <si>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</si>
  <si>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</si>
  <si>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</si>
  <si>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</si>
  <si>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</si>
  <si>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</si>
  <si>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</si>
  <si>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</si>
  <si>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</si>
  <si>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</si>
  <si>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</si>
  <si>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</si>
  <si>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</si>
  <si>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</si>
  <si>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</si>
  <si>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</si>
  <si>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</si>
  <si>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</si>
  <si>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</si>
  <si>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</si>
  <si>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</si>
  <si>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</si>
  <si>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</si>
  <si>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</si>
  <si>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</si>
  <si>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</si>
  <si>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</si>
  <si>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</si>
  <si>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</si>
  <si>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</si>
  <si>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</si>
  <si>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</si>
  <si>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</si>
  <si>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</si>
  <si>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</si>
  <si>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</si>
  <si>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</si>
  <si>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</si>
  <si>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</si>
  <si>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</si>
  <si>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</si>
  <si>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</si>
  <si>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</si>
  <si>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</si>
  <si>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</si>
  <si>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</si>
  <si>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</si>
  <si>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</si>
  <si>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</si>
  <si>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</si>
  <si>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</si>
  <si>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</si>
  <si>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</si>
  <si>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</si>
  <si>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</si>
  <si>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</si>
  <si>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</si>
  <si>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</si>
  <si>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</si>
  <si>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</si>
  <si>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</si>
  <si>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</si>
  <si>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</si>
  <si>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</si>
  <si>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</si>
  <si>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</si>
  <si>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</si>
  <si>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</si>
  <si>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</si>
  <si>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</si>
  <si>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</si>
  <si>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</si>
  <si>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</si>
  <si>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</si>
  <si>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</si>
  <si>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</si>
  <si>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</si>
  <si>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</si>
  <si>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</si>
  <si>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</si>
  <si>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</si>
  <si>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</si>
  <si>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</si>
  <si>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</si>
  <si>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</si>
  <si>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</si>
  <si>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</si>
  <si>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</si>
  <si>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</si>
  <si>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</si>
  <si>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</si>
  <si>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</si>
  <si>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</si>
  <si>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</si>
  <si>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</si>
  <si>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</si>
  <si>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</si>
  <si>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</si>
  <si>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</si>
  <si>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</si>
  <si>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</si>
  <si>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</si>
  <si>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</si>
  <si>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</si>
  <si>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</si>
  <si>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</si>
  <si>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</si>
  <si>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</si>
  <si>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</si>
  <si>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</si>
  <si>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</si>
  <si>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</si>
  <si>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</si>
  <si>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</si>
  <si>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</si>
  <si>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</si>
  <si>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</si>
  <si>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</si>
  <si>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</si>
  <si>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</si>
  <si>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</si>
  <si>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</si>
  <si>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</si>
  <si>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</si>
  <si>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</si>
  <si>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</si>
  <si>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</si>
  <si>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</si>
  <si>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</si>
  <si>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</si>
  <si>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</si>
  <si>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</si>
  <si>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</si>
  <si>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</si>
  <si>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</si>
  <si>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</si>
  <si>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</si>
  <si>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</si>
  <si>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</si>
  <si>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</si>
  <si>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</si>
  <si>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</si>
  <si>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</si>
  <si>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</si>
  <si>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</si>
  <si>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</si>
  <si>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</si>
  <si>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</si>
  <si>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</si>
  <si>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</si>
  <si>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</si>
  <si>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</si>
  <si>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</si>
  <si>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</si>
  <si>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</si>
  <si>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</si>
  <si>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</si>
  <si>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</si>
  <si>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</si>
  <si>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</si>
  <si>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</si>
  <si>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</si>
  <si>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</si>
  <si>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</si>
  <si>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</si>
  <si>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</si>
  <si>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</si>
  <si>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</si>
  <si>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</si>
  <si>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</si>
  <si>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</si>
  <si>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</si>
  <si>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</si>
  <si>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</si>
  <si>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</si>
  <si>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</si>
  <si>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</si>
  <si>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</si>
  <si>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</si>
  <si>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</si>
  <si>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</si>
  <si>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</si>
  <si>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</si>
  <si>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</si>
  <si>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</si>
  <si>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</si>
  <si>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</si>
  <si>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</si>
  <si>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</si>
  <si>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</si>
  <si>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</si>
  <si>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</si>
  <si>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</si>
  <si>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</si>
  <si>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</si>
  <si>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</si>
  <si>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</si>
  <si>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</si>
  <si>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</si>
  <si>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</si>
  <si>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</si>
  <si>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</si>
  <si>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</si>
  <si>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</si>
  <si>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</si>
  <si>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</si>
  <si>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</si>
  <si>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</si>
  <si>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</si>
  <si>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</si>
  <si>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</si>
  <si>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</si>
  <si>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</si>
  <si>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</si>
  <si>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</si>
  <si>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</si>
  <si>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</si>
  <si>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</si>
  <si>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</si>
  <si>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</si>
  <si>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</si>
  <si>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</si>
  <si>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</si>
  <si>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</si>
  <si>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</si>
  <si>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</si>
  <si>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</si>
  <si>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</si>
  <si>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</si>
  <si>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</si>
  <si>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</si>
  <si>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</si>
  <si>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</si>
  <si>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</si>
  <si>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</si>
  <si>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</si>
  <si>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</si>
  <si>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</si>
  <si>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</si>
  <si>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</si>
  <si>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</si>
  <si>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</si>
  <si>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</si>
  <si>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</si>
  <si>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</si>
  <si>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</si>
  <si>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</si>
  <si>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</si>
  <si>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</si>
  <si>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</si>
  <si>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</si>
  <si>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</si>
  <si>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</si>
  <si>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</si>
  <si>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</si>
  <si>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</si>
  <si>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</si>
  <si>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</si>
  <si>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</si>
  <si>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</si>
  <si>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</si>
  <si>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</si>
  <si>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</si>
  <si>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</si>
  <si>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</si>
  <si>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</si>
  <si>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</si>
  <si>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</si>
  <si>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</si>
  <si>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</si>
  <si>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</si>
  <si>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</si>
  <si>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</si>
  <si>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</si>
  <si>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</si>
  <si>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</si>
  <si>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</si>
  <si>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</si>
  <si>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</si>
  <si>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</si>
  <si>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</si>
  <si>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</si>
  <si>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</si>
  <si>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</si>
  <si>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</si>
  <si>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</si>
  <si>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</si>
  <si>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</si>
  <si>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</si>
  <si>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</si>
  <si>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</si>
  <si>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</si>
  <si>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</si>
  <si>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</si>
  <si>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</si>
  <si>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</si>
  <si>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</si>
  <si>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</si>
  <si>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</si>
  <si>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</si>
  <si>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</si>
  <si>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</si>
  <si>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</si>
  <si>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</si>
  <si>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</si>
  <si>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</si>
  <si>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</si>
  <si>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</si>
  <si>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</si>
  <si>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</si>
  <si>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</si>
  <si>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</si>
  <si>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</si>
  <si>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</si>
  <si>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</si>
  <si>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</si>
  <si>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</si>
  <si>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</si>
  <si>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</si>
  <si>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</si>
  <si>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</si>
  <si>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</si>
  <si>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</si>
  <si>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</si>
  <si>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</si>
  <si>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</si>
  <si>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</si>
  <si>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</si>
  <si>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</si>
  <si>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</si>
  <si>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</si>
  <si>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</si>
  <si>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</si>
  <si>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</si>
  <si>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</si>
  <si>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</si>
  <si>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</si>
  <si>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</si>
  <si>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</si>
  <si>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</si>
  <si>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</si>
  <si>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</si>
  <si>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</si>
  <si>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</si>
  <si>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</si>
  <si>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</si>
  <si>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</si>
  <si>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</si>
  <si>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</si>
  <si>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</si>
  <si>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</si>
  <si>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</si>
  <si>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</si>
  <si>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</si>
  <si>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</si>
  <si>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</si>
  <si>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</si>
  <si>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</si>
  <si>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</si>
  <si>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</si>
  <si>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</si>
  <si>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</si>
  <si>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</si>
  <si>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</si>
  <si>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</si>
  <si>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</si>
  <si>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</si>
  <si>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</si>
  <si>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</si>
  <si>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</si>
  <si>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</si>
  <si>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</si>
  <si>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</si>
  <si>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</si>
  <si>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</si>
  <si>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</si>
  <si>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</si>
  <si>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</si>
  <si>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</si>
  <si>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</si>
  <si>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</si>
  <si>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</si>
  <si>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</si>
  <si>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</si>
  <si>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</si>
  <si>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</si>
  <si>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</si>
  <si>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</si>
  <si>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</si>
  <si>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</si>
  <si>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</si>
  <si>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</si>
  <si>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</si>
  <si>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</si>
  <si>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</si>
  <si>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</si>
  <si>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</si>
  <si>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</si>
  <si>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</si>
  <si>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</si>
  <si>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</si>
  <si>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</si>
  <si>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</si>
  <si>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</si>
  <si>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</si>
  <si>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</si>
  <si>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</si>
  <si>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</si>
  <si>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</si>
  <si>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</si>
  <si>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</si>
  <si>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</si>
  <si>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</si>
  <si>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</si>
  <si>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</si>
  <si>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</si>
  <si>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</si>
  <si>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</si>
  <si>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</si>
  <si>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</si>
  <si>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</si>
  <si>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</si>
  <si>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</si>
  <si>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</si>
  <si>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</si>
  <si>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</si>
  <si>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</si>
  <si>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</si>
  <si>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</si>
  <si>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</si>
  <si>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</si>
  <si>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</si>
  <si>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</si>
  <si>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</si>
  <si>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</si>
  <si>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</si>
  <si>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</si>
  <si>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</si>
  <si>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</si>
  <si>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</si>
  <si>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</si>
  <si>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</si>
  <si>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</si>
  <si>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</si>
  <si>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</si>
  <si>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</si>
  <si>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</si>
  <si>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</si>
  <si>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</si>
  <si>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</si>
  <si>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</si>
  <si>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</si>
  <si>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</si>
  <si>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</si>
  <si>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</si>
  <si>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</si>
  <si>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</si>
  <si>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</si>
  <si>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</si>
  <si>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</si>
  <si>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</si>
  <si>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</si>
  <si>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</si>
  <si>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</si>
  <si>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</si>
  <si>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</si>
  <si>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</si>
  <si>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</si>
  <si>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</si>
  <si>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</si>
  <si>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</si>
  <si>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</si>
  <si>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</si>
  <si>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</si>
  <si>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</si>
  <si>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</si>
  <si>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</si>
  <si>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</si>
  <si>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</si>
  <si>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</si>
  <si>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</si>
  <si>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</si>
  <si>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</si>
  <si>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</si>
  <si>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</si>
  <si>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</si>
  <si>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</si>
  <si>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</si>
  <si>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</si>
  <si>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</si>
  <si>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</si>
  <si>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</si>
  <si>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</si>
  <si>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</si>
  <si>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</si>
  <si>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</si>
  <si>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</si>
  <si>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</si>
  <si>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</si>
  <si>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</si>
  <si>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</si>
  <si>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</si>
  <si>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</si>
  <si>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</si>
  <si>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</si>
  <si>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</si>
  <si>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</si>
  <si>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</si>
  <si>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</si>
  <si>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</si>
  <si>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</si>
  <si>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</si>
  <si>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</si>
  <si>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</si>
  <si>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</si>
  <si>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</si>
  <si>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</si>
  <si>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</si>
  <si>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</si>
  <si>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</si>
  <si>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</si>
  <si>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</si>
  <si>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</si>
  <si>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</si>
  <si>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</si>
  <si>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</si>
  <si>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</si>
  <si>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</si>
  <si>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</si>
  <si>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</si>
  <si>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</si>
  <si>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</si>
  <si>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</si>
  <si>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</si>
  <si>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</si>
  <si>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</si>
  <si>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</si>
  <si>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</si>
  <si>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</si>
  <si>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</si>
  <si>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</si>
  <si>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</si>
  <si>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</si>
  <si>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</si>
  <si>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</si>
  <si>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</si>
  <si>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</si>
  <si>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</si>
  <si>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</si>
  <si>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</si>
  <si>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</si>
  <si>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</si>
  <si>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</si>
  <si>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</si>
  <si>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</si>
  <si>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</si>
  <si>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</si>
  <si>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</si>
  <si>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</si>
  <si>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</si>
  <si>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</si>
  <si>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</si>
  <si>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</si>
  <si>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</si>
  <si>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</si>
  <si>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</si>
  <si>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</si>
  <si>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</si>
  <si>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</si>
  <si>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</si>
  <si>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</si>
  <si>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</si>
  <si>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</si>
  <si>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</si>
  <si>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</si>
  <si>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</si>
  <si>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</si>
  <si>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</si>
  <si>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</si>
  <si>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</si>
  <si>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</si>
  <si>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</si>
  <si>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</si>
  <si>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</si>
  <si>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</si>
  <si>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</si>
  <si>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</si>
  <si>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</si>
  <si>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</si>
  <si>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</si>
  <si>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</si>
  <si>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</si>
  <si>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</si>
  <si>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</si>
  <si>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</si>
  <si>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</si>
  <si>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</si>
  <si>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</si>
  <si>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</si>
  <si>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</si>
  <si>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</si>
  <si>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</si>
  <si>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</si>
  <si>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</si>
  <si>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</si>
  <si>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</si>
  <si>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</si>
  <si>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</si>
  <si>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</si>
  <si>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</si>
  <si>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</si>
  <si>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</si>
  <si>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</si>
  <si>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</si>
  <si>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</si>
  <si>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</si>
  <si>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</si>
  <si>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</si>
  <si>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</si>
  <si>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</si>
  <si>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</si>
  <si>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</si>
  <si>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</si>
  <si>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</si>
  <si>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</si>
  <si>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</si>
  <si>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</si>
  <si>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</si>
  <si>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</si>
  <si>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</si>
  <si>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</si>
  <si>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</si>
  <si>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</si>
  <si>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</si>
  <si>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</si>
  <si>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</si>
  <si>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</si>
  <si>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</si>
  <si>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</si>
  <si>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</si>
  <si>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</si>
  <si>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</si>
  <si>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</si>
  <si>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</si>
  <si>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</si>
  <si>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</si>
  <si>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</si>
  <si>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</si>
  <si>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</si>
  <si>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</si>
  <si>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</si>
  <si>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</si>
  <si>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</si>
  <si>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</si>
  <si>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</si>
  <si>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</si>
  <si>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</si>
  <si>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</si>
  <si>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</si>
  <si>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</si>
  <si>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</si>
  <si>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</si>
  <si>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</si>
  <si>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</si>
  <si>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</si>
  <si>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</si>
  <si>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</si>
  <si>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</si>
  <si>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</si>
  <si>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</si>
  <si>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</si>
  <si>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</si>
  <si>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</si>
  <si>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</si>
  <si>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</si>
  <si>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</si>
  <si>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</si>
  <si>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</si>
  <si>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</si>
  <si>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</si>
  <si>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</si>
  <si>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</si>
  <si>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</si>
  <si>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</si>
  <si>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</si>
  <si>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</si>
  <si>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</si>
  <si>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</si>
  <si>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</si>
  <si>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</si>
  <si>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</si>
  <si>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</si>
  <si>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</si>
  <si>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</si>
  <si>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</si>
  <si>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</si>
  <si>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</si>
  <si>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</si>
  <si>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</si>
  <si>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</si>
  <si>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</si>
  <si>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</si>
  <si>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</si>
  <si>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</si>
  <si>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</si>
  <si>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</si>
  <si>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</si>
  <si>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</si>
  <si>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</si>
  <si>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</si>
  <si>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</si>
  <si>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</si>
  <si>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</si>
  <si>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</si>
  <si>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</si>
  <si>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</si>
  <si>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</si>
  <si>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</si>
  <si>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</si>
  <si>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</si>
  <si>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</si>
  <si>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</si>
  <si>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</si>
  <si>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</si>
  <si>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</si>
  <si>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</si>
  <si>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</si>
  <si>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</si>
  <si>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</si>
  <si>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</si>
  <si>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</si>
  <si>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</si>
  <si>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</si>
  <si>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</si>
  <si>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</si>
  <si>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</si>
  <si>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</si>
  <si>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</si>
  <si>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</si>
  <si>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</si>
  <si>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</si>
  <si>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</si>
  <si>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</si>
  <si>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</si>
  <si>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</si>
  <si>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</si>
  <si>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</si>
  <si>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</si>
  <si>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</si>
  <si>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</si>
  <si>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</si>
  <si>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</si>
  <si>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</si>
  <si>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</si>
  <si>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</si>
  <si>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</si>
  <si>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</si>
  <si>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</si>
  <si>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</si>
  <si>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</si>
  <si>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</si>
  <si>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</si>
  <si>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</si>
  <si>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</si>
  <si>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</si>
  <si>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</si>
  <si>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</si>
  <si>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</si>
  <si>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</si>
  <si>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</si>
  <si>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</si>
  <si>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</si>
  <si>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</si>
  <si>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</si>
  <si>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</si>
  <si>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</si>
  <si>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</si>
  <si>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</si>
  <si>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</si>
  <si>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</si>
  <si>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</si>
  <si>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</si>
  <si>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</si>
  <si>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</si>
  <si>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</si>
  <si>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</si>
  <si>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</si>
  <si>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</si>
  <si>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</si>
  <si>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</si>
  <si>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</si>
  <si>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</si>
  <si>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</si>
  <si>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</si>
  <si>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</si>
  <si>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</si>
  <si>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</si>
  <si>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</si>
  <si>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</si>
  <si>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</si>
  <si>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</si>
  <si>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</si>
  <si>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</si>
  <si>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</si>
  <si>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</si>
  <si>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</si>
  <si>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</si>
  <si>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</si>
  <si>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</si>
  <si>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</si>
  <si>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</si>
  <si>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</si>
  <si>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</si>
  <si>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</si>
  <si>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</si>
  <si>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</si>
  <si>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</si>
  <si>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</si>
  <si>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</si>
  <si>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</si>
  <si>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</si>
  <si>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</si>
  <si>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</si>
  <si>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</si>
  <si>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</si>
  <si>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</si>
  <si>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</si>
  <si>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</si>
  <si>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</si>
  <si>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</si>
  <si>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</si>
  <si>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</si>
  <si>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</si>
  <si>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</si>
  <si>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</si>
  <si>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</si>
  <si>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</si>
  <si>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</si>
  <si>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</si>
  <si>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</si>
  <si>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</si>
  <si>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</si>
  <si>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</si>
  <si>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</si>
  <si>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</si>
  <si>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</si>
  <si>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</si>
  <si>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</si>
  <si>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</si>
  <si>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</si>
  <si>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</si>
  <si>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</si>
  <si>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</si>
  <si>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</si>
  <si>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</si>
  <si>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</si>
  <si>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</si>
  <si>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</si>
  <si>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</si>
  <si>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</si>
  <si>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</si>
  <si>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</si>
  <si>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</si>
  <si>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</si>
  <si>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</si>
  <si>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</si>
  <si>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</si>
  <si>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</si>
  <si>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</si>
  <si>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</si>
  <si>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</si>
  <si>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</si>
  <si>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</si>
  <si>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</si>
  <si>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</si>
  <si>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</si>
  <si>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</si>
  <si>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</si>
  <si>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</si>
  <si>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</si>
  <si>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</si>
  <si>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</si>
  <si>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</si>
  <si>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</si>
  <si>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</si>
  <si>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</si>
  <si>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</si>
  <si>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</si>
  <si>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</si>
  <si>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</si>
  <si>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</si>
  <si>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</si>
  <si>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</si>
  <si>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</si>
  <si>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</si>
  <si>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</si>
  <si>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</si>
  <si>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</si>
  <si>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</si>
  <si>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</si>
  <si>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</si>
  <si>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</si>
  <si>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</si>
  <si>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</si>
  <si>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</si>
  <si>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</si>
  <si>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</si>
  <si>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</si>
  <si>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</si>
  <si>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</si>
  <si>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</si>
  <si>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</si>
  <si>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</si>
  <si>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</si>
  <si>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</si>
  <si>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</si>
  <si>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</si>
  <si>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</si>
  <si>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</si>
  <si>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</si>
  <si>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</si>
  <si>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</si>
  <si>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</si>
  <si>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</si>
  <si>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</si>
  <si>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</si>
  <si>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</si>
  <si>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</si>
  <si>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</si>
  <si>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</si>
  <si>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</si>
  <si>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</si>
  <si>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</si>
  <si>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</si>
  <si>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</si>
  <si>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</si>
  <si>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</si>
  <si>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</si>
  <si>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</si>
  <si>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</si>
  <si>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</si>
  <si>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</si>
  <si>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</si>
  <si>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</si>
  <si>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</si>
  <si>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</si>
  <si>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</si>
  <si>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</si>
  <si>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</si>
  <si>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</si>
  <si>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</si>
  <si>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</si>
  <si>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</si>
  <si>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</si>
  <si>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</si>
  <si>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</si>
  <si>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</si>
  <si>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</si>
  <si>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</si>
  <si>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</si>
  <si>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</si>
  <si>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</si>
  <si>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</si>
  <si>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</si>
  <si>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</si>
  <si>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</si>
  <si>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</si>
  <si>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</si>
  <si>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</si>
  <si>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</si>
  <si>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</si>
  <si>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</si>
  <si>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</si>
  <si>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</si>
  <si>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</si>
  <si>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</si>
  <si>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</si>
  <si>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</si>
  <si>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</si>
  <si>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</si>
  <si>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</si>
  <si>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</si>
  <si>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</si>
  <si>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</si>
  <si>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</si>
  <si>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</si>
  <si>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</si>
  <si>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</si>
  <si>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</si>
  <si>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</si>
  <si>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</si>
  <si>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</si>
  <si>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</si>
  <si>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</si>
  <si>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</si>
  <si>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</si>
  <si>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</si>
  <si>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</si>
  <si>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</si>
  <si>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</si>
  <si>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</si>
  <si>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</si>
  <si>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</si>
  <si>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</si>
  <si>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</si>
  <si>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</si>
  <si>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</si>
  <si>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</si>
  <si>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</si>
  <si>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</si>
  <si>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</si>
  <si>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</si>
  <si>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</si>
  <si>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</si>
  <si>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</si>
  <si>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</si>
  <si>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</si>
  <si>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</si>
  <si>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</si>
  <si>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</si>
  <si>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</si>
  <si>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</si>
  <si>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</si>
  <si>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</si>
  <si>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</si>
  <si>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</si>
  <si>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</si>
  <si>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</si>
  <si>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</si>
  <si>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</si>
  <si>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</si>
  <si>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</si>
  <si>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</si>
  <si>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</si>
  <si>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</si>
  <si>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</si>
  <si>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</si>
  <si>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</si>
  <si>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</si>
  <si>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</si>
  <si>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</si>
  <si>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</si>
  <si>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</si>
  <si>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</si>
  <si>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</si>
  <si>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</si>
  <si>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</si>
  <si>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</si>
  <si>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</si>
  <si>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</si>
  <si>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</si>
  <si>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</si>
  <si>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</si>
  <si>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</si>
  <si>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</si>
  <si>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</si>
  <si>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</si>
  <si>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</si>
  <si>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</si>
  <si>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</si>
  <si>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</si>
  <si>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</si>
  <si>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</si>
  <si>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</si>
  <si>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</si>
  <si>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</si>
  <si>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</si>
  <si>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</si>
  <si>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</si>
  <si>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</si>
  <si>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</si>
  <si>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</si>
  <si>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</si>
  <si>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</si>
  <si>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</si>
  <si>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</si>
  <si>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</si>
  <si>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</si>
  <si>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</si>
  <si>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</si>
  <si>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</si>
  <si>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</si>
  <si>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</si>
  <si>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</si>
  <si>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</si>
  <si>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</si>
  <si>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</si>
  <si>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</si>
  <si>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</si>
  <si>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</si>
  <si>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</si>
  <si>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</si>
  <si>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</si>
  <si>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</si>
  <si>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</si>
  <si>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</si>
  <si>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</si>
  <si>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</si>
  <si>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</si>
  <si>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</si>
  <si>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</si>
  <si>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</si>
  <si>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</si>
  <si>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</si>
  <si>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</si>
  <si>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</si>
  <si>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</si>
  <si>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</si>
  <si>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</si>
  <si>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</si>
  <si>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</si>
  <si>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</si>
  <si>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</si>
  <si>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</si>
  <si>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</si>
  <si>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</si>
  <si>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</si>
  <si>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</si>
  <si>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</si>
  <si>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</si>
  <si>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</si>
  <si>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</si>
  <si>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</si>
  <si>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</si>
  <si>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</si>
  <si>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</si>
  <si>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</si>
  <si>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</si>
  <si>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</si>
  <si>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</si>
  <si>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</si>
  <si>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</si>
  <si>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</si>
  <si>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</si>
  <si>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</si>
  <si>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</si>
  <si>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</si>
  <si>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</si>
  <si>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</si>
  <si>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</si>
  <si>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</si>
  <si>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</si>
  <si>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</si>
  <si>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</si>
  <si>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</si>
  <si>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</si>
  <si>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</si>
  <si>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</si>
  <si>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</si>
  <si>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</si>
  <si>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</si>
  <si>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</si>
  <si>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</si>
  <si>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</si>
  <si>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</si>
  <si>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</si>
  <si>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</si>
  <si>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</si>
  <si>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</si>
  <si>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</si>
  <si>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</si>
  <si>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</si>
  <si>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</si>
  <si>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</si>
  <si>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</si>
  <si>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</si>
  <si>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</si>
  <si>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</si>
  <si>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</si>
  <si>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</si>
  <si>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</si>
  <si>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</si>
  <si>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</si>
  <si>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</si>
  <si>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</si>
  <si>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</si>
  <si>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</si>
  <si>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</si>
  <si>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</si>
  <si>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</si>
  <si>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</si>
  <si>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</si>
  <si>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</si>
  <si>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</si>
  <si>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</si>
  <si>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</si>
  <si>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</si>
  <si>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</si>
  <si>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</si>
  <si>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</si>
  <si>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</si>
  <si>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</si>
  <si>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</si>
  <si>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</si>
  <si>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</si>
  <si>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</si>
  <si>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</si>
  <si>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</si>
  <si>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</si>
  <si>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</si>
  <si>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</si>
  <si>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</si>
  <si>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</si>
  <si>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</si>
  <si>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</si>
  <si>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</si>
  <si>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</si>
  <si>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</si>
  <si>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</si>
  <si>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</si>
  <si>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</si>
  <si>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</si>
  <si>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</si>
  <si>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</si>
  <si>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</si>
  <si>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</si>
  <si>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</si>
  <si>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</si>
  <si>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</si>
  <si>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</si>
  <si>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</si>
  <si>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</si>
  <si>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</si>
  <si>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</si>
  <si>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</si>
  <si>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</si>
  <si>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</si>
  <si>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</si>
  <si>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</si>
  <si>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</si>
  <si>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</si>
  <si>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</si>
  <si>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</si>
  <si>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</si>
  <si>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</si>
  <si>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</si>
  <si>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</si>
  <si>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</si>
  <si>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</si>
  <si>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</si>
  <si>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</si>
  <si>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</si>
  <si>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</si>
  <si>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</si>
  <si>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</si>
  <si>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</si>
  <si>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</si>
  <si>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</si>
  <si>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</si>
  <si>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</si>
  <si>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</si>
  <si>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</si>
  <si>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</si>
  <si>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</si>
  <si>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</si>
  <si>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</si>
  <si>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</si>
  <si>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</si>
  <si>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</si>
  <si>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</si>
  <si>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</si>
  <si>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</si>
  <si>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</si>
  <si>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</si>
  <si>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</si>
  <si>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</si>
  <si>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</si>
  <si>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</si>
  <si>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</si>
  <si>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</si>
  <si>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</si>
  <si>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</si>
  <si>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</si>
  <si>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</si>
  <si>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</si>
  <si>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</si>
  <si>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</si>
  <si>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</si>
  <si>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</si>
  <si>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</si>
  <si>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</si>
  <si>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</si>
  <si>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</si>
  <si>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</si>
  <si>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</si>
  <si>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</si>
  <si>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</si>
  <si>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</si>
  <si>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</si>
  <si>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</si>
  <si>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</si>
  <si>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</si>
  <si>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</si>
  <si>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</si>
  <si>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</si>
  <si>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</si>
  <si>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</si>
  <si>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</si>
  <si>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</si>
  <si>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</si>
  <si>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</si>
  <si>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</si>
  <si>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</si>
  <si>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</si>
  <si>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</si>
  <si>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</si>
  <si>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</si>
  <si>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</si>
  <si>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</si>
  <si>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</si>
  <si>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</si>
  <si>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</si>
  <si>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</si>
  <si>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</si>
  <si>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</si>
  <si>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</si>
  <si>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</si>
  <si>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</si>
  <si>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</si>
  <si>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</si>
  <si>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</si>
  <si>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</si>
  <si>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</si>
  <si>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</si>
  <si>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</si>
  <si>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</si>
  <si>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</si>
  <si>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</si>
  <si>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</si>
  <si>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</si>
  <si>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</si>
  <si>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</si>
  <si>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</si>
  <si>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</si>
  <si>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</si>
  <si>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</si>
  <si>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</si>
  <si>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</si>
  <si>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</si>
  <si>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</si>
  <si>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</si>
  <si>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</si>
  <si>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</si>
  <si>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</si>
  <si>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</si>
  <si>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</si>
  <si>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</si>
  <si>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</si>
  <si>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</si>
  <si>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</si>
  <si>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</si>
  <si>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</si>
  <si>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</si>
  <si>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</si>
  <si>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</si>
  <si>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</si>
  <si>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</si>
  <si>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</si>
  <si>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</si>
  <si>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</si>
  <si>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</si>
  <si>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</si>
  <si>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</si>
  <si>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</si>
  <si>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</si>
  <si>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</si>
  <si>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</si>
  <si>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</si>
  <si>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</si>
  <si>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</si>
  <si>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</si>
  <si>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</si>
  <si>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</si>
  <si>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</si>
  <si>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</si>
  <si>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</si>
  <si>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</si>
  <si>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</si>
  <si>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</si>
  <si>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</si>
  <si>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</si>
  <si>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</si>
  <si>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</si>
  <si>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</si>
  <si>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</si>
  <si>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</si>
  <si>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</si>
  <si>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</si>
  <si>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</si>
  <si>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</si>
  <si>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</si>
  <si>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</si>
  <si>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</si>
  <si>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</si>
  <si>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</si>
  <si>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</si>
  <si>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</si>
  <si>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</si>
  <si>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</si>
  <si>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</si>
  <si>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</si>
  <si>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</si>
  <si>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</si>
  <si>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</si>
  <si>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</si>
  <si>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</si>
  <si>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</si>
  <si>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</si>
  <si>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</si>
  <si>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</si>
  <si>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</si>
  <si>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</si>
  <si>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</si>
  <si>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</si>
  <si>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</si>
  <si>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</si>
  <si>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</si>
  <si>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</si>
  <si>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</si>
  <si>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</si>
  <si>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</si>
  <si>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</si>
  <si>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</si>
  <si>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</si>
  <si>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</si>
  <si>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</si>
  <si>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</si>
  <si>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</si>
  <si>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</si>
  <si>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</si>
  <si>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</si>
  <si>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</si>
  <si>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</si>
  <si>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</si>
  <si>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</si>
  <si>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</si>
  <si>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</si>
  <si>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</si>
  <si>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</si>
  <si>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</si>
  <si>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</si>
  <si>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</si>
  <si>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</si>
  <si>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</si>
  <si>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</si>
  <si>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</si>
  <si>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</si>
  <si>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</si>
  <si>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</si>
  <si>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</si>
  <si>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</si>
  <si>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</si>
  <si>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</si>
  <si>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</si>
  <si>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</si>
  <si>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</si>
  <si>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</si>
  <si>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</si>
  <si>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</si>
  <si>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</si>
  <si>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</si>
  <si>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</si>
  <si>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</si>
  <si>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</si>
  <si>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</si>
  <si>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</si>
  <si>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</si>
  <si>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</si>
  <si>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</si>
  <si>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</si>
  <si>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</si>
  <si>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</si>
  <si>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</si>
  <si>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</si>
  <si>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</si>
  <si>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</si>
  <si>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</si>
  <si>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</si>
  <si>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</si>
  <si>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</si>
  <si>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</si>
  <si>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</si>
  <si>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</si>
  <si>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</si>
  <si>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</si>
  <si>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</si>
  <si>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</si>
  <si>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</si>
  <si>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</si>
  <si>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</si>
  <si>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</si>
  <si>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</si>
  <si>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</si>
  <si>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</si>
  <si>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</si>
  <si>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</si>
  <si>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</si>
  <si>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</si>
  <si>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</si>
  <si>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</si>
  <si>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</si>
  <si>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</si>
  <si>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</si>
  <si>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</si>
  <si>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</si>
  <si>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</si>
  <si>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</si>
  <si>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</si>
  <si>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</si>
  <si>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</si>
  <si>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</si>
  <si>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</si>
  <si>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</si>
  <si>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</si>
  <si>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</si>
  <si>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</si>
  <si>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</si>
  <si>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</si>
  <si>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</si>
  <si>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</si>
  <si>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</si>
  <si>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</si>
  <si>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</si>
  <si>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</si>
  <si>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</si>
  <si>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</si>
  <si>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</si>
  <si>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</si>
  <si>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</si>
  <si>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</si>
  <si>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</si>
  <si>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</si>
  <si>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</si>
  <si>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</si>
  <si>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</si>
  <si>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</si>
  <si>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</si>
  <si>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</si>
  <si>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</si>
  <si>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</si>
  <si>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</si>
  <si>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</si>
  <si>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</si>
  <si>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</si>
  <si>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</si>
  <si>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</si>
  <si>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</si>
  <si>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</si>
  <si>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</si>
  <si>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</si>
  <si>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</si>
  <si>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</si>
  <si>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</si>
  <si>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</si>
  <si>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</si>
  <si>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</si>
  <si>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</si>
  <si>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</si>
  <si>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</si>
  <si>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</si>
  <si>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</si>
  <si>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</si>
  <si>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</si>
  <si>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</si>
  <si>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</si>
  <si>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</si>
  <si>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</si>
  <si>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</si>
  <si>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</si>
  <si>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</si>
  <si>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</si>
  <si>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</si>
  <si>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</si>
  <si>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</si>
  <si>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</si>
  <si>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</si>
  <si>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</si>
  <si>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</si>
  <si>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</si>
  <si>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</si>
  <si>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</si>
  <si>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</si>
  <si>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</si>
  <si>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</si>
  <si>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</si>
  <si>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</si>
  <si>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</si>
  <si>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</si>
  <si>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</si>
  <si>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</si>
  <si>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</si>
  <si>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</si>
  <si>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</si>
  <si>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</si>
  <si>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</si>
  <si>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</si>
  <si>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</si>
  <si>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</si>
  <si>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</si>
  <si>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</si>
  <si>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</si>
  <si>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</si>
  <si>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</si>
  <si>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</si>
  <si>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</si>
  <si>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</si>
  <si>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</si>
  <si>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</si>
  <si>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</si>
  <si>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</si>
  <si>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</si>
  <si>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</si>
  <si>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</si>
  <si>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</si>
  <si>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</si>
  <si>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</si>
  <si>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</si>
  <si>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</si>
  <si>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</si>
  <si>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</si>
  <si>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</si>
  <si>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</si>
  <si>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</si>
  <si>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</si>
  <si>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</si>
  <si>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</si>
  <si>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</si>
  <si>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</si>
  <si>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</si>
  <si>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</si>
  <si>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</si>
  <si>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</si>
  <si>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</si>
  <si>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</si>
  <si>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</si>
  <si>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</si>
  <si>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</si>
  <si>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</si>
  <si>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</si>
  <si>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</si>
  <si>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</si>
  <si>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</si>
  <si>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</si>
  <si>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</si>
  <si>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</si>
  <si>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</si>
  <si>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</si>
  <si>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</si>
  <si>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</si>
  <si>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</si>
  <si>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</si>
  <si>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</si>
  <si>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</si>
  <si>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</si>
  <si>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</si>
  <si>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</si>
  <si>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</si>
  <si>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</si>
  <si>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</si>
  <si>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</si>
  <si>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</si>
  <si>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</si>
  <si>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</si>
  <si>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</si>
  <si>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</si>
  <si>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</si>
  <si>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</si>
  <si>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</si>
  <si>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</si>
  <si>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</si>
  <si>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</si>
  <si>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</si>
  <si>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</si>
  <si>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</si>
  <si>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</si>
  <si>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</si>
  <si>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</si>
  <si>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</si>
  <si>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</si>
  <si>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</si>
  <si>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</si>
  <si>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</si>
  <si>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</si>
  <si>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</si>
  <si>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</si>
  <si>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</si>
  <si>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</si>
  <si>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</si>
  <si>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</si>
  <si>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</si>
  <si>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</si>
  <si>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</si>
  <si>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</si>
  <si>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</si>
  <si>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</si>
  <si>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</si>
  <si>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</si>
  <si>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</si>
  <si>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</si>
  <si>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</si>
  <si>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</si>
  <si>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</si>
  <si>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</si>
  <si>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</si>
  <si>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</si>
  <si>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</si>
  <si>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</si>
  <si>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</si>
  <si>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</si>
  <si>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</si>
  <si>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</si>
  <si>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</si>
  <si>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</si>
  <si>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</si>
  <si>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</si>
  <si>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</si>
  <si>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</si>
  <si>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</si>
  <si>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</si>
  <si>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</si>
  <si>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</si>
  <si>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</si>
  <si>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</si>
  <si>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</si>
  <si>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</si>
  <si>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</si>
  <si>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</si>
  <si>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</si>
  <si>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</si>
  <si>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</si>
  <si>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</si>
  <si>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</si>
  <si>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</si>
  <si>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</si>
  <si>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</si>
  <si>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</si>
  <si>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</si>
  <si>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</si>
  <si>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</si>
  <si>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</si>
  <si>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</si>
  <si>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</si>
  <si>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</si>
  <si>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</si>
  <si>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</si>
  <si>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</si>
  <si>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</si>
  <si>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</si>
  <si>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</si>
  <si>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</si>
  <si>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</si>
  <si>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</si>
  <si>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</si>
  <si>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</si>
  <si>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</si>
  <si>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</si>
  <si>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</si>
  <si>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</si>
  <si>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</si>
  <si>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</si>
  <si>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</si>
  <si>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</si>
  <si>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</si>
  <si>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</si>
  <si>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</si>
  <si>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</si>
  <si>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</si>
  <si>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</si>
  <si>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</si>
  <si>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</si>
  <si>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</si>
  <si>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</si>
  <si>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</si>
  <si>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</si>
  <si>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</si>
  <si>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</si>
  <si>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</si>
  <si>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</si>
  <si>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</si>
  <si>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</si>
  <si>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</si>
  <si>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</si>
  <si>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</si>
  <si>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</si>
  <si>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</si>
  <si>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</si>
  <si>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</si>
  <si>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</si>
  <si>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</si>
  <si>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</si>
  <si>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</si>
  <si>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</si>
  <si>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</si>
  <si>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</si>
  <si>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</si>
  <si>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</si>
  <si>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</si>
  <si>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</si>
  <si>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</si>
  <si>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</si>
  <si>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</si>
  <si>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</si>
  <si>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</si>
  <si>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</si>
  <si>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</si>
  <si>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</si>
  <si>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</si>
  <si>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</si>
  <si>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</si>
  <si>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</si>
  <si>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</si>
  <si>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</si>
  <si>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</si>
  <si>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</si>
  <si>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</si>
  <si>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</si>
  <si>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</si>
  <si>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</si>
  <si>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</si>
  <si>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</si>
  <si>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</si>
  <si>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</si>
  <si>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</si>
  <si>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</si>
  <si>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</si>
  <si>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</si>
  <si>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</si>
  <si>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</si>
  <si>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</si>
  <si>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</si>
  <si>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</si>
  <si>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</si>
  <si>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</si>
  <si>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</si>
  <si>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</si>
  <si>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</si>
  <si>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</si>
  <si>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</si>
  <si>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</si>
  <si>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</si>
  <si>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</si>
  <si>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</si>
  <si>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</si>
  <si>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</si>
  <si>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</si>
  <si>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</si>
  <si>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</si>
  <si>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</si>
  <si>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</si>
  <si>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</si>
  <si>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</si>
  <si>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</si>
  <si>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</si>
  <si>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</si>
  <si>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</si>
  <si>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</si>
  <si>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</si>
  <si>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</si>
  <si>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</si>
  <si>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</si>
  <si>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</si>
  <si>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</si>
  <si>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</si>
  <si>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</si>
  <si>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</si>
  <si>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</si>
  <si>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</si>
  <si>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</si>
  <si>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</si>
  <si>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</si>
  <si>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</si>
  <si>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</si>
  <si>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</si>
  <si>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</si>
  <si>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</si>
  <si>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</si>
  <si>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</si>
  <si>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</si>
  <si>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</si>
  <si>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</si>
  <si>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</si>
  <si>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</si>
  <si>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</si>
  <si>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</si>
  <si>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</si>
  <si>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</si>
  <si>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</si>
  <si>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</si>
  <si>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</si>
  <si>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</si>
  <si>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</si>
  <si>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</si>
  <si>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</si>
  <si>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</si>
  <si>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</si>
  <si>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</si>
  <si>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</si>
  <si>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</si>
  <si>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</si>
  <si>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</si>
  <si>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</si>
  <si>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</si>
  <si>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</si>
  <si>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</si>
  <si>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</si>
  <si>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</si>
  <si>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</si>
  <si>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</si>
  <si>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</si>
  <si>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</si>
  <si>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</si>
  <si>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</si>
  <si>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</si>
  <si>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</si>
  <si>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</si>
  <si>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</si>
  <si>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</si>
  <si>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</si>
  <si>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</si>
  <si>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</si>
  <si>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</si>
  <si>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</si>
  <si>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</si>
  <si>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</si>
  <si>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</si>
  <si>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</si>
  <si>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</si>
  <si>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</si>
  <si>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</si>
  <si>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</si>
  <si>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</si>
  <si>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</si>
  <si>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</si>
  <si>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</si>
  <si>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</si>
  <si>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</si>
  <si>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</si>
  <si>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</si>
  <si>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</si>
  <si>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</si>
  <si>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</si>
  <si>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</si>
  <si>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</si>
  <si>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</si>
  <si>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</si>
  <si>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</si>
  <si>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</si>
  <si>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</si>
  <si>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</si>
  <si>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</si>
  <si>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</si>
  <si>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</si>
  <si>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</si>
  <si>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</si>
  <si>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</si>
  <si>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</si>
  <si>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</si>
  <si>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</si>
  <si>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</si>
  <si>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</si>
  <si>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</si>
  <si>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</si>
  <si>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</si>
  <si>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</si>
  <si>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</si>
  <si>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</si>
  <si>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</si>
  <si>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</si>
  <si>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</si>
  <si>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</si>
  <si>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</si>
  <si>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</si>
  <si>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</si>
  <si>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</si>
  <si>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</si>
  <si>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</si>
  <si>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</si>
  <si>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</si>
  <si>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</si>
  <si>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</si>
  <si>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</si>
  <si>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</si>
  <si>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</si>
  <si>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</si>
  <si>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</si>
  <si>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</si>
  <si>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</si>
  <si>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</si>
  <si>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</si>
  <si>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</si>
  <si>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</si>
  <si>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</si>
  <si>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</si>
  <si>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</si>
  <si>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</si>
  <si>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</si>
  <si>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</si>
  <si>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</si>
  <si>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</si>
  <si>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</si>
  <si>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</si>
  <si>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</si>
  <si>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</si>
  <si>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</si>
  <si>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</si>
  <si>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</si>
  <si>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</si>
  <si>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</si>
  <si>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</si>
  <si>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</si>
  <si>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</si>
  <si>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</si>
  <si>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</si>
  <si>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</si>
  <si>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</si>
  <si>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</si>
  <si>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</si>
  <si>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</si>
  <si>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</si>
  <si>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</si>
  <si>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</si>
  <si>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</si>
  <si>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</si>
  <si>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</si>
  <si>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</si>
  <si>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</si>
  <si>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</si>
  <si>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</si>
  <si>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</si>
  <si>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</si>
  <si>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</si>
  <si>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</si>
  <si>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</si>
  <si>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</si>
  <si>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</si>
  <si>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</si>
  <si>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</si>
  <si>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</si>
  <si>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</si>
  <si>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</si>
  <si>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</si>
  <si>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</si>
  <si>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</si>
  <si>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</si>
  <si>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</si>
  <si>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</si>
  <si>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</si>
  <si>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</si>
  <si>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</si>
  <si>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</si>
  <si>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</si>
  <si>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</si>
  <si>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</si>
  <si>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</si>
  <si>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</si>
  <si>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</si>
  <si>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</si>
  <si>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</si>
  <si>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</si>
  <si>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</si>
  <si>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</si>
  <si>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</si>
  <si>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</si>
  <si>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</si>
  <si>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</si>
  <si>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</si>
  <si>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</si>
  <si>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</si>
  <si>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</si>
  <si>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</si>
  <si>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</si>
  <si>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</si>
  <si>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</si>
  <si>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</si>
  <si>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</si>
  <si>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</si>
  <si>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</si>
  <si>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</si>
  <si>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</si>
  <si>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</si>
  <si>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</si>
  <si>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</si>
  <si>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</si>
  <si>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</si>
  <si>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</si>
  <si>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</si>
  <si>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</si>
  <si>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</si>
  <si>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</si>
  <si>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</si>
  <si>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</si>
  <si>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</si>
  <si>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</si>
  <si>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</si>
  <si>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</si>
  <si>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</si>
  <si>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</si>
  <si>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</si>
  <si>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</si>
  <si>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</si>
  <si>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</si>
  <si>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</si>
  <si>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</si>
  <si>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</si>
  <si>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</si>
  <si>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</si>
  <si>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</si>
  <si>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</si>
  <si>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</si>
  <si>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</si>
  <si>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</si>
  <si>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</si>
  <si>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</si>
  <si>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</si>
  <si>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</si>
  <si>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</si>
  <si>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</si>
  <si>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</si>
  <si>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</si>
  <si>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</si>
  <si>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</si>
  <si>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</si>
  <si>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</si>
  <si>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</si>
  <si>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</si>
  <si>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</si>
  <si>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</si>
  <si>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</si>
  <si>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</si>
  <si>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</si>
  <si>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</si>
  <si>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</si>
  <si>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</si>
  <si>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</si>
  <si>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</si>
  <si>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</si>
  <si>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</si>
  <si>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</si>
  <si>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</si>
  <si>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</si>
  <si>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</si>
  <si>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</si>
  <si>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</si>
  <si>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</si>
  <si>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</si>
  <si>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</si>
  <si>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</si>
  <si>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</si>
  <si>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</si>
  <si>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</si>
  <si>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</si>
  <si>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</si>
  <si>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</si>
  <si>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</si>
  <si>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</si>
  <si>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</si>
  <si>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</si>
  <si>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</si>
  <si>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</si>
  <si>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</si>
  <si>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</si>
  <si>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</si>
  <si>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</si>
  <si>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</si>
  <si>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</si>
  <si>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</si>
  <si>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</si>
  <si>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</si>
  <si>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</si>
  <si>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</si>
  <si>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</si>
  <si>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</si>
  <si>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</si>
  <si>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</si>
  <si>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</si>
  <si>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</si>
  <si>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</si>
  <si>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</si>
  <si>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</si>
  <si>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</si>
  <si>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</si>
  <si>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</si>
  <si>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</si>
  <si>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</si>
  <si>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</si>
  <si>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</si>
  <si>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</si>
  <si>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</si>
  <si>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</si>
  <si>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</si>
  <si>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</si>
  <si>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</si>
  <si>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</si>
  <si>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</si>
  <si>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</si>
  <si>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</si>
  <si>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</si>
  <si>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</si>
  <si>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</si>
  <si>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</si>
  <si>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</si>
  <si>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</si>
  <si>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</si>
  <si>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</si>
  <si>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</si>
  <si>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</si>
  <si>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</si>
  <si>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</si>
  <si>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</si>
  <si>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</si>
  <si>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</si>
  <si>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</si>
  <si>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</si>
  <si>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</si>
  <si>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</si>
  <si>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</si>
  <si>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</si>
  <si>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</si>
  <si>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</si>
  <si>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</si>
  <si>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</si>
  <si>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</si>
  <si>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</si>
  <si>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</si>
  <si>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</si>
  <si>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</si>
  <si>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</si>
  <si>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</si>
  <si>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</si>
  <si>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</si>
  <si>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</si>
  <si>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</si>
  <si>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</si>
  <si>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</si>
  <si>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</si>
  <si>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</si>
  <si>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</si>
  <si>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</si>
  <si>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</si>
  <si>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</si>
  <si>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</si>
  <si>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</si>
  <si>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</si>
  <si>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</si>
  <si>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</si>
  <si>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</si>
  <si>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</si>
  <si>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</si>
  <si>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</si>
  <si>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</si>
  <si>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</si>
  <si>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</si>
  <si>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</si>
  <si>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</si>
  <si>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</si>
  <si>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</si>
  <si>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</si>
  <si>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</si>
  <si>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</si>
  <si>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</si>
  <si>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</si>
  <si>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</si>
  <si>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</si>
  <si>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</si>
  <si>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</si>
  <si>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</si>
  <si>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</si>
  <si>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</si>
  <si>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</si>
  <si>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</si>
  <si>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</si>
  <si>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</si>
  <si>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</si>
  <si>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</si>
  <si>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</si>
  <si>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</si>
  <si>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</si>
  <si>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</si>
  <si>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</si>
  <si>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</si>
  <si>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</si>
  <si>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</si>
  <si>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</si>
  <si>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</si>
  <si>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</si>
  <si>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</si>
  <si>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</si>
  <si>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</si>
  <si>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</si>
  <si>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</si>
  <si>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</si>
  <si>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</si>
  <si>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</si>
  <si>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</si>
  <si>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</si>
  <si>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</si>
  <si>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</si>
  <si>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</si>
  <si>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</si>
  <si>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</si>
  <si>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</si>
  <si>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</si>
  <si>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</si>
  <si>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</si>
  <si>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</si>
  <si>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</si>
  <si>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</si>
  <si>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</si>
  <si>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</si>
  <si>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</si>
  <si>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</si>
  <si>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</si>
  <si>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</si>
  <si>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</si>
  <si>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</si>
  <si>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</si>
  <si>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</si>
  <si>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</si>
  <si>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</si>
  <si>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</si>
  <si>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</si>
  <si>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</si>
  <si>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</si>
  <si>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</si>
  <si>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</si>
  <si>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</si>
  <si>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</si>
  <si>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</si>
  <si>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</si>
  <si>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</si>
  <si>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</si>
  <si>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</si>
  <si>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</si>
  <si>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</si>
  <si>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</si>
  <si>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</si>
  <si>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</si>
  <si>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</si>
  <si>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</si>
  <si>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</si>
  <si>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</si>
  <si>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</si>
  <si>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</si>
  <si>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</si>
  <si>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</si>
  <si>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</si>
  <si>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</si>
  <si>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</si>
  <si>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</si>
  <si>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</si>
  <si>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</si>
  <si>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</si>
  <si>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</si>
  <si>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</si>
  <si>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</si>
  <si>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</si>
  <si>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</si>
  <si>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</si>
  <si>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</si>
  <si>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</si>
  <si>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</si>
  <si>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</si>
  <si>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</si>
  <si>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</si>
  <si>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</si>
  <si>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</si>
  <si>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</si>
  <si>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</si>
  <si>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</si>
  <si>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</si>
  <si>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</si>
  <si>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</si>
  <si>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</si>
  <si>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</si>
  <si>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</si>
  <si>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</si>
  <si>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</si>
  <si>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</si>
  <si>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</si>
  <si>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</si>
  <si>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</si>
  <si>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</si>
  <si>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</si>
  <si>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</si>
  <si>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</si>
  <si>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</si>
  <si>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</si>
  <si>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</si>
  <si>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</si>
  <si>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</si>
  <si>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</si>
  <si>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</si>
  <si>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</si>
  <si>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</si>
  <si>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</si>
  <si>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</si>
  <si>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</si>
  <si>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</si>
  <si>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</si>
  <si>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</si>
  <si>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</si>
  <si>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</si>
  <si>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</si>
  <si>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</si>
  <si>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</si>
  <si>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</si>
  <si>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</si>
  <si>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</si>
  <si>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</si>
  <si>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</si>
  <si>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</si>
  <si>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</si>
  <si>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</si>
  <si>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</si>
  <si>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</si>
  <si>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</si>
  <si>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</si>
  <si>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</si>
  <si>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</si>
  <si>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</si>
  <si>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</si>
  <si>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</si>
  <si>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</si>
  <si>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</si>
  <si>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</si>
  <si>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</si>
  <si>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</si>
  <si>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</si>
  <si>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</si>
  <si>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</si>
  <si>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</si>
  <si>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</si>
  <si>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</si>
  <si>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</si>
  <si>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</si>
  <si>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</si>
  <si>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</si>
  <si>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</si>
  <si>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</si>
  <si>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</si>
  <si>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</si>
  <si>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</si>
  <si>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</si>
  <si>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</si>
  <si>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</si>
  <si>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</si>
  <si>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</si>
  <si>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</si>
  <si>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</si>
  <si>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</si>
  <si>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</si>
  <si>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</si>
  <si>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</si>
  <si>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</si>
  <si>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</si>
  <si>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</si>
  <si>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</si>
  <si>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</si>
  <si>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</si>
  <si>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</si>
  <si>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</si>
  <si>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</si>
  <si>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</si>
  <si>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</si>
  <si>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</si>
  <si>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</si>
  <si>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</si>
  <si>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</si>
  <si>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</si>
  <si>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</si>
  <si>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</si>
  <si>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</si>
  <si>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</si>
  <si>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</si>
  <si>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</si>
  <si>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</si>
  <si>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</si>
  <si>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</si>
  <si>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</si>
  <si>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</si>
  <si>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</si>
  <si>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</si>
  <si>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</si>
  <si>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</si>
  <si>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</si>
  <si>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</si>
  <si>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</si>
  <si>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</si>
  <si>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</si>
  <si>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</si>
  <si>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</si>
  <si>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</si>
  <si>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</si>
  <si>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</si>
  <si>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</si>
  <si>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</si>
  <si>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</si>
  <si>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</si>
  <si>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</si>
  <si>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</si>
  <si>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</si>
  <si>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</si>
  <si>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</si>
  <si>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</si>
  <si>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</si>
  <si>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</si>
  <si>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</si>
  <si>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</si>
  <si>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</si>
  <si>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</si>
  <si>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</si>
  <si>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</si>
  <si>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</si>
  <si>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</si>
  <si>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</si>
  <si>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</si>
  <si>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</si>
  <si>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</si>
  <si>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</si>
  <si>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</si>
  <si>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</si>
  <si>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</si>
  <si>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</si>
  <si>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</si>
  <si>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</si>
  <si>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</si>
  <si>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</si>
  <si>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</si>
  <si>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</si>
  <si>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</si>
  <si>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</si>
  <si>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</si>
  <si>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</si>
  <si>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</si>
  <si>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</si>
  <si>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</si>
  <si>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</si>
  <si>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</si>
  <si>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</si>
  <si>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</si>
  <si>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</si>
  <si>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</si>
  <si>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</si>
  <si>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</si>
  <si>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</si>
  <si>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</si>
  <si>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</si>
  <si>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</si>
  <si>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</si>
  <si>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</si>
  <si>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</si>
  <si>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</si>
  <si>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</si>
  <si>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</si>
  <si>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</si>
  <si>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</si>
  <si>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</si>
  <si>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</si>
  <si>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</si>
  <si>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</si>
  <si>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</si>
  <si>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</si>
  <si>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</si>
  <si>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</si>
  <si>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</si>
  <si>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</si>
  <si>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</si>
  <si>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</si>
  <si>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</si>
  <si>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</si>
  <si>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</si>
  <si>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</si>
  <si>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</si>
  <si>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</si>
  <si>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</si>
  <si>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</si>
  <si>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</si>
  <si>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</si>
  <si>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</si>
  <si>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</si>
  <si>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</si>
  <si>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</si>
  <si>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</si>
  <si>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</si>
  <si>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</si>
  <si>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</si>
  <si>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</si>
  <si>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</si>
  <si>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</si>
  <si>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</si>
  <si>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</si>
  <si>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</si>
  <si>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</si>
  <si>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</si>
  <si>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</si>
  <si>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</si>
  <si>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</si>
  <si>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</si>
  <si>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</si>
  <si>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</si>
  <si>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</si>
  <si>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</si>
  <si>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</si>
  <si>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</si>
  <si>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</si>
  <si>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</si>
  <si>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</si>
  <si>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</si>
  <si>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</si>
  <si>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</si>
  <si>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</si>
  <si>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</si>
  <si>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</si>
  <si>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</si>
  <si>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</si>
  <si>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</si>
  <si>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</si>
  <si>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</si>
  <si>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</si>
  <si>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</si>
  <si>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</si>
  <si>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</si>
  <si>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</si>
  <si>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</si>
  <si>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</si>
  <si>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</si>
  <si>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</si>
  <si>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</si>
  <si>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</si>
  <si>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</si>
  <si>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</si>
  <si>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</si>
  <si>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</si>
  <si>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</si>
  <si>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</si>
  <si>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</si>
  <si>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</si>
  <si>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</si>
  <si>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</si>
  <si>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</si>
  <si>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</si>
  <si>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</si>
  <si>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</si>
  <si>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</si>
  <si>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</si>
  <si>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</si>
  <si>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</si>
  <si>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</si>
  <si>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</si>
  <si>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</si>
  <si>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</si>
  <si>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</si>
  <si>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</si>
  <si>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</si>
  <si>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</si>
  <si>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</si>
  <si>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</si>
  <si>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</si>
  <si>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</si>
  <si>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</si>
  <si>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</si>
  <si>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</si>
  <si>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</si>
  <si>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</si>
  <si>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</si>
  <si>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</si>
  <si>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</si>
  <si>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</si>
  <si>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</si>
  <si>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</si>
  <si>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</si>
  <si>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</si>
  <si>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</si>
  <si>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</si>
  <si>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</si>
  <si>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</si>
  <si>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</si>
  <si>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</si>
  <si>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</si>
  <si>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</si>
  <si>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</si>
  <si>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</si>
  <si>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</si>
  <si>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</si>
  <si>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</si>
  <si>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</si>
  <si>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</si>
  <si>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</si>
  <si>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</si>
  <si>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</si>
  <si>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</si>
  <si>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</si>
  <si>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</si>
  <si>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</si>
  <si>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</si>
  <si>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</si>
  <si>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</si>
  <si>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</si>
  <si>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</si>
  <si>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</si>
  <si>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</si>
  <si>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</si>
  <si>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</si>
  <si>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</si>
  <si>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</si>
  <si>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</si>
  <si>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</si>
  <si>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</si>
  <si>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</si>
  <si>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</si>
  <si>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</si>
  <si>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</si>
  <si>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</si>
  <si>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</si>
  <si>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</si>
  <si>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</si>
  <si>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</si>
  <si>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</si>
  <si>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</si>
  <si>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</si>
  <si>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</si>
  <si>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</si>
  <si>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</si>
  <si>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</si>
  <si>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</si>
  <si>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</si>
  <si>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</si>
  <si>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</si>
  <si>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</si>
  <si>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</si>
  <si>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</si>
  <si>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</si>
  <si>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</si>
  <si>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</si>
  <si>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</si>
  <si>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</si>
  <si>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</si>
  <si>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</si>
  <si>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</si>
  <si>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</si>
  <si>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</si>
  <si>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</si>
  <si>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</si>
  <si>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</si>
  <si>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</si>
  <si>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</si>
  <si>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</si>
  <si>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</si>
  <si>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</si>
  <si>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</si>
  <si>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</si>
  <si>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</si>
  <si>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</si>
  <si>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</si>
  <si>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</si>
  <si>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</si>
  <si>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</si>
  <si>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</si>
  <si>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</si>
  <si>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</si>
  <si>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</si>
  <si>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</si>
  <si>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</si>
  <si>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</si>
  <si>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</si>
  <si>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</si>
  <si>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</si>
  <si>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</si>
  <si>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</si>
  <si>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</si>
  <si>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</si>
  <si>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</si>
  <si>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</si>
  <si>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</si>
  <si>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</si>
  <si>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</si>
  <si>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</si>
  <si>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</si>
  <si>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</si>
  <si>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</si>
  <si>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</si>
  <si>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</si>
  <si>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</si>
  <si>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</si>
  <si>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</si>
  <si>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</si>
  <si>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</si>
  <si>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</si>
  <si>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</si>
  <si>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</si>
  <si>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</si>
  <si>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</si>
  <si>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</si>
  <si>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</si>
  <si>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</si>
  <si>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</si>
  <si>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</si>
  <si>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</si>
  <si>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</si>
  <si>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</si>
  <si>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</si>
  <si>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</si>
  <si>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</si>
  <si>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</si>
  <si>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</si>
  <si>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</si>
  <si>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</si>
  <si>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</si>
  <si>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</si>
  <si>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</si>
  <si>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</si>
  <si>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</si>
  <si>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</si>
  <si>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</si>
  <si>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</si>
  <si>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</si>
  <si>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</si>
  <si>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</si>
  <si>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</si>
  <si>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</si>
  <si>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</si>
  <si>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</si>
  <si>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</si>
  <si>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</si>
  <si>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</si>
  <si>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</si>
  <si>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</si>
  <si>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</si>
  <si>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</si>
  <si>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</si>
  <si>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</si>
  <si>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</si>
  <si>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</si>
  <si>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</si>
  <si>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</si>
  <si>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</si>
  <si>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</si>
  <si>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</si>
  <si>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</si>
  <si>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</si>
  <si>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</si>
  <si>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</si>
  <si>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</si>
  <si>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</si>
  <si>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</si>
  <si>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</si>
  <si>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</si>
  <si>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</si>
  <si>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</si>
  <si>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</si>
  <si>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</si>
  <si>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</si>
  <si>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</si>
  <si>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</si>
  <si>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</si>
  <si>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</si>
  <si>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</si>
  <si>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</si>
  <si>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</si>
  <si>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</si>
  <si>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</si>
  <si>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</si>
  <si>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</si>
  <si>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</si>
  <si>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</si>
  <si>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</si>
  <si>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</si>
  <si>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</si>
  <si>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</si>
  <si>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</si>
  <si>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</si>
  <si>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</si>
  <si>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</si>
  <si>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</si>
  <si>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</si>
  <si>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</si>
  <si>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</si>
  <si>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</si>
  <si>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</si>
  <si>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</si>
  <si>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</si>
  <si>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</si>
  <si>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</si>
  <si>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</si>
  <si>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</si>
  <si>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</si>
  <si>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</si>
  <si>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</si>
  <si>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</si>
  <si>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</si>
  <si>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</si>
  <si>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</si>
  <si>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</si>
  <si>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</si>
  <si>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</si>
  <si>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</si>
  <si>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</si>
  <si>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</si>
  <si>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</si>
  <si>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</si>
  <si>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</si>
  <si>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</si>
  <si>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</si>
  <si>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</si>
  <si>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</si>
  <si>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</si>
  <si>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</si>
  <si>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</si>
  <si>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</si>
  <si>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</si>
  <si>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</si>
  <si>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</si>
  <si>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</si>
  <si>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</si>
  <si>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</si>
  <si>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</si>
  <si>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</si>
  <si>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</si>
  <si>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</si>
  <si>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</si>
  <si>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</si>
  <si>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</si>
  <si>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</si>
  <si>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</si>
  <si>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</si>
  <si>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</si>
  <si>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</si>
  <si>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</si>
  <si>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</si>
  <si>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</si>
  <si>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</si>
  <si>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</si>
  <si>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</si>
  <si>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</si>
  <si>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</si>
  <si>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</si>
  <si>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</si>
  <si>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</si>
  <si>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</si>
  <si>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</si>
  <si>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</si>
  <si>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</si>
  <si>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</si>
  <si>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</si>
  <si>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</si>
  <si>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</si>
  <si>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</si>
  <si>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</si>
  <si>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</si>
  <si>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</si>
  <si>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</si>
  <si>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</si>
  <si>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</si>
  <si>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</si>
  <si>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</si>
  <si>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</si>
  <si>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</si>
  <si>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</si>
  <si>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</si>
  <si>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</si>
  <si>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</si>
  <si>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</si>
  <si>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</si>
  <si>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</si>
  <si>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</si>
  <si>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</si>
  <si>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</si>
  <si>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</si>
  <si>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</si>
  <si>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</si>
  <si>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</si>
  <si>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</si>
  <si>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</si>
  <si>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</si>
  <si>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</si>
  <si>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</si>
  <si>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</si>
  <si>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</si>
  <si>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</si>
  <si>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</si>
  <si>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</si>
  <si>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</si>
  <si>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</si>
  <si>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</si>
  <si>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</si>
  <si>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</si>
  <si>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</si>
  <si>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</si>
  <si>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</si>
  <si>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</si>
  <si>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</si>
  <si>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</si>
  <si>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</si>
  <si>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</si>
  <si>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</si>
  <si>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</si>
  <si>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</si>
  <si>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</si>
  <si>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</si>
  <si>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</si>
  <si>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</si>
  <si>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</si>
  <si>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</si>
  <si>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</si>
  <si>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</si>
  <si>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</si>
  <si>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</si>
  <si>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</si>
  <si>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</si>
  <si>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</si>
  <si>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</si>
  <si>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</si>
  <si>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</si>
  <si>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</si>
  <si>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</si>
  <si>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</si>
  <si>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</si>
  <si>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</si>
  <si>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</si>
  <si>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</si>
  <si>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</si>
  <si>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</si>
  <si>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</si>
  <si>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</si>
  <si>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</si>
  <si>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</si>
  <si>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</si>
  <si>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</si>
  <si>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</si>
  <si>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</si>
  <si>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</si>
  <si>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</si>
  <si>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</si>
  <si>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</si>
  <si>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</si>
  <si>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</si>
  <si>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</si>
  <si>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</si>
  <si>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</si>
  <si>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</si>
  <si>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</si>
  <si>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</si>
  <si>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</si>
  <si>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</si>
  <si>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</si>
  <si>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</si>
  <si>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</si>
  <si>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</si>
  <si>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</si>
  <si>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</si>
  <si>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</si>
  <si>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</si>
  <si>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</si>
  <si>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</si>
  <si>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</si>
  <si>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</si>
  <si>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</si>
  <si>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</si>
  <si>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</si>
  <si>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</si>
  <si>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</si>
  <si>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</si>
  <si>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</si>
  <si>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</si>
  <si>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</si>
  <si>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</si>
  <si>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</si>
  <si>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</si>
  <si>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</si>
  <si>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</si>
  <si>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</si>
  <si>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</si>
  <si>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</si>
  <si>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</si>
  <si>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</si>
  <si>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</si>
  <si>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</si>
  <si>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</si>
  <si>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</si>
  <si>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</si>
  <si>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</si>
  <si>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</si>
  <si>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</si>
  <si>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</si>
  <si>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</si>
  <si>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</si>
  <si>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</si>
  <si>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</si>
  <si>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</si>
  <si>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</si>
  <si>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</si>
  <si>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</si>
  <si>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</si>
  <si>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</si>
  <si>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</si>
  <si>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</si>
  <si>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</si>
  <si>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</si>
  <si>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</si>
  <si>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</si>
  <si>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</si>
  <si>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</si>
  <si>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</si>
  <si>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</si>
  <si>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</si>
  <si>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</si>
  <si>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</si>
  <si>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</si>
  <si>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</si>
  <si>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</si>
  <si>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</si>
  <si>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</si>
  <si>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</si>
  <si>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</si>
  <si>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</si>
  <si>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</si>
  <si>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</si>
  <si>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</si>
  <si>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</si>
  <si>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</si>
  <si>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</si>
  <si>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</si>
  <si>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</si>
  <si>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</si>
  <si>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</si>
  <si>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</si>
  <si>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</si>
  <si>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</si>
  <si>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</si>
  <si>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</si>
  <si>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</si>
  <si>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</si>
  <si>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</si>
  <si>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</si>
  <si>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</si>
  <si>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</si>
  <si>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</si>
  <si>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</si>
  <si>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</si>
  <si>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</si>
  <si>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</si>
  <si>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</si>
  <si>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</si>
  <si>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</si>
  <si>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</si>
  <si>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</si>
  <si>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</si>
  <si>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</si>
  <si>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</si>
  <si>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</si>
  <si>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</si>
  <si>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</si>
  <si>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</si>
  <si>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</si>
  <si>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</si>
  <si>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</si>
  <si>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</si>
  <si>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</si>
  <si>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</si>
  <si>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</si>
  <si>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</si>
  <si>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</si>
  <si>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</si>
  <si>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</si>
  <si>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</si>
  <si>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</si>
  <si>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</si>
  <si>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</si>
  <si>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</si>
  <si>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</si>
  <si>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</si>
  <si>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</si>
  <si>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</si>
  <si>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</si>
  <si>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</si>
  <si>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</si>
  <si>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</si>
  <si>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</si>
  <si>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</si>
  <si>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</si>
  <si>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</si>
  <si>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</si>
  <si>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</si>
  <si>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</si>
  <si>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</si>
  <si>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</si>
  <si>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</si>
  <si>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</si>
  <si>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</si>
  <si>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</si>
  <si>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</si>
  <si>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</si>
  <si>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</si>
  <si>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</si>
  <si>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</si>
  <si>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</si>
  <si>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</si>
  <si>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</si>
  <si>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</si>
  <si>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</si>
  <si>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</si>
  <si>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</si>
  <si>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</si>
  <si>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</si>
  <si>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</si>
  <si>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</si>
  <si>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</si>
  <si>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</si>
  <si>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</si>
  <si>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</si>
  <si>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</si>
  <si>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</si>
  <si>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</si>
  <si>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</si>
  <si>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</si>
  <si>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</si>
  <si>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</si>
  <si>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</si>
  <si>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</si>
  <si>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</si>
  <si>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</si>
  <si>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</si>
  <si>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</si>
  <si>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</si>
  <si>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</si>
  <si>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</si>
  <si>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</si>
  <si>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</si>
  <si>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</si>
  <si>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</si>
  <si>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</si>
  <si>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</si>
  <si>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</si>
  <si>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</si>
  <si>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</si>
  <si>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</si>
  <si>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</si>
  <si>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</si>
  <si>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</si>
  <si>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</si>
  <si>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</si>
  <si>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</si>
  <si>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</si>
  <si>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</si>
  <si>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</si>
  <si>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</si>
  <si>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</si>
  <si>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</si>
  <si>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</si>
  <si>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</si>
  <si>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</si>
  <si>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</si>
  <si>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</si>
  <si>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</si>
  <si>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</si>
  <si>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</si>
  <si>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</si>
  <si>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</si>
  <si>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</si>
  <si>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</si>
  <si>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</si>
  <si>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</si>
  <si>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</si>
  <si>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</si>
  <si>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</si>
  <si>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</si>
  <si>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</si>
  <si>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</si>
  <si>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</si>
  <si>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</si>
  <si>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</si>
  <si>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</si>
  <si>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</si>
  <si>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</si>
  <si>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</si>
  <si>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</si>
  <si>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</si>
  <si>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</si>
  <si>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</si>
  <si>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</si>
  <si>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</si>
  <si>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</si>
  <si>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</si>
  <si>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</si>
  <si>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</si>
  <si>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</si>
  <si>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</si>
  <si>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</si>
  <si>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</si>
  <si>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</si>
  <si>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</si>
  <si>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</si>
  <si>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</si>
  <si>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</si>
  <si>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</si>
  <si>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</si>
  <si>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</si>
  <si>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</si>
  <si>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</si>
  <si>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</si>
  <si>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</si>
  <si>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</si>
  <si>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</si>
  <si>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</si>
  <si>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</si>
  <si>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</si>
  <si>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</si>
  <si>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</si>
  <si>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</si>
  <si>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</si>
  <si>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</si>
  <si>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</si>
  <si>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</si>
  <si>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</si>
  <si>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</si>
  <si>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</si>
  <si>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</si>
  <si>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</si>
  <si>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</si>
  <si>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</si>
  <si>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</si>
  <si>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</si>
  <si>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</si>
  <si>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</si>
  <si>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</si>
  <si>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</si>
  <si>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</si>
  <si>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</si>
  <si>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</si>
  <si>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</si>
  <si>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</si>
  <si>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</si>
  <si>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</si>
  <si>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</si>
  <si>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</si>
  <si>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</si>
  <si>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</si>
  <si>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</si>
  <si>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</si>
  <si>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</si>
  <si>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</si>
  <si>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</si>
  <si>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</si>
  <si>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</si>
  <si>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</si>
  <si>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</si>
  <si>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</si>
  <si>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</si>
  <si>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</si>
  <si>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</si>
  <si>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</si>
  <si>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</si>
  <si>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</si>
  <si>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</si>
  <si>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</si>
  <si>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</si>
  <si>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</si>
  <si>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</si>
  <si>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</si>
  <si>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</si>
  <si>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</si>
  <si>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</si>
  <si>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</si>
  <si>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</si>
  <si>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</si>
  <si>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</si>
  <si>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</si>
  <si>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</si>
  <si>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</si>
  <si>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</si>
  <si>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</si>
  <si>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</si>
  <si>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</si>
  <si>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</si>
  <si>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</si>
  <si>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</si>
  <si>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</si>
  <si>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</si>
  <si>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</si>
  <si>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</si>
  <si>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</si>
  <si>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</si>
  <si>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</si>
  <si>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</si>
  <si>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</si>
  <si>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</si>
  <si>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</si>
  <si>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</si>
  <si>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</si>
  <si>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</si>
  <si>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</si>
  <si>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</si>
  <si>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</si>
  <si>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</si>
  <si>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</si>
  <si>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</si>
  <si>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</si>
  <si>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</si>
  <si>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</si>
  <si>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</si>
  <si>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</si>
  <si>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</si>
  <si>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</si>
  <si>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</si>
  <si>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</si>
  <si>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</si>
  <si>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</si>
  <si>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</si>
  <si>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</si>
  <si>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</si>
  <si>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</si>
  <si>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</si>
  <si>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</si>
  <si>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</si>
  <si>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</si>
  <si>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</si>
  <si>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</si>
  <si>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</si>
  <si>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</si>
  <si>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</si>
  <si>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</si>
  <si>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</si>
  <si>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</si>
  <si>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</si>
  <si>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</si>
  <si>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</si>
  <si>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</si>
  <si>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</si>
  <si>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</si>
  <si>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</si>
  <si>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</si>
  <si>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</si>
  <si>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</si>
  <si>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</si>
  <si>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</si>
  <si>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</si>
  <si>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</si>
  <si>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</si>
  <si>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</si>
  <si>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</si>
  <si>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</si>
  <si>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</si>
  <si>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</si>
  <si>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</si>
  <si>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</si>
  <si>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</si>
  <si>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</si>
  <si>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</si>
  <si>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</si>
  <si>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</si>
  <si>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</si>
  <si>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</si>
  <si>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</si>
  <si>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</si>
  <si>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</si>
  <si>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</si>
  <si>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</si>
  <si>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</si>
  <si>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</si>
  <si>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</si>
  <si>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</si>
  <si>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</si>
  <si>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</si>
  <si>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</si>
  <si>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</si>
  <si>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</si>
  <si>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</si>
  <si>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</si>
  <si>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</si>
  <si>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</si>
  <si>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</si>
  <si>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</si>
  <si>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</si>
  <si>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</si>
  <si>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</si>
  <si>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</si>
  <si>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</si>
  <si>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</si>
  <si>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</si>
  <si>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</si>
  <si>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</si>
  <si>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</si>
  <si>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</si>
  <si>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</si>
  <si>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</si>
  <si>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</si>
  <si>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</si>
  <si>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</si>
  <si>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</si>
  <si>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</si>
  <si>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</si>
  <si>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</si>
  <si>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</si>
  <si>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</si>
  <si>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</si>
  <si>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</si>
  <si>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</si>
  <si>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</si>
  <si>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</si>
  <si>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</si>
  <si>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</si>
  <si>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</si>
  <si>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</si>
  <si>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</si>
  <si>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</si>
  <si>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</si>
  <si>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</si>
  <si>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</si>
  <si>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</si>
  <si>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</si>
  <si>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</si>
  <si>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</si>
  <si>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</si>
  <si>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</si>
  <si>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</si>
  <si>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</si>
  <si>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</si>
  <si>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</si>
  <si>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</si>
  <si>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</si>
  <si>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</si>
  <si>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</si>
  <si>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</si>
  <si>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</si>
  <si>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</si>
  <si>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</si>
  <si>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</si>
  <si>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</si>
  <si>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</si>
  <si>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</si>
  <si>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</si>
  <si>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</si>
  <si>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</si>
  <si>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</si>
  <si>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</si>
  <si>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</si>
  <si>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</si>
  <si>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</si>
  <si>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</si>
  <si>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</si>
  <si>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</si>
  <si>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</si>
  <si>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</si>
  <si>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</si>
  <si>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</si>
  <si>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</si>
  <si>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</si>
  <si>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</si>
  <si>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</si>
  <si>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</si>
  <si>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</si>
  <si>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</si>
  <si>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</si>
  <si>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</si>
  <si>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</si>
  <si>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</si>
  <si>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</si>
  <si>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</si>
  <si>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</si>
  <si>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</si>
  <si>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</si>
  <si>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</si>
  <si>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</si>
  <si>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</si>
  <si>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</si>
  <si>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</si>
  <si>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</si>
  <si>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</si>
  <si>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</si>
  <si>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</si>
  <si>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</si>
  <si>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</si>
  <si>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</si>
  <si>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</si>
  <si>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</si>
  <si>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</si>
  <si>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</si>
  <si>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</si>
  <si>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</si>
  <si>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</si>
  <si>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</si>
  <si>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</si>
  <si>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</si>
  <si>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</si>
  <si>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</si>
  <si>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</si>
  <si>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</si>
  <si>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</si>
  <si>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</si>
  <si>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</si>
  <si>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</si>
  <si>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</si>
  <si>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</si>
  <si>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</si>
  <si>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</si>
  <si>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</si>
  <si>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</si>
  <si>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</si>
  <si>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</si>
  <si>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</si>
  <si>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</si>
  <si>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</si>
  <si>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</si>
  <si>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</si>
  <si>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</si>
  <si>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</si>
  <si>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</si>
  <si>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</si>
  <si>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</si>
  <si>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</si>
  <si>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</si>
  <si>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</si>
  <si>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</si>
  <si>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</si>
  <si>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</si>
  <si>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</si>
  <si>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</si>
  <si>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</si>
  <si>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</si>
  <si>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</si>
  <si>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</si>
  <si>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</si>
  <si>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</si>
  <si>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</si>
  <si>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</si>
  <si>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</si>
  <si>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</si>
  <si>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</si>
  <si>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</si>
  <si>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</si>
  <si>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</si>
  <si>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</si>
  <si>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</si>
  <si>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</si>
  <si>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</si>
  <si>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</si>
  <si>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</si>
  <si>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</si>
  <si>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</si>
  <si>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</si>
  <si>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</si>
  <si>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</si>
  <si>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</si>
  <si>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</si>
  <si>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</si>
  <si>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</si>
  <si>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</si>
  <si>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</si>
  <si>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</si>
  <si>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</si>
  <si>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</si>
  <si>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</si>
  <si>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</si>
  <si>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</si>
  <si>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</si>
  <si>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</si>
  <si>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</si>
  <si>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</si>
  <si>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</si>
  <si>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</si>
  <si>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</si>
  <si>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</si>
  <si>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</si>
  <si>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</si>
  <si>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</si>
  <si>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</si>
  <si>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</si>
  <si>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</si>
  <si>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</si>
  <si>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</si>
  <si>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</si>
  <si>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</si>
  <si>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</si>
  <si>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</si>
  <si>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</si>
  <si>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</si>
  <si>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</si>
  <si>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</si>
  <si>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</si>
  <si>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</si>
  <si>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</si>
  <si>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</si>
  <si>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</si>
  <si>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</si>
  <si>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</si>
  <si>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</si>
  <si>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</si>
  <si>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</si>
  <si>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</si>
  <si>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</si>
  <si>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</si>
  <si>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</si>
  <si>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</si>
  <si>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</si>
  <si>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</si>
  <si>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</si>
  <si>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</si>
  <si>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</si>
  <si>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</si>
  <si>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</si>
  <si>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</si>
  <si>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</si>
  <si>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</si>
  <si>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</si>
  <si>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</si>
  <si>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</si>
  <si>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</si>
  <si>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</si>
  <si>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</si>
  <si>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</si>
  <si>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</si>
  <si>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</si>
  <si>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</si>
  <si>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</si>
  <si>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</si>
  <si>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</si>
  <si>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</si>
  <si>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</si>
  <si>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</si>
  <si>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</si>
  <si>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</si>
  <si>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</si>
  <si>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</si>
  <si>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</si>
  <si>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</si>
  <si>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</si>
  <si>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</si>
  <si>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</si>
  <si>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</si>
  <si>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</si>
  <si>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</si>
  <si>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</si>
  <si>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</si>
  <si>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</si>
  <si>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</si>
  <si>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</si>
  <si>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</si>
  <si>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</si>
  <si>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</si>
  <si>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</si>
  <si>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</si>
  <si>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</si>
  <si>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</si>
  <si>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</si>
  <si>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</si>
  <si>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</si>
  <si>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</si>
  <si>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</si>
  <si>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</si>
  <si>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</si>
  <si>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</si>
  <si>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</si>
  <si>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</si>
  <si>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</si>
  <si>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</si>
  <si>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</si>
  <si>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</si>
  <si>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</si>
  <si>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</si>
  <si>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</si>
  <si>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</si>
  <si>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</si>
  <si>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</si>
  <si>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</si>
  <si>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</si>
  <si>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</si>
  <si>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</si>
  <si>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</si>
  <si>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</si>
  <si>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</si>
  <si>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</si>
  <si>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</si>
  <si>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</si>
  <si>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</si>
  <si>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</si>
  <si>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</si>
  <si>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</si>
  <si>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</si>
  <si>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</si>
  <si>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</si>
  <si>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</si>
  <si>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</si>
  <si>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</si>
  <si>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</si>
  <si>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</si>
  <si>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</si>
  <si>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</si>
  <si>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</si>
  <si>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</si>
  <si>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</si>
  <si>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</si>
  <si>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</si>
  <si>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</si>
  <si>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</si>
  <si>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</si>
  <si>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</si>
  <si>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</si>
  <si>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</si>
  <si>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</si>
  <si>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</si>
  <si>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</si>
  <si>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</si>
  <si>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</si>
  <si>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</si>
  <si>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</si>
  <si>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</si>
  <si>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</si>
  <si>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</si>
  <si>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</si>
  <si>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</si>
  <si>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</si>
  <si>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</si>
  <si>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</si>
  <si>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</si>
  <si>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</si>
  <si>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</si>
  <si>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</si>
  <si>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</si>
  <si>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</si>
  <si>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</si>
  <si>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</si>
  <si>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</si>
  <si>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</si>
  <si>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</si>
  <si>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</si>
  <si>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</si>
  <si>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</si>
  <si>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</si>
  <si>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</si>
  <si>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</si>
  <si>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</si>
  <si>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</si>
  <si>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</si>
  <si>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</si>
  <si>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</si>
  <si>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</si>
  <si>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</si>
  <si>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</si>
  <si>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</si>
  <si>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</si>
  <si>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</si>
  <si>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</si>
  <si>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</si>
  <si>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</si>
  <si>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</si>
  <si>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</si>
  <si>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</si>
  <si>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</si>
  <si>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</si>
  <si>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</si>
  <si>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</si>
  <si>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</si>
  <si>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</si>
  <si>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</si>
  <si>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</si>
  <si>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</si>
  <si>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</si>
  <si>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</si>
  <si>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</si>
  <si>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</si>
  <si>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</si>
  <si>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</si>
  <si>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</si>
  <si>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</si>
  <si>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</si>
  <si>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</si>
  <si>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</si>
  <si>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</si>
  <si>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</si>
  <si>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</si>
  <si>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</si>
  <si>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</si>
  <si>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</si>
  <si>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</si>
  <si>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</si>
  <si>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</si>
  <si>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</si>
  <si>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</si>
  <si>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</si>
  <si>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</si>
  <si>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</si>
  <si>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</si>
  <si>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</si>
  <si>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</si>
  <si>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</si>
  <si>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</si>
  <si>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</si>
  <si>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</si>
  <si>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</si>
  <si>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</si>
  <si>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</si>
  <si>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</si>
  <si>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</si>
  <si>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</si>
  <si>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</si>
  <si>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</si>
  <si>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</si>
  <si>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</si>
  <si>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</si>
  <si>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</si>
  <si>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</si>
  <si>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</si>
  <si>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</si>
  <si>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</si>
  <si>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</si>
  <si>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</si>
  <si>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</si>
  <si>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</si>
  <si>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</si>
  <si>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</si>
  <si>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</si>
  <si>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</si>
  <si>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</si>
  <si>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</si>
  <si>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</si>
  <si>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</si>
  <si>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</si>
  <si>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</si>
  <si>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</si>
  <si>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</si>
  <si>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</si>
  <si>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</si>
  <si>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</si>
  <si>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</si>
  <si>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</si>
  <si>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</si>
  <si>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</si>
  <si>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</si>
  <si>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</si>
  <si>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</si>
  <si>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</si>
  <si>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</si>
  <si>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</si>
  <si>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</si>
  <si>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</si>
  <si>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</si>
  <si>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</si>
  <si>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</si>
  <si>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</si>
  <si>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</si>
  <si>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</si>
  <si>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</si>
  <si>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</si>
  <si>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</si>
  <si>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</si>
  <si>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</si>
  <si>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</si>
  <si>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</si>
  <si>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</si>
  <si>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</si>
  <si>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</si>
  <si>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</si>
  <si>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</si>
  <si>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</si>
  <si>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</si>
  <si>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</si>
  <si>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</si>
  <si>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</si>
  <si>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</si>
  <si>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</si>
  <si>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</si>
  <si>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</si>
  <si>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</si>
  <si>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</si>
  <si>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</si>
  <si>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</si>
  <si>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</si>
  <si>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</si>
  <si>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</si>
  <si>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</si>
  <si>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</si>
  <si>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</si>
  <si>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</si>
  <si>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</si>
  <si>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</si>
  <si>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</si>
  <si>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</si>
  <si>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</si>
  <si>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</si>
  <si>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</si>
  <si>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</si>
  <si>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</si>
  <si>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</si>
  <si>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</si>
  <si>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</si>
  <si>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</si>
  <si>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</si>
  <si>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</si>
  <si>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</si>
  <si>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</si>
  <si>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</si>
  <si>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</si>
  <si>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</si>
  <si>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</si>
  <si>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</si>
  <si>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</si>
  <si>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</si>
  <si>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</si>
  <si>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</si>
  <si>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</si>
  <si>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</si>
  <si>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</si>
  <si>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</si>
  <si>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</si>
  <si>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</si>
  <si>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</si>
  <si>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</si>
  <si>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</si>
  <si>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</si>
  <si>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</si>
  <si>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</si>
  <si>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</si>
  <si>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</si>
  <si>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</si>
  <si>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</si>
  <si>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</si>
  <si>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</si>
  <si>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</si>
  <si>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</si>
  <si>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</si>
  <si>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</si>
  <si>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</si>
  <si>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</si>
  <si>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</si>
  <si>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</si>
  <si>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</si>
  <si>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</si>
  <si>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</si>
  <si>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</si>
  <si>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</si>
  <si>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</si>
  <si>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</si>
  <si>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</si>
  <si>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</si>
  <si>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</si>
  <si>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</si>
  <si>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</si>
  <si>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</si>
  <si>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</si>
  <si>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</si>
  <si>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</si>
  <si>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</si>
  <si>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</si>
  <si>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</si>
  <si>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</si>
  <si>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</si>
  <si>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</si>
  <si>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</si>
  <si>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</si>
  <si>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</si>
  <si>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</si>
  <si>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</si>
  <si>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</si>
  <si>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</si>
  <si>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</si>
  <si>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</si>
  <si>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</si>
  <si>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</si>
  <si>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</si>
  <si>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</si>
  <si>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</si>
  <si>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</si>
  <si>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</si>
  <si>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</si>
  <si>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</si>
  <si>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</si>
  <si>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</si>
  <si>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</si>
  <si>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</si>
  <si>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</si>
  <si>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</si>
  <si>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</si>
  <si>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</si>
  <si>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</si>
  <si>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</si>
  <si>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</si>
  <si>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</si>
  <si>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</si>
  <si>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</si>
  <si>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</si>
  <si>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</si>
  <si>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</si>
  <si>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</si>
  <si>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</si>
  <si>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</si>
  <si>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</si>
  <si>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</si>
  <si>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</si>
  <si>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</si>
  <si>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</si>
  <si>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</si>
  <si>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</si>
  <si>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</si>
  <si>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</si>
  <si>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</si>
  <si>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</si>
  <si>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</si>
  <si>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</si>
  <si>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</si>
  <si>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</si>
  <si>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</si>
  <si>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</si>
  <si>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</si>
  <si>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</si>
  <si>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</si>
  <si>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</si>
  <si>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</si>
  <si>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</si>
  <si>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</si>
  <si>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</si>
  <si>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</si>
  <si>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</si>
  <si>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</si>
  <si>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</si>
  <si>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</si>
  <si>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</si>
  <si>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</si>
  <si>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</si>
  <si>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</si>
  <si>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</si>
  <si>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</si>
  <si>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</si>
  <si>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</si>
  <si>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</si>
  <si>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</si>
  <si>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</si>
  <si>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</si>
  <si>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</si>
  <si>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</si>
  <si>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</si>
  <si>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</si>
  <si>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</si>
  <si>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</si>
  <si>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</si>
  <si>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</si>
  <si>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</si>
  <si>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</si>
  <si>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</si>
  <si>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</si>
  <si>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</si>
  <si>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</si>
  <si>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</si>
  <si>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</si>
  <si>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</si>
  <si>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</si>
  <si>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</si>
  <si>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</si>
  <si>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</si>
  <si>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</si>
  <si>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</si>
  <si>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</si>
  <si>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</si>
  <si>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</si>
  <si>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</si>
  <si>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</si>
  <si>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</si>
  <si>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</si>
  <si>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</si>
  <si>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</si>
  <si>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</si>
  <si>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</si>
  <si>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</si>
  <si>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</si>
  <si>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</si>
  <si>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</si>
  <si>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</si>
  <si>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</si>
  <si>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</si>
  <si>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</si>
  <si>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</si>
  <si>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</si>
  <si>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</si>
  <si>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</si>
  <si>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</si>
  <si>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</si>
  <si>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</si>
  <si>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</si>
  <si>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</si>
  <si>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</si>
  <si>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</si>
  <si>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</si>
  <si>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</si>
  <si>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</si>
  <si>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</si>
  <si>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</si>
  <si>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</si>
  <si>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</si>
  <si>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</si>
  <si>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</si>
  <si>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</si>
  <si>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</si>
  <si>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</si>
  <si>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</si>
  <si>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</si>
  <si>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</si>
  <si>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</si>
  <si>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</si>
  <si>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</si>
  <si>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</si>
  <si>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</si>
  <si>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</si>
  <si>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</si>
  <si>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</si>
  <si>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</si>
  <si>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</si>
  <si>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</si>
  <si>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</si>
  <si>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</si>
  <si>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</si>
  <si>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</si>
  <si>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</si>
  <si>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</si>
  <si>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</si>
  <si>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</si>
  <si>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</si>
  <si>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</si>
  <si>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</si>
  <si>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</si>
  <si>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</si>
  <si>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</si>
  <si>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</si>
  <si>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</si>
  <si>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</si>
  <si>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</si>
  <si>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</si>
  <si>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</si>
  <si>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</si>
  <si>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</si>
  <si>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</si>
  <si>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</si>
  <si>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</si>
  <si>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</si>
  <si>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</si>
  <si>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</si>
  <si>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</si>
  <si>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</si>
  <si>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</si>
  <si>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</si>
  <si>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</si>
  <si>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</si>
  <si>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</si>
  <si>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</si>
  <si>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</si>
  <si>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</si>
  <si>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</si>
  <si>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</si>
  <si>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</si>
  <si>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</si>
  <si>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</si>
  <si>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</si>
  <si>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</si>
  <si>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</si>
  <si>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</si>
  <si>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</si>
  <si>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</si>
  <si>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</si>
  <si>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</si>
  <si>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</si>
  <si>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</si>
  <si>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</si>
  <si>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</si>
  <si>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</si>
  <si>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</si>
  <si>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</si>
  <si>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</si>
  <si>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</si>
  <si>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</si>
  <si>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</si>
  <si>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</si>
  <si>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</si>
  <si>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</si>
  <si>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</si>
  <si>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</si>
  <si>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</si>
  <si>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</si>
  <si>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</si>
  <si>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</si>
  <si>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</si>
  <si>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</si>
  <si>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</si>
  <si>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</si>
  <si>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</si>
  <si>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</si>
  <si>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</si>
  <si>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</si>
  <si>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</si>
  <si>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</si>
  <si>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</si>
  <si>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</si>
  <si>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</si>
  <si>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</si>
  <si>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</si>
  <si>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</si>
  <si>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</si>
  <si>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</si>
  <si>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</si>
  <si>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</si>
  <si>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</si>
  <si>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</si>
  <si>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</si>
  <si>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</si>
  <si>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</si>
  <si>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</si>
  <si>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</si>
  <si>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</si>
  <si>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</si>
  <si>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</si>
  <si>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</si>
  <si>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</si>
  <si>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</si>
  <si>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</si>
  <si>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</si>
  <si>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</si>
  <si>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</si>
  <si>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</si>
  <si>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</si>
  <si>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</si>
  <si>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</si>
  <si>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</si>
  <si>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</si>
  <si>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</si>
  <si>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</si>
  <si>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</si>
  <si>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</si>
  <si>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</si>
  <si>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</si>
  <si>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</si>
  <si>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</si>
  <si>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</si>
  <si>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</si>
  <si>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</si>
  <si>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</si>
  <si>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</si>
  <si>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</si>
  <si>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</si>
  <si>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</si>
  <si>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</si>
  <si>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</si>
  <si>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</si>
  <si>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</si>
  <si>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</si>
  <si>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</si>
  <si>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</si>
  <si>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</si>
  <si>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</si>
  <si>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</si>
  <si>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</si>
  <si>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</si>
  <si>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</si>
  <si>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</si>
  <si>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</si>
  <si>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</si>
  <si>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</si>
  <si>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</si>
  <si>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</si>
  <si>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</si>
  <si>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</si>
  <si>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</si>
  <si>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</si>
  <si>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</si>
  <si>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</si>
  <si>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</si>
  <si>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</si>
  <si>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</si>
  <si>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</si>
  <si>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</si>
  <si>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</si>
  <si>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</si>
  <si>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</si>
  <si>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</si>
  <si>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</si>
  <si>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</si>
  <si>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</si>
  <si>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</si>
  <si>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</si>
  <si>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</si>
  <si>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</si>
  <si>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</si>
  <si>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</si>
  <si>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</si>
  <si>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</si>
  <si>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</si>
  <si>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</si>
  <si>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</si>
  <si>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</si>
  <si>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</si>
  <si>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</si>
  <si>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</si>
  <si>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</si>
  <si>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</si>
  <si>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</si>
  <si>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</si>
  <si>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</si>
  <si>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</si>
  <si>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</si>
  <si>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</si>
  <si>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</si>
  <si>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</si>
  <si>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</si>
  <si>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</si>
  <si>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</si>
  <si>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</si>
  <si>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</si>
  <si>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</si>
  <si>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</si>
  <si>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</si>
  <si>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</si>
  <si>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</si>
  <si>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</si>
  <si>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</si>
  <si>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</si>
  <si>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</si>
  <si>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</si>
  <si>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</si>
  <si>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</si>
  <si>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</si>
  <si>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</si>
  <si>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</si>
  <si>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</si>
  <si>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</si>
  <si>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</si>
  <si>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</si>
  <si>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</si>
  <si>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</si>
  <si>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</si>
  <si>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</si>
  <si>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</si>
  <si>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</si>
  <si>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</si>
  <si>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</si>
  <si>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</si>
  <si>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</si>
  <si>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</si>
  <si>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</si>
  <si>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</si>
  <si>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</si>
  <si>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</si>
  <si>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</si>
  <si>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</si>
  <si>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</si>
  <si>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</si>
  <si>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</si>
  <si>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</si>
  <si>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</si>
  <si>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</si>
  <si>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</si>
  <si>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</si>
  <si>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</si>
  <si>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</si>
  <si>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</si>
  <si>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</si>
  <si>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</si>
  <si>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</si>
  <si>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</si>
  <si>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</si>
  <si>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</si>
  <si>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</si>
  <si>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</si>
  <si>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</si>
  <si>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</si>
  <si>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</si>
  <si>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</si>
  <si>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</si>
  <si>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</si>
  <si>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</si>
  <si>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</si>
  <si>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</si>
  <si>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</si>
  <si>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</si>
  <si>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</si>
  <si>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</si>
  <si>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</si>
  <si>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</si>
  <si>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</si>
  <si>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</si>
  <si>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</si>
  <si>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</si>
  <si>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</si>
  <si>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</si>
  <si>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</si>
  <si>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</si>
  <si>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</si>
  <si>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</si>
  <si>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</si>
  <si>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</si>
  <si>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</si>
  <si>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</si>
  <si>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</si>
  <si>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</si>
  <si>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</si>
  <si>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</si>
  <si>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</si>
  <si>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</si>
  <si>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</si>
  <si>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</si>
  <si>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</si>
  <si>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</si>
  <si>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</si>
  <si>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</si>
  <si>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</si>
  <si>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</si>
  <si>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</si>
  <si>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</si>
  <si>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</si>
  <si>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</si>
  <si>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</si>
  <si>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</si>
  <si>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</si>
  <si>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</si>
  <si>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</si>
  <si>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</si>
  <si>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</si>
  <si>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</si>
  <si>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</si>
  <si>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</si>
  <si>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</si>
  <si>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</si>
  <si>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</si>
  <si>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</si>
  <si>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</si>
  <si>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</si>
  <si>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</si>
  <si>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</si>
  <si>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</si>
  <si>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</si>
  <si>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</si>
  <si>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</si>
  <si>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</si>
  <si>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</si>
  <si>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</si>
  <si>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</si>
  <si>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</si>
  <si>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</si>
  <si>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</si>
  <si>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</si>
  <si>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</si>
  <si>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</si>
  <si>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</si>
  <si>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</si>
  <si>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</si>
  <si>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</si>
  <si>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</si>
  <si>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</si>
  <si>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</si>
  <si>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</si>
  <si>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</si>
  <si>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</si>
  <si>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</si>
  <si>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</si>
  <si>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</si>
  <si>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</si>
  <si>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</si>
  <si>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</si>
  <si>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</si>
  <si>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</si>
  <si>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</si>
  <si>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</si>
  <si>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</si>
  <si>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</si>
  <si>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</si>
  <si>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</si>
  <si>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</si>
  <si>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</si>
  <si>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</si>
  <si>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</si>
  <si>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</si>
  <si>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</si>
  <si>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</si>
  <si>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</si>
  <si>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</si>
  <si>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</si>
  <si>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</si>
  <si>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</si>
  <si>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</si>
  <si>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</si>
  <si>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</si>
  <si>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</si>
  <si>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</si>
  <si>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</si>
  <si>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</si>
  <si>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</si>
  <si>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</si>
  <si>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</si>
  <si>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</si>
  <si>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</si>
  <si>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</si>
  <si>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</si>
  <si>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</si>
  <si>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</si>
  <si>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</si>
  <si>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</si>
  <si>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</si>
  <si>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</si>
  <si>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</si>
  <si>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</si>
  <si>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</si>
  <si>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</si>
  <si>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</si>
  <si>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</si>
  <si>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</si>
  <si>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</si>
  <si>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</si>
  <si>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</si>
  <si>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</si>
  <si>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</si>
  <si>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</si>
  <si>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</si>
  <si>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</si>
  <si>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</si>
  <si>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</si>
  <si>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</si>
  <si>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</si>
  <si>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</si>
  <si>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</si>
  <si>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</si>
  <si>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</si>
  <si>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</si>
  <si>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</si>
  <si>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</si>
  <si>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</si>
  <si>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</si>
  <si>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</si>
  <si>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</si>
  <si>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</si>
  <si>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</si>
  <si>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</si>
  <si>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</si>
  <si>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</si>
  <si>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</si>
  <si>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</si>
  <si>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</si>
  <si>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</si>
  <si>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</si>
  <si>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</si>
  <si>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</si>
  <si>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</si>
  <si>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</si>
  <si>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</si>
  <si>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</si>
  <si>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</si>
  <si>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</si>
  <si>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</si>
  <si>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</si>
  <si>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</si>
  <si>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</si>
  <si>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</si>
  <si>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</si>
  <si>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</si>
  <si>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</si>
  <si>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</si>
  <si>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</si>
  <si>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</si>
  <si>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</si>
  <si>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</si>
  <si>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</si>
  <si>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</si>
  <si>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</si>
  <si>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</si>
  <si>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</si>
  <si>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</si>
  <si>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</si>
  <si>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</si>
  <si>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</si>
  <si>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</si>
  <si>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</si>
  <si>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</si>
  <si>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</si>
  <si>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</si>
  <si>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</si>
  <si>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</si>
  <si>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</si>
  <si>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</si>
  <si>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</si>
  <si>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</si>
  <si>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</si>
  <si>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</si>
  <si>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</si>
  <si>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</si>
  <si>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</si>
  <si>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</si>
  <si>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</si>
  <si>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</si>
  <si>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</si>
  <si>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</si>
  <si>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</si>
  <si>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</si>
  <si>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</si>
  <si>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</si>
  <si>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</si>
  <si>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</si>
  <si>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</si>
  <si>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</si>
  <si>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</si>
  <si>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</si>
  <si>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</si>
  <si>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</si>
  <si>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</si>
  <si>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</si>
  <si>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</si>
  <si>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</si>
  <si>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</si>
  <si>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</si>
  <si>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</si>
  <si>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</si>
  <si>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</si>
  <si>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</si>
  <si>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</si>
  <si>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</si>
  <si>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</si>
  <si>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</si>
  <si>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</si>
  <si>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</si>
  <si>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</si>
  <si>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</si>
  <si>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</si>
  <si>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</si>
  <si>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</si>
  <si>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</si>
  <si>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</si>
  <si>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</si>
  <si>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</si>
  <si>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</si>
  <si>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</si>
  <si>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</si>
  <si>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</si>
  <si>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</si>
  <si>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</si>
  <si>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</si>
  <si>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</si>
  <si>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</si>
  <si>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</si>
  <si>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</si>
  <si>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</si>
  <si>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</si>
  <si>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</si>
  <si>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</si>
  <si>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</si>
  <si>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</si>
  <si>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</si>
  <si>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</si>
  <si>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</si>
  <si>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</si>
  <si>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</si>
  <si>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</si>
  <si>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</si>
  <si>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</si>
  <si>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</si>
  <si>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</si>
  <si>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</si>
  <si>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</si>
  <si>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</si>
  <si>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</si>
  <si>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</si>
  <si>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</si>
  <si>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</si>
  <si>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</si>
  <si>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</si>
  <si>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</si>
  <si>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</si>
  <si>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</si>
  <si>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</si>
  <si>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</si>
  <si>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</si>
  <si>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</si>
  <si>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</si>
  <si>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</si>
  <si>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</si>
  <si>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</si>
  <si>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</si>
  <si>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</si>
  <si>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</si>
  <si>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</si>
  <si>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</si>
  <si>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</si>
  <si>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</si>
  <si>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</si>
  <si>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</si>
  <si>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</si>
  <si>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</si>
  <si>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</si>
  <si>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</si>
  <si>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</si>
  <si>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</si>
  <si>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</si>
  <si>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</si>
  <si>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</si>
  <si>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</si>
  <si>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</si>
  <si>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</si>
  <si>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</si>
  <si>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</si>
  <si>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</si>
  <si>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</si>
  <si>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</si>
  <si>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</si>
  <si>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</si>
  <si>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</si>
  <si>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</si>
  <si>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</si>
  <si>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</si>
  <si>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</si>
  <si>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</si>
  <si>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</si>
  <si>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</si>
  <si>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</si>
  <si>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</si>
  <si>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</si>
  <si>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</si>
  <si>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</si>
  <si>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</si>
  <si>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</si>
  <si>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</si>
  <si>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</si>
  <si>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</si>
  <si>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</si>
  <si>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</si>
  <si>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</si>
  <si>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</si>
  <si>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</si>
  <si>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</si>
  <si>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</si>
  <si>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</si>
  <si>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</si>
  <si>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 xml:space="preserve">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</si>
  <si>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</si>
  <si>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</si>
  <si>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</si>
  <si>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</si>
  <si>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</si>
  <si>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</si>
  <si>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</si>
  <si>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</si>
  <si>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</si>
  <si>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</si>
  <si>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</si>
  <si>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</si>
  <si>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</si>
  <si>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</si>
  <si>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</si>
  <si>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</si>
  <si>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</si>
  <si>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</si>
  <si>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</si>
  <si>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</si>
  <si>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</si>
  <si>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</si>
  <si>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</si>
  <si>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</si>
  <si>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</si>
  <si>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</si>
  <si>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</si>
  <si>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</si>
  <si>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</si>
  <si>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</si>
  <si>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</si>
  <si>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</si>
  <si>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</si>
  <si>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</si>
  <si>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</si>
  <si>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</si>
  <si>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</si>
  <si>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</si>
  <si>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</si>
  <si>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</si>
  <si>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</si>
  <si>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</si>
  <si>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</si>
  <si>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</si>
  <si>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</si>
  <si>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</si>
  <si>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</si>
  <si>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</si>
  <si>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</si>
  <si>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</si>
  <si>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</si>
  <si>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</si>
  <si>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journalism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</si>
  <si>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</si>
  <si>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</si>
  <si>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</si>
  <si>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</si>
  <si>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</si>
  <si>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</si>
  <si>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</si>
  <si>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</si>
  <si>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</si>
  <si>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</si>
  <si>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</si>
  <si>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</si>
  <si>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</si>
  <si>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</si>
  <si>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</si>
  <si>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</si>
  <si>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</si>
  <si>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</si>
  <si>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</si>
  <si>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More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</si>
</sst>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sorted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D-49A8-8CE4-FDFEF930A348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6D-49A8-8CE4-FDFEF930A348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1-442D-B549-4161EEDDE834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E-447B-B1F9-0F9CD2C4C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8919800"/>
        <c:axId val="578917504"/>
      </c:barChart>
      <c:catAx>
        <c:axId val="578919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17504"/>
        <c:crosses val="autoZero"/>
        <c:auto val="1"/>
        <c:lblAlgn val="ctr"/>
        <c:lblOffset val="100"/>
        <c:noMultiLvlLbl val="0"/>
      </c:catAx>
      <c:valAx>
        <c:axId val="5789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catagory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19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[StarterBook.xlsx]Sub-category_Pivot!PivotTable2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Sub-Category sorted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'Sub-category_Pivot'!$B$5:$B$46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C-49AA-83FB-5193F5E68BD9}"/>
            </c:ext>
          </c:extLst>
        </c:ser>
        <c:ser>
          <c:idx val="1"/>
          <c:order val="1"/>
          <c:tx>
            <c:strRef>
              <c:f>'Sub-category_Pivot'!$C$3:$C$4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'Sub-category_Pivot'!$C$5:$C$46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C-49AA-83FB-5193F5E68BD9}"/>
            </c:ext>
          </c:extLst>
        </c:ser>
        <c:ser>
          <c:idx val="2"/>
          <c:order val="2"/>
          <c:tx>
            <c:strRef>
              <c:f>'Sub-category_Pivot'!$D$3:$D$4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'Sub-category_Pivot'!$D$5:$D$46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C-49AA-83FB-5193F5E68BD9}"/>
            </c:ext>
          </c:extLst>
        </c:ser>
        <c:ser>
          <c:idx val="3"/>
          <c:order val="3"/>
          <c:tx>
            <c:strRef>
              <c:f>'Sub-category_Pivot'!$E$3:$E$4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'Sub-category_Pivot'!$A$5:$A$46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'Sub-category_Pivot'!$E$5:$E$46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C-49AA-83FB-5193F5E68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2506992"/>
        <c:axId val="582504368"/>
      </c:barChart>
      <c:catAx>
        <c:axId val="58250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Sub-Catagory</a:t>
                </a:r>
              </a:p>
            </c:rich>
          </c:tx>
          <c:layout>
            <c:manualLayout>
              <c:xMode val="edge"/>
              <c:yMode val="edge"/>
              <c:x val="0.45463262829561918"/>
              <c:y val="0.88731101810903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04368"/>
        <c:crosses val="autoZero"/>
        <c:auto val="1"/>
        <c:lblAlgn val="ctr"/>
        <c:lblOffset val="100"/>
        <c:noMultiLvlLbl val="0"/>
      </c:catAx>
      <c:valAx>
        <c:axId val="5825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[StarterBook.xlsx]State_of_campaigns_pivot!PivotTable5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State_of_campaigns_pivot!$B$4:$B$5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1-4B83-9DCA-9D84F28A6FE4}"/>
            </c:ext>
          </c:extLst>
        </c:ser>
        <c:ser>
          <c:idx val="1"/>
          <c:order val="1"/>
          <c:tx>
            <c:strRef>
              <c:f>State_of_campaigns_pivot!$C$4:$C$5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E-4B77-9539-083A5BE43715}"/>
            </c:ext>
          </c:extLst>
        </c:ser>
        <c:ser>
          <c:idx val="2"/>
          <c:order val="2"/>
          <c:tx>
            <c:strRef>
              <c:f>State_of_campaigns_pivot!$D$4:$D$5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8E-4B77-9539-083A5BE43715}"/>
            </c:ext>
          </c:extLst>
        </c:ser>
        <c:ser>
          <c:idx val="3"/>
          <c:order val="3"/>
          <c:tx>
            <c:strRef>
              <c:f>State_of_campaigns_pivot!$E$4:$E$5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State_of_campaigns_pivot!$A$6:$A$15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State_of_campaigns_pivot!$E$6:$E$15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8E-4B77-9539-083A5BE4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496496"/>
        <c:axId val="582499448"/>
      </c:lineChart>
      <c:catAx>
        <c:axId val="58249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99448"/>
        <c:crosses val="autoZero"/>
        <c:auto val="1"/>
        <c:lblAlgn val="ctr"/>
        <c:lblOffset val="100"/>
        <c:noMultiLvlLbl val="0"/>
      </c:catAx>
      <c:valAx>
        <c:axId val="58249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of kickstarter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49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none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591343220576225E-2"/>
          <c:y val="0.1096800629512715"/>
          <c:w val="0.91406252856029924"/>
          <c:h val="0.6860575329777151"/>
        </c:manualLayout>
      </c:layout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0.42335766423357662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DC-48E9-B615-90304C08778B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0.43065693430656932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DC-48E9-B615-90304C08778B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More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0.145985401459854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DC-48E9-B615-90304C08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223920"/>
        <c:axId val="564226544"/>
      </c:lineChart>
      <c:catAx>
        <c:axId val="56422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(Multiple Currencies)</a:t>
                </a:r>
              </a:p>
            </c:rich>
          </c:tx>
          <c:layout>
            <c:manualLayout>
              <c:xMode val="edge"/>
              <c:yMode val="edge"/>
              <c:x val="0.45372870760545259"/>
              <c:y val="0.88169164273884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26544"/>
        <c:crosses val="autoZero"/>
        <c:auto val="1"/>
        <c:lblAlgn val="ctr"/>
        <c:lblOffset val="100"/>
        <c:noMultiLvlLbl val="0"/>
      </c:catAx>
      <c:valAx>
        <c:axId val="5642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campaigns</a:t>
                </a:r>
                <a:r>
                  <a:rPr lang="en-US" baseline="0"/>
                  <a:t> that achieved that goal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164757685689356"/>
          <c:y val="0.92968016388032559"/>
          <c:w val="0.44172103832781801"/>
          <c:h val="4.97026039633787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1</xdr:row>
      <xdr:rowOff>52386</xdr:rowOff>
    </xdr:from>
    <xdr:to>
      <xdr:col>20</xdr:col>
      <xdr:colOff>0</xdr:colOff>
      <xdr:row>25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9FFF7-7DAA-4824-A99D-465383F1D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2</xdr:row>
      <xdr:rowOff>61911</xdr:rowOff>
    </xdr:from>
    <xdr:to>
      <xdr:col>23</xdr:col>
      <xdr:colOff>78441</xdr:colOff>
      <xdr:row>29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95C58-BFD3-406C-BD01-8E35E037B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2</xdr:row>
      <xdr:rowOff>176211</xdr:rowOff>
    </xdr:from>
    <xdr:to>
      <xdr:col>21</xdr:col>
      <xdr:colOff>457200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0A06C-BA4C-4757-B0AF-AC7CFC105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165652</xdr:colOff>
      <xdr:row>14</xdr:row>
      <xdr:rowOff>36443</xdr:rowOff>
    </xdr:from>
    <xdr:to>
      <xdr:col>8</xdr:col>
      <xdr:colOff>604630</xdr:colOff>
      <xdr:row>36</xdr:row>
      <xdr:rowOff>157370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34D4DE-679E-4B1D-9054-FE36077CB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an" refreshedDate="43813.811969444447" createdVersion="6" refreshedVersion="6" minRefreshableVersion="3" recordCount="4114" xr:uid="{FCD71D95-D434-4DA6-9D5B-E4C008281A2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man" refreshedDate="43813.865431828701" createdVersion="6" refreshedVersion="6" minRefreshableVersion="3" recordCount="4114" xr:uid="{C46B054C-2688-4D5C-92DE-ED621E7F1C0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5DB4F-7954-4207-908A-C98110A6C5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99B97-4A5A-4546-B3B6-0F73FC19D7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29702-99E9-49E8-A173-1887ACEA979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opLeftCell="C1" zoomScale="85" zoomScaleNormal="85" workbookViewId="0">
      <selection activeCell="S1" sqref="S1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bestFit="1" customWidth="1"/>
    <col min="16" max="18" width="16.5703125" bestFit="1" customWidth="1"/>
    <col min="19" max="19" width="23.42578125" bestFit="1" customWidth="1"/>
    <col min="20" max="20" width="2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s="5" t="str">
        <f>LEFT(N2, SEARCH("/",N2,1)-1)</f>
        <v>film &amp; video</v>
      </c>
      <c r="R2" s="5" t="str">
        <f>RIGHT(N2,LEN(N2)-FIND("/",N2,1))</f>
        <v>television</v>
      </c>
      <c r="S2" s="9">
        <f>DATE(1970,1,1)+(J2/24/60/60)</f>
        <v>42177.007071759261</v>
      </c>
      <c r="T2" s="9">
        <f>DATE(1970,1,1)+(I2/24/60/60)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s="5" t="str">
        <f t="shared" ref="Q3:Q66" si="2">LEFT(N3, SEARCH("/",N3,1)-1)</f>
        <v>film &amp; video</v>
      </c>
      <c r="R3" s="5" t="str">
        <f t="shared" ref="R3:R66" si="3">RIGHT(N3,LEN(N3)-FIND("/",N3,1))</f>
        <v>television</v>
      </c>
      <c r="S3" s="9">
        <f t="shared" ref="S3:S66" si="4">DATE(1970,1,1)+(J3/24/60/60)</f>
        <v>42766.600497685184</v>
      </c>
      <c r="T3" s="9">
        <f t="shared" ref="T3:T66" si="5">DATE(1970,1,1)+(I3/24/60/60)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9">
        <f t="shared" si="4"/>
        <v>42089.832893518513</v>
      </c>
      <c r="T59" s="9">
        <f t="shared" si="5"/>
        <v>42119.832893518513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s="5" t="str">
        <f t="shared" ref="Q67:Q130" si="8">LEFT(N67, SEARCH("/",N67,1)-1)</f>
        <v>film &amp; video</v>
      </c>
      <c r="R67" s="5" t="str">
        <f t="shared" ref="R67:R130" si="9">RIGHT(N67,LEN(N67)-FIND("/",N67,1))</f>
        <v>shorts</v>
      </c>
      <c r="S67" s="9">
        <f t="shared" ref="S67:S130" si="10">DATE(1970,1,1)+(J67/24/60/60)</f>
        <v>41835.821226851855</v>
      </c>
      <c r="T67" s="9">
        <f t="shared" ref="T67:T130" si="11">DATE(1970,1,1)+(I67/24/60/60)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9">
        <f t="shared" si="10"/>
        <v>41100.158877314818</v>
      </c>
      <c r="T83" s="9">
        <f t="shared" si="11"/>
        <v>41104.126388888893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9">
        <f t="shared" si="10"/>
        <v>42291.556076388893</v>
      </c>
      <c r="T88" s="9">
        <f t="shared" si="11"/>
        <v>42365.597743055558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9">
        <f t="shared" si="10"/>
        <v>40322.539386574077</v>
      </c>
      <c r="T89" s="9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9">
        <f t="shared" si="10"/>
        <v>41557.949687499997</v>
      </c>
      <c r="T112" s="9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s="5" t="str">
        <f t="shared" ref="Q131:Q194" si="14">LEFT(N131, SEARCH("/",N131,1)-1)</f>
        <v>film &amp; video</v>
      </c>
      <c r="R131" s="5" t="str">
        <f t="shared" ref="R131:R194" si="15">RIGHT(N131,LEN(N131)-FIND("/",N131,1))</f>
        <v>science fiction</v>
      </c>
      <c r="S131" s="9">
        <f t="shared" ref="S131:S194" si="16">DATE(1970,1,1)+(J131/24/60/60)</f>
        <v>41882.937303240738</v>
      </c>
      <c r="T131" s="9">
        <f t="shared" ref="T131:T194" si="17">DATE(1970,1,1)+(I131/24/60/60)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9">
        <f t="shared" si="16"/>
        <v>41969.767824074072</v>
      </c>
      <c r="T149" s="9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9">
        <f t="shared" si="16"/>
        <v>41933.586157407408</v>
      </c>
      <c r="T155" s="9">
        <f t="shared" si="17"/>
        <v>41975.627824074072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9">
        <f t="shared" si="16"/>
        <v>42351.658842592595</v>
      </c>
      <c r="T167" s="9">
        <f t="shared" si="17"/>
        <v>42381.658842592595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9">
        <f t="shared" si="16"/>
        <v>42160.927488425928</v>
      </c>
      <c r="T169" s="9">
        <f t="shared" si="17"/>
        <v>42220.927488425928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9">
        <f t="shared" si="16"/>
        <v>41855.777905092596</v>
      </c>
      <c r="T177" s="9">
        <f t="shared" si="17"/>
        <v>41880.777905092596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9">
        <f t="shared" si="16"/>
        <v>41825.791226851848</v>
      </c>
      <c r="T186" s="9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s="5" t="str">
        <f t="shared" ref="Q195:Q258" si="20">LEFT(N195, SEARCH("/",N195,1)-1)</f>
        <v>film &amp; video</v>
      </c>
      <c r="R195" s="5" t="str">
        <f t="shared" ref="R195:R258" si="21">RIGHT(N195,LEN(N195)-FIND("/",N195,1))</f>
        <v>drama</v>
      </c>
      <c r="S195" s="9">
        <f t="shared" ref="S195:S258" si="22">DATE(1970,1,1)+(J195/24/60/60)</f>
        <v>41911.934791666667</v>
      </c>
      <c r="T195" s="9">
        <f t="shared" ref="T195:T258" si="23">DATE(1970,1,1)+(I195/24/60/60)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9">
        <f t="shared" si="22"/>
        <v>42741.848379629628</v>
      </c>
      <c r="T199" s="9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9">
        <f t="shared" si="22"/>
        <v>42255.927824074068</v>
      </c>
      <c r="T204" s="9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9">
        <f t="shared" si="22"/>
        <v>42567.004432870373</v>
      </c>
      <c r="T208" s="9">
        <f t="shared" si="23"/>
        <v>42588.004432870373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9">
        <f t="shared" si="22"/>
        <v>42031.837546296294</v>
      </c>
      <c r="T223" s="9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9">
        <f t="shared" si="22"/>
        <v>42482.048032407401</v>
      </c>
      <c r="T225" s="9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9">
        <f t="shared" si="22"/>
        <v>42164.89399305555</v>
      </c>
      <c r="T229" s="9">
        <f t="shared" si="23"/>
        <v>42194.89399305555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s="5" t="str">
        <f t="shared" ref="Q259:Q322" si="26">LEFT(N259, SEARCH("/",N259,1)-1)</f>
        <v>film &amp; video</v>
      </c>
      <c r="R259" s="5" t="str">
        <f t="shared" ref="R259:R322" si="27">RIGHT(N259,LEN(N259)-FIND("/",N259,1))</f>
        <v>documentary</v>
      </c>
      <c r="S259" s="9">
        <f t="shared" ref="S259:S322" si="28">DATE(1970,1,1)+(J259/24/60/60)</f>
        <v>42479.626875000002</v>
      </c>
      <c r="T259" s="9">
        <f t="shared" ref="T259:T322" si="29">DATE(1970,1,1)+(I259/24/60/60)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9">
        <f t="shared" si="28"/>
        <v>41193.032013888886</v>
      </c>
      <c r="T277" s="9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9">
        <f t="shared" si="28"/>
        <v>40194.920046296291</v>
      </c>
      <c r="T284" s="9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9">
        <f t="shared" si="28"/>
        <v>42331.551307870373</v>
      </c>
      <c r="T322" s="9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s="5" t="str">
        <f t="shared" ref="Q323:Q386" si="32">LEFT(N323, SEARCH("/",N323,1)-1)</f>
        <v>film &amp; video</v>
      </c>
      <c r="R323" s="5" t="str">
        <f t="shared" ref="R323:R386" si="33">RIGHT(N323,LEN(N323)-FIND("/",N323,1))</f>
        <v>documentary</v>
      </c>
      <c r="S323" s="9">
        <f t="shared" ref="S323:S386" si="34">DATE(1970,1,1)+(J323/24/60/60)</f>
        <v>42647.446597222224</v>
      </c>
      <c r="T323" s="9">
        <f t="shared" ref="T323:T386" si="35">DATE(1970,1,1)+(I323/24/60/60)</f>
        <v>42682.488263888888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9">
        <f t="shared" si="34"/>
        <v>42689.187881944446</v>
      </c>
      <c r="T327" s="9">
        <f t="shared" si="35"/>
        <v>42724.187881944446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9">
        <f t="shared" si="34"/>
        <v>42291.466747685183</v>
      </c>
      <c r="T331" s="9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9">
        <f t="shared" si="34"/>
        <v>42297.791886574072</v>
      </c>
      <c r="T355" s="9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9">
        <f t="shared" si="34"/>
        <v>42507.860196759262</v>
      </c>
      <c r="T360" s="9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9">
        <f t="shared" si="34"/>
        <v>42043.605578703704</v>
      </c>
      <c r="T370" s="9">
        <f t="shared" si="35"/>
        <v>42078.56391203704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9">
        <f t="shared" si="34"/>
        <v>42292.250787037039</v>
      </c>
      <c r="T379" s="9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9">
        <f t="shared" si="34"/>
        <v>41144.709490740737</v>
      </c>
      <c r="T384" s="9">
        <f t="shared" si="35"/>
        <v>41158.709490740737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s="5" t="str">
        <f t="shared" ref="Q387:Q450" si="38">LEFT(N387, SEARCH("/",N387,1)-1)</f>
        <v>film &amp; video</v>
      </c>
      <c r="R387" s="5" t="str">
        <f t="shared" ref="R387:R450" si="39">RIGHT(N387,LEN(N387)-FIND("/",N387,1))</f>
        <v>documentary</v>
      </c>
      <c r="S387" s="9">
        <f t="shared" ref="S387:S450" si="40">DATE(1970,1,1)+(J387/24/60/60)</f>
        <v>41934.584502314814</v>
      </c>
      <c r="T387" s="9">
        <f t="shared" ref="T387:T450" si="41">DATE(1970,1,1)+(I387/24/60/60)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9">
        <f t="shared" si="40"/>
        <v>40990.909259259264</v>
      </c>
      <c r="T397" s="9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9">
        <f t="shared" si="40"/>
        <v>41646.628032407403</v>
      </c>
      <c r="T406" s="9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9">
        <f t="shared" si="40"/>
        <v>40806.870949074073</v>
      </c>
      <c r="T409" s="9">
        <f t="shared" si="41"/>
        <v>40866.912615740737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9">
        <f t="shared" si="40"/>
        <v>42543.86277777778</v>
      </c>
      <c r="T411" s="9">
        <f t="shared" si="41"/>
        <v>42573.86277777778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9">
        <f t="shared" si="40"/>
        <v>42423.985567129625</v>
      </c>
      <c r="T442" s="9">
        <f t="shared" si="41"/>
        <v>42453.94390046296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9">
        <f t="shared" si="40"/>
        <v>41331.555127314816</v>
      </c>
      <c r="T449" s="9">
        <f t="shared" si="41"/>
        <v>41356.513460648152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s="5" t="str">
        <f t="shared" ref="Q451:Q514" si="44">LEFT(N451, SEARCH("/",N451,1)-1)</f>
        <v>film &amp; video</v>
      </c>
      <c r="R451" s="5" t="str">
        <f t="shared" ref="R451:R514" si="45">RIGHT(N451,LEN(N451)-FIND("/",N451,1))</f>
        <v>animation</v>
      </c>
      <c r="S451" s="9">
        <f t="shared" ref="S451:S514" si="46">DATE(1970,1,1)+(J451/24/60/60)</f>
        <v>41534.568113425928</v>
      </c>
      <c r="T451" s="9">
        <f t="shared" ref="T451:T514" si="47">DATE(1970,1,1)+(I451/24/60/60)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9">
        <f t="shared" si="46"/>
        <v>41654.946759259263</v>
      </c>
      <c r="T452" s="9">
        <f t="shared" si="47"/>
        <v>41684.946759259263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9">
        <f t="shared" si="46"/>
        <v>40800.640358796292</v>
      </c>
      <c r="T461" s="9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9">
        <f t="shared" si="46"/>
        <v>42100.086145833331</v>
      </c>
      <c r="T477" s="9">
        <f t="shared" si="47"/>
        <v>42130.086145833331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9">
        <f t="shared" si="46"/>
        <v>42596.035069444442</v>
      </c>
      <c r="T494" s="9">
        <f t="shared" si="47"/>
        <v>42656.035069444442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9">
        <f t="shared" si="46"/>
        <v>40703.23438657407</v>
      </c>
      <c r="T503" s="9">
        <f t="shared" si="47"/>
        <v>40733.23438657407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s="5" t="str">
        <f t="shared" ref="Q515:Q578" si="50">LEFT(N515, SEARCH("/",N515,1)-1)</f>
        <v>film &amp; video</v>
      </c>
      <c r="R515" s="5" t="str">
        <f t="shared" ref="R515:R578" si="51">RIGHT(N515,LEN(N515)-FIND("/",N515,1))</f>
        <v>animation</v>
      </c>
      <c r="S515" s="9">
        <f t="shared" ref="S515:S578" si="52">DATE(1970,1,1)+(J515/24/60/60)</f>
        <v>42552.653993055559</v>
      </c>
      <c r="T515" s="9">
        <f t="shared" ref="T515:T578" si="53">DATE(1970,1,1)+(I515/24/60/60)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9">
        <f t="shared" si="52"/>
        <v>42282.768414351849</v>
      </c>
      <c r="T539" s="9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s="5" t="str">
        <f t="shared" ref="Q579:Q642" si="56">LEFT(N579, SEARCH("/",N579,1)-1)</f>
        <v>technology</v>
      </c>
      <c r="R579" s="5" t="str">
        <f t="shared" ref="R579:R642" si="57">RIGHT(N579,LEN(N579)-FIND("/",N579,1))</f>
        <v>web</v>
      </c>
      <c r="S579" s="9">
        <f t="shared" ref="S579:S642" si="58">DATE(1970,1,1)+(J579/24/60/60)</f>
        <v>42450.589143518519</v>
      </c>
      <c r="T579" s="9">
        <f t="shared" ref="T579:T642" si="59">DATE(1970,1,1)+(I579/24/60/60)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9">
        <f t="shared" si="58"/>
        <v>41946.232175925928</v>
      </c>
      <c r="T594" s="9">
        <f t="shared" si="59"/>
        <v>41976.232175925928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9">
        <f t="shared" si="58"/>
        <v>42307.034074074072</v>
      </c>
      <c r="T611" s="9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9">
        <f t="shared" si="58"/>
        <v>42242.122210648151</v>
      </c>
      <c r="T617" s="9">
        <f t="shared" si="59"/>
        <v>42272.122210648151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9">
        <f t="shared" si="58"/>
        <v>42122.00922453704</v>
      </c>
      <c r="T625" s="9">
        <f t="shared" si="59"/>
        <v>42152.00922453704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9">
        <f t="shared" si="58"/>
        <v>42790.895567129628</v>
      </c>
      <c r="T627" s="9">
        <f t="shared" si="59"/>
        <v>42820.853900462957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9">
        <f t="shared" si="58"/>
        <v>42131.455439814818</v>
      </c>
      <c r="T638" s="9">
        <f t="shared" si="59"/>
        <v>42161.449305555558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9">
        <f t="shared" si="58"/>
        <v>42759.593310185184</v>
      </c>
      <c r="T640" s="9">
        <f t="shared" si="59"/>
        <v>42819.551643518513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s="5" t="str">
        <f t="shared" ref="Q643:Q706" si="62">LEFT(N643, SEARCH("/",N643,1)-1)</f>
        <v>technology</v>
      </c>
      <c r="R643" s="5" t="str">
        <f t="shared" ref="R643:R706" si="63">RIGHT(N643,LEN(N643)-FIND("/",N643,1))</f>
        <v>wearables</v>
      </c>
      <c r="S643" s="9">
        <f t="shared" ref="S643:S706" si="64">DATE(1970,1,1)+(J643/24/60/60)</f>
        <v>42199.57</v>
      </c>
      <c r="T643" s="9">
        <f t="shared" ref="T643:T706" si="65">DATE(1970,1,1)+(I643/24/60/60)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9">
        <f t="shared" si="64"/>
        <v>41956.017488425932</v>
      </c>
      <c r="T653" s="9">
        <f t="shared" si="65"/>
        <v>41986.017488425932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9">
        <f t="shared" si="64"/>
        <v>42634.900046296294</v>
      </c>
      <c r="T685" s="9">
        <f t="shared" si="65"/>
        <v>42674.900046296294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9">
        <f t="shared" si="64"/>
        <v>42711.950798611113</v>
      </c>
      <c r="T705" s="9">
        <f t="shared" si="65"/>
        <v>42766.980555555558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s="5" t="str">
        <f t="shared" ref="Q707:Q770" si="68">LEFT(N707, SEARCH("/",N707,1)-1)</f>
        <v>technology</v>
      </c>
      <c r="R707" s="5" t="str">
        <f t="shared" ref="R707:R770" si="69">RIGHT(N707,LEN(N707)-FIND("/",N707,1))</f>
        <v>wearables</v>
      </c>
      <c r="S707" s="9">
        <f t="shared" ref="S707:S770" si="70">DATE(1970,1,1)+(J707/24/60/60)</f>
        <v>42726.491643518515</v>
      </c>
      <c r="T707" s="9">
        <f t="shared" ref="T707:T770" si="71">DATE(1970,1,1)+(I707/24/60/60)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9">
        <f t="shared" si="70"/>
        <v>41837.984976851847</v>
      </c>
      <c r="T712" s="9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9">
        <f t="shared" si="70"/>
        <v>42678.459120370375</v>
      </c>
      <c r="T713" s="9">
        <f t="shared" si="71"/>
        <v>42718.500787037039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9">
        <f t="shared" si="70"/>
        <v>40909.649201388886</v>
      </c>
      <c r="T722" s="9">
        <f t="shared" si="71"/>
        <v>40937.649201388886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9">
        <f t="shared" si="70"/>
        <v>40694.638460648152</v>
      </c>
      <c r="T726" s="9">
        <f t="shared" si="71"/>
        <v>40724.638460648152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9">
        <f t="shared" si="70"/>
        <v>40879.795682870375</v>
      </c>
      <c r="T733" s="9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9">
        <f t="shared" si="70"/>
        <v>41598.420046296291</v>
      </c>
      <c r="T735" s="9">
        <f t="shared" si="71"/>
        <v>41628.420046296291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9">
        <f t="shared" si="70"/>
        <v>41946.029467592598</v>
      </c>
      <c r="T737" s="9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9">
        <f t="shared" si="70"/>
        <v>42733.941319444442</v>
      </c>
      <c r="T751" s="9">
        <f t="shared" si="71"/>
        <v>42763.941319444442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9">
        <f t="shared" si="70"/>
        <v>42639.421493055554</v>
      </c>
      <c r="T754" s="9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s="5" t="str">
        <f t="shared" ref="Q771:Q834" si="74">LEFT(N771, SEARCH("/",N771,1)-1)</f>
        <v>publishing</v>
      </c>
      <c r="R771" s="5" t="str">
        <f t="shared" ref="R771:R834" si="75">RIGHT(N771,LEN(N771)-FIND("/",N771,1))</f>
        <v>fiction</v>
      </c>
      <c r="S771" s="9">
        <f t="shared" ref="S771:S834" si="76">DATE(1970,1,1)+(J771/24/60/60)</f>
        <v>41604.996458333335</v>
      </c>
      <c r="T771" s="9">
        <f t="shared" ref="T771:T834" si="77">DATE(1970,1,1)+(I771/24/60/60)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5" t="str">
        <f t="shared" si="74"/>
        <v>music</v>
      </c>
      <c r="R784" s="5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9">
        <f t="shared" si="76"/>
        <v>41768.841921296291</v>
      </c>
      <c r="T822" s="9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s="5" t="str">
        <f t="shared" si="74"/>
        <v>music</v>
      </c>
      <c r="R833" s="5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s="5" t="str">
        <f t="shared" ref="Q835:Q898" si="80">LEFT(N835, SEARCH("/",N835,1)-1)</f>
        <v>music</v>
      </c>
      <c r="R835" s="5" t="str">
        <f t="shared" ref="R835:R898" si="81">RIGHT(N835,LEN(N835)-FIND("/",N835,1))</f>
        <v>rock</v>
      </c>
      <c r="S835" s="9">
        <f t="shared" ref="S835:S898" si="82">DATE(1970,1,1)+(J835/24/60/60)</f>
        <v>41718.878182870372</v>
      </c>
      <c r="T835" s="9">
        <f t="shared" ref="T835:T898" si="83">DATE(1970,1,1)+(I835/24/60/60)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5" t="str">
        <f t="shared" si="80"/>
        <v>music</v>
      </c>
      <c r="R849" s="5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9">
        <f t="shared" si="82"/>
        <v>42452.827743055554</v>
      </c>
      <c r="T852" s="9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5" t="str">
        <f t="shared" si="80"/>
        <v>music</v>
      </c>
      <c r="R859" s="5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9">
        <f t="shared" si="82"/>
        <v>41559.554953703708</v>
      </c>
      <c r="T864" s="9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s="5" t="str">
        <f t="shared" si="80"/>
        <v>music</v>
      </c>
      <c r="R865" s="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s="5" t="str">
        <f t="shared" si="80"/>
        <v>music</v>
      </c>
      <c r="R870" s="5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s="5" t="str">
        <f t="shared" si="80"/>
        <v>music</v>
      </c>
      <c r="R875" s="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9">
        <f t="shared" si="82"/>
        <v>42248.723738425928</v>
      </c>
      <c r="T877" s="9">
        <f t="shared" si="83"/>
        <v>42268.723738425928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9">
        <f t="shared" si="82"/>
        <v>41887.784062499995</v>
      </c>
      <c r="T891" s="9">
        <f t="shared" si="83"/>
        <v>41917.784062499995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s="5" t="str">
        <f t="shared" ref="Q899:Q962" si="86">LEFT(N899, SEARCH("/",N899,1)-1)</f>
        <v>music</v>
      </c>
      <c r="R899" s="5" t="str">
        <f t="shared" ref="R899:R962" si="87">RIGHT(N899,LEN(N899)-FIND("/",N899,1))</f>
        <v>indie rock</v>
      </c>
      <c r="S899" s="9">
        <f t="shared" ref="S899:S962" si="88">DATE(1970,1,1)+(J899/24/60/60)</f>
        <v>41211.688750000001</v>
      </c>
      <c r="T899" s="9">
        <f t="shared" ref="T899:T962" si="89">DATE(1970,1,1)+(I899/24/60/60)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9">
        <f t="shared" si="88"/>
        <v>42429.849560185183</v>
      </c>
      <c r="T902" s="9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s="5" t="str">
        <f t="shared" si="86"/>
        <v>music</v>
      </c>
      <c r="R904" s="5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s="5" t="str">
        <f t="shared" si="86"/>
        <v>music</v>
      </c>
      <c r="R905" s="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s="5" t="str">
        <f t="shared" si="86"/>
        <v>music</v>
      </c>
      <c r="R911" s="5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s="5" t="str">
        <f t="shared" si="86"/>
        <v>music</v>
      </c>
      <c r="R914" s="5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s="5" t="str">
        <f t="shared" si="86"/>
        <v>music</v>
      </c>
      <c r="R919" s="5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s="5" t="str">
        <f t="shared" si="86"/>
        <v>music</v>
      </c>
      <c r="R921" s="5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s="5" t="str">
        <f t="shared" si="86"/>
        <v>music</v>
      </c>
      <c r="R925" s="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s="5" t="str">
        <f t="shared" si="86"/>
        <v>music</v>
      </c>
      <c r="R927" s="5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s="5" t="str">
        <f t="shared" si="86"/>
        <v>music</v>
      </c>
      <c r="R932" s="5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9">
        <f t="shared" si="88"/>
        <v>41680.359976851847</v>
      </c>
      <c r="T933" s="9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5" t="str">
        <f t="shared" si="86"/>
        <v>music</v>
      </c>
      <c r="R935" s="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s="5" t="str">
        <f t="shared" si="86"/>
        <v>music</v>
      </c>
      <c r="R937" s="5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s="5" t="str">
        <f t="shared" si="86"/>
        <v>music</v>
      </c>
      <c r="R939" s="5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s="5" t="str">
        <f t="shared" si="86"/>
        <v>music</v>
      </c>
      <c r="R940" s="5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s="5" t="str">
        <f t="shared" si="86"/>
        <v>music</v>
      </c>
      <c r="R941" s="5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9">
        <f t="shared" si="88"/>
        <v>42673.667881944442</v>
      </c>
      <c r="T945" s="9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9">
        <f t="shared" si="88"/>
        <v>42060.913877314815</v>
      </c>
      <c r="T958" s="9">
        <f t="shared" si="89"/>
        <v>42120.872210648151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9">
        <f t="shared" si="88"/>
        <v>42660.552465277782</v>
      </c>
      <c r="T959" s="9">
        <f t="shared" si="89"/>
        <v>42691.594131944446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s="5" t="str">
        <f t="shared" ref="Q963:Q1026" si="92">LEFT(N963, SEARCH("/",N963,1)-1)</f>
        <v>technology</v>
      </c>
      <c r="R963" s="5" t="str">
        <f t="shared" ref="R963:R1026" si="93">RIGHT(N963,LEN(N963)-FIND("/",N963,1))</f>
        <v>wearables</v>
      </c>
      <c r="S963" s="9">
        <f t="shared" ref="S963:S1026" si="94">DATE(1970,1,1)+(J963/24/60/60)</f>
        <v>42740.693692129629</v>
      </c>
      <c r="T963" s="9">
        <f t="shared" ref="T963:T1026" si="95">DATE(1970,1,1)+(I963/24/60/60)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9">
        <f t="shared" si="94"/>
        <v>42625.635636574072</v>
      </c>
      <c r="T965" s="9">
        <f t="shared" si="95"/>
        <v>42660.635636574072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9">
        <f t="shared" si="94"/>
        <v>42676.583599537043</v>
      </c>
      <c r="T1009" s="9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s="5" t="str">
        <f t="shared" ref="Q1027:Q1090" si="98">LEFT(N1027, SEARCH("/",N1027,1)-1)</f>
        <v>music</v>
      </c>
      <c r="R1027" s="5" t="str">
        <f t="shared" ref="R1027:R1090" si="99">RIGHT(N1027,LEN(N1027)-FIND("/",N1027,1))</f>
        <v>electronic music</v>
      </c>
      <c r="S1027" s="9">
        <f t="shared" ref="S1027:S1090" si="100">DATE(1970,1,1)+(J1027/24/60/60)</f>
        <v>42049.833761574075</v>
      </c>
      <c r="T1027" s="9">
        <f t="shared" ref="T1027:T1090" si="101">DATE(1970,1,1)+(I1027/24/60/60)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9">
        <f t="shared" si="100"/>
        <v>41850.014178240737</v>
      </c>
      <c r="T1053" s="9">
        <f t="shared" si="101"/>
        <v>41878.014178240737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s="5" t="str">
        <f t="shared" ref="Q1091:Q1154" si="104">LEFT(N1091, SEARCH("/",N1091,1)-1)</f>
        <v>games</v>
      </c>
      <c r="R1091" s="5" t="str">
        <f t="shared" ref="R1091:R1154" si="105">RIGHT(N1091,LEN(N1091)-FIND("/",N1091,1))</f>
        <v>video games</v>
      </c>
      <c r="S1091" s="9">
        <f t="shared" ref="S1091:S1154" si="106">DATE(1970,1,1)+(J1091/24/60/60)</f>
        <v>42151.189525462964</v>
      </c>
      <c r="T1091" s="9">
        <f t="shared" ref="T1091:T1154" si="107">DATE(1970,1,1)+(I1091/24/60/60)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9">
        <f t="shared" si="106"/>
        <v>41577.045428240737</v>
      </c>
      <c r="T1104" s="9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9">
        <f t="shared" si="106"/>
        <v>42662.752199074072</v>
      </c>
      <c r="T1111" s="9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9">
        <f t="shared" si="106"/>
        <v>41220.933125000003</v>
      </c>
      <c r="T1112" s="9">
        <f t="shared" si="107"/>
        <v>41250.933125000003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9">
        <f t="shared" si="106"/>
        <v>41526.345914351848</v>
      </c>
      <c r="T1116" s="9">
        <f t="shared" si="107"/>
        <v>41556.345914351848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9">
        <f t="shared" si="106"/>
        <v>41722.792407407404</v>
      </c>
      <c r="T1121" s="9">
        <f t="shared" si="107"/>
        <v>41735.792407407404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9">
        <f t="shared" si="106"/>
        <v>41718.523703703708</v>
      </c>
      <c r="T1125" s="9">
        <f t="shared" si="107"/>
        <v>41748.523703703708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9">
        <f t="shared" si="106"/>
        <v>41723.953391203708</v>
      </c>
      <c r="T1148" s="9">
        <f t="shared" si="107"/>
        <v>41761.953391203708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s="5" t="str">
        <f t="shared" ref="Q1155:Q1218" si="110">LEFT(N1155, SEARCH("/",N1155,1)-1)</f>
        <v>food</v>
      </c>
      <c r="R1155" s="5" t="str">
        <f t="shared" ref="R1155:R1218" si="111">RIGHT(N1155,LEN(N1155)-FIND("/",N1155,1))</f>
        <v>food trucks</v>
      </c>
      <c r="S1155" s="9">
        <f t="shared" ref="S1155:S1218" si="112">DATE(1970,1,1)+(J1155/24/60/60)</f>
        <v>42143.714178240742</v>
      </c>
      <c r="T1155" s="9">
        <f t="shared" ref="T1155:T1218" si="113">DATE(1970,1,1)+(I1155/24/60/60)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9">
        <f t="shared" si="112"/>
        <v>42468.841747685183</v>
      </c>
      <c r="T1176" s="9">
        <f t="shared" si="113"/>
        <v>42498.841747685183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9">
        <f t="shared" si="112"/>
        <v>42656.861377314817</v>
      </c>
      <c r="T1185" s="9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9">
        <f t="shared" si="112"/>
        <v>42123.863368055558</v>
      </c>
      <c r="T1188" s="9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9">
        <f t="shared" si="112"/>
        <v>42333.619050925932</v>
      </c>
      <c r="T1200" s="9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9">
        <f t="shared" si="112"/>
        <v>42423.709074074068</v>
      </c>
      <c r="T1210" s="9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9">
        <f t="shared" si="112"/>
        <v>42247.616400462961</v>
      </c>
      <c r="T1218" s="9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s="5" t="str">
        <f t="shared" ref="Q1219:Q1282" si="116">LEFT(N1219, SEARCH("/",N1219,1)-1)</f>
        <v>photography</v>
      </c>
      <c r="R1219" s="5" t="str">
        <f t="shared" ref="R1219:R1282" si="117">RIGHT(N1219,LEN(N1219)-FIND("/",N1219,1))</f>
        <v>photobooks</v>
      </c>
      <c r="S1219" s="9">
        <f t="shared" ref="S1219:S1282" si="118">DATE(1970,1,1)+(J1219/24/60/60)</f>
        <v>42535.809490740736</v>
      </c>
      <c r="T1219" s="9">
        <f t="shared" ref="T1219:T1282" si="119">DATE(1970,1,1)+(I1219/24/60/60)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9">
        <f t="shared" si="118"/>
        <v>42007.788680555554</v>
      </c>
      <c r="T1236" s="9">
        <f t="shared" si="119"/>
        <v>42037.788680555554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9">
        <f t="shared" si="118"/>
        <v>40587.085532407407</v>
      </c>
      <c r="T1259" s="9">
        <f t="shared" si="119"/>
        <v>40636.043865740736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9">
        <f t="shared" si="118"/>
        <v>40465.655266203707</v>
      </c>
      <c r="T1267" s="9">
        <f t="shared" si="119"/>
        <v>40512.655266203707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s="5" t="str">
        <f t="shared" ref="Q1283:Q1346" si="122">LEFT(N1283, SEARCH("/",N1283,1)-1)</f>
        <v>music</v>
      </c>
      <c r="R1283" s="5" t="str">
        <f t="shared" ref="R1283:R1346" si="123">RIGHT(N1283,LEN(N1283)-FIND("/",N1283,1))</f>
        <v>rock</v>
      </c>
      <c r="S1283" s="9">
        <f t="shared" ref="S1283:S1346" si="124">DATE(1970,1,1)+(J1283/24/60/60)</f>
        <v>41463.743472222224</v>
      </c>
      <c r="T1283" s="9">
        <f t="shared" ref="T1283:T1346" si="125">DATE(1970,1,1)+(I1283/24/60/60)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9">
        <f t="shared" si="124"/>
        <v>42256.76421296296</v>
      </c>
      <c r="T1294" s="9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9">
        <f t="shared" si="124"/>
        <v>41947.457569444443</v>
      </c>
      <c r="T1308" s="9">
        <f t="shared" si="125"/>
        <v>41977.45756944445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9">
        <f t="shared" si="124"/>
        <v>42556.667245370372</v>
      </c>
      <c r="T1312" s="9">
        <f t="shared" si="125"/>
        <v>42601.667245370372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9">
        <f t="shared" si="124"/>
        <v>42604.669675925928</v>
      </c>
      <c r="T1316" s="9">
        <f t="shared" si="125"/>
        <v>42664.669675925928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9">
        <f t="shared" si="124"/>
        <v>42767.577303240738</v>
      </c>
      <c r="T1339" s="9">
        <f t="shared" si="125"/>
        <v>42797.577303240738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s="5" t="str">
        <f t="shared" ref="Q1347:Q1410" si="128">LEFT(N1347, SEARCH("/",N1347,1)-1)</f>
        <v>publishing</v>
      </c>
      <c r="R1347" s="5" t="str">
        <f t="shared" ref="R1347:R1410" si="129">RIGHT(N1347,LEN(N1347)-FIND("/",N1347,1))</f>
        <v>nonfiction</v>
      </c>
      <c r="S1347" s="9">
        <f t="shared" ref="S1347:S1410" si="130">DATE(1970,1,1)+(J1347/24/60/60)</f>
        <v>41799.814340277779</v>
      </c>
      <c r="T1347" s="9">
        <f t="shared" ref="T1347:T1410" si="131">DATE(1970,1,1)+(I1347/24/60/60)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9">
        <f t="shared" si="130"/>
        <v>42146.19090277778</v>
      </c>
      <c r="T1370" s="9">
        <f t="shared" si="131"/>
        <v>42170.19090277778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9">
        <f t="shared" si="130"/>
        <v>42424.161898148144</v>
      </c>
      <c r="T1376" s="9">
        <f t="shared" si="131"/>
        <v>42454.120231481487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9">
        <f t="shared" si="130"/>
        <v>42677.669050925928</v>
      </c>
      <c r="T1378" s="9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9">
        <f t="shared" si="130"/>
        <v>42141.762800925928</v>
      </c>
      <c r="T1382" s="9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9">
        <f t="shared" si="130"/>
        <v>42160.735208333339</v>
      </c>
      <c r="T1386" s="9">
        <f t="shared" si="131"/>
        <v>42190.735208333339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9">
        <f t="shared" si="130"/>
        <v>42291.872175925928</v>
      </c>
      <c r="T1410" s="9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s="5" t="str">
        <f t="shared" ref="Q1411:Q1474" si="134">LEFT(N1411, SEARCH("/",N1411,1)-1)</f>
        <v>publishing</v>
      </c>
      <c r="R1411" s="5" t="str">
        <f t="shared" ref="R1411:R1474" si="135">RIGHT(N1411,LEN(N1411)-FIND("/",N1411,1))</f>
        <v>translations</v>
      </c>
      <c r="S1411" s="9">
        <f t="shared" ref="S1411:S1474" si="136">DATE(1970,1,1)+(J1411/24/60/60)</f>
        <v>41945.133506944447</v>
      </c>
      <c r="T1411" s="9">
        <f t="shared" ref="T1411:T1474" si="137">DATE(1970,1,1)+(I1411/24/60/60)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9">
        <f t="shared" si="136"/>
        <v>42175.780416666661</v>
      </c>
      <c r="T1434" s="9">
        <f t="shared" si="137"/>
        <v>42205.780416666661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9">
        <f t="shared" si="136"/>
        <v>42795.696145833339</v>
      </c>
      <c r="T1455" s="9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9">
        <f t="shared" si="136"/>
        <v>42073.95756944445</v>
      </c>
      <c r="T1473" s="9">
        <f t="shared" si="137"/>
        <v>42103.95756944445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s="5" t="str">
        <f t="shared" ref="Q1475:Q1538" si="140">LEFT(N1475, SEARCH("/",N1475,1)-1)</f>
        <v>publishing</v>
      </c>
      <c r="R1475" s="5" t="str">
        <f t="shared" ref="R1475:R1538" si="141">RIGHT(N1475,LEN(N1475)-FIND("/",N1475,1))</f>
        <v>radio &amp; podcasts</v>
      </c>
      <c r="S1475" s="9">
        <f t="shared" ref="S1475:S1538" si="142">DATE(1970,1,1)+(J1475/24/60/60)</f>
        <v>40939.979618055557</v>
      </c>
      <c r="T1475" s="9">
        <f t="shared" ref="T1475:T1538" si="143">DATE(1970,1,1)+(I1475/24/60/60)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9">
        <f t="shared" si="142"/>
        <v>41053.200960648152</v>
      </c>
      <c r="T1486" s="9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9">
        <f t="shared" si="142"/>
        <v>42163.583599537043</v>
      </c>
      <c r="T1503" s="9">
        <f t="shared" si="143"/>
        <v>42193.583599537043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9">
        <f t="shared" si="142"/>
        <v>42415.253437499996</v>
      </c>
      <c r="T1517" s="9">
        <f t="shared" si="143"/>
        <v>42445.211770833339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9">
        <f t="shared" si="142"/>
        <v>41760.820046296292</v>
      </c>
      <c r="T1520" s="9">
        <f t="shared" si="143"/>
        <v>41790.820046296292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s="5" t="str">
        <f t="shared" ref="Q1539:Q1602" si="146">LEFT(N1539, SEARCH("/",N1539,1)-1)</f>
        <v>photography</v>
      </c>
      <c r="R1539" s="5" t="str">
        <f t="shared" ref="R1539:R1602" si="147">RIGHT(N1539,LEN(N1539)-FIND("/",N1539,1))</f>
        <v>photobooks</v>
      </c>
      <c r="S1539" s="9">
        <f t="shared" ref="S1539:S1602" si="148">DATE(1970,1,1)+(J1539/24/60/60)</f>
        <v>42552.315127314811</v>
      </c>
      <c r="T1539" s="9">
        <f t="shared" ref="T1539:T1602" si="149">DATE(1970,1,1)+(I1539/24/60/60)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9">
        <f t="shared" si="148"/>
        <v>41935.509652777779</v>
      </c>
      <c r="T1545" s="9">
        <f t="shared" si="149"/>
        <v>41965.55131944445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9">
        <f t="shared" si="148"/>
        <v>42188.252199074072</v>
      </c>
      <c r="T1556" s="9">
        <f t="shared" si="149"/>
        <v>42218.252199074072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9">
        <f t="shared" si="148"/>
        <v>42438.53907407407</v>
      </c>
      <c r="T1601" s="9">
        <f t="shared" si="149"/>
        <v>42468.497407407405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s="5" t="str">
        <f t="shared" ref="Q1603:Q1666" si="152">LEFT(N1603, SEARCH("/",N1603,1)-1)</f>
        <v>music</v>
      </c>
      <c r="R1603" s="5" t="str">
        <f t="shared" ref="R1603:R1666" si="153">RIGHT(N1603,LEN(N1603)-FIND("/",N1603,1))</f>
        <v>rock</v>
      </c>
      <c r="S1603" s="9">
        <f t="shared" ref="S1603:S1666" si="154">DATE(1970,1,1)+(J1603/24/60/60)</f>
        <v>40638.092974537038</v>
      </c>
      <c r="T1603" s="9">
        <f t="shared" ref="T1603:T1666" si="155">DATE(1970,1,1)+(I1603/24/60/60)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9">
        <f t="shared" si="154"/>
        <v>41228.924884259264</v>
      </c>
      <c r="T1612" s="9">
        <f t="shared" si="155"/>
        <v>41258.924884259264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9">
        <f t="shared" si="154"/>
        <v>41135.699687499997</v>
      </c>
      <c r="T1627" s="9">
        <f t="shared" si="155"/>
        <v>41163.699687499997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9">
        <f t="shared" si="154"/>
        <v>41962.596574074072</v>
      </c>
      <c r="T1643" s="9">
        <f t="shared" si="155"/>
        <v>41992.596574074072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s="5" t="str">
        <f t="shared" ref="Q1667:Q1730" si="158">LEFT(N1667, SEARCH("/",N1667,1)-1)</f>
        <v>music</v>
      </c>
      <c r="R1667" s="5" t="str">
        <f t="shared" ref="R1667:R1730" si="159">RIGHT(N1667,LEN(N1667)-FIND("/",N1667,1))</f>
        <v>pop</v>
      </c>
      <c r="S1667" s="9">
        <f t="shared" ref="S1667:S1730" si="160">DATE(1970,1,1)+(J1667/24/60/60)</f>
        <v>40564.649456018517</v>
      </c>
      <c r="T1667" s="9">
        <f t="shared" ref="T1667:T1730" si="161">DATE(1970,1,1)+(I1667/24/60/60)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9">
        <f t="shared" si="160"/>
        <v>41682.070578703708</v>
      </c>
      <c r="T1669" s="9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9">
        <f t="shared" si="160"/>
        <v>42039.878379629627</v>
      </c>
      <c r="T1675" s="9">
        <f t="shared" si="161"/>
        <v>42069.878379629627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9">
        <f t="shared" si="160"/>
        <v>42783.815289351849</v>
      </c>
      <c r="T1686" s="9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9">
        <f t="shared" si="160"/>
        <v>42788.2502662037</v>
      </c>
      <c r="T1687" s="9">
        <f t="shared" si="161"/>
        <v>42818.208599537043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9">
        <f t="shared" si="160"/>
        <v>42804.53465277778</v>
      </c>
      <c r="T1690" s="9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s="5" t="str">
        <f t="shared" ref="Q1731:Q1794" si="164">LEFT(N1731, SEARCH("/",N1731,1)-1)</f>
        <v>music</v>
      </c>
      <c r="R1731" s="5" t="str">
        <f t="shared" ref="R1731:R1794" si="165">RIGHT(N1731,LEN(N1731)-FIND("/",N1731,1))</f>
        <v>faith</v>
      </c>
      <c r="S1731" s="9">
        <f t="shared" ref="S1731:S1794" si="166">DATE(1970,1,1)+(J1731/24/60/60)</f>
        <v>42471.052152777775</v>
      </c>
      <c r="T1731" s="9">
        <f t="shared" ref="T1731:T1794" si="167">DATE(1970,1,1)+(I1731/24/60/60)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9">
        <f t="shared" si="166"/>
        <v>42435.874212962961</v>
      </c>
      <c r="T1741" s="9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9">
        <f t="shared" si="166"/>
        <v>42052.7815162037</v>
      </c>
      <c r="T1753" s="9">
        <f t="shared" si="167"/>
        <v>42082.739849537043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9">
        <f t="shared" si="166"/>
        <v>42067.876770833333</v>
      </c>
      <c r="T1756" s="9">
        <f t="shared" si="167"/>
        <v>42097.835104166661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9">
        <f t="shared" si="166"/>
        <v>42571.16746527778</v>
      </c>
      <c r="T1758" s="9">
        <f t="shared" si="167"/>
        <v>42611.16746527778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9">
        <f t="shared" si="166"/>
        <v>42045.863368055558</v>
      </c>
      <c r="T1780" s="9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9">
        <f t="shared" si="166"/>
        <v>42189.031041666669</v>
      </c>
      <c r="T1794" s="9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s="5" t="str">
        <f t="shared" ref="Q1795:Q1858" si="170">LEFT(N1795, SEARCH("/",N1795,1)-1)</f>
        <v>photography</v>
      </c>
      <c r="R1795" s="5" t="str">
        <f t="shared" ref="R1795:R1858" si="171">RIGHT(N1795,LEN(N1795)-FIND("/",N1795,1))</f>
        <v>photobooks</v>
      </c>
      <c r="S1795" s="9">
        <f t="shared" ref="S1795:S1858" si="172">DATE(1970,1,1)+(J1795/24/60/60)</f>
        <v>41940.891666666663</v>
      </c>
      <c r="T1795" s="9">
        <f t="shared" ref="T1795:T1858" si="173">DATE(1970,1,1)+(I1795/24/60/60)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9">
        <f t="shared" si="172"/>
        <v>42159.472569444442</v>
      </c>
      <c r="T1804" s="9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9">
        <f t="shared" si="172"/>
        <v>42029.907858796294</v>
      </c>
      <c r="T1811" s="9">
        <f t="shared" si="173"/>
        <v>42064.907858796294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9">
        <f t="shared" si="172"/>
        <v>42524.318703703706</v>
      </c>
      <c r="T1814" s="9">
        <f t="shared" si="173"/>
        <v>42554.318703703706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9">
        <f t="shared" si="172"/>
        <v>40576.539664351847</v>
      </c>
      <c r="T1834" s="9">
        <f t="shared" si="173"/>
        <v>40606.539664351847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9">
        <f t="shared" si="172"/>
        <v>40926.047858796293</v>
      </c>
      <c r="T1839" s="9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9">
        <f t="shared" si="172"/>
        <v>41800.959490740737</v>
      </c>
      <c r="T1852" s="9">
        <f t="shared" si="173"/>
        <v>41830.959490740737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9">
        <f t="shared" si="172"/>
        <v>42081.771435185183</v>
      </c>
      <c r="T1854" s="9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9">
        <f t="shared" si="172"/>
        <v>41817.855000000003</v>
      </c>
      <c r="T1858" s="9">
        <f t="shared" si="173"/>
        <v>41838.855000000003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s="5" t="str">
        <f t="shared" ref="Q1859:Q1922" si="176">LEFT(N1859, SEARCH("/",N1859,1)-1)</f>
        <v>music</v>
      </c>
      <c r="R1859" s="5" t="str">
        <f t="shared" ref="R1859:R1922" si="177">RIGHT(N1859,LEN(N1859)-FIND("/",N1859,1))</f>
        <v>rock</v>
      </c>
      <c r="S1859" s="9">
        <f t="shared" ref="S1859:S1922" si="178">DATE(1970,1,1)+(J1859/24/60/60)</f>
        <v>41864.76866898148</v>
      </c>
      <c r="T1859" s="9">
        <f t="shared" ref="T1859:T1922" si="179">DATE(1970,1,1)+(I1859/24/60/60)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9">
        <f t="shared" si="178"/>
        <v>42000.30024305555</v>
      </c>
      <c r="T1863" s="9">
        <f t="shared" si="179"/>
        <v>42030.30024305555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9">
        <f t="shared" si="178"/>
        <v>42529.969131944446</v>
      </c>
      <c r="T1876" s="9">
        <f t="shared" si="179"/>
        <v>42549.969131944446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9">
        <f t="shared" si="178"/>
        <v>42043.152650462958</v>
      </c>
      <c r="T1883" s="9">
        <f t="shared" si="179"/>
        <v>42073.110983796294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9">
        <f t="shared" si="178"/>
        <v>41205.198321759264</v>
      </c>
      <c r="T1886" s="9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9">
        <f t="shared" si="178"/>
        <v>41925.906689814816</v>
      </c>
      <c r="T1888" s="9">
        <f t="shared" si="179"/>
        <v>41955.948356481487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9">
        <f t="shared" si="178"/>
        <v>42366.192974537043</v>
      </c>
      <c r="T1900" s="9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9">
        <f t="shared" si="178"/>
        <v>42037.789895833339</v>
      </c>
      <c r="T1904" s="9">
        <f t="shared" si="179"/>
        <v>42067.789895833339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9">
        <f t="shared" si="178"/>
        <v>42656.717303240745</v>
      </c>
      <c r="T1918" s="9">
        <f t="shared" si="179"/>
        <v>42681.758969907401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9">
        <f t="shared" si="178"/>
        <v>42746.270057870373</v>
      </c>
      <c r="T1919" s="9">
        <f t="shared" si="179"/>
        <v>42776.270057870373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s="5" t="str">
        <f t="shared" ref="Q1923:Q1986" si="182">LEFT(N1923, SEARCH("/",N1923,1)-1)</f>
        <v>music</v>
      </c>
      <c r="R1923" s="5" t="str">
        <f t="shared" ref="R1923:R1986" si="183">RIGHT(N1923,LEN(N1923)-FIND("/",N1923,1))</f>
        <v>indie rock</v>
      </c>
      <c r="S1923" s="9">
        <f t="shared" ref="S1923:S1986" si="184">DATE(1970,1,1)+(J1923/24/60/60)</f>
        <v>41074.221562499995</v>
      </c>
      <c r="T1923" s="9">
        <f t="shared" ref="T1923:T1986" si="185">DATE(1970,1,1)+(I1923/24/60/60)</f>
        <v>41104.221562499995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9">
        <f t="shared" si="184"/>
        <v>40772.848750000005</v>
      </c>
      <c r="T1925" s="9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9">
        <f t="shared" si="184"/>
        <v>41326.987974537042</v>
      </c>
      <c r="T1960" s="9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9">
        <f t="shared" si="184"/>
        <v>41964.36274305555</v>
      </c>
      <c r="T1962" s="9">
        <f t="shared" si="185"/>
        <v>41994.36274305555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s="5" t="str">
        <f t="shared" ref="Q1987:Q2050" si="188">LEFT(N1987, SEARCH("/",N1987,1)-1)</f>
        <v>photography</v>
      </c>
      <c r="R1987" s="5" t="str">
        <f t="shared" ref="R1987:R2050" si="189">RIGHT(N1987,LEN(N1987)-FIND("/",N1987,1))</f>
        <v>people</v>
      </c>
      <c r="S1987" s="9">
        <f t="shared" ref="S1987:S2050" si="190">DATE(1970,1,1)+(J1987/24/60/60)</f>
        <v>42555.698738425926</v>
      </c>
      <c r="T1987" s="9">
        <f t="shared" ref="T1987:T2050" si="191">DATE(1970,1,1)+(I1987/24/60/60)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9">
        <f t="shared" si="190"/>
        <v>42023.143414351849</v>
      </c>
      <c r="T1994" s="9">
        <f t="shared" si="191"/>
        <v>42053.143414351849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9">
        <f t="shared" si="190"/>
        <v>40347.125601851847</v>
      </c>
      <c r="T2005" s="9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9">
        <f t="shared" si="190"/>
        <v>41737.097500000003</v>
      </c>
      <c r="T2022" s="9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9">
        <f t="shared" si="190"/>
        <v>42654.525775462957</v>
      </c>
      <c r="T2043" s="9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s="5" t="str">
        <f t="shared" ref="Q2051:Q2114" si="194">LEFT(N2051, SEARCH("/",N2051,1)-1)</f>
        <v>technology</v>
      </c>
      <c r="R2051" s="5" t="str">
        <f t="shared" ref="R2051:R2114" si="195">RIGHT(N2051,LEN(N2051)-FIND("/",N2051,1))</f>
        <v>hardware</v>
      </c>
      <c r="S2051" s="9">
        <f t="shared" ref="S2051:S2114" si="196">DATE(1970,1,1)+(J2051/24/60/60)</f>
        <v>41575.527349537035</v>
      </c>
      <c r="T2051" s="9">
        <f t="shared" ref="T2051:T2114" si="197">DATE(1970,1,1)+(I2051/24/60/60)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9">
        <f t="shared" si="196"/>
        <v>42423.3830787037</v>
      </c>
      <c r="T2064" s="9">
        <f t="shared" si="197"/>
        <v>42453.341412037043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9">
        <f t="shared" si="196"/>
        <v>42340.97211805555</v>
      </c>
      <c r="T2071" s="9">
        <f t="shared" si="197"/>
        <v>42371.97211805555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9">
        <f t="shared" si="196"/>
        <v>42289.957175925927</v>
      </c>
      <c r="T2082" s="9">
        <f t="shared" si="197"/>
        <v>42319.998842592599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9">
        <f t="shared" si="196"/>
        <v>41731.833125000005</v>
      </c>
      <c r="T2086" s="9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9">
        <f t="shared" si="196"/>
        <v>41192.754942129628</v>
      </c>
      <c r="T2105" s="9">
        <f t="shared" si="197"/>
        <v>41222.796608796292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s="5" t="str">
        <f t="shared" ref="Q2115:Q2178" si="200">LEFT(N2115, SEARCH("/",N2115,1)-1)</f>
        <v>music</v>
      </c>
      <c r="R2115" s="5" t="str">
        <f t="shared" ref="R2115:R2178" si="201">RIGHT(N2115,LEN(N2115)-FIND("/",N2115,1))</f>
        <v>indie rock</v>
      </c>
      <c r="S2115" s="9">
        <f t="shared" ref="S2115:S2178" si="202">DATE(1970,1,1)+(J2115/24/60/60)</f>
        <v>41870.86546296296</v>
      </c>
      <c r="T2115" s="9">
        <f t="shared" ref="T2115:T2178" si="203">DATE(1970,1,1)+(I2115/24/60/60)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9">
        <f t="shared" si="202"/>
        <v>41136.777812499997</v>
      </c>
      <c r="T2118" s="9">
        <f t="shared" si="203"/>
        <v>41184.777812499997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9">
        <f t="shared" si="202"/>
        <v>40718.839537037042</v>
      </c>
      <c r="T2120" s="9">
        <f t="shared" si="203"/>
        <v>40748.839537037042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9">
        <f t="shared" si="202"/>
        <v>41591.964537037042</v>
      </c>
      <c r="T2122" s="9">
        <f t="shared" si="203"/>
        <v>41640.964537037042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9">
        <f t="shared" si="202"/>
        <v>42066.733587962961</v>
      </c>
      <c r="T2150" s="9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9">
        <f t="shared" si="202"/>
        <v>42141.957118055558</v>
      </c>
      <c r="T2173" s="9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s="5" t="str">
        <f t="shared" ref="Q2179:Q2242" si="206">LEFT(N2179, SEARCH("/",N2179,1)-1)</f>
        <v>music</v>
      </c>
      <c r="R2179" s="5" t="str">
        <f t="shared" ref="R2179:R2242" si="207">RIGHT(N2179,LEN(N2179)-FIND("/",N2179,1))</f>
        <v>rock</v>
      </c>
      <c r="S2179" s="9">
        <f t="shared" ref="S2179:S2242" si="208">DATE(1970,1,1)+(J2179/24/60/60)</f>
        <v>42502.250775462962</v>
      </c>
      <c r="T2179" s="9">
        <f t="shared" ref="T2179:T2242" si="209">DATE(1970,1,1)+(I2179/24/60/60)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9">
        <f t="shared" si="208"/>
        <v>42380.690289351849</v>
      </c>
      <c r="T2186" s="9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9">
        <f t="shared" si="208"/>
        <v>42163.625787037039</v>
      </c>
      <c r="T2202" s="9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9">
        <f t="shared" si="208"/>
        <v>42152.640833333331</v>
      </c>
      <c r="T2225" s="9">
        <f t="shared" si="209"/>
        <v>42182.640833333331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s="5" t="str">
        <f t="shared" ref="Q2243:Q2306" si="212">LEFT(N2243, SEARCH("/",N2243,1)-1)</f>
        <v>games</v>
      </c>
      <c r="R2243" s="5" t="str">
        <f t="shared" ref="R2243:R2306" si="213">RIGHT(N2243,LEN(N2243)-FIND("/",N2243,1))</f>
        <v>tabletop games</v>
      </c>
      <c r="S2243" s="9">
        <f t="shared" ref="S2243:S2306" si="214">DATE(1970,1,1)+(J2243/24/60/60)</f>
        <v>42766.827546296292</v>
      </c>
      <c r="T2243" s="9">
        <f t="shared" ref="T2243:T2306" si="215">DATE(1970,1,1)+(I2243/24/60/60)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9">
        <f t="shared" si="214"/>
        <v>42200.666261574072</v>
      </c>
      <c r="T2249" s="9">
        <f t="shared" si="215"/>
        <v>42214.666261574072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9">
        <f t="shared" si="214"/>
        <v>42677.005474537043</v>
      </c>
      <c r="T2252" s="9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9">
        <f t="shared" si="214"/>
        <v>42505.936678240738</v>
      </c>
      <c r="T2259" s="9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9">
        <f t="shared" si="214"/>
        <v>41695.016782407409</v>
      </c>
      <c r="T2262" s="9">
        <f t="shared" si="215"/>
        <v>41724.975115740737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9">
        <f t="shared" si="214"/>
        <v>42781.549097222218</v>
      </c>
      <c r="T2275" s="9">
        <f t="shared" si="215"/>
        <v>42806.507430555554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s="5" t="str">
        <f t="shared" ref="Q2307:Q2370" si="218">LEFT(N2307, SEARCH("/",N2307,1)-1)</f>
        <v>music</v>
      </c>
      <c r="R2307" s="5" t="str">
        <f t="shared" ref="R2307:R2370" si="219">RIGHT(N2307,LEN(N2307)-FIND("/",N2307,1))</f>
        <v>indie rock</v>
      </c>
      <c r="S2307" s="9">
        <f t="shared" ref="S2307:S2370" si="220">DATE(1970,1,1)+(J2307/24/60/60)</f>
        <v>41834.695277777777</v>
      </c>
      <c r="T2307" s="9">
        <f t="shared" ref="T2307:T2370" si="221">DATE(1970,1,1)+(I2307/24/60/60)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9">
        <f t="shared" si="220"/>
        <v>40079.725115740737</v>
      </c>
      <c r="T2318" s="9">
        <f t="shared" si="221"/>
        <v>40156.766666666663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9">
        <f t="shared" si="220"/>
        <v>42327.825289351851</v>
      </c>
      <c r="T2345" s="9">
        <f t="shared" si="221"/>
        <v>42377.824305555558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9">
        <f t="shared" si="220"/>
        <v>42377.706944444442</v>
      </c>
      <c r="T2362" s="9">
        <f t="shared" si="221"/>
        <v>42407.706944444442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9">
        <f t="shared" si="220"/>
        <v>42248.934675925928</v>
      </c>
      <c r="T2366" s="9">
        <f t="shared" si="221"/>
        <v>42303.934675925928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9">
        <f t="shared" si="220"/>
        <v>42268.531631944446</v>
      </c>
      <c r="T2368" s="9">
        <f t="shared" si="221"/>
        <v>42298.531631944446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s="5" t="str">
        <f t="shared" ref="Q2371:Q2434" si="224">LEFT(N2371, SEARCH("/",N2371,1)-1)</f>
        <v>technology</v>
      </c>
      <c r="R2371" s="5" t="str">
        <f t="shared" ref="R2371:R2434" si="225">RIGHT(N2371,LEN(N2371)-FIND("/",N2371,1))</f>
        <v>web</v>
      </c>
      <c r="S2371" s="9">
        <f t="shared" ref="S2371:S2434" si="226">DATE(1970,1,1)+(J2371/24/60/60)</f>
        <v>42380.812627314815</v>
      </c>
      <c r="T2371" s="9">
        <f t="shared" ref="T2371:T2434" si="227">DATE(1970,1,1)+(I2371/24/60/60)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9">
        <f t="shared" si="226"/>
        <v>42064.794490740736</v>
      </c>
      <c r="T2393" s="9">
        <f t="shared" si="227"/>
        <v>42094.752824074072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9">
        <f t="shared" si="226"/>
        <v>42027.856990740736</v>
      </c>
      <c r="T2420" s="9">
        <f t="shared" si="227"/>
        <v>42087.815324074072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9">
        <f t="shared" si="226"/>
        <v>42044.724953703706</v>
      </c>
      <c r="T2424" s="9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9">
        <f t="shared" si="226"/>
        <v>41909.892453703709</v>
      </c>
      <c r="T2426" s="9">
        <f t="shared" si="227"/>
        <v>41939.892453703709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s="5" t="str">
        <f t="shared" ref="Q2435:Q2498" si="230">LEFT(N2435, SEARCH("/",N2435,1)-1)</f>
        <v>food</v>
      </c>
      <c r="R2435" s="5" t="str">
        <f t="shared" ref="R2435:R2498" si="231">RIGHT(N2435,LEN(N2435)-FIND("/",N2435,1))</f>
        <v>food trucks</v>
      </c>
      <c r="S2435" s="9">
        <f t="shared" ref="S2435:S2498" si="232">DATE(1970,1,1)+(J2435/24/60/60)</f>
        <v>42397.89980324074</v>
      </c>
      <c r="T2435" s="9">
        <f t="shared" ref="T2435:T2498" si="233">DATE(1970,1,1)+(I2435/24/60/60)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9">
        <f t="shared" si="232"/>
        <v>42779.908449074072</v>
      </c>
      <c r="T2453" s="9">
        <f t="shared" si="233"/>
        <v>42799.908449074072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9">
        <f t="shared" si="232"/>
        <v>42704.187118055554</v>
      </c>
      <c r="T2462" s="9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9">
        <f t="shared" si="232"/>
        <v>41025.874201388884</v>
      </c>
      <c r="T2469" s="9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9">
        <f t="shared" si="232"/>
        <v>40542.839282407404</v>
      </c>
      <c r="T2493" s="9">
        <f t="shared" si="233"/>
        <v>40559.077083333337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s="5" t="str">
        <f t="shared" ref="Q2499:Q2562" si="236">LEFT(N2499, SEARCH("/",N2499,1)-1)</f>
        <v>music</v>
      </c>
      <c r="R2499" s="5" t="str">
        <f t="shared" ref="R2499:R2562" si="237">RIGHT(N2499,LEN(N2499)-FIND("/",N2499,1))</f>
        <v>indie rock</v>
      </c>
      <c r="S2499" s="9">
        <f t="shared" ref="S2499:S2562" si="238">DATE(1970,1,1)+(J2499/24/60/60)</f>
        <v>40730.878912037035</v>
      </c>
      <c r="T2499" s="9">
        <f t="shared" ref="T2499:T2562" si="239">DATE(1970,1,1)+(I2499/24/60/60)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9">
        <f t="shared" si="238"/>
        <v>41971.876863425932</v>
      </c>
      <c r="T2514" s="9">
        <f t="shared" si="239"/>
        <v>41986.876863425932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9">
        <f t="shared" si="238"/>
        <v>41926.680879629625</v>
      </c>
      <c r="T2520" s="9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9">
        <f t="shared" si="238"/>
        <v>42217.83452546296</v>
      </c>
      <c r="T2530" s="9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9">
        <f t="shared" si="238"/>
        <v>41107.849143518513</v>
      </c>
      <c r="T2534" s="9">
        <f t="shared" si="239"/>
        <v>41137.849143518513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s="5" t="str">
        <f t="shared" ref="Q2563:Q2626" si="242">LEFT(N2563, SEARCH("/",N2563,1)-1)</f>
        <v>food</v>
      </c>
      <c r="R2563" s="5" t="str">
        <f t="shared" ref="R2563:R2626" si="243">RIGHT(N2563,LEN(N2563)-FIND("/",N2563,1))</f>
        <v>food trucks</v>
      </c>
      <c r="S2563" s="9">
        <f t="shared" ref="S2563:S2626" si="244">DATE(1970,1,1)+(J2563/24/60/60)</f>
        <v>42260.528807870374</v>
      </c>
      <c r="T2563" s="9">
        <f t="shared" ref="T2563:T2626" si="245">DATE(1970,1,1)+(I2563/24/60/60)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9">
        <f t="shared" si="244"/>
        <v>42642.98881944445</v>
      </c>
      <c r="T2584" s="9">
        <f t="shared" si="245"/>
        <v>42672.98881944445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9">
        <f t="shared" si="244"/>
        <v>42019.769444444442</v>
      </c>
      <c r="T2585" s="9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9">
        <f t="shared" si="244"/>
        <v>42422.536192129628</v>
      </c>
      <c r="T2591" s="9">
        <f t="shared" si="245"/>
        <v>42452.494525462957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s="5" t="str">
        <f t="shared" ref="Q2627:Q2690" si="248">LEFT(N2627, SEARCH("/",N2627,1)-1)</f>
        <v>technology</v>
      </c>
      <c r="R2627" s="5" t="str">
        <f t="shared" ref="R2627:R2690" si="249">RIGHT(N2627,LEN(N2627)-FIND("/",N2627,1))</f>
        <v>space exploration</v>
      </c>
      <c r="S2627" s="9">
        <f t="shared" ref="S2627:S2690" si="250">DATE(1970,1,1)+(J2627/24/60/60)</f>
        <v>42658.810277777782</v>
      </c>
      <c r="T2627" s="9">
        <f t="shared" ref="T2627:T2690" si="251">DATE(1970,1,1)+(I2627/24/60/60)</f>
        <v>42683.851944444446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9">
        <f t="shared" si="250"/>
        <v>42536.246620370373</v>
      </c>
      <c r="T2644" s="9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9">
        <f t="shared" si="250"/>
        <v>42551.928854166661</v>
      </c>
      <c r="T2659" s="9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9">
        <f t="shared" si="250"/>
        <v>42275.588715277772</v>
      </c>
      <c r="T2670" s="9">
        <f t="shared" si="251"/>
        <v>42317.605555555558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9">
        <f t="shared" si="250"/>
        <v>41932.871990740736</v>
      </c>
      <c r="T2684" s="9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s="5" t="str">
        <f t="shared" ref="Q2691:Q2754" si="254">LEFT(N2691, SEARCH("/",N2691,1)-1)</f>
        <v>food</v>
      </c>
      <c r="R2691" s="5" t="str">
        <f t="shared" ref="R2691:R2754" si="255">RIGHT(N2691,LEN(N2691)-FIND("/",N2691,1))</f>
        <v>food trucks</v>
      </c>
      <c r="S2691" s="9">
        <f t="shared" ref="S2691:S2754" si="256">DATE(1970,1,1)+(J2691/24/60/60)</f>
        <v>42551.961689814816</v>
      </c>
      <c r="T2691" s="9">
        <f t="shared" ref="T2691:T2754" si="257">DATE(1970,1,1)+(I2691/24/60/60)</f>
        <v>42581.961689814816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9">
        <f t="shared" si="256"/>
        <v>42800.801817129628</v>
      </c>
      <c r="T2704" s="9">
        <f t="shared" si="257"/>
        <v>42830.760150462957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9">
        <f t="shared" si="256"/>
        <v>42452.579988425932</v>
      </c>
      <c r="T2728" s="9">
        <f t="shared" si="257"/>
        <v>42482.579988425932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9">
        <f t="shared" si="256"/>
        <v>42045.031851851847</v>
      </c>
      <c r="T2742" s="9">
        <f t="shared" si="257"/>
        <v>42074.990185185183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s="5" t="str">
        <f t="shared" ref="Q2755:Q2818" si="260">LEFT(N2755, SEARCH("/",N2755,1)-1)</f>
        <v>publishing</v>
      </c>
      <c r="R2755" s="5" t="str">
        <f t="shared" ref="R2755:R2818" si="261">RIGHT(N2755,LEN(N2755)-FIND("/",N2755,1))</f>
        <v>children's books</v>
      </c>
      <c r="S2755" s="9">
        <f t="shared" ref="S2755:S2818" si="262">DATE(1970,1,1)+(J2755/24/60/60)</f>
        <v>41117.900729166664</v>
      </c>
      <c r="T2755" s="9">
        <f t="shared" ref="T2755:T2818" si="263">DATE(1970,1,1)+(I2755/24/60/60)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9">
        <f t="shared" si="262"/>
        <v>42639.441932870373</v>
      </c>
      <c r="T2760" s="9">
        <f t="shared" si="263"/>
        <v>42653.441932870373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9">
        <f t="shared" si="262"/>
        <v>42183.23100694445</v>
      </c>
      <c r="T2794" s="9">
        <f t="shared" si="263"/>
        <v>42228.23100694445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9">
        <f t="shared" si="262"/>
        <v>42213.505474537043</v>
      </c>
      <c r="T2807" s="9">
        <f t="shared" si="263"/>
        <v>42238.505474537043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9">
        <f t="shared" si="262"/>
        <v>42451.496817129628</v>
      </c>
      <c r="T2811" s="9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9">
        <f t="shared" si="262"/>
        <v>42054.744189814817</v>
      </c>
      <c r="T2814" s="9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s="5" t="str">
        <f t="shared" ref="Q2819:Q2882" si="266">LEFT(N2819, SEARCH("/",N2819,1)-1)</f>
        <v>theater</v>
      </c>
      <c r="R2819" s="5" t="str">
        <f t="shared" ref="R2819:R2882" si="267">RIGHT(N2819,LEN(N2819)-FIND("/",N2819,1))</f>
        <v>plays</v>
      </c>
      <c r="S2819" s="9">
        <f t="shared" ref="S2819:S2882" si="268">DATE(1970,1,1)+(J2819/24/60/60)</f>
        <v>42023.634976851856</v>
      </c>
      <c r="T2819" s="9">
        <f t="shared" ref="T2819:T2882" si="269">DATE(1970,1,1)+(I2819/24/60/60)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9">
        <f t="shared" si="268"/>
        <v>42401.610983796294</v>
      </c>
      <c r="T2822" s="9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9">
        <f t="shared" si="268"/>
        <v>41875.922858796293</v>
      </c>
      <c r="T2823" s="9">
        <f t="shared" si="269"/>
        <v>41905.922858796293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9">
        <f t="shared" si="268"/>
        <v>41842.607592592598</v>
      </c>
      <c r="T2840" s="9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9">
        <f t="shared" si="268"/>
        <v>41836.190937500003</v>
      </c>
      <c r="T2855" s="9">
        <f t="shared" si="269"/>
        <v>41896.190937500003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9">
        <f t="shared" si="268"/>
        <v>42002.817488425928</v>
      </c>
      <c r="T2875" s="9">
        <f t="shared" si="269"/>
        <v>42032.817488425928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s="5" t="str">
        <f t="shared" ref="Q2883:Q2946" si="272">LEFT(N2883, SEARCH("/",N2883,1)-1)</f>
        <v>theater</v>
      </c>
      <c r="R2883" s="5" t="str">
        <f t="shared" ref="R2883:R2946" si="273">RIGHT(N2883,LEN(N2883)-FIND("/",N2883,1))</f>
        <v>plays</v>
      </c>
      <c r="S2883" s="9">
        <f t="shared" ref="S2883:S2946" si="274">DATE(1970,1,1)+(J2883/24/60/60)</f>
        <v>41916.597638888888</v>
      </c>
      <c r="T2883" s="9">
        <f t="shared" ref="T2883:T2946" si="275">DATE(1970,1,1)+(I2883/24/60/60)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9">
        <f t="shared" si="274"/>
        <v>42370.903206018513</v>
      </c>
      <c r="T2885" s="9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9">
        <f t="shared" si="274"/>
        <v>41982.904386574068</v>
      </c>
      <c r="T2903" s="9">
        <f t="shared" si="275"/>
        <v>42042.904386574068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9">
        <f t="shared" si="274"/>
        <v>41940.967951388884</v>
      </c>
      <c r="T2906" s="9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9">
        <f t="shared" si="274"/>
        <v>41754.564328703709</v>
      </c>
      <c r="T2931" s="9">
        <f t="shared" si="275"/>
        <v>41784.564328703709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9">
        <f t="shared" si="274"/>
        <v>42101.584074074068</v>
      </c>
      <c r="T2932" s="9">
        <f t="shared" si="275"/>
        <v>42131.584074074068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9">
        <f t="shared" si="274"/>
        <v>41775.636157407404</v>
      </c>
      <c r="T2936" s="9">
        <f t="shared" si="275"/>
        <v>41805.636157407404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s="5" t="str">
        <f t="shared" ref="Q2947:Q3010" si="278">LEFT(N2947, SEARCH("/",N2947,1)-1)</f>
        <v>theater</v>
      </c>
      <c r="R2947" s="5" t="str">
        <f t="shared" ref="R2947:R3010" si="279">RIGHT(N2947,LEN(N2947)-FIND("/",N2947,1))</f>
        <v>spaces</v>
      </c>
      <c r="S2947" s="9">
        <f t="shared" ref="S2947:S3010" si="280">DATE(1970,1,1)+(J2947/24/60/60)</f>
        <v>42118.139583333337</v>
      </c>
      <c r="T2947" s="9">
        <f t="shared" ref="T2947:T3010" si="281">DATE(1970,1,1)+(I2947/24/60/60)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9">
        <f t="shared" si="280"/>
        <v>42649.562118055554</v>
      </c>
      <c r="T2949" s="9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9">
        <f t="shared" si="280"/>
        <v>42097.649224537039</v>
      </c>
      <c r="T2950" s="9">
        <f t="shared" si="281"/>
        <v>42157.649224537039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9">
        <f t="shared" si="280"/>
        <v>42362.365185185183</v>
      </c>
      <c r="T2952" s="9">
        <f t="shared" si="281"/>
        <v>42392.365185185183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9">
        <f t="shared" si="280"/>
        <v>42031.011249999996</v>
      </c>
      <c r="T2959" s="9">
        <f t="shared" si="281"/>
        <v>42090.969583333339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9">
        <f t="shared" si="280"/>
        <v>41863.757210648153</v>
      </c>
      <c r="T2962" s="9">
        <f t="shared" si="281"/>
        <v>41893.757210648153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9">
        <f t="shared" si="280"/>
        <v>42225.559675925928</v>
      </c>
      <c r="T2983" s="9">
        <f t="shared" si="281"/>
        <v>42270.559675925928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9">
        <f t="shared" si="280"/>
        <v>42337.020393518513</v>
      </c>
      <c r="T2991" s="9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9">
        <f t="shared" si="280"/>
        <v>42341.574305555558</v>
      </c>
      <c r="T2992" s="9">
        <f t="shared" si="281"/>
        <v>42376.574305555558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s="5" t="str">
        <f t="shared" ref="Q3011:Q3074" si="284">LEFT(N3011, SEARCH("/",N3011,1)-1)</f>
        <v>theater</v>
      </c>
      <c r="R3011" s="5" t="str">
        <f t="shared" ref="R3011:R3074" si="285">RIGHT(N3011,LEN(N3011)-FIND("/",N3011,1))</f>
        <v>spaces</v>
      </c>
      <c r="S3011" s="9">
        <f t="shared" ref="S3011:S3074" si="286">DATE(1970,1,1)+(J3011/24/60/60)</f>
        <v>41939.569907407407</v>
      </c>
      <c r="T3011" s="9">
        <f t="shared" ref="T3011:T3074" si="287">DATE(1970,1,1)+(I3011/24/60/60)</f>
        <v>41969.611574074072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9">
        <f t="shared" si="286"/>
        <v>41829.935717592598</v>
      </c>
      <c r="T3061" s="9">
        <f t="shared" si="287"/>
        <v>41859.935717592598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s="5" t="str">
        <f t="shared" ref="Q3075:Q3138" si="290">LEFT(N3075, SEARCH("/",N3075,1)-1)</f>
        <v>theater</v>
      </c>
      <c r="R3075" s="5" t="str">
        <f t="shared" ref="R3075:R3138" si="291">RIGHT(N3075,LEN(N3075)-FIND("/",N3075,1))</f>
        <v>spaces</v>
      </c>
      <c r="S3075" s="9">
        <f t="shared" ref="S3075:S3138" si="292">DATE(1970,1,1)+(J3075/24/60/60)</f>
        <v>42111.684027777781</v>
      </c>
      <c r="T3075" s="9">
        <f t="shared" ref="T3075:T3138" si="293">DATE(1970,1,1)+(I3075/24/60/60)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9">
        <f t="shared" si="292"/>
        <v>42100.723738425928</v>
      </c>
      <c r="T3086" s="9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9">
        <f t="shared" si="292"/>
        <v>42114.825532407405</v>
      </c>
      <c r="T3098" s="9">
        <f t="shared" si="293"/>
        <v>42144.825532407405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9">
        <f t="shared" si="292"/>
        <v>42359.792233796295</v>
      </c>
      <c r="T3100" s="9">
        <f t="shared" si="293"/>
        <v>42408.011805555558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9">
        <f t="shared" si="292"/>
        <v>42780.825706018513</v>
      </c>
      <c r="T3130" s="9">
        <f t="shared" si="293"/>
        <v>42810.784039351849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s="5" t="str">
        <f t="shared" ref="Q3139:Q3202" si="296">LEFT(N3139, SEARCH("/",N3139,1)-1)</f>
        <v>theater</v>
      </c>
      <c r="R3139" s="5" t="str">
        <f t="shared" ref="R3139:R3202" si="297">RIGHT(N3139,LEN(N3139)-FIND("/",N3139,1))</f>
        <v>plays</v>
      </c>
      <c r="S3139" s="9">
        <f t="shared" ref="S3139:S3202" si="298">DATE(1970,1,1)+(J3139/24/60/60)</f>
        <v>42807.885057870371</v>
      </c>
      <c r="T3139" s="9">
        <f t="shared" ref="T3139:T3202" si="299">DATE(1970,1,1)+(I3139/24/60/60)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9">
        <f t="shared" si="298"/>
        <v>42796.538275462961</v>
      </c>
      <c r="T3146" s="9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9">
        <f t="shared" si="298"/>
        <v>42796.682476851849</v>
      </c>
      <c r="T3148" s="9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9">
        <f t="shared" si="298"/>
        <v>40644.159259259264</v>
      </c>
      <c r="T3167" s="9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9">
        <f t="shared" si="298"/>
        <v>41772.105937499997</v>
      </c>
      <c r="T3170" s="9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9">
        <f t="shared" si="298"/>
        <v>41591.737974537042</v>
      </c>
      <c r="T3171" s="9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9">
        <f t="shared" si="298"/>
        <v>41829.977326388886</v>
      </c>
      <c r="T3187" s="9">
        <f t="shared" si="299"/>
        <v>41836.977326388886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s="5" t="str">
        <f t="shared" ref="Q3203:Q3266" si="302">LEFT(N3203, SEARCH("/",N3203,1)-1)</f>
        <v>theater</v>
      </c>
      <c r="R3203" s="5" t="str">
        <f t="shared" ref="R3203:R3266" si="303">RIGHT(N3203,LEN(N3203)-FIND("/",N3203,1))</f>
        <v>musical</v>
      </c>
      <c r="S3203" s="9">
        <f t="shared" ref="S3203:S3266" si="304">DATE(1970,1,1)+(J3203/24/60/60)</f>
        <v>41861.767094907409</v>
      </c>
      <c r="T3203" s="9">
        <f t="shared" ref="T3203:T3266" si="305">DATE(1970,1,1)+(I3203/24/60/60)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9">
        <f t="shared" si="304"/>
        <v>42734.789444444446</v>
      </c>
      <c r="T3236" s="9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9">
        <f t="shared" si="304"/>
        <v>41918.74217592593</v>
      </c>
      <c r="T3252" s="9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9">
        <f t="shared" si="304"/>
        <v>42602.57671296296</v>
      </c>
      <c r="T3255" s="9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9">
        <f t="shared" si="304"/>
        <v>42059.085752314815</v>
      </c>
      <c r="T3256" s="9">
        <f t="shared" si="305"/>
        <v>42089.044085648151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9">
        <f t="shared" si="304"/>
        <v>42303.672662037039</v>
      </c>
      <c r="T3262" s="9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s="5" t="str">
        <f t="shared" ref="Q3267:Q3330" si="308">LEFT(N3267, SEARCH("/",N3267,1)-1)</f>
        <v>theater</v>
      </c>
      <c r="R3267" s="5" t="str">
        <f t="shared" ref="R3267:R3330" si="309">RIGHT(N3267,LEN(N3267)-FIND("/",N3267,1))</f>
        <v>plays</v>
      </c>
      <c r="S3267" s="9">
        <f t="shared" ref="S3267:S3330" si="310">DATE(1970,1,1)+(J3267/24/60/60)</f>
        <v>42311.711979166663</v>
      </c>
      <c r="T3267" s="9">
        <f t="shared" ref="T3267:T3330" si="311">DATE(1970,1,1)+(I3267/24/60/60)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9">
        <f t="shared" si="310"/>
        <v>42400.70453703704</v>
      </c>
      <c r="T3276" s="9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9">
        <f t="shared" si="310"/>
        <v>42379.744189814817</v>
      </c>
      <c r="T3285" s="9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9">
        <f t="shared" si="310"/>
        <v>42253.928530092599</v>
      </c>
      <c r="T3312" s="9">
        <f t="shared" si="311"/>
        <v>42283.928530092599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9">
        <f t="shared" si="310"/>
        <v>42105.267488425932</v>
      </c>
      <c r="T3316" s="9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s="5" t="str">
        <f t="shared" ref="Q3331:Q3394" si="314">LEFT(N3331, SEARCH("/",N3331,1)-1)</f>
        <v>theater</v>
      </c>
      <c r="R3331" s="5" t="str">
        <f t="shared" ref="R3331:R3394" si="315">RIGHT(N3331,LEN(N3331)-FIND("/",N3331,1))</f>
        <v>plays</v>
      </c>
      <c r="S3331" s="9">
        <f t="shared" ref="S3331:S3394" si="316">DATE(1970,1,1)+(J3331/24/60/60)</f>
        <v>41837.323009259257</v>
      </c>
      <c r="T3331" s="9">
        <f t="shared" ref="T3331:T3394" si="317">DATE(1970,1,1)+(I3331/24/60/60)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9">
        <f t="shared" si="316"/>
        <v>42513.11078703704</v>
      </c>
      <c r="T3351" s="9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9">
        <f t="shared" si="316"/>
        <v>42302.701516203706</v>
      </c>
      <c r="T3352" s="9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9">
        <f t="shared" si="316"/>
        <v>41806.395428240736</v>
      </c>
      <c r="T3353" s="9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9">
        <f t="shared" si="316"/>
        <v>42489.619525462957</v>
      </c>
      <c r="T3357" s="9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9">
        <f t="shared" si="316"/>
        <v>41969.19975694445</v>
      </c>
      <c r="T3370" s="9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9">
        <f t="shared" si="316"/>
        <v>42059.701319444444</v>
      </c>
      <c r="T3378" s="9">
        <f t="shared" si="317"/>
        <v>42119.65965277778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s="5" t="str">
        <f t="shared" ref="Q3395:Q3458" si="320">LEFT(N3395, SEARCH("/",N3395,1)-1)</f>
        <v>theater</v>
      </c>
      <c r="R3395" s="5" t="str">
        <f t="shared" ref="R3395:R3458" si="321">RIGHT(N3395,LEN(N3395)-FIND("/",N3395,1))</f>
        <v>plays</v>
      </c>
      <c r="S3395" s="9">
        <f t="shared" ref="S3395:S3458" si="322">DATE(1970,1,1)+(J3395/24/60/60)</f>
        <v>41923.921643518523</v>
      </c>
      <c r="T3395" s="9">
        <f t="shared" ref="T3395:T3458" si="323">DATE(1970,1,1)+(I3395/24/60/60)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9">
        <f t="shared" si="322"/>
        <v>42018.676898148151</v>
      </c>
      <c r="T3426" s="9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9">
        <f t="shared" si="322"/>
        <v>41839.730937499997</v>
      </c>
      <c r="T3433" s="9">
        <f t="shared" si="323"/>
        <v>41869.730937499997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s="5" t="str">
        <f t="shared" ref="Q3459:Q3522" si="326">LEFT(N3459, SEARCH("/",N3459,1)-1)</f>
        <v>theater</v>
      </c>
      <c r="R3459" s="5" t="str">
        <f t="shared" ref="R3459:R3522" si="327">RIGHT(N3459,LEN(N3459)-FIND("/",N3459,1))</f>
        <v>plays</v>
      </c>
      <c r="S3459" s="9">
        <f t="shared" ref="S3459:S3522" si="328">DATE(1970,1,1)+(J3459/24/60/60)</f>
        <v>42016.706678240742</v>
      </c>
      <c r="T3459" s="9">
        <f t="shared" ref="T3459:T3522" si="329">DATE(1970,1,1)+(I3459/24/60/60)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9">
        <f t="shared" si="328"/>
        <v>42200.625833333339</v>
      </c>
      <c r="T3467" s="9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9">
        <f t="shared" si="328"/>
        <v>42053.671666666669</v>
      </c>
      <c r="T3469" s="9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9">
        <f t="shared" si="328"/>
        <v>42506.760405092595</v>
      </c>
      <c r="T3486" s="9">
        <f t="shared" si="329"/>
        <v>42536.760405092595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9">
        <f t="shared" si="328"/>
        <v>42268.00922453704</v>
      </c>
      <c r="T3494" s="9">
        <f t="shared" si="329"/>
        <v>42303.00922453704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9">
        <f t="shared" si="328"/>
        <v>42227.824212962965</v>
      </c>
      <c r="T3522" s="9">
        <f t="shared" si="329"/>
        <v>42253.574305555558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s="5" t="str">
        <f t="shared" ref="Q3523:Q3586" si="332">LEFT(N3523, SEARCH("/",N3523,1)-1)</f>
        <v>theater</v>
      </c>
      <c r="R3523" s="5" t="str">
        <f t="shared" ref="R3523:R3586" si="333">RIGHT(N3523,LEN(N3523)-FIND("/",N3523,1))</f>
        <v>plays</v>
      </c>
      <c r="S3523" s="9">
        <f t="shared" ref="S3523:S3586" si="334">DATE(1970,1,1)+(J3523/24/60/60)</f>
        <v>41881.361342592594</v>
      </c>
      <c r="T3523" s="9">
        <f t="shared" ref="T3523:T3586" si="335">DATE(1970,1,1)+(I3523/24/60/60)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9">
        <f t="shared" si="334"/>
        <v>42234.789884259262</v>
      </c>
      <c r="T3524" s="9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9">
        <f t="shared" si="334"/>
        <v>42289.761192129627</v>
      </c>
      <c r="T3535" s="9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9">
        <f t="shared" si="334"/>
        <v>42517.00336805555</v>
      </c>
      <c r="T3542" s="9">
        <f t="shared" si="335"/>
        <v>42547.00336805555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9">
        <f t="shared" si="334"/>
        <v>42073.66069444445</v>
      </c>
      <c r="T3548" s="9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9">
        <f t="shared" si="334"/>
        <v>42093.786840277782</v>
      </c>
      <c r="T3579" s="9">
        <f t="shared" si="335"/>
        <v>42120.269444444442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9">
        <f t="shared" si="334"/>
        <v>42430.76222222222</v>
      </c>
      <c r="T3581" s="9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s="5" t="str">
        <f t="shared" ref="Q3587:Q3650" si="338">LEFT(N3587, SEARCH("/",N3587,1)-1)</f>
        <v>theater</v>
      </c>
      <c r="R3587" s="5" t="str">
        <f t="shared" ref="R3587:R3650" si="339">RIGHT(N3587,LEN(N3587)-FIND("/",N3587,1))</f>
        <v>plays</v>
      </c>
      <c r="S3587" s="9">
        <f t="shared" ref="S3587:S3650" si="340">DATE(1970,1,1)+(J3587/24/60/60)</f>
        <v>41964.716319444444</v>
      </c>
      <c r="T3587" s="9">
        <f t="shared" ref="T3587:T3650" si="341">DATE(1970,1,1)+(I3587/24/60/60)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9">
        <f t="shared" si="340"/>
        <v>42220.794872685183</v>
      </c>
      <c r="T3601" s="9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9">
        <f t="shared" si="340"/>
        <v>42144.041851851849</v>
      </c>
      <c r="T3616" s="9">
        <f t="shared" si="341"/>
        <v>42174.041851851849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9">
        <f t="shared" si="340"/>
        <v>41880.753437500003</v>
      </c>
      <c r="T3633" s="9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9">
        <f t="shared" si="340"/>
        <v>42285.143969907411</v>
      </c>
      <c r="T3645" s="9">
        <f t="shared" si="341"/>
        <v>42325.185636574068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s="5" t="str">
        <f t="shared" ref="Q3651:Q3714" si="344">LEFT(N3651, SEARCH("/",N3651,1)-1)</f>
        <v>theater</v>
      </c>
      <c r="R3651" s="5" t="str">
        <f t="shared" ref="R3651:R3714" si="345">RIGHT(N3651,LEN(N3651)-FIND("/",N3651,1))</f>
        <v>plays</v>
      </c>
      <c r="S3651" s="9">
        <f t="shared" ref="S3651:S3714" si="346">DATE(1970,1,1)+(J3651/24/60/60)</f>
        <v>41780.712893518517</v>
      </c>
      <c r="T3651" s="9">
        <f t="shared" ref="T3651:T3714" si="347">DATE(1970,1,1)+(I3651/24/60/60)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9">
        <f t="shared" si="346"/>
        <v>42142.514016203706</v>
      </c>
      <c r="T3672" s="9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s="5" t="str">
        <f t="shared" ref="Q3715:Q3778" si="350">LEFT(N3715, SEARCH("/",N3715,1)-1)</f>
        <v>theater</v>
      </c>
      <c r="R3715" s="5" t="str">
        <f t="shared" ref="R3715:R3778" si="351">RIGHT(N3715,LEN(N3715)-FIND("/",N3715,1))</f>
        <v>plays</v>
      </c>
      <c r="S3715" s="9">
        <f t="shared" ref="S3715:S3778" si="352">DATE(1970,1,1)+(J3715/24/60/60)</f>
        <v>42505.738032407404</v>
      </c>
      <c r="T3715" s="9">
        <f t="shared" ref="T3715:T3778" si="353">DATE(1970,1,1)+(I3715/24/60/60)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9">
        <f t="shared" si="352"/>
        <v>42036.99559027778</v>
      </c>
      <c r="T3717" s="9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9">
        <f t="shared" si="352"/>
        <v>42360.887835648151</v>
      </c>
      <c r="T3718" s="9">
        <f t="shared" si="353"/>
        <v>42390.887835648151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9">
        <f t="shared" si="352"/>
        <v>42147.72993055555</v>
      </c>
      <c r="T3721" s="9">
        <f t="shared" si="353"/>
        <v>42177.72993055555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9">
        <f t="shared" si="352"/>
        <v>42048.711724537039</v>
      </c>
      <c r="T3738" s="9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9">
        <f t="shared" si="352"/>
        <v>42325.920717592599</v>
      </c>
      <c r="T3743" s="9">
        <f t="shared" si="353"/>
        <v>42355.920717592599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9">
        <f t="shared" si="352"/>
        <v>42619.802488425928</v>
      </c>
      <c r="T3754" s="9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9">
        <f t="shared" si="352"/>
        <v>42445.866979166669</v>
      </c>
      <c r="T3757" s="9">
        <f t="shared" si="353"/>
        <v>42475.866979166669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9">
        <f t="shared" si="352"/>
        <v>42499.842962962961</v>
      </c>
      <c r="T3766" s="9">
        <f t="shared" si="353"/>
        <v>42519.025000000001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s="5" t="str">
        <f t="shared" ref="Q3779:Q3842" si="356">LEFT(N3779, SEARCH("/",N3779,1)-1)</f>
        <v>theater</v>
      </c>
      <c r="R3779" s="5" t="str">
        <f t="shared" ref="R3779:R3842" si="357">RIGHT(N3779,LEN(N3779)-FIND("/",N3779,1))</f>
        <v>musical</v>
      </c>
      <c r="S3779" s="9">
        <f t="shared" ref="S3779:S3842" si="358">DATE(1970,1,1)+(J3779/24/60/60)</f>
        <v>41887.111354166671</v>
      </c>
      <c r="T3779" s="9">
        <f t="shared" ref="T3779:T3842" si="359">DATE(1970,1,1)+(I3779/24/60/60)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9">
        <f t="shared" si="358"/>
        <v>42487.037905092599</v>
      </c>
      <c r="T3788" s="9">
        <f t="shared" si="359"/>
        <v>42517.037905092599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9">
        <f t="shared" si="358"/>
        <v>42666.666932870372</v>
      </c>
      <c r="T3792" s="9">
        <f t="shared" si="359"/>
        <v>42696.708599537043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9">
        <f t="shared" si="358"/>
        <v>42487.627002314817</v>
      </c>
      <c r="T3813" s="9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9">
        <f t="shared" si="358"/>
        <v>42160.651817129627</v>
      </c>
      <c r="T3822" s="9">
        <f t="shared" si="359"/>
        <v>42190.651817129627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9">
        <f t="shared" si="358"/>
        <v>42375.114988425928</v>
      </c>
      <c r="T3834" s="9">
        <f t="shared" si="359"/>
        <v>42420.114988425928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s="5" t="str">
        <f t="shared" ref="Q3843:Q3906" si="362">LEFT(N3843, SEARCH("/",N3843,1)-1)</f>
        <v>theater</v>
      </c>
      <c r="R3843" s="5" t="str">
        <f t="shared" ref="R3843:R3906" si="363">RIGHT(N3843,LEN(N3843)-FIND("/",N3843,1))</f>
        <v>plays</v>
      </c>
      <c r="S3843" s="9">
        <f t="shared" ref="S3843:S3906" si="364">DATE(1970,1,1)+(J3843/24/60/60)</f>
        <v>41780.785729166666</v>
      </c>
      <c r="T3843" s="9">
        <f t="shared" ref="T3843:T3906" si="365">DATE(1970,1,1)+(I3843/24/60/60)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9">
        <f t="shared" si="364"/>
        <v>42509.814108796294</v>
      </c>
      <c r="T3869" s="9">
        <f t="shared" si="365"/>
        <v>42539.814108796294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9">
        <f t="shared" si="364"/>
        <v>42763.780671296292</v>
      </c>
      <c r="T3873" s="9">
        <f t="shared" si="365"/>
        <v>42823.739004629628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9">
        <f t="shared" si="364"/>
        <v>42007.016458333339</v>
      </c>
      <c r="T3876" s="9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9">
        <f t="shared" si="364"/>
        <v>42372.624166666661</v>
      </c>
      <c r="T3878" s="9">
        <f t="shared" si="365"/>
        <v>42402.624166666661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9">
        <f t="shared" si="364"/>
        <v>42682.677685185183</v>
      </c>
      <c r="T3879" s="9">
        <f t="shared" si="365"/>
        <v>42712.677685185183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9">
        <f t="shared" si="364"/>
        <v>42032.250208333331</v>
      </c>
      <c r="T3897" s="9">
        <f t="shared" si="365"/>
        <v>42063.250208333331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9">
        <f t="shared" si="364"/>
        <v>41793.191874999997</v>
      </c>
      <c r="T3898" s="9">
        <f t="shared" si="365"/>
        <v>41807.191874999997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s="5" t="str">
        <f t="shared" ref="Q3907:Q3970" si="368">LEFT(N3907, SEARCH("/",N3907,1)-1)</f>
        <v>theater</v>
      </c>
      <c r="R3907" s="5" t="str">
        <f t="shared" ref="R3907:R3970" si="369">RIGHT(N3907,LEN(N3907)-FIND("/",N3907,1))</f>
        <v>plays</v>
      </c>
      <c r="S3907" s="9">
        <f t="shared" ref="S3907:S3970" si="370">DATE(1970,1,1)+(J3907/24/60/60)</f>
        <v>42124.623877314814</v>
      </c>
      <c r="T3907" s="9">
        <f t="shared" ref="T3907:T3970" si="371">DATE(1970,1,1)+(I3907/24/60/60)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9">
        <f t="shared" si="370"/>
        <v>41906.819513888884</v>
      </c>
      <c r="T3909" s="9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9">
        <f t="shared" si="370"/>
        <v>41939.812233796292</v>
      </c>
      <c r="T3913" s="9">
        <f t="shared" si="371"/>
        <v>41969.853900462957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9">
        <f t="shared" si="370"/>
        <v>41786.959745370375</v>
      </c>
      <c r="T3926" s="9">
        <f t="shared" si="371"/>
        <v>41816.959745370375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9">
        <f t="shared" si="370"/>
        <v>41830.267407407402</v>
      </c>
      <c r="T3929" s="9">
        <f t="shared" si="371"/>
        <v>41860.267407407402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9">
        <f t="shared" si="370"/>
        <v>41915.400219907402</v>
      </c>
      <c r="T3941" s="9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9">
        <f t="shared" si="370"/>
        <v>42213.662905092599</v>
      </c>
      <c r="T3946" s="9">
        <f t="shared" si="371"/>
        <v>42243.662905092599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9">
        <f t="shared" si="370"/>
        <v>42457.932025462957</v>
      </c>
      <c r="T3958" s="9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s="5" t="str">
        <f t="shared" ref="Q3971:Q4034" si="374">LEFT(N3971, SEARCH("/",N3971,1)-1)</f>
        <v>theater</v>
      </c>
      <c r="R3971" s="5" t="str">
        <f t="shared" ref="R3971:R4034" si="375">RIGHT(N3971,LEN(N3971)-FIND("/",N3971,1))</f>
        <v>plays</v>
      </c>
      <c r="S3971" s="9">
        <f t="shared" ref="S3971:S4034" si="376">DATE(1970,1,1)+(J3971/24/60/60)</f>
        <v>42601.854699074072</v>
      </c>
      <c r="T3971" s="9">
        <f t="shared" ref="T3971:T4034" si="377">DATE(1970,1,1)+(I3971/24/60/60)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9">
        <f t="shared" si="376"/>
        <v>41981.067523148151</v>
      </c>
      <c r="T3974" s="9">
        <f t="shared" si="377"/>
        <v>42041.067523148151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9">
        <f t="shared" si="376"/>
        <v>42230.081168981487</v>
      </c>
      <c r="T3990" s="9">
        <f t="shared" si="377"/>
        <v>42245.081168981487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9">
        <f t="shared" si="376"/>
        <v>42069.391446759262</v>
      </c>
      <c r="T3999" s="9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9">
        <f t="shared" si="376"/>
        <v>41879.043530092596</v>
      </c>
      <c r="T4004" s="9">
        <f t="shared" si="377"/>
        <v>41909.043530092596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9">
        <f t="shared" si="376"/>
        <v>42020.58734953704</v>
      </c>
      <c r="T4005" s="9">
        <f t="shared" si="377"/>
        <v>42050.58734953704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9">
        <f t="shared" si="376"/>
        <v>41872.807696759264</v>
      </c>
      <c r="T4007" s="9">
        <f t="shared" si="377"/>
        <v>41932.807696759264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s="5" t="str">
        <f t="shared" ref="Q4035:Q4098" si="380">LEFT(N4035, SEARCH("/",N4035,1)-1)</f>
        <v>theater</v>
      </c>
      <c r="R4035" s="5" t="str">
        <f t="shared" ref="R4035:R4098" si="381">RIGHT(N4035,LEN(N4035)-FIND("/",N4035,1))</f>
        <v>plays</v>
      </c>
      <c r="S4035" s="9">
        <f t="shared" ref="S4035:S4098" si="382">DATE(1970,1,1)+(J4035/24/60/60)</f>
        <v>42614.268796296295</v>
      </c>
      <c r="T4035" s="9">
        <f t="shared" ref="T4035:T4098" si="383">DATE(1970,1,1)+(I4035/24/60/60)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9">
        <f t="shared" si="382"/>
        <v>41995.084074074068</v>
      </c>
      <c r="T4044" s="9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9">
        <f t="shared" si="382"/>
        <v>42511.698101851849</v>
      </c>
      <c r="T4082" s="9">
        <f t="shared" si="383"/>
        <v>42535.787499999999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9">
        <f t="shared" si="382"/>
        <v>42041.581307870372</v>
      </c>
      <c r="T4083" s="9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s="5" t="str">
        <f t="shared" ref="Q4099:Q4115" si="386">LEFT(N4099, SEARCH("/",N4099,1)-1)</f>
        <v>theater</v>
      </c>
      <c r="R4099" s="5" t="str">
        <f t="shared" ref="R4099:R4115" si="387">RIGHT(N4099,LEN(N4099)-FIND("/",N4099,1))</f>
        <v>plays</v>
      </c>
      <c r="S4099" s="9">
        <f t="shared" ref="S4099:S4115" si="388">DATE(1970,1,1)+(J4099/24/60/60)</f>
        <v>42344.824502314819</v>
      </c>
      <c r="T4099" s="9">
        <f t="shared" ref="T4099:T4115" si="389">DATE(1970,1,1)+(I4099/24/60/60)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  <row r="4117" spans="1:20">
      <c r="O4117">
        <f>MAX(O2:O4116)</f>
        <v>2260300</v>
      </c>
    </row>
  </sheetData>
  <conditionalFormatting sqref="F2:F4115">
    <cfRule type="cellIs" dxfId="3" priority="9" operator="equal">
      <formula>"live"</formula>
    </cfRule>
    <cfRule type="cellIs" dxfId="2" priority="10" operator="equal">
      <formula>"canceled"</formula>
    </cfRule>
    <cfRule type="cellIs" dxfId="1" priority="11" operator="equal">
      <formula>"Successful"</formula>
    </cfRule>
    <cfRule type="cellIs" dxfId="0" priority="12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4333D-31BE-4743-8F11-6373175F1374}">
  <dimension ref="A1:R28"/>
  <sheetViews>
    <sheetView topLeftCell="A2" workbookViewId="0">
      <selection activeCell="A17" sqref="A17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8310</v>
      </c>
    </row>
    <row r="3" spans="1:6">
      <c r="A3" s="6" t="s">
        <v>8321</v>
      </c>
      <c r="B3" s="6" t="s">
        <v>8322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7" t="s">
        <v>8319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>
      <c r="A6" s="7" t="s">
        <v>8315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>
      <c r="A7" s="7" t="s">
        <v>8318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>
      <c r="A8" s="7" t="s">
        <v>8312</v>
      </c>
      <c r="B8" s="8">
        <v>40</v>
      </c>
      <c r="C8" s="8">
        <v>180</v>
      </c>
      <c r="D8" s="8"/>
      <c r="E8" s="8">
        <v>300</v>
      </c>
      <c r="F8" s="8">
        <v>520</v>
      </c>
    </row>
    <row r="9" spans="1:6">
      <c r="A9" s="7" t="s">
        <v>8317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>
      <c r="A10" s="7" t="s">
        <v>8314</v>
      </c>
      <c r="B10" s="8"/>
      <c r="C10" s="8">
        <v>140</v>
      </c>
      <c r="D10" s="8"/>
      <c r="E10" s="8">
        <v>80</v>
      </c>
      <c r="F10" s="8">
        <v>220</v>
      </c>
    </row>
    <row r="11" spans="1:6">
      <c r="A11" s="7" t="s">
        <v>8316</v>
      </c>
      <c r="B11" s="8"/>
      <c r="C11" s="8">
        <v>117</v>
      </c>
      <c r="D11" s="8"/>
      <c r="E11" s="8">
        <v>103</v>
      </c>
      <c r="F11" s="8">
        <v>220</v>
      </c>
    </row>
    <row r="12" spans="1:6">
      <c r="A12" s="7" t="s">
        <v>8313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>
      <c r="A13" s="7" t="s">
        <v>8376</v>
      </c>
      <c r="B13" s="8">
        <v>24</v>
      </c>
      <c r="C13" s="8"/>
      <c r="D13" s="8"/>
      <c r="E13" s="8"/>
      <c r="F13" s="8">
        <v>24</v>
      </c>
    </row>
    <row r="14" spans="1:6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28" spans="18:18">
      <c r="R28" t="s">
        <v>8323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5B285-A88A-45FE-A344-F293CD339FAE}">
  <dimension ref="A1:F46"/>
  <sheetViews>
    <sheetView tabSelected="1" zoomScale="85" zoomScaleNormal="85" workbookViewId="0">
      <selection activeCell="F5" sqref="F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8310</v>
      </c>
    </row>
    <row r="3" spans="1:6">
      <c r="A3" s="6" t="s">
        <v>8321</v>
      </c>
      <c r="B3" s="6" t="s">
        <v>8322</v>
      </c>
    </row>
    <row r="4" spans="1:6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7" t="s">
        <v>8348</v>
      </c>
      <c r="B5" s="8"/>
      <c r="C5" s="8">
        <v>353</v>
      </c>
      <c r="D5" s="8">
        <v>19</v>
      </c>
      <c r="E5" s="8">
        <v>694</v>
      </c>
      <c r="F5" s="8">
        <v>1066</v>
      </c>
    </row>
    <row r="6" spans="1:6">
      <c r="A6" s="7" t="s">
        <v>8352</v>
      </c>
      <c r="B6" s="8"/>
      <c r="C6" s="8"/>
      <c r="D6" s="8"/>
      <c r="E6" s="8">
        <v>260</v>
      </c>
      <c r="F6" s="8">
        <v>260</v>
      </c>
    </row>
    <row r="7" spans="1:6">
      <c r="A7" s="7" t="s">
        <v>8362</v>
      </c>
      <c r="B7" s="8">
        <v>60</v>
      </c>
      <c r="C7" s="8">
        <v>120</v>
      </c>
      <c r="D7" s="8"/>
      <c r="E7" s="8">
        <v>20</v>
      </c>
      <c r="F7" s="8">
        <v>200</v>
      </c>
    </row>
    <row r="8" spans="1:6">
      <c r="A8" s="7" t="s">
        <v>8357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>
      <c r="A9" s="7" t="s">
        <v>8329</v>
      </c>
      <c r="B9" s="8"/>
      <c r="C9" s="8"/>
      <c r="D9" s="8"/>
      <c r="E9" s="8">
        <v>180</v>
      </c>
      <c r="F9" s="8">
        <v>180</v>
      </c>
    </row>
    <row r="10" spans="1:6">
      <c r="A10" s="7" t="s">
        <v>8346</v>
      </c>
      <c r="B10" s="8"/>
      <c r="C10" s="8">
        <v>57</v>
      </c>
      <c r="D10" s="8"/>
      <c r="E10" s="8">
        <v>103</v>
      </c>
      <c r="F10" s="8">
        <v>160</v>
      </c>
    </row>
    <row r="11" spans="1:6">
      <c r="A11" s="7" t="s">
        <v>8363</v>
      </c>
      <c r="B11" s="8">
        <v>100</v>
      </c>
      <c r="C11" s="8">
        <v>60</v>
      </c>
      <c r="D11" s="8"/>
      <c r="E11" s="8"/>
      <c r="F11" s="8">
        <v>160</v>
      </c>
    </row>
    <row r="12" spans="1:6">
      <c r="A12" s="7" t="s">
        <v>8337</v>
      </c>
      <c r="B12" s="8"/>
      <c r="C12" s="8">
        <v>20</v>
      </c>
      <c r="D12" s="8"/>
      <c r="E12" s="8">
        <v>140</v>
      </c>
      <c r="F12" s="8">
        <v>160</v>
      </c>
    </row>
    <row r="13" spans="1:6">
      <c r="A13" s="7" t="s">
        <v>8336</v>
      </c>
      <c r="B13" s="8"/>
      <c r="C13" s="8"/>
      <c r="D13" s="8"/>
      <c r="E13" s="8">
        <v>140</v>
      </c>
      <c r="F13" s="8">
        <v>140</v>
      </c>
    </row>
    <row r="14" spans="1:6">
      <c r="A14" s="7" t="s">
        <v>8334</v>
      </c>
      <c r="B14" s="8">
        <v>20</v>
      </c>
      <c r="C14" s="8">
        <v>120</v>
      </c>
      <c r="D14" s="8"/>
      <c r="E14" s="8"/>
      <c r="F14" s="8">
        <v>140</v>
      </c>
    </row>
    <row r="15" spans="1:6">
      <c r="A15" s="7" t="s">
        <v>8342</v>
      </c>
      <c r="B15" s="8">
        <v>20</v>
      </c>
      <c r="C15" s="8">
        <v>60</v>
      </c>
      <c r="D15" s="8"/>
      <c r="E15" s="8">
        <v>60</v>
      </c>
      <c r="F15" s="8">
        <v>140</v>
      </c>
    </row>
    <row r="16" spans="1:6">
      <c r="A16" s="7" t="s">
        <v>8361</v>
      </c>
      <c r="B16" s="8"/>
      <c r="C16" s="8">
        <v>100</v>
      </c>
      <c r="D16" s="8"/>
      <c r="E16" s="8"/>
      <c r="F16" s="8">
        <v>100</v>
      </c>
    </row>
    <row r="17" spans="1:6">
      <c r="A17" s="7" t="s">
        <v>8324</v>
      </c>
      <c r="B17" s="8"/>
      <c r="C17" s="8">
        <v>100</v>
      </c>
      <c r="D17" s="8"/>
      <c r="E17" s="8"/>
      <c r="F17" s="8">
        <v>100</v>
      </c>
    </row>
    <row r="18" spans="1:6">
      <c r="A18" s="7" t="s">
        <v>8330</v>
      </c>
      <c r="B18" s="8"/>
      <c r="C18" s="8">
        <v>80</v>
      </c>
      <c r="D18" s="8"/>
      <c r="E18" s="8"/>
      <c r="F18" s="8">
        <v>80</v>
      </c>
    </row>
    <row r="19" spans="1:6">
      <c r="A19" s="7" t="s">
        <v>8358</v>
      </c>
      <c r="B19" s="8"/>
      <c r="C19" s="8"/>
      <c r="D19" s="8"/>
      <c r="E19" s="8">
        <v>80</v>
      </c>
      <c r="F19" s="8">
        <v>80</v>
      </c>
    </row>
    <row r="20" spans="1:6">
      <c r="A20" s="7" t="s">
        <v>8332</v>
      </c>
      <c r="B20" s="8"/>
      <c r="C20" s="8">
        <v>40</v>
      </c>
      <c r="D20" s="8">
        <v>20</v>
      </c>
      <c r="E20" s="8"/>
      <c r="F20" s="8">
        <v>60</v>
      </c>
    </row>
    <row r="21" spans="1:6">
      <c r="A21" s="7" t="s">
        <v>8338</v>
      </c>
      <c r="B21" s="8"/>
      <c r="C21" s="8">
        <v>60</v>
      </c>
      <c r="D21" s="8"/>
      <c r="E21" s="8"/>
      <c r="F21" s="8">
        <v>60</v>
      </c>
    </row>
    <row r="22" spans="1:6">
      <c r="A22" s="7" t="s">
        <v>8356</v>
      </c>
      <c r="B22" s="8">
        <v>18</v>
      </c>
      <c r="C22" s="8">
        <v>2</v>
      </c>
      <c r="D22" s="8"/>
      <c r="E22" s="8">
        <v>40</v>
      </c>
      <c r="F22" s="8">
        <v>60</v>
      </c>
    </row>
    <row r="23" spans="1:6">
      <c r="A23" s="7" t="s">
        <v>8354</v>
      </c>
      <c r="B23" s="8"/>
      <c r="C23" s="8"/>
      <c r="D23" s="8"/>
      <c r="E23" s="8">
        <v>60</v>
      </c>
      <c r="F23" s="8">
        <v>60</v>
      </c>
    </row>
    <row r="24" spans="1:6">
      <c r="A24" s="7" t="s">
        <v>8359</v>
      </c>
      <c r="B24" s="8"/>
      <c r="C24" s="8"/>
      <c r="D24" s="8"/>
      <c r="E24" s="8">
        <v>60</v>
      </c>
      <c r="F24" s="8">
        <v>60</v>
      </c>
    </row>
    <row r="25" spans="1:6">
      <c r="A25" s="7" t="s">
        <v>8344</v>
      </c>
      <c r="B25" s="8"/>
      <c r="C25" s="8"/>
      <c r="D25" s="8"/>
      <c r="E25" s="8">
        <v>60</v>
      </c>
      <c r="F25" s="8">
        <v>60</v>
      </c>
    </row>
    <row r="26" spans="1:6">
      <c r="A26" s="7" t="s">
        <v>8360</v>
      </c>
      <c r="B26" s="8">
        <v>10</v>
      </c>
      <c r="C26" s="8">
        <v>47</v>
      </c>
      <c r="D26" s="8"/>
      <c r="E26" s="8"/>
      <c r="F26" s="8">
        <v>57</v>
      </c>
    </row>
    <row r="27" spans="1:6">
      <c r="A27" s="7" t="s">
        <v>8331</v>
      </c>
      <c r="B27" s="8"/>
      <c r="C27" s="8"/>
      <c r="D27" s="8"/>
      <c r="E27" s="8">
        <v>40</v>
      </c>
      <c r="F27" s="8">
        <v>40</v>
      </c>
    </row>
    <row r="28" spans="1:6">
      <c r="A28" s="7" t="s">
        <v>8333</v>
      </c>
      <c r="B28" s="8"/>
      <c r="C28" s="8">
        <v>40</v>
      </c>
      <c r="D28" s="8"/>
      <c r="E28" s="8"/>
      <c r="F28" s="8">
        <v>40</v>
      </c>
    </row>
    <row r="29" spans="1:6">
      <c r="A29" s="7" t="s">
        <v>8328</v>
      </c>
      <c r="B29" s="8"/>
      <c r="C29" s="8"/>
      <c r="D29" s="8"/>
      <c r="E29" s="8">
        <v>40</v>
      </c>
      <c r="F29" s="8">
        <v>40</v>
      </c>
    </row>
    <row r="30" spans="1:6">
      <c r="A30" s="7" t="s">
        <v>8341</v>
      </c>
      <c r="B30" s="8"/>
      <c r="C30" s="8">
        <v>40</v>
      </c>
      <c r="D30" s="8"/>
      <c r="E30" s="8"/>
      <c r="F30" s="8">
        <v>40</v>
      </c>
    </row>
    <row r="31" spans="1:6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8327</v>
      </c>
      <c r="B32" s="8"/>
      <c r="C32" s="8">
        <v>40</v>
      </c>
      <c r="D32" s="8"/>
      <c r="E32" s="8"/>
      <c r="F32" s="8">
        <v>40</v>
      </c>
    </row>
    <row r="33" spans="1:6">
      <c r="A33" s="7" t="s">
        <v>8353</v>
      </c>
      <c r="B33" s="8">
        <v>40</v>
      </c>
      <c r="C33" s="8"/>
      <c r="D33" s="8"/>
      <c r="E33" s="8"/>
      <c r="F33" s="8">
        <v>40</v>
      </c>
    </row>
    <row r="34" spans="1:6">
      <c r="A34" s="7" t="s">
        <v>8355</v>
      </c>
      <c r="B34" s="8"/>
      <c r="C34" s="8"/>
      <c r="D34" s="8">
        <v>6</v>
      </c>
      <c r="E34" s="8">
        <v>34</v>
      </c>
      <c r="F34" s="8">
        <v>40</v>
      </c>
    </row>
    <row r="35" spans="1:6">
      <c r="A35" s="7" t="s">
        <v>8326</v>
      </c>
      <c r="B35" s="8">
        <v>24</v>
      </c>
      <c r="C35" s="8"/>
      <c r="D35" s="8"/>
      <c r="E35" s="8"/>
      <c r="F35" s="8">
        <v>24</v>
      </c>
    </row>
    <row r="36" spans="1:6">
      <c r="A36" s="7" t="s">
        <v>8343</v>
      </c>
      <c r="B36" s="8"/>
      <c r="C36" s="8">
        <v>20</v>
      </c>
      <c r="D36" s="8"/>
      <c r="E36" s="8"/>
      <c r="F36" s="8">
        <v>20</v>
      </c>
    </row>
    <row r="37" spans="1:6">
      <c r="A37" s="7" t="s">
        <v>8325</v>
      </c>
      <c r="B37" s="8">
        <v>20</v>
      </c>
      <c r="C37" s="8"/>
      <c r="D37" s="8"/>
      <c r="E37" s="8"/>
      <c r="F37" s="8">
        <v>20</v>
      </c>
    </row>
    <row r="38" spans="1:6">
      <c r="A38" s="7" t="s">
        <v>8364</v>
      </c>
      <c r="B38" s="8">
        <v>20</v>
      </c>
      <c r="C38" s="8"/>
      <c r="D38" s="8"/>
      <c r="E38" s="8"/>
      <c r="F38" s="8">
        <v>20</v>
      </c>
    </row>
    <row r="39" spans="1:6">
      <c r="A39" s="7" t="s">
        <v>8350</v>
      </c>
      <c r="B39" s="8"/>
      <c r="C39" s="8"/>
      <c r="D39" s="8"/>
      <c r="E39" s="8">
        <v>20</v>
      </c>
      <c r="F39" s="8">
        <v>20</v>
      </c>
    </row>
    <row r="40" spans="1:6">
      <c r="A40" s="7" t="s">
        <v>8335</v>
      </c>
      <c r="B40" s="8"/>
      <c r="C40" s="8">
        <v>20</v>
      </c>
      <c r="D40" s="8"/>
      <c r="E40" s="8"/>
      <c r="F40" s="8">
        <v>20</v>
      </c>
    </row>
    <row r="41" spans="1:6">
      <c r="A41" s="7" t="s">
        <v>8339</v>
      </c>
      <c r="B41" s="8"/>
      <c r="C41" s="8">
        <v>11</v>
      </c>
      <c r="D41" s="8"/>
      <c r="E41" s="8">
        <v>9</v>
      </c>
      <c r="F41" s="8">
        <v>20</v>
      </c>
    </row>
    <row r="42" spans="1:6">
      <c r="A42" s="7" t="s">
        <v>8345</v>
      </c>
      <c r="B42" s="8"/>
      <c r="C42" s="8">
        <v>20</v>
      </c>
      <c r="D42" s="8"/>
      <c r="E42" s="8"/>
      <c r="F42" s="8">
        <v>20</v>
      </c>
    </row>
    <row r="43" spans="1:6">
      <c r="A43" s="7" t="s">
        <v>8340</v>
      </c>
      <c r="B43" s="8"/>
      <c r="C43" s="8"/>
      <c r="D43" s="8"/>
      <c r="E43" s="8">
        <v>20</v>
      </c>
      <c r="F43" s="8">
        <v>20</v>
      </c>
    </row>
    <row r="44" spans="1:6">
      <c r="A44" s="7" t="s">
        <v>8347</v>
      </c>
      <c r="B44" s="8"/>
      <c r="C44" s="8">
        <v>20</v>
      </c>
      <c r="D44" s="8"/>
      <c r="E44" s="8"/>
      <c r="F44" s="8">
        <v>20</v>
      </c>
    </row>
    <row r="45" spans="1:6">
      <c r="A45" s="7" t="s">
        <v>8351</v>
      </c>
      <c r="B45" s="8"/>
      <c r="C45" s="8">
        <v>20</v>
      </c>
      <c r="D45" s="8"/>
      <c r="E45" s="8"/>
      <c r="F45" s="8">
        <v>20</v>
      </c>
    </row>
    <row r="46" spans="1:6">
      <c r="A46" s="7" t="s">
        <v>8320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0DBF0-4A55-4256-A02B-987D953A27EC}">
  <dimension ref="A1:F15"/>
  <sheetViews>
    <sheetView workbookViewId="0">
      <selection activeCell="R2" sqref="R2"/>
    </sheetView>
  </sheetViews>
  <sheetFormatPr defaultRowHeight="1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8309</v>
      </c>
      <c r="B1" t="s">
        <v>8310</v>
      </c>
    </row>
    <row r="2" spans="1:6">
      <c r="A2" s="6" t="s">
        <v>8365</v>
      </c>
      <c r="B2" t="s">
        <v>8310</v>
      </c>
    </row>
    <row r="4" spans="1:6">
      <c r="A4" s="6" t="s">
        <v>8321</v>
      </c>
      <c r="B4" s="6" t="s">
        <v>8322</v>
      </c>
    </row>
    <row r="5" spans="1:6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7" t="s">
        <v>8367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>
      <c r="A7" s="7" t="s">
        <v>8368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>
      <c r="A8" s="7" t="s">
        <v>8369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>
      <c r="A9" s="7" t="s">
        <v>8370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>
      <c r="A10" s="7" t="s">
        <v>8371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>
      <c r="A11" s="7" t="s">
        <v>8372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>
      <c r="A12" s="7" t="s">
        <v>8373</v>
      </c>
      <c r="B12" s="8">
        <v>131</v>
      </c>
      <c r="C12" s="8">
        <v>527</v>
      </c>
      <c r="D12" s="8"/>
      <c r="E12" s="8">
        <v>567</v>
      </c>
      <c r="F12" s="8">
        <v>1225</v>
      </c>
    </row>
    <row r="13" spans="1:6">
      <c r="A13" s="7" t="s">
        <v>8374</v>
      </c>
      <c r="B13" s="8">
        <v>99</v>
      </c>
      <c r="C13" s="8">
        <v>376</v>
      </c>
      <c r="D13" s="8"/>
      <c r="E13" s="8">
        <v>475</v>
      </c>
      <c r="F13" s="8">
        <v>950</v>
      </c>
    </row>
    <row r="14" spans="1:6">
      <c r="A14" s="7" t="s">
        <v>8375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>
      <c r="A15" s="7" t="s">
        <v>8320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2D1E2-8FFB-4079-AB6C-0601E2C22019}">
  <dimension ref="A1:H13"/>
  <sheetViews>
    <sheetView zoomScale="115" zoomScaleNormal="115" workbookViewId="0">
      <selection activeCell="B2" sqref="B2"/>
    </sheetView>
  </sheetViews>
  <sheetFormatPr defaultRowHeight="1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85546875" bestFit="1" customWidth="1"/>
    <col min="6" max="6" width="20.85546875" bestFit="1" customWidth="1"/>
    <col min="7" max="7" width="17" bestFit="1" customWidth="1"/>
    <col min="8" max="8" width="19.85546875" bestFit="1" customWidth="1"/>
    <col min="9" max="11" width="13.85546875" bestFit="1" customWidth="1"/>
    <col min="12" max="12" width="28.140625" bestFit="1" customWidth="1"/>
  </cols>
  <sheetData>
    <row r="1" spans="1:8">
      <c r="A1" t="s">
        <v>8388</v>
      </c>
      <c r="B1" t="s">
        <v>8389</v>
      </c>
      <c r="C1" t="s">
        <v>8390</v>
      </c>
      <c r="D1" t="s">
        <v>8391</v>
      </c>
      <c r="E1" t="s">
        <v>8392</v>
      </c>
      <c r="F1" t="s">
        <v>8394</v>
      </c>
      <c r="G1" t="s">
        <v>8393</v>
      </c>
      <c r="H1" t="s">
        <v>8395</v>
      </c>
    </row>
    <row r="2" spans="1:8">
      <c r="A2" t="s">
        <v>8377</v>
      </c>
      <c r="B2">
        <f>COUNTIFS(Sheet1!$D$2:$D$4115,"&lt;1000",Sheet1!$F$2:$F$4115,"successful")</f>
        <v>322</v>
      </c>
      <c r="C2">
        <f>COUNTIFS(Sheet1!$D$2:$D$4115,"&lt;=999",Sheet1!$F$2:$F$4115,"failed")</f>
        <v>113</v>
      </c>
      <c r="D2">
        <f>COUNTIFS(Sheet1!$D$2:$D$4115,"&lt;=999",Sheet1!$F$2:$F$4115,"canceled")</f>
        <v>18</v>
      </c>
      <c r="E2">
        <f t="shared" ref="E2:E13" si="0">SUM(B2:D2)</f>
        <v>453</v>
      </c>
      <c r="F2" s="10">
        <f>B2/$E2</f>
        <v>0.71081677704194257</v>
      </c>
      <c r="G2" s="10">
        <f t="shared" ref="G2:H13" si="1">C2/$E2</f>
        <v>0.24944812362030905</v>
      </c>
      <c r="H2" s="10">
        <f t="shared" si="1"/>
        <v>3.9735099337748346E-2</v>
      </c>
    </row>
    <row r="3" spans="1:8">
      <c r="A3" t="s">
        <v>8378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COUNTIFS(Sheet1!$D$2:$D$4115,"&gt;=1000",Sheet1!$D$2:$D$4115,"&lt;=4999",Sheet1!$F$2:$F$4115,"canceled")</f>
        <v>60</v>
      </c>
      <c r="E3">
        <f t="shared" si="0"/>
        <v>1412</v>
      </c>
      <c r="F3" s="10">
        <f t="shared" ref="F3:F13" si="2">B3/$E3</f>
        <v>0.66005665722379603</v>
      </c>
      <c r="G3" s="10">
        <f t="shared" si="1"/>
        <v>0.29745042492917845</v>
      </c>
      <c r="H3" s="10">
        <f t="shared" si="1"/>
        <v>4.2492917847025496E-2</v>
      </c>
    </row>
    <row r="4" spans="1:8">
      <c r="A4" t="s">
        <v>8379</v>
      </c>
      <c r="B4">
        <f>COUNTIFS(Sheet1!$D$2:$D$4115,"&gt;=5000",Sheet1!$D$2:$D$4115,"&lt;=14999",Sheet1!$F$2:$F$4115,"successful")</f>
        <v>549</v>
      </c>
      <c r="C4">
        <f>COUNTIFS(Sheet1!$D$2:$D$4115,"&gt;=5000",Sheet1!$D$2:$D$4115,"&lt;=14999",Sheet1!$F$2:$F$4115,"failed")</f>
        <v>427</v>
      </c>
      <c r="D4">
        <f>COUNTIFS(Sheet1!$D$2:$D$4115,"&gt;=5000",Sheet1!$D$2:$D$4115,"&lt;=14999",Sheet1!$F$2:$F$4115,"canceled")</f>
        <v>92</v>
      </c>
      <c r="E4">
        <f t="shared" si="0"/>
        <v>1068</v>
      </c>
      <c r="F4" s="10">
        <f t="shared" si="2"/>
        <v>0.5140449438202247</v>
      </c>
      <c r="G4" s="10">
        <f t="shared" si="1"/>
        <v>0.39981273408239698</v>
      </c>
      <c r="H4" s="10">
        <f t="shared" si="1"/>
        <v>8.6142322097378279E-2</v>
      </c>
    </row>
    <row r="5" spans="1:8">
      <c r="A5" t="s">
        <v>8380</v>
      </c>
      <c r="B5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0"/>
        <v>352</v>
      </c>
      <c r="F5" s="10">
        <f t="shared" si="2"/>
        <v>0.47727272727272729</v>
      </c>
      <c r="G5" s="10">
        <f t="shared" si="1"/>
        <v>0.40909090909090912</v>
      </c>
      <c r="H5" s="10">
        <f t="shared" si="1"/>
        <v>0.11363636363636363</v>
      </c>
    </row>
    <row r="6" spans="1:8">
      <c r="A6" t="s">
        <v>8381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0"/>
        <v>201</v>
      </c>
      <c r="F6" s="10">
        <f t="shared" si="2"/>
        <v>0.46766169154228854</v>
      </c>
      <c r="G6" s="10">
        <f t="shared" si="1"/>
        <v>0.44776119402985076</v>
      </c>
      <c r="H6" s="10">
        <f t="shared" si="1"/>
        <v>8.45771144278607E-2</v>
      </c>
    </row>
    <row r="7" spans="1:8">
      <c r="A7" t="s">
        <v>8382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0"/>
        <v>148</v>
      </c>
      <c r="F7" s="10">
        <f t="shared" si="2"/>
        <v>0.41891891891891891</v>
      </c>
      <c r="G7" s="10">
        <f t="shared" si="1"/>
        <v>0.48648648648648651</v>
      </c>
      <c r="H7" s="10">
        <f t="shared" si="1"/>
        <v>9.45945945945946E-2</v>
      </c>
    </row>
    <row r="8" spans="1:8">
      <c r="A8" t="s">
        <v>8383</v>
      </c>
      <c r="B8">
        <f>COUNTIFS(Sheet1!$D$2:$D$4115,"&gt;=25000",Sheet1!$D$2:$D$4115,"&lt;=29999",Sheet1!$F$2:$F$4115,"successful")</f>
        <v>55</v>
      </c>
      <c r="C8">
        <f>COUNTIFS(Sheet1!$D$2:$D$4115,"&gt;=25000",Sheet1!$D$2:$D$4115,"&lt;=29999",Sheet1!$F$2:$F$4115,"failed")</f>
        <v>64</v>
      </c>
      <c r="D8">
        <f>COUNTIFS(Sheet1!$D$2:$D$4115,"&gt;=25000",Sheet1!$D$2:$D$4115,"&lt;=29999",Sheet1!$F$2:$F$4115,"canceled")</f>
        <v>18</v>
      </c>
      <c r="E8">
        <f t="shared" si="0"/>
        <v>137</v>
      </c>
      <c r="F8" s="10">
        <f t="shared" si="2"/>
        <v>0.40145985401459855</v>
      </c>
      <c r="G8" s="10">
        <f t="shared" si="1"/>
        <v>0.46715328467153283</v>
      </c>
      <c r="H8" s="10">
        <f t="shared" si="1"/>
        <v>0.13138686131386862</v>
      </c>
    </row>
    <row r="9" spans="1:8">
      <c r="A9" t="s">
        <v>8384</v>
      </c>
      <c r="B9">
        <f>COUNTIFS(Sheet1!$D$2:$D$4115,"&gt;=30000",Sheet1!$D$2:$D$4115,"&lt;=39999",Sheet1!$F$2:$F$4115,"successful")</f>
        <v>58</v>
      </c>
      <c r="C9">
        <f>COUNTIFS(Sheet1!$D$2:$D$4115,"&gt;=30000",Sheet1!$D$2:$D$4115,"&lt;=39999",Sheet1!$F$2:$F$4115,"failed")</f>
        <v>59</v>
      </c>
      <c r="D9">
        <f>COUNTIFS(Sheet1!$D$2:$D$4115,"&gt;=30000",Sheet1!$D$2:$D$4115,"&lt;=39999",Sheet1!$F$2:$F$4115,"canceled")</f>
        <v>20</v>
      </c>
      <c r="E9">
        <f t="shared" si="0"/>
        <v>137</v>
      </c>
      <c r="F9" s="10">
        <f t="shared" si="2"/>
        <v>0.42335766423357662</v>
      </c>
      <c r="G9" s="10">
        <f t="shared" si="1"/>
        <v>0.43065693430656932</v>
      </c>
      <c r="H9" s="10">
        <f t="shared" si="1"/>
        <v>0.145985401459854</v>
      </c>
    </row>
    <row r="10" spans="1:8">
      <c r="A10" t="s">
        <v>8385</v>
      </c>
      <c r="B10">
        <f>COUNTIFS(Sheet1!$D$2:$D$4115,"&gt;=35000",Sheet1!$D$2:$D$4115,"&lt;=39999",Sheet1!$F$2:$F$4115,"successful")</f>
        <v>26</v>
      </c>
      <c r="C10">
        <f>COUNTIFS(Sheet1!$D$2:$D$4115,"&gt;=35000",Sheet1!$D$2:$D$4115,"&lt;=39999",Sheet1!$F$2:$F$4115,"failed")</f>
        <v>22</v>
      </c>
      <c r="D10">
        <f>COUNTIFS(Sheet1!$D$2:$D$4115,"&gt;=35000",Sheet1!$D$2:$D$4115,"&lt;=39999",Sheet1!$F$2:$F$4115,"canceled")</f>
        <v>7</v>
      </c>
      <c r="E10">
        <f t="shared" si="0"/>
        <v>55</v>
      </c>
      <c r="F10" s="10">
        <f t="shared" si="2"/>
        <v>0.47272727272727272</v>
      </c>
      <c r="G10" s="10">
        <f t="shared" si="1"/>
        <v>0.4</v>
      </c>
      <c r="H10" s="10">
        <f t="shared" si="1"/>
        <v>0.12727272727272726</v>
      </c>
    </row>
    <row r="11" spans="1:8">
      <c r="A11" t="s">
        <v>8386</v>
      </c>
      <c r="B11">
        <f>COUNTIFS(Sheet1!$D$2:$D$4115,"&gt;=40000",Sheet1!$D$2:$D$4115,"&lt;=44999",Sheet1!$F$2:$F$4115,"successful")</f>
        <v>21</v>
      </c>
      <c r="C11">
        <f>COUNTIFS(Sheet1!$D$2:$D$4115,"&gt;=40000",Sheet1!$D$2:$D$4115,"&lt;=44999",Sheet1!$F$2:$F$4115,"failed")</f>
        <v>16</v>
      </c>
      <c r="D11">
        <f>COUNTIFS(Sheet1!$D$2:$D$4115,"&gt;=40000",Sheet1!$D$2:$D$4115,"&lt;=44999",Sheet1!$F$2:$F$4115,"canceled")</f>
        <v>6</v>
      </c>
      <c r="E11">
        <f t="shared" si="0"/>
        <v>43</v>
      </c>
      <c r="F11" s="10">
        <f t="shared" si="2"/>
        <v>0.48837209302325579</v>
      </c>
      <c r="G11" s="10">
        <f t="shared" si="1"/>
        <v>0.37209302325581395</v>
      </c>
      <c r="H11" s="10">
        <f t="shared" si="1"/>
        <v>0.13953488372093023</v>
      </c>
    </row>
    <row r="12" spans="1:8">
      <c r="A12" t="s">
        <v>8387</v>
      </c>
      <c r="B12">
        <f>COUNTIFS(Sheet1!$D$2:$D$4115,"&gt;=45000",Sheet1!$D$2:$D$4115,"&lt;=49999",Sheet1!$F$2:$F$4115,"successful")</f>
        <v>6</v>
      </c>
      <c r="C12">
        <f>COUNTIFS(Sheet1!$D$2:$D$4115,"&gt;=45000",Sheet1!$D$2:$D$4115,"&lt;=49999",Sheet1!$F$2:$F$4115,"failed")</f>
        <v>11</v>
      </c>
      <c r="D12">
        <f>COUNTIFS(Sheet1!$D$2:$D$4115,"&gt;=45000",Sheet1!$D$2:$D$4115,"&lt;=49999",Sheet1!$F$2:$F$4115,"canceled")</f>
        <v>4</v>
      </c>
      <c r="E12">
        <f t="shared" si="0"/>
        <v>21</v>
      </c>
      <c r="F12" s="10">
        <f t="shared" si="2"/>
        <v>0.2857142857142857</v>
      </c>
      <c r="G12" s="10">
        <f t="shared" si="1"/>
        <v>0.52380952380952384</v>
      </c>
      <c r="H12" s="10">
        <f t="shared" si="1"/>
        <v>0.19047619047619047</v>
      </c>
    </row>
    <row r="13" spans="1:8">
      <c r="A13" t="s">
        <v>8396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0">
        <f t="shared" si="2"/>
        <v>0.19369369369369369</v>
      </c>
      <c r="G13" s="10">
        <f t="shared" si="1"/>
        <v>0.58108108108108103</v>
      </c>
      <c r="H13" s="10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Category_Pivot</vt:lpstr>
      <vt:lpstr>Sub-category_Pivot</vt:lpstr>
      <vt:lpstr>State_of_campaigns_pivot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Ayman</cp:lastModifiedBy>
  <dcterms:created xsi:type="dcterms:W3CDTF">2017-04-20T15:17:24Z</dcterms:created>
  <dcterms:modified xsi:type="dcterms:W3CDTF">2019-12-24T19:43:07Z</dcterms:modified>
</cp:coreProperties>
</file>