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85" windowWidth="25815" windowHeight="12975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calcPr calcId="145621"/>
</workbook>
</file>

<file path=xl/calcChain.xml><?xml version="1.0" encoding="utf-8"?>
<calcChain xmlns="http://schemas.openxmlformats.org/spreadsheetml/2006/main">
  <c r="G96" i="8" l="1"/>
  <c r="F96" i="8"/>
  <c r="E96" i="8"/>
  <c r="D96" i="8"/>
  <c r="E94" i="8"/>
  <c r="D94" i="8"/>
  <c r="J89" i="8"/>
  <c r="I89" i="8"/>
  <c r="H89" i="8"/>
  <c r="G89" i="8"/>
  <c r="F89" i="8"/>
  <c r="E89" i="8"/>
  <c r="D89" i="8"/>
  <c r="H88" i="8"/>
  <c r="J85" i="8"/>
  <c r="I85" i="8"/>
  <c r="H85" i="8"/>
  <c r="G85" i="8"/>
  <c r="F85" i="8"/>
  <c r="E85" i="8"/>
  <c r="D85" i="8"/>
  <c r="H84" i="8"/>
  <c r="H83" i="8"/>
  <c r="J80" i="8"/>
  <c r="I80" i="8"/>
  <c r="G80" i="8"/>
  <c r="F80" i="8"/>
  <c r="E80" i="8"/>
  <c r="D80" i="8"/>
  <c r="H79" i="8"/>
  <c r="H78" i="8"/>
  <c r="H77" i="8"/>
  <c r="H76" i="8"/>
  <c r="H75" i="8"/>
  <c r="H74" i="8"/>
  <c r="H73" i="8"/>
  <c r="H72" i="8"/>
  <c r="H71" i="8"/>
  <c r="H70" i="8"/>
  <c r="H80" i="8" s="1"/>
  <c r="J67" i="8"/>
  <c r="I67" i="8"/>
  <c r="G67" i="8"/>
  <c r="F67" i="8"/>
  <c r="E67" i="8"/>
  <c r="D67" i="8"/>
  <c r="H66" i="8"/>
  <c r="H65" i="8"/>
  <c r="H64" i="8"/>
  <c r="H67" i="8" s="1"/>
  <c r="J61" i="8"/>
  <c r="I61" i="8"/>
  <c r="H61" i="8"/>
  <c r="G61" i="8"/>
  <c r="F61" i="8"/>
  <c r="E61" i="8"/>
  <c r="D61" i="8"/>
  <c r="H60" i="8"/>
  <c r="H59" i="8"/>
  <c r="J56" i="8"/>
  <c r="I56" i="8"/>
  <c r="G56" i="8"/>
  <c r="F56" i="8"/>
  <c r="E56" i="8"/>
  <c r="D56" i="8"/>
  <c r="H55" i="8"/>
  <c r="H54" i="8"/>
  <c r="H53" i="8"/>
  <c r="H52" i="8"/>
  <c r="H51" i="8"/>
  <c r="H50" i="8"/>
  <c r="H49" i="8"/>
  <c r="H48" i="8"/>
  <c r="H56" i="8" s="1"/>
  <c r="J45" i="8"/>
  <c r="I45" i="8"/>
  <c r="G45" i="8"/>
  <c r="F45" i="8"/>
  <c r="E45" i="8"/>
  <c r="D45" i="8"/>
  <c r="H44" i="8"/>
  <c r="H43" i="8"/>
  <c r="H42" i="8"/>
  <c r="H41" i="8"/>
  <c r="H40" i="8"/>
  <c r="H39" i="8"/>
  <c r="H38" i="8"/>
  <c r="H37" i="8"/>
  <c r="H45" i="8" s="1"/>
  <c r="J34" i="8"/>
  <c r="I34" i="8"/>
  <c r="G34" i="8"/>
  <c r="F34" i="8"/>
  <c r="E34" i="8"/>
  <c r="D34" i="8"/>
  <c r="H33" i="8"/>
  <c r="H34" i="8" s="1"/>
  <c r="J30" i="8"/>
  <c r="I30" i="8"/>
  <c r="G30" i="8"/>
  <c r="F30" i="8"/>
  <c r="E30" i="8"/>
  <c r="D30" i="8"/>
  <c r="H29" i="8"/>
  <c r="H30" i="8" s="1"/>
  <c r="J26" i="8"/>
  <c r="I26" i="8"/>
  <c r="G26" i="8"/>
  <c r="F26" i="8"/>
  <c r="E26" i="8"/>
  <c r="D26" i="8"/>
  <c r="H25" i="8"/>
  <c r="H26" i="8" s="1"/>
  <c r="H24" i="8"/>
  <c r="J21" i="8"/>
  <c r="J91" i="8" s="1"/>
  <c r="I21" i="8"/>
  <c r="I91" i="8" s="1"/>
  <c r="G21" i="8"/>
  <c r="G91" i="8" s="1"/>
  <c r="G94" i="8" s="1"/>
  <c r="F21" i="8"/>
  <c r="F91" i="8" s="1"/>
  <c r="F94" i="8" s="1"/>
  <c r="E21" i="8"/>
  <c r="E91" i="8" s="1"/>
  <c r="D21" i="8"/>
  <c r="D91" i="8" s="1"/>
  <c r="H20" i="8"/>
  <c r="H19" i="8"/>
  <c r="H18" i="8"/>
  <c r="H17" i="8"/>
  <c r="H16" i="8"/>
  <c r="H15" i="8"/>
  <c r="H14" i="8"/>
  <c r="H13" i="8"/>
  <c r="H12" i="8"/>
  <c r="H11" i="8"/>
  <c r="H10" i="8"/>
  <c r="H9" i="8"/>
  <c r="H21" i="8" s="1"/>
  <c r="H91" i="8" s="1"/>
  <c r="AE12" i="7"/>
  <c r="AC12" i="7"/>
  <c r="AG12" i="7" s="1"/>
  <c r="AA12" i="7"/>
  <c r="W12" i="7"/>
  <c r="U12" i="7"/>
  <c r="Y12" i="7" s="1"/>
  <c r="S12" i="7"/>
  <c r="O12" i="7"/>
  <c r="M12" i="7"/>
  <c r="Q12" i="7" s="1"/>
  <c r="K12" i="7"/>
  <c r="G12" i="7"/>
  <c r="E12" i="7"/>
  <c r="I12" i="7" s="1"/>
  <c r="C12" i="7"/>
  <c r="AG10" i="7"/>
  <c r="Y10" i="7"/>
  <c r="Q10" i="7"/>
  <c r="I10" i="7"/>
  <c r="AG9" i="7"/>
  <c r="Y9" i="7"/>
  <c r="Q9" i="7"/>
  <c r="I9" i="7"/>
  <c r="AG8" i="7"/>
  <c r="Y8" i="7"/>
  <c r="Q8" i="7"/>
  <c r="I8" i="7"/>
  <c r="AG7" i="7"/>
  <c r="Y7" i="7"/>
  <c r="Q7" i="7"/>
  <c r="I7" i="7"/>
  <c r="G142" i="6"/>
  <c r="F142" i="6"/>
  <c r="E142" i="6"/>
  <c r="D142" i="6"/>
  <c r="E140" i="6"/>
  <c r="J135" i="6"/>
  <c r="I135" i="6"/>
  <c r="H135" i="6"/>
  <c r="G135" i="6"/>
  <c r="F135" i="6"/>
  <c r="E135" i="6"/>
  <c r="D135" i="6"/>
  <c r="H134" i="6"/>
  <c r="J131" i="6"/>
  <c r="I131" i="6"/>
  <c r="H131" i="6"/>
  <c r="G131" i="6"/>
  <c r="F131" i="6"/>
  <c r="E131" i="6"/>
  <c r="D131" i="6"/>
  <c r="H130" i="6"/>
  <c r="H129" i="6"/>
  <c r="J126" i="6"/>
  <c r="I126" i="6"/>
  <c r="G126" i="6"/>
  <c r="F126" i="6"/>
  <c r="E126" i="6"/>
  <c r="D126" i="6"/>
  <c r="H125" i="6"/>
  <c r="H124" i="6"/>
  <c r="H123" i="6"/>
  <c r="H122" i="6"/>
  <c r="H121" i="6"/>
  <c r="H120" i="6"/>
  <c r="H119" i="6"/>
  <c r="H118" i="6"/>
  <c r="H117" i="6"/>
  <c r="H116" i="6"/>
  <c r="H115" i="6"/>
  <c r="H126" i="6" s="1"/>
  <c r="J112" i="6"/>
  <c r="I112" i="6"/>
  <c r="G112" i="6"/>
  <c r="F112" i="6"/>
  <c r="E112" i="6"/>
  <c r="D112" i="6"/>
  <c r="H111" i="6"/>
  <c r="H110" i="6"/>
  <c r="H109" i="6"/>
  <c r="H108" i="6"/>
  <c r="H107" i="6"/>
  <c r="H112" i="6" s="1"/>
  <c r="J104" i="6"/>
  <c r="I104" i="6"/>
  <c r="G104" i="6"/>
  <c r="F104" i="6"/>
  <c r="E104" i="6"/>
  <c r="D104" i="6"/>
  <c r="H103" i="6"/>
  <c r="H102" i="6"/>
  <c r="H101" i="6"/>
  <c r="H100" i="6"/>
  <c r="H99" i="6"/>
  <c r="H98" i="6"/>
  <c r="H97" i="6"/>
  <c r="H104" i="6" s="1"/>
  <c r="J94" i="6"/>
  <c r="I94" i="6"/>
  <c r="G94" i="6"/>
  <c r="F94" i="6"/>
  <c r="E94" i="6"/>
  <c r="D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94" i="6" s="1"/>
  <c r="J75" i="6"/>
  <c r="I75" i="6"/>
  <c r="G75" i="6"/>
  <c r="F75" i="6"/>
  <c r="E75" i="6"/>
  <c r="D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75" i="6" s="1"/>
  <c r="J49" i="6"/>
  <c r="I49" i="6"/>
  <c r="G49" i="6"/>
  <c r="F49" i="6"/>
  <c r="E49" i="6"/>
  <c r="D49" i="6"/>
  <c r="H48" i="6"/>
  <c r="H49" i="6" s="1"/>
  <c r="H47" i="6"/>
  <c r="J44" i="6"/>
  <c r="I44" i="6"/>
  <c r="G44" i="6"/>
  <c r="F44" i="6"/>
  <c r="E44" i="6"/>
  <c r="D44" i="6"/>
  <c r="H43" i="6"/>
  <c r="H42" i="6"/>
  <c r="H41" i="6"/>
  <c r="H40" i="6"/>
  <c r="H39" i="6"/>
  <c r="H38" i="6"/>
  <c r="H37" i="6"/>
  <c r="H44" i="6" s="1"/>
  <c r="J34" i="6"/>
  <c r="I34" i="6"/>
  <c r="G34" i="6"/>
  <c r="F34" i="6"/>
  <c r="E34" i="6"/>
  <c r="D34" i="6"/>
  <c r="H33" i="6"/>
  <c r="H32" i="6"/>
  <c r="H31" i="6"/>
  <c r="H30" i="6"/>
  <c r="H29" i="6"/>
  <c r="H28" i="6"/>
  <c r="H27" i="6"/>
  <c r="H26" i="6"/>
  <c r="H25" i="6"/>
  <c r="H34" i="6" s="1"/>
  <c r="J22" i="6"/>
  <c r="J137" i="6" s="1"/>
  <c r="I22" i="6"/>
  <c r="I137" i="6" s="1"/>
  <c r="I141" i="6" s="1"/>
  <c r="G22" i="6"/>
  <c r="G137" i="6" s="1"/>
  <c r="G140" i="6" s="1"/>
  <c r="F22" i="6"/>
  <c r="F137" i="6" s="1"/>
  <c r="F140" i="6" s="1"/>
  <c r="E22" i="6"/>
  <c r="E137" i="6" s="1"/>
  <c r="D22" i="6"/>
  <c r="D137" i="6" s="1"/>
  <c r="D140" i="6" s="1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22" i="6" s="1"/>
  <c r="H137" i="6" s="1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G10" i="5"/>
  <c r="Y10" i="5"/>
  <c r="Q10" i="5"/>
  <c r="I10" i="5"/>
  <c r="AG9" i="5"/>
  <c r="Y9" i="5"/>
  <c r="Q9" i="5"/>
  <c r="I9" i="5"/>
  <c r="AG8" i="5"/>
  <c r="Y8" i="5"/>
  <c r="Q8" i="5"/>
  <c r="I8" i="5"/>
  <c r="AG7" i="5"/>
  <c r="Y7" i="5"/>
  <c r="Q7" i="5"/>
  <c r="I7" i="5"/>
  <c r="G127" i="4"/>
  <c r="F127" i="4"/>
  <c r="E127" i="4"/>
  <c r="D127" i="4"/>
  <c r="E125" i="4"/>
  <c r="J120" i="4"/>
  <c r="I120" i="4"/>
  <c r="G120" i="4"/>
  <c r="F120" i="4"/>
  <c r="E120" i="4"/>
  <c r="D120" i="4"/>
  <c r="H119" i="4"/>
  <c r="H120" i="4" s="1"/>
  <c r="J116" i="4"/>
  <c r="I116" i="4"/>
  <c r="G116" i="4"/>
  <c r="F116" i="4"/>
  <c r="E116" i="4"/>
  <c r="D116" i="4"/>
  <c r="H115" i="4"/>
  <c r="H116" i="4" s="1"/>
  <c r="J112" i="4"/>
  <c r="I112" i="4"/>
  <c r="G112" i="4"/>
  <c r="F112" i="4"/>
  <c r="E112" i="4"/>
  <c r="D112" i="4"/>
  <c r="H111" i="4"/>
  <c r="H110" i="4"/>
  <c r="H109" i="4"/>
  <c r="H108" i="4"/>
  <c r="H107" i="4"/>
  <c r="H106" i="4"/>
  <c r="H105" i="4"/>
  <c r="H104" i="4"/>
  <c r="H103" i="4"/>
  <c r="H102" i="4"/>
  <c r="H101" i="4"/>
  <c r="H112" i="4" s="1"/>
  <c r="J98" i="4"/>
  <c r="I98" i="4"/>
  <c r="G98" i="4"/>
  <c r="F98" i="4"/>
  <c r="E98" i="4"/>
  <c r="D98" i="4"/>
  <c r="H97" i="4"/>
  <c r="H96" i="4"/>
  <c r="H98" i="4" s="1"/>
  <c r="J93" i="4"/>
  <c r="I93" i="4"/>
  <c r="G93" i="4"/>
  <c r="F93" i="4"/>
  <c r="E93" i="4"/>
  <c r="D93" i="4"/>
  <c r="H92" i="4"/>
  <c r="H91" i="4"/>
  <c r="H90" i="4"/>
  <c r="H89" i="4"/>
  <c r="H88" i="4"/>
  <c r="H87" i="4"/>
  <c r="H86" i="4"/>
  <c r="H85" i="4"/>
  <c r="H93" i="4" s="1"/>
  <c r="J82" i="4"/>
  <c r="I82" i="4"/>
  <c r="G82" i="4"/>
  <c r="F82" i="4"/>
  <c r="E82" i="4"/>
  <c r="D82" i="4"/>
  <c r="H81" i="4"/>
  <c r="H80" i="4"/>
  <c r="H79" i="4"/>
  <c r="H78" i="4"/>
  <c r="H77" i="4"/>
  <c r="H76" i="4"/>
  <c r="H75" i="4"/>
  <c r="H74" i="4"/>
  <c r="H73" i="4"/>
  <c r="H72" i="4"/>
  <c r="H71" i="4"/>
  <c r="H70" i="4"/>
  <c r="H82" i="4" s="1"/>
  <c r="J67" i="4"/>
  <c r="I67" i="4"/>
  <c r="G67" i="4"/>
  <c r="F67" i="4"/>
  <c r="E67" i="4"/>
  <c r="D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67" i="4" s="1"/>
  <c r="J48" i="4"/>
  <c r="I48" i="4"/>
  <c r="H48" i="4"/>
  <c r="G48" i="4"/>
  <c r="F48" i="4"/>
  <c r="E48" i="4"/>
  <c r="D48" i="4"/>
  <c r="H47" i="4"/>
  <c r="H46" i="4"/>
  <c r="J43" i="4"/>
  <c r="I43" i="4"/>
  <c r="G43" i="4"/>
  <c r="F43" i="4"/>
  <c r="E43" i="4"/>
  <c r="D43" i="4"/>
  <c r="H42" i="4"/>
  <c r="H41" i="4"/>
  <c r="H40" i="4"/>
  <c r="H39" i="4"/>
  <c r="H38" i="4"/>
  <c r="H37" i="4"/>
  <c r="H36" i="4"/>
  <c r="H35" i="4"/>
  <c r="H43" i="4" s="1"/>
  <c r="J32" i="4"/>
  <c r="I32" i="4"/>
  <c r="G32" i="4"/>
  <c r="F32" i="4"/>
  <c r="E32" i="4"/>
  <c r="D32" i="4"/>
  <c r="H31" i="4"/>
  <c r="H30" i="4"/>
  <c r="H29" i="4"/>
  <c r="H28" i="4"/>
  <c r="H27" i="4"/>
  <c r="H26" i="4"/>
  <c r="H25" i="4"/>
  <c r="H24" i="4"/>
  <c r="H32" i="4" s="1"/>
  <c r="J21" i="4"/>
  <c r="J122" i="4" s="1"/>
  <c r="J126" i="4" s="1"/>
  <c r="I21" i="4"/>
  <c r="I122" i="4" s="1"/>
  <c r="G21" i="4"/>
  <c r="G122" i="4" s="1"/>
  <c r="G125" i="4" s="1"/>
  <c r="F21" i="4"/>
  <c r="F122" i="4" s="1"/>
  <c r="F125" i="4" s="1"/>
  <c r="E21" i="4"/>
  <c r="E122" i="4" s="1"/>
  <c r="D21" i="4"/>
  <c r="D122" i="4" s="1"/>
  <c r="D125" i="4" s="1"/>
  <c r="H20" i="4"/>
  <c r="H19" i="4"/>
  <c r="H18" i="4"/>
  <c r="H17" i="4"/>
  <c r="H16" i="4"/>
  <c r="H15" i="4"/>
  <c r="H14" i="4"/>
  <c r="H13" i="4"/>
  <c r="H12" i="4"/>
  <c r="H11" i="4"/>
  <c r="H10" i="4"/>
  <c r="H9" i="4"/>
  <c r="H21" i="4" s="1"/>
  <c r="AE12" i="3"/>
  <c r="AC12" i="3"/>
  <c r="AG12" i="3" s="1"/>
  <c r="AA12" i="3"/>
  <c r="W12" i="3"/>
  <c r="U12" i="3"/>
  <c r="Y12" i="3" s="1"/>
  <c r="S12" i="3"/>
  <c r="O12" i="3"/>
  <c r="M12" i="3"/>
  <c r="Q12" i="3" s="1"/>
  <c r="K12" i="3"/>
  <c r="G12" i="3"/>
  <c r="E12" i="3"/>
  <c r="I12" i="3" s="1"/>
  <c r="C12" i="3"/>
  <c r="AG10" i="3"/>
  <c r="Y10" i="3"/>
  <c r="Q10" i="3"/>
  <c r="I10" i="3"/>
  <c r="AG9" i="3"/>
  <c r="Y9" i="3"/>
  <c r="Q9" i="3"/>
  <c r="I9" i="3"/>
  <c r="AG8" i="3"/>
  <c r="Y8" i="3"/>
  <c r="Q8" i="3"/>
  <c r="I8" i="3"/>
  <c r="AG7" i="3"/>
  <c r="Y7" i="3"/>
  <c r="Q7" i="3"/>
  <c r="I7" i="3"/>
  <c r="G133" i="2"/>
  <c r="F133" i="2"/>
  <c r="E133" i="2"/>
  <c r="D133" i="2"/>
  <c r="E131" i="2"/>
  <c r="J126" i="2"/>
  <c r="I126" i="2"/>
  <c r="G126" i="2"/>
  <c r="F126" i="2"/>
  <c r="E126" i="2"/>
  <c r="D126" i="2"/>
  <c r="H125" i="2"/>
  <c r="H126" i="2" s="1"/>
  <c r="J122" i="2"/>
  <c r="I122" i="2"/>
  <c r="G122" i="2"/>
  <c r="F122" i="2"/>
  <c r="E122" i="2"/>
  <c r="D122" i="2"/>
  <c r="H121" i="2"/>
  <c r="H120" i="2"/>
  <c r="H119" i="2"/>
  <c r="H122" i="2" s="1"/>
  <c r="J116" i="2"/>
  <c r="I116" i="2"/>
  <c r="G116" i="2"/>
  <c r="F116" i="2"/>
  <c r="E116" i="2"/>
  <c r="D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16" i="2" s="1"/>
  <c r="J101" i="2"/>
  <c r="I101" i="2"/>
  <c r="G101" i="2"/>
  <c r="F101" i="2"/>
  <c r="E101" i="2"/>
  <c r="D101" i="2"/>
  <c r="H100" i="2"/>
  <c r="H99" i="2"/>
  <c r="H98" i="2"/>
  <c r="H97" i="2"/>
  <c r="H101" i="2" s="1"/>
  <c r="J94" i="2"/>
  <c r="I94" i="2"/>
  <c r="G94" i="2"/>
  <c r="F94" i="2"/>
  <c r="E94" i="2"/>
  <c r="D94" i="2"/>
  <c r="H93" i="2"/>
  <c r="H92" i="2"/>
  <c r="H91" i="2"/>
  <c r="H90" i="2"/>
  <c r="H89" i="2"/>
  <c r="H88" i="2"/>
  <c r="H87" i="2"/>
  <c r="H86" i="2"/>
  <c r="H85" i="2"/>
  <c r="H94" i="2" s="1"/>
  <c r="J82" i="2"/>
  <c r="I82" i="2"/>
  <c r="G82" i="2"/>
  <c r="F82" i="2"/>
  <c r="E82" i="2"/>
  <c r="D82" i="2"/>
  <c r="H81" i="2"/>
  <c r="H80" i="2"/>
  <c r="H79" i="2"/>
  <c r="H78" i="2"/>
  <c r="H77" i="2"/>
  <c r="H76" i="2"/>
  <c r="H75" i="2"/>
  <c r="H74" i="2"/>
  <c r="H73" i="2"/>
  <c r="H72" i="2"/>
  <c r="H71" i="2"/>
  <c r="H70" i="2"/>
  <c r="H82" i="2" s="1"/>
  <c r="J67" i="2"/>
  <c r="I67" i="2"/>
  <c r="G67" i="2"/>
  <c r="F67" i="2"/>
  <c r="E67" i="2"/>
  <c r="D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67" i="2" s="1"/>
  <c r="J45" i="2"/>
  <c r="I45" i="2"/>
  <c r="G45" i="2"/>
  <c r="F45" i="2"/>
  <c r="E45" i="2"/>
  <c r="D45" i="2"/>
  <c r="H44" i="2"/>
  <c r="H43" i="2"/>
  <c r="H45" i="2" s="1"/>
  <c r="J40" i="2"/>
  <c r="I40" i="2"/>
  <c r="G40" i="2"/>
  <c r="F40" i="2"/>
  <c r="E40" i="2"/>
  <c r="D40" i="2"/>
  <c r="H39" i="2"/>
  <c r="H38" i="2"/>
  <c r="H37" i="2"/>
  <c r="H36" i="2"/>
  <c r="H35" i="2"/>
  <c r="H40" i="2" s="1"/>
  <c r="J32" i="2"/>
  <c r="I32" i="2"/>
  <c r="G32" i="2"/>
  <c r="F32" i="2"/>
  <c r="E32" i="2"/>
  <c r="D32" i="2"/>
  <c r="H31" i="2"/>
  <c r="H30" i="2"/>
  <c r="H29" i="2"/>
  <c r="H28" i="2"/>
  <c r="H27" i="2"/>
  <c r="H26" i="2"/>
  <c r="H32" i="2" s="1"/>
  <c r="J23" i="2"/>
  <c r="J128" i="2" s="1"/>
  <c r="J132" i="2" s="1"/>
  <c r="I23" i="2"/>
  <c r="I128" i="2" s="1"/>
  <c r="G23" i="2"/>
  <c r="G128" i="2" s="1"/>
  <c r="G131" i="2" s="1"/>
  <c r="F23" i="2"/>
  <c r="F128" i="2" s="1"/>
  <c r="F131" i="2" s="1"/>
  <c r="E23" i="2"/>
  <c r="E128" i="2" s="1"/>
  <c r="D23" i="2"/>
  <c r="D128" i="2" s="1"/>
  <c r="D131" i="2" s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23" i="2" s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G10" i="1"/>
  <c r="Y10" i="1"/>
  <c r="Q10" i="1"/>
  <c r="I10" i="1"/>
  <c r="AG9" i="1"/>
  <c r="Y9" i="1"/>
  <c r="Q9" i="1"/>
  <c r="I9" i="1"/>
  <c r="AG8" i="1"/>
  <c r="Y8" i="1"/>
  <c r="Q8" i="1"/>
  <c r="I8" i="1"/>
  <c r="AG7" i="1"/>
  <c r="Y7" i="1"/>
  <c r="Q7" i="1"/>
  <c r="I7" i="1"/>
  <c r="J141" i="6" l="1"/>
  <c r="J95" i="8"/>
  <c r="H128" i="2"/>
  <c r="I132" i="2" s="1"/>
  <c r="H122" i="4"/>
  <c r="I126" i="4"/>
  <c r="I95" i="8"/>
</calcChain>
</file>

<file path=xl/sharedStrings.xml><?xml version="1.0" encoding="utf-8"?>
<sst xmlns="http://schemas.openxmlformats.org/spreadsheetml/2006/main" count="600" uniqueCount="167">
  <si>
    <t>Phosphoric Acid Production and Deliveries in Major Producing Countries</t>
  </si>
  <si>
    <t>PIT/2015/1Q/P/7</t>
  </si>
  <si>
    <t>January - March 2015</t>
  </si>
  <si>
    <t>('000 metric tonnes P2O5)</t>
  </si>
  <si>
    <t>PRODUCTION</t>
  </si>
  <si>
    <t>TOTAL DELIVERIES</t>
  </si>
  <si>
    <t>HOME DELIVERIES</t>
  </si>
  <si>
    <t>EXPORTS</t>
  </si>
  <si>
    <t>1Q 2015</t>
  </si>
  <si>
    <t>%</t>
  </si>
  <si>
    <t>Africa, West Asia &amp; USA</t>
  </si>
  <si>
    <t>Brazil</t>
  </si>
  <si>
    <t>China</t>
  </si>
  <si>
    <t>f</t>
  </si>
  <si>
    <t>c</t>
  </si>
  <si>
    <t>Others</t>
  </si>
  <si>
    <t>Total (not entire world)</t>
  </si>
  <si>
    <t xml:space="preserve">Phosphoric Acid Exports by Destination </t>
  </si>
  <si>
    <t>Exporting</t>
  </si>
  <si>
    <t>countries</t>
  </si>
  <si>
    <t>TOTAL</t>
  </si>
  <si>
    <t>Importing</t>
  </si>
  <si>
    <t>Countries</t>
  </si>
  <si>
    <t>West Europe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</si>
  <si>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</si>
  <si>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</si>
  <si>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</si>
  <si>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</si>
  <si>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</si>
  <si>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</si>
  <si>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</si>
  <si>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</si>
  <si>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</si>
  <si>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</si>
  <si>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</si>
  <si>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</si>
  <si>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</si>
  <si>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Various</t>
  </si>
  <si>
    <t>Subtotal</t>
  </si>
  <si>
    <t>Central Europe</t>
  </si>
  <si>
    <t>Bulgaria</t>
  </si>
  <si>
    <t>Croatia</t>
  </si>
  <si>
    <t>Poland</t>
  </si>
  <si>
    <t>Romania</t>
  </si>
  <si>
    <t>Serbia</t>
  </si>
  <si>
    <t>Slovenia</t>
  </si>
  <si>
    <t>E. Europe &amp; C. Asia</t>
  </si>
  <si>
    <t>Kazakhstan</t>
  </si>
  <si>
    <t>Lithuania</t>
  </si>
  <si>
    <t>Russia</t>
  </si>
  <si>
    <t>Ukraine</t>
  </si>
  <si>
    <t>North America</t>
  </si>
  <si>
    <t>Canada</t>
  </si>
  <si>
    <t>USA</t>
  </si>
  <si>
    <t>Latin America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</si>
  <si>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</si>
  <si>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</si>
  <si>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</si>
  <si>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</si>
  <si>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</si>
  <si>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</si>
  <si>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</si>
  <si>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</si>
  <si>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</si>
  <si>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Mexico</t>
  </si>
  <si>
    <t>Nicaragua</t>
  </si>
  <si>
    <t>Panama</t>
  </si>
  <si>
    <t>Paraguay</t>
  </si>
  <si>
    <t>Peru</t>
  </si>
  <si>
    <t>Puerto Rico</t>
  </si>
  <si>
    <t>Trinidad and Tobago</t>
  </si>
  <si>
    <t>Venezuela</t>
  </si>
  <si>
    <t>Africa</t>
  </si>
  <si>
    <t>Algeria</t>
  </si>
  <si>
    <t>Cote d'Ivoire</t>
  </si>
  <si>
    <t>Egypt</t>
  </si>
  <si>
    <t>Ghana</t>
  </si>
  <si>
    <t>Kenya</t>
  </si>
  <si>
    <t>Madagascar</t>
  </si>
  <si>
    <t>Nigeria</t>
  </si>
  <si>
    <t>South Africa</t>
  </si>
  <si>
    <t>Sudan</t>
  </si>
  <si>
    <t>Tanzania</t>
  </si>
  <si>
    <t>Tunisia</t>
  </si>
  <si>
    <t>West Asia</t>
  </si>
  <si>
    <t>Abu Dhabi, UAE</t>
  </si>
  <si>
    <t>Iran</t>
  </si>
  <si>
    <t>Israel</t>
  </si>
  <si>
    <t>Jordan</t>
  </si>
  <si>
    <t>Kuwait</t>
  </si>
  <si>
    <t>Saudi Arabia</t>
  </si>
  <si>
    <t>Syria</t>
  </si>
  <si>
    <t>Turkey</t>
  </si>
  <si>
    <t>South Asia</t>
  </si>
  <si>
    <t>Bangladesh</t>
  </si>
  <si>
    <t>India</t>
  </si>
  <si>
    <t>Pakistan</t>
  </si>
  <si>
    <t>East Asia</t>
  </si>
  <si>
    <t>Indonesia</t>
  </si>
  <si>
    <t>Japan</t>
  </si>
  <si>
    <t>Korea Rep.</t>
  </si>
  <si>
    <t>Malaysia</t>
  </si>
  <si>
    <t>Myanmar</t>
  </si>
  <si>
    <t>Philippines</t>
  </si>
  <si>
    <t>Singapore</t>
  </si>
  <si>
    <t>Taiwan, China</t>
  </si>
  <si>
    <t>Thailand</t>
  </si>
  <si>
    <t>Vietnam</t>
  </si>
  <si>
    <t>Oceania</t>
  </si>
  <si>
    <t>Australia</t>
  </si>
  <si>
    <t>New Zealand</t>
  </si>
  <si>
    <t>WORLD TOTAL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</si>
  <si>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</si>
  <si>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</si>
  <si>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</si>
  <si>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</si>
  <si>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</si>
  <si>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</si>
  <si>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</si>
  <si>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MAP Production and Deliveries in Major Producing Countries</t>
  </si>
  <si>
    <t xml:space="preserve">MAP Exports by Destination </t>
  </si>
  <si>
    <t>Austria</t>
  </si>
  <si>
    <t>Greece</t>
  </si>
  <si>
    <t>Czech. Rep.</t>
  </si>
  <si>
    <t>Hungary</t>
  </si>
  <si>
    <t>Slovakia</t>
  </si>
  <si>
    <t>Azerbaijan</t>
  </si>
  <si>
    <t>Belarus</t>
  </si>
  <si>
    <t>Estonia</t>
  </si>
  <si>
    <t>Georgia</t>
  </si>
  <si>
    <t>Latvia</t>
  </si>
  <si>
    <t>Moldavia</t>
  </si>
  <si>
    <t>Honduras</t>
  </si>
  <si>
    <t>Uruguay</t>
  </si>
  <si>
    <t>Cameroon</t>
  </si>
  <si>
    <t>Congo</t>
  </si>
  <si>
    <t>Ethiopia</t>
  </si>
  <si>
    <t>Mauritius</t>
  </si>
  <si>
    <t>Morocco</t>
  </si>
  <si>
    <t>Mozambique</t>
  </si>
  <si>
    <t>Zimbabwe</t>
  </si>
  <si>
    <t>Oman</t>
  </si>
  <si>
    <t>Korea DPR</t>
  </si>
  <si>
    <t>DAP Production and Deliveries in Major Producing Countries</t>
  </si>
  <si>
    <t xml:space="preserve">DAP Exports by Destination </t>
  </si>
  <si>
    <t>USA,  Africa &amp; West Asia</t>
  </si>
  <si>
    <t>Ireland</t>
  </si>
  <si>
    <t>Luxemburg</t>
  </si>
  <si>
    <t>Albania</t>
  </si>
  <si>
    <t>Belize</t>
  </si>
  <si>
    <t>Guadeloupe</t>
  </si>
  <si>
    <t>Jamaica</t>
  </si>
  <si>
    <t>Martinique</t>
  </si>
  <si>
    <t>Libya</t>
  </si>
  <si>
    <t>Mauritania</t>
  </si>
  <si>
    <t>Senegal</t>
  </si>
  <si>
    <t>Togo</t>
  </si>
  <si>
    <t>Iraq</t>
  </si>
  <si>
    <t>Lebanon</t>
  </si>
  <si>
    <t>Qatar</t>
  </si>
  <si>
    <t>Nepal</t>
  </si>
  <si>
    <t>Sri Lanka</t>
  </si>
  <si>
    <t>Hong-Kong</t>
  </si>
  <si>
    <t>TSP Production and Deliveries in Major Producing Countries</t>
  </si>
  <si>
    <t>n</t>
  </si>
  <si>
    <t xml:space="preserve">TSP Exports by Destination </t>
  </si>
  <si>
    <t>Djibouti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</si>
</sst>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1"/>
      <color rgb="FF000000"/>
      <name val="Calibri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b/>
      <i/>
      <sz val="14"/>
      <color rgb="FF000000"/>
      <name val="Arial"/>
      <family val="2"/>
    </font>
    <font>
      <sz val="18"/>
      <color rgb="FFFF0000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55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2" fillId="3" borderId="0" xfId="0" applyFont="1" applyFill="1" applyAlignment="1" applyProtection="1">
      <alignment horizontal="center"/>
    </xf>
    <xf numFmtId="0" fontId="13" fillId="3" borderId="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2" borderId="0" xfId="0" applyFont="1" applyFill="1" applyAlignment="1" applyProtection="1">
      <alignment horizontal="left" vertical="top"/>
    </xf>
    <xf numFmtId="0" fontId="13" fillId="2" borderId="16" xfId="0" applyFont="1" applyFill="1" applyBorder="1" applyAlignment="1" applyProtection="1">
      <alignment horizontal="left" vertical="top"/>
    </xf>
    <xf numFmtId="0" fontId="13" fillId="3" borderId="12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right" vertical="center" indent="1"/>
    </xf>
    <xf numFmtId="9" fontId="14" fillId="3" borderId="19" xfId="1" applyFont="1" applyFill="1" applyBorder="1" applyAlignment="1" applyProtection="1">
      <alignment horizontal="right" vertical="center" indent="1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5" fillId="2" borderId="20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A23" sqref="A23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2" customWidth="1"/>
    <col min="5" max="5" width="7.5703125" customWidth="1"/>
    <col min="6" max="6" width="2" customWidth="1"/>
    <col min="7" max="7" width="7.5703125" customWidth="1"/>
    <col min="8" max="8" width="2" customWidth="1"/>
    <col min="9" max="9" width="8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710937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.28515625" customWidth="1"/>
    <col min="33" max="33" width="8.7109375" customWidth="1"/>
  </cols>
  <sheetData>
    <row r="1" spans="1:33" ht="23.25" x14ac:dyDescent="0.25">
      <c r="A1" s="233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1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1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1"/>
    </row>
    <row r="5" spans="1:33" ht="18.75" x14ac:dyDescent="0.25">
      <c r="A5" s="2"/>
      <c r="B5" s="2"/>
      <c r="C5" s="236" t="s">
        <v>4</v>
      </c>
      <c r="D5" s="234"/>
      <c r="E5" s="234"/>
      <c r="F5" s="234"/>
      <c r="G5" s="234"/>
      <c r="H5" s="234"/>
      <c r="I5" s="234"/>
      <c r="J5" s="2"/>
      <c r="K5" s="236" t="s">
        <v>5</v>
      </c>
      <c r="L5" s="234"/>
      <c r="M5" s="234"/>
      <c r="N5" s="234"/>
      <c r="O5" s="234"/>
      <c r="P5" s="234"/>
      <c r="Q5" s="234"/>
      <c r="R5" s="2"/>
      <c r="S5" s="236" t="s">
        <v>6</v>
      </c>
      <c r="T5" s="234"/>
      <c r="U5" s="234"/>
      <c r="V5" s="234"/>
      <c r="W5" s="234"/>
      <c r="X5" s="234"/>
      <c r="Y5" s="234"/>
      <c r="Z5" s="2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3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4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4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4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4" t="s">
        <v>9</v>
      </c>
    </row>
    <row r="7" spans="1:33" x14ac:dyDescent="0.25">
      <c r="A7" s="5" t="s">
        <v>10</v>
      </c>
      <c r="B7" s="6"/>
      <c r="C7" s="7">
        <v>3799.6640000000002</v>
      </c>
      <c r="D7" s="8"/>
      <c r="E7" s="7">
        <v>3829.2159999999999</v>
      </c>
      <c r="F7" s="8"/>
      <c r="G7" s="9">
        <v>3728.0059999999999</v>
      </c>
      <c r="H7" s="8"/>
      <c r="I7" s="10">
        <f>IF(OR(E7=0,E7="-"),"-",IF(G7="-",(0-E7)/E7,(G7-E7)/E7))</f>
        <v>-2.6430997885729099E-2</v>
      </c>
      <c r="K7" s="7">
        <v>3799.6640000000002</v>
      </c>
      <c r="L7" s="8"/>
      <c r="M7" s="7">
        <v>3829.2159999999999</v>
      </c>
      <c r="N7" s="8"/>
      <c r="O7" s="9">
        <v>3728.0059999999999</v>
      </c>
      <c r="P7" s="8"/>
      <c r="Q7" s="10">
        <f>IF(OR(M7=0,M7="-"),"-",IF(O7="-",(0-M7)/M7,(O7-M7)/M7))</f>
        <v>-2.6430997885729099E-2</v>
      </c>
      <c r="S7" s="7">
        <v>3092.4459999999999</v>
      </c>
      <c r="T7" s="8"/>
      <c r="U7" s="7">
        <v>3090.2750000000001</v>
      </c>
      <c r="V7" s="8"/>
      <c r="W7" s="9">
        <v>3003.4250000000002</v>
      </c>
      <c r="X7" s="8"/>
      <c r="Y7" s="10">
        <f>IF(OR(U7=0,U7="-"),"-",IF(W7="-",(0-U7)/U7,(W7-U7)/U7))</f>
        <v>-2.8104294925208891E-2</v>
      </c>
      <c r="AA7" s="7">
        <v>707.21799999999996</v>
      </c>
      <c r="AB7" s="8"/>
      <c r="AC7" s="7">
        <v>738.94100000000003</v>
      </c>
      <c r="AD7" s="8"/>
      <c r="AE7" s="9">
        <v>724.58100000000002</v>
      </c>
      <c r="AF7" s="8"/>
      <c r="AG7" s="10">
        <f>IF(OR(AC7=0,AC7="-"),"-",IF(AE7="-",(0-AC7)/AC7,(AE7-AC7)/AC7))</f>
        <v>-1.9433215913043141E-2</v>
      </c>
    </row>
    <row r="8" spans="1:33" x14ac:dyDescent="0.25">
      <c r="A8" s="11" t="s">
        <v>11</v>
      </c>
      <c r="B8" s="12"/>
      <c r="C8" s="13">
        <v>322.8</v>
      </c>
      <c r="D8" s="14"/>
      <c r="E8" s="13">
        <v>266.89999999999998</v>
      </c>
      <c r="F8" s="14"/>
      <c r="G8" s="15">
        <v>310.3</v>
      </c>
      <c r="H8" s="14"/>
      <c r="I8" s="16">
        <f>IF(OR(E8=0,E8="-"),"-",IF(G8="-",(0-E8)/E8,(G8-E8)/E8))</f>
        <v>0.16260771824653442</v>
      </c>
      <c r="K8" s="13">
        <v>322.8</v>
      </c>
      <c r="L8" s="14"/>
      <c r="M8" s="13">
        <v>266.89999999999998</v>
      </c>
      <c r="N8" s="14"/>
      <c r="O8" s="15">
        <v>310.3</v>
      </c>
      <c r="P8" s="14"/>
      <c r="Q8" s="16">
        <f>IF(OR(M8=0,M8="-"),"-",IF(O8="-",(0-M8)/M8,(O8-M8)/M8))</f>
        <v>0.16260771824653442</v>
      </c>
      <c r="S8" s="13">
        <v>322.8</v>
      </c>
      <c r="T8" s="14"/>
      <c r="U8" s="13">
        <v>266.89999999999998</v>
      </c>
      <c r="V8" s="14"/>
      <c r="W8" s="15">
        <v>310.3</v>
      </c>
      <c r="X8" s="14"/>
      <c r="Y8" s="16">
        <f>IF(OR(U8=0,U8="-"),"-",IF(W8="-",(0-U8)/U8,(W8-U8)/U8))</f>
        <v>0.16260771824653442</v>
      </c>
      <c r="AA8" s="13">
        <v>0</v>
      </c>
      <c r="AB8" s="14"/>
      <c r="AC8" s="13">
        <v>0</v>
      </c>
      <c r="AD8" s="14"/>
      <c r="AE8" s="15">
        <v>0</v>
      </c>
      <c r="AF8" s="14"/>
      <c r="AG8" s="16" t="str">
        <f>IF(OR(AC8=0,AC8="-"),"-",IF(AE8="-",(0-AC8)/AC8,(AE8-AC8)/AC8))</f>
        <v>-</v>
      </c>
    </row>
    <row r="9" spans="1:33" x14ac:dyDescent="0.25">
      <c r="A9" s="17" t="s">
        <v>12</v>
      </c>
      <c r="B9" s="18"/>
      <c r="C9" s="19">
        <v>3280</v>
      </c>
      <c r="D9" s="20" t="s">
        <v>13</v>
      </c>
      <c r="E9" s="19">
        <v>3550.0005000000001</v>
      </c>
      <c r="F9" s="20" t="s">
        <v>13</v>
      </c>
      <c r="G9" s="21">
        <v>4099.9985999999999</v>
      </c>
      <c r="H9" s="20" t="s">
        <v>13</v>
      </c>
      <c r="I9" s="22">
        <f>IF(OR(E9=0,E9="-"),"-",IF(G9="-",(0-E9)/E9,(G9-E9)/E9))</f>
        <v>0.15492902043253226</v>
      </c>
      <c r="K9" s="19">
        <v>3280</v>
      </c>
      <c r="L9" s="20"/>
      <c r="M9" s="19">
        <v>3550.0005000000001</v>
      </c>
      <c r="N9" s="20"/>
      <c r="O9" s="21">
        <v>4099.9985999999999</v>
      </c>
      <c r="P9" s="20"/>
      <c r="Q9" s="22">
        <f>IF(OR(M9=0,M9="-"),"-",IF(O9="-",(0-M9)/M9,(O9-M9)/M9))</f>
        <v>0.15492902043253226</v>
      </c>
      <c r="S9" s="19">
        <v>3211.4383600000001</v>
      </c>
      <c r="T9" s="20"/>
      <c r="U9" s="19">
        <v>3473.3917799999999</v>
      </c>
      <c r="V9" s="20"/>
      <c r="W9" s="21">
        <v>4028.3136</v>
      </c>
      <c r="X9" s="20"/>
      <c r="Y9" s="22">
        <f>IF(OR(U9=0,U9="-"),"-",IF(W9="-",(0-U9)/U9,(W9-U9)/U9))</f>
        <v>0.15976367054107557</v>
      </c>
      <c r="AA9" s="19">
        <v>68.561639999999997</v>
      </c>
      <c r="AB9" s="20" t="s">
        <v>14</v>
      </c>
      <c r="AC9" s="19">
        <v>76.608720000000005</v>
      </c>
      <c r="AD9" s="20" t="s">
        <v>14</v>
      </c>
      <c r="AE9" s="21">
        <v>71.685000000000002</v>
      </c>
      <c r="AF9" s="20" t="s">
        <v>14</v>
      </c>
      <c r="AG9" s="22">
        <f>IF(OR(AC9=0,AC9="-"),"-",IF(AE9="-",(0-AC9)/AC9,(AE9-AC9)/AC9))</f>
        <v>-6.4271012490484142E-2</v>
      </c>
    </row>
    <row r="10" spans="1:33" x14ac:dyDescent="0.25">
      <c r="A10" s="23" t="s">
        <v>15</v>
      </c>
      <c r="B10" s="24"/>
      <c r="C10" s="25">
        <v>1020.505</v>
      </c>
      <c r="D10" s="26"/>
      <c r="E10" s="25">
        <v>1009.176</v>
      </c>
      <c r="F10" s="26"/>
      <c r="G10" s="27">
        <v>1062.2239999999999</v>
      </c>
      <c r="H10" s="26"/>
      <c r="I10" s="28">
        <f>IF(OR(E10=0,E10="-"),"-",IF(G10="-",(0-E10)/E10,(G10-E10)/E10))</f>
        <v>5.2565657526536386E-2</v>
      </c>
      <c r="K10" s="25">
        <v>1020.505</v>
      </c>
      <c r="L10" s="26"/>
      <c r="M10" s="25">
        <v>1009.176</v>
      </c>
      <c r="N10" s="26"/>
      <c r="O10" s="27">
        <v>1062.2239999999999</v>
      </c>
      <c r="P10" s="26"/>
      <c r="Q10" s="28">
        <f>IF(OR(M10=0,M10="-"),"-",IF(O10="-",(0-M10)/M10,(O10-M10)/M10))</f>
        <v>5.2565657526536386E-2</v>
      </c>
      <c r="S10" s="25">
        <v>1007.505</v>
      </c>
      <c r="T10" s="26"/>
      <c r="U10" s="25">
        <v>985.67600000000004</v>
      </c>
      <c r="V10" s="26"/>
      <c r="W10" s="27">
        <v>1054.124</v>
      </c>
      <c r="X10" s="26"/>
      <c r="Y10" s="28">
        <f>IF(OR(U10=0,U10="-"),"-",IF(W10="-",(0-U10)/U10,(W10-U10)/U10))</f>
        <v>6.9442697194615655E-2</v>
      </c>
      <c r="AA10" s="25">
        <v>13</v>
      </c>
      <c r="AB10" s="26"/>
      <c r="AC10" s="25">
        <v>23.5</v>
      </c>
      <c r="AD10" s="26"/>
      <c r="AE10" s="27">
        <v>8.1</v>
      </c>
      <c r="AF10" s="26"/>
      <c r="AG10" s="28">
        <f>IF(OR(AC10=0,AC10="-"),"-",IF(AE10="-",(0-AC10)/AC10,(AE10-AC10)/AC10))</f>
        <v>-0.65531914893617027</v>
      </c>
    </row>
    <row r="12" spans="1:33" ht="18" x14ac:dyDescent="0.25">
      <c r="A12" s="29" t="s">
        <v>16</v>
      </c>
      <c r="B12" s="30"/>
      <c r="C12" s="31">
        <f>C7+C8+C9+C10</f>
        <v>8422.9689999999991</v>
      </c>
      <c r="D12" s="32"/>
      <c r="E12" s="31">
        <f>E7+E8+E9+E10</f>
        <v>8655.2924999999996</v>
      </c>
      <c r="F12" s="32"/>
      <c r="G12" s="33">
        <f>G7+G8+G9+G10</f>
        <v>9200.5285999999996</v>
      </c>
      <c r="H12" s="32"/>
      <c r="I12" s="34">
        <f>IF(E12*1=0,"-",(G12-E12)/E12)</f>
        <v>6.2994531958336486E-2</v>
      </c>
      <c r="K12" s="31">
        <f>K7+K8+K9+K10</f>
        <v>8422.9689999999991</v>
      </c>
      <c r="L12" s="32"/>
      <c r="M12" s="31">
        <f>M7+M8+M9+M10</f>
        <v>8655.2924999999996</v>
      </c>
      <c r="N12" s="32"/>
      <c r="O12" s="33">
        <f>O7+O8+O9+O10</f>
        <v>9200.5285999999996</v>
      </c>
      <c r="P12" s="32"/>
      <c r="Q12" s="34">
        <f>IF(M12*1=0,"-",(O12-M12)/M12)</f>
        <v>6.2994531958336486E-2</v>
      </c>
      <c r="S12" s="31">
        <f>S7+S8+S9+S10</f>
        <v>7634.1893600000003</v>
      </c>
      <c r="T12" s="32"/>
      <c r="U12" s="31">
        <f>U7+U8+U9+U10</f>
        <v>7816.2427800000005</v>
      </c>
      <c r="V12" s="32"/>
      <c r="W12" s="33">
        <f>W7+W8+W9+W10</f>
        <v>8396.1625999999997</v>
      </c>
      <c r="X12" s="32"/>
      <c r="Y12" s="34">
        <f>IF(U12*1=0,"-",(W12-U12)/U12)</f>
        <v>7.4194192314993468E-2</v>
      </c>
      <c r="AA12" s="31">
        <f>AA7+AA8+AA9+AA10</f>
        <v>788.77963999999997</v>
      </c>
      <c r="AB12" s="32"/>
      <c r="AC12" s="31">
        <f>AC7+AC8+AC9+AC10</f>
        <v>839.04971999999998</v>
      </c>
      <c r="AD12" s="32"/>
      <c r="AE12" s="33">
        <f>AE7+AE8+AE9+AE10</f>
        <v>804.3660000000001</v>
      </c>
      <c r="AF12" s="32"/>
      <c r="AG12" s="34">
        <f>IF(AC12*1=0,"-",(AE12-AC12)/AC12)</f>
        <v>-4.1336906709175565E-2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09" workbookViewId="0">
      <selection activeCell="A133" activeCellId="1" sqref="A131:XFD131 A133:XFD13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8.7109375" customWidth="1"/>
    <col min="11" max="12" width="9.140625" customWidth="1"/>
  </cols>
  <sheetData>
    <row r="1" spans="1:12" ht="23.25" x14ac:dyDescent="0.25">
      <c r="A1" s="233" t="s">
        <v>17</v>
      </c>
      <c r="B1" s="234"/>
      <c r="C1" s="234"/>
      <c r="D1" s="234"/>
      <c r="E1" s="234"/>
      <c r="F1" s="234"/>
      <c r="G1" s="234"/>
      <c r="H1" s="234"/>
      <c r="I1" s="234"/>
      <c r="J1" s="35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35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35"/>
    </row>
    <row r="5" spans="1:12" ht="51" customHeight="1" x14ac:dyDescent="0.25">
      <c r="A5" s="36" t="s">
        <v>8</v>
      </c>
      <c r="B5" s="240" t="s">
        <v>18</v>
      </c>
      <c r="C5" s="240" t="s">
        <v>19</v>
      </c>
      <c r="D5" s="241" t="s">
        <v>10</v>
      </c>
      <c r="E5" s="241" t="s">
        <v>11</v>
      </c>
      <c r="F5" s="241" t="s">
        <v>12</v>
      </c>
      <c r="G5" s="241" t="s">
        <v>15</v>
      </c>
      <c r="H5" s="242" t="s">
        <v>20</v>
      </c>
      <c r="I5" s="242" t="s">
        <v>20</v>
      </c>
      <c r="J5" s="242" t="s">
        <v>20</v>
      </c>
    </row>
    <row r="6" spans="1:12" x14ac:dyDescent="0.25">
      <c r="A6" s="38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38" t="s">
        <v>22</v>
      </c>
      <c r="B7" s="234"/>
      <c r="C7" s="234"/>
      <c r="D7" s="234"/>
      <c r="E7" s="234"/>
      <c r="F7" s="234"/>
      <c r="G7" s="234"/>
      <c r="H7" s="37">
        <v>2015</v>
      </c>
      <c r="I7" s="37">
        <v>2014</v>
      </c>
      <c r="J7" s="37">
        <v>2013</v>
      </c>
    </row>
    <row r="8" spans="1:12" ht="15.75" x14ac:dyDescent="0.25">
      <c r="A8" s="39" t="s">
        <v>23</v>
      </c>
      <c r="B8" s="243"/>
      <c r="C8" s="234"/>
      <c r="D8" s="40"/>
      <c r="E8" s="40"/>
      <c r="F8" s="40"/>
      <c r="G8" s="40"/>
      <c r="H8" s="41"/>
      <c r="I8" s="42"/>
      <c r="J8" s="42"/>
    </row>
    <row r="9" spans="1:12" ht="15.75" x14ac:dyDescent="0.25">
      <c r="A9" s="43" t="s">
        <v>24</v>
      </c>
      <c r="B9" s="244"/>
      <c r="C9" s="234"/>
      <c r="D9" s="44">
        <v>18.422000000000001</v>
      </c>
      <c r="E9" s="44">
        <v>0</v>
      </c>
      <c r="F9" s="44">
        <v>7.5600000000000001E-2</v>
      </c>
      <c r="G9" s="44">
        <v>0</v>
      </c>
      <c r="H9" s="45">
        <f t="shared" ref="H9:H22" si="0">SUM(D9,E9,F9,G9)</f>
        <v>18.497600000000002</v>
      </c>
      <c r="I9" s="44">
        <v>21.577359999999999</v>
      </c>
      <c r="J9" s="44">
        <v>22.12114</v>
      </c>
      <c r="K9" s="244"/>
      <c r="L9" s="234"/>
    </row>
    <row r="10" spans="1:12" ht="15.75" x14ac:dyDescent="0.25">
      <c r="A10" s="46" t="s">
        <v>25</v>
      </c>
      <c r="B10" s="245"/>
      <c r="C10" s="234"/>
      <c r="D10" s="47">
        <v>0</v>
      </c>
      <c r="E10" s="47">
        <v>0</v>
      </c>
      <c r="F10" s="47">
        <v>0</v>
      </c>
      <c r="G10" s="47">
        <v>0</v>
      </c>
      <c r="H10" s="48">
        <f t="shared" si="0"/>
        <v>0</v>
      </c>
      <c r="I10" s="47">
        <v>0</v>
      </c>
      <c r="J10" s="47">
        <v>1.404E-2</v>
      </c>
    </row>
    <row r="11" spans="1:12" ht="15.75" x14ac:dyDescent="0.25">
      <c r="A11" s="43" t="s">
        <v>26</v>
      </c>
      <c r="B11" s="244"/>
      <c r="C11" s="234"/>
      <c r="D11" s="44">
        <v>0</v>
      </c>
      <c r="E11" s="44">
        <v>0</v>
      </c>
      <c r="F11" s="44">
        <v>5.9400000000000001E-2</v>
      </c>
      <c r="G11" s="44">
        <v>0</v>
      </c>
      <c r="H11" s="45">
        <f t="shared" si="0"/>
        <v>5.9400000000000001E-2</v>
      </c>
      <c r="I11" s="44">
        <v>7.3440000000000005E-2</v>
      </c>
      <c r="J11" s="44">
        <v>7.3440000000000005E-2</v>
      </c>
    </row>
    <row r="12" spans="1:12" ht="15.75" x14ac:dyDescent="0.25">
      <c r="A12" s="46" t="s">
        <v>27</v>
      </c>
      <c r="B12" s="245"/>
      <c r="C12" s="234"/>
      <c r="D12" s="47">
        <v>39.500999999999998</v>
      </c>
      <c r="E12" s="47">
        <v>0</v>
      </c>
      <c r="F12" s="47">
        <v>0</v>
      </c>
      <c r="G12" s="47">
        <v>0</v>
      </c>
      <c r="H12" s="48">
        <f t="shared" si="0"/>
        <v>39.500999999999998</v>
      </c>
      <c r="I12" s="47">
        <v>50.14</v>
      </c>
      <c r="J12" s="47">
        <v>48.052880000000002</v>
      </c>
    </row>
    <row r="13" spans="1:12" ht="15.75" x14ac:dyDescent="0.25">
      <c r="A13" s="43" t="s">
        <v>28</v>
      </c>
      <c r="B13" s="244"/>
      <c r="C13" s="234"/>
      <c r="D13" s="44">
        <v>0</v>
      </c>
      <c r="E13" s="44">
        <v>0</v>
      </c>
      <c r="F13" s="44">
        <v>4.8599999999999997E-2</v>
      </c>
      <c r="G13" s="44">
        <v>0</v>
      </c>
      <c r="H13" s="45">
        <f t="shared" si="0"/>
        <v>4.8599999999999997E-2</v>
      </c>
      <c r="I13" s="44">
        <v>0</v>
      </c>
      <c r="J13" s="44">
        <v>7.7759999999999996E-2</v>
      </c>
    </row>
    <row r="14" spans="1:12" ht="15.75" x14ac:dyDescent="0.25">
      <c r="A14" s="46" t="s">
        <v>29</v>
      </c>
      <c r="B14" s="245"/>
      <c r="C14" s="234"/>
      <c r="D14" s="47">
        <v>8.86</v>
      </c>
      <c r="E14" s="47">
        <v>0</v>
      </c>
      <c r="F14" s="47">
        <v>0.1512</v>
      </c>
      <c r="G14" s="47">
        <v>0</v>
      </c>
      <c r="H14" s="48">
        <f t="shared" si="0"/>
        <v>9.0111999999999988</v>
      </c>
      <c r="I14" s="47">
        <v>7.4430800000000001</v>
      </c>
      <c r="J14" s="47">
        <v>7.50488</v>
      </c>
    </row>
    <row r="15" spans="1:12" ht="15.75" x14ac:dyDescent="0.25">
      <c r="A15" s="43" t="s">
        <v>30</v>
      </c>
      <c r="B15" s="244"/>
      <c r="C15" s="234"/>
      <c r="D15" s="44">
        <v>37.061</v>
      </c>
      <c r="E15" s="44">
        <v>0</v>
      </c>
      <c r="F15" s="44">
        <v>0.45900000000000002</v>
      </c>
      <c r="G15" s="44">
        <v>0</v>
      </c>
      <c r="H15" s="45">
        <f t="shared" si="0"/>
        <v>37.520000000000003</v>
      </c>
      <c r="I15" s="44">
        <v>30.178439999999998</v>
      </c>
      <c r="J15" s="44">
        <v>26.659420000000001</v>
      </c>
    </row>
    <row r="16" spans="1:12" ht="15.75" x14ac:dyDescent="0.25">
      <c r="A16" s="46" t="s">
        <v>31</v>
      </c>
      <c r="B16" s="245"/>
      <c r="C16" s="234"/>
      <c r="D16" s="47">
        <v>4.4089999999999998</v>
      </c>
      <c r="E16" s="47">
        <v>0</v>
      </c>
      <c r="F16" s="47">
        <v>5.3999999999999999E-2</v>
      </c>
      <c r="G16" s="47">
        <v>0</v>
      </c>
      <c r="H16" s="48">
        <f t="shared" si="0"/>
        <v>4.4630000000000001</v>
      </c>
      <c r="I16" s="47">
        <v>0</v>
      </c>
      <c r="J16" s="47">
        <v>4.1275399999999998</v>
      </c>
    </row>
    <row r="17" spans="1:12" ht="15.75" x14ac:dyDescent="0.25">
      <c r="A17" s="43" t="s">
        <v>32</v>
      </c>
      <c r="B17" s="244"/>
      <c r="C17" s="234"/>
      <c r="D17" s="44">
        <v>5.84</v>
      </c>
      <c r="E17" s="44">
        <v>0</v>
      </c>
      <c r="F17" s="44">
        <v>7.0199999999999999E-2</v>
      </c>
      <c r="G17" s="44">
        <v>0</v>
      </c>
      <c r="H17" s="45">
        <f t="shared" si="0"/>
        <v>5.9101999999999997</v>
      </c>
      <c r="I17" s="44">
        <v>4.2119999999999997</v>
      </c>
      <c r="J17" s="44">
        <v>2.0369999999999999</v>
      </c>
    </row>
    <row r="18" spans="1:12" ht="15.75" x14ac:dyDescent="0.25">
      <c r="A18" s="46" t="s">
        <v>33</v>
      </c>
      <c r="B18" s="245"/>
      <c r="C18" s="234"/>
      <c r="D18" s="47">
        <v>19.756</v>
      </c>
      <c r="E18" s="47">
        <v>0</v>
      </c>
      <c r="F18" s="47">
        <v>1.35</v>
      </c>
      <c r="G18" s="47">
        <v>0</v>
      </c>
      <c r="H18" s="48">
        <f t="shared" si="0"/>
        <v>21.106000000000002</v>
      </c>
      <c r="I18" s="47">
        <v>18.518139999999999</v>
      </c>
      <c r="J18" s="47">
        <v>43.57038</v>
      </c>
    </row>
    <row r="19" spans="1:12" ht="15.75" x14ac:dyDescent="0.25">
      <c r="A19" s="43" t="s">
        <v>34</v>
      </c>
      <c r="B19" s="244"/>
      <c r="C19" s="234"/>
      <c r="D19" s="44">
        <v>6.5730000000000004</v>
      </c>
      <c r="E19" s="44">
        <v>0</v>
      </c>
      <c r="F19" s="44">
        <v>0</v>
      </c>
      <c r="G19" s="44">
        <v>0</v>
      </c>
      <c r="H19" s="45">
        <f t="shared" si="0"/>
        <v>6.5730000000000004</v>
      </c>
      <c r="I19" s="44">
        <v>0</v>
      </c>
      <c r="J19" s="44">
        <v>8.9</v>
      </c>
    </row>
    <row r="20" spans="1:12" ht="15.75" x14ac:dyDescent="0.25">
      <c r="A20" s="46" t="s">
        <v>35</v>
      </c>
      <c r="B20" s="245"/>
      <c r="C20" s="234"/>
      <c r="D20" s="47">
        <v>4.9829999999999997</v>
      </c>
      <c r="E20" s="47">
        <v>0</v>
      </c>
      <c r="F20" s="47">
        <v>0</v>
      </c>
      <c r="G20" s="47">
        <v>0</v>
      </c>
      <c r="H20" s="48">
        <f t="shared" si="0"/>
        <v>4.9829999999999997</v>
      </c>
      <c r="I20" s="47">
        <v>0</v>
      </c>
      <c r="J20" s="47">
        <v>0</v>
      </c>
    </row>
    <row r="21" spans="1:12" ht="15.75" x14ac:dyDescent="0.25">
      <c r="A21" s="43" t="s">
        <v>36</v>
      </c>
      <c r="B21" s="244"/>
      <c r="C21" s="234"/>
      <c r="D21" s="44">
        <v>4.5439999999999996</v>
      </c>
      <c r="E21" s="44">
        <v>0</v>
      </c>
      <c r="F21" s="44">
        <v>6.5556000000000001</v>
      </c>
      <c r="G21" s="44">
        <v>0</v>
      </c>
      <c r="H21" s="45">
        <f t="shared" si="0"/>
        <v>11.099599999999999</v>
      </c>
      <c r="I21" s="44">
        <v>6.1732800000000001</v>
      </c>
      <c r="J21" s="44">
        <v>9.6108200000000004</v>
      </c>
    </row>
    <row r="22" spans="1:12" ht="15.75" x14ac:dyDescent="0.25">
      <c r="A22" s="46" t="s">
        <v>37</v>
      </c>
      <c r="B22" s="245"/>
      <c r="C22" s="234"/>
      <c r="D22" s="47">
        <v>0</v>
      </c>
      <c r="E22" s="47">
        <v>0</v>
      </c>
      <c r="F22" s="47">
        <v>0</v>
      </c>
      <c r="G22" s="47">
        <v>8.1</v>
      </c>
      <c r="H22" s="48">
        <f t="shared" si="0"/>
        <v>8.1</v>
      </c>
      <c r="I22" s="47">
        <v>23.5</v>
      </c>
      <c r="J22" s="47">
        <v>0.10044</v>
      </c>
    </row>
    <row r="23" spans="1:12" ht="15.75" x14ac:dyDescent="0.25">
      <c r="A23" s="49" t="s">
        <v>38</v>
      </c>
      <c r="B23" s="246"/>
      <c r="C23" s="234"/>
      <c r="D23" s="50">
        <f t="shared" ref="D23:J23" si="1">SUM(D9,D10,D11,D12,D13,D14,D15,D16,D17,D18,D19,D20,D21,D22)</f>
        <v>149.94900000000001</v>
      </c>
      <c r="E23" s="50">
        <f t="shared" si="1"/>
        <v>0</v>
      </c>
      <c r="F23" s="50">
        <f t="shared" si="1"/>
        <v>8.8236000000000008</v>
      </c>
      <c r="G23" s="50">
        <f t="shared" si="1"/>
        <v>8.1</v>
      </c>
      <c r="H23" s="51">
        <f t="shared" si="1"/>
        <v>166.87260000000001</v>
      </c>
      <c r="I23" s="47">
        <f t="shared" si="1"/>
        <v>161.81574000000001</v>
      </c>
      <c r="J23" s="47">
        <f t="shared" si="1"/>
        <v>172.84974</v>
      </c>
    </row>
    <row r="25" spans="1:12" ht="15.75" x14ac:dyDescent="0.25">
      <c r="A25" s="39" t="s">
        <v>39</v>
      </c>
      <c r="B25" s="243"/>
      <c r="C25" s="234"/>
      <c r="D25" s="40"/>
      <c r="E25" s="40"/>
      <c r="F25" s="40"/>
      <c r="G25" s="40"/>
      <c r="H25" s="41"/>
      <c r="I25" s="42"/>
      <c r="J25" s="42"/>
    </row>
    <row r="26" spans="1:12" ht="15.75" x14ac:dyDescent="0.25">
      <c r="A26" s="43" t="s">
        <v>40</v>
      </c>
      <c r="B26" s="244"/>
      <c r="C26" s="234"/>
      <c r="D26" s="44">
        <v>2.2530000000000001</v>
      </c>
      <c r="E26" s="44">
        <v>0</v>
      </c>
      <c r="F26" s="44">
        <v>5.3999999999999999E-2</v>
      </c>
      <c r="G26" s="44">
        <v>0</v>
      </c>
      <c r="H26" s="45">
        <f t="shared" ref="H26:H31" si="2">SUM(D26,E26,F26,G26)</f>
        <v>2.3069999999999999</v>
      </c>
      <c r="I26" s="44">
        <v>1.2880400000000001</v>
      </c>
      <c r="J26" s="44">
        <v>0.10421999999999999</v>
      </c>
      <c r="K26" s="244"/>
      <c r="L26" s="234"/>
    </row>
    <row r="27" spans="1:12" ht="15.75" x14ac:dyDescent="0.25">
      <c r="A27" s="46" t="s">
        <v>41</v>
      </c>
      <c r="B27" s="245"/>
      <c r="C27" s="234"/>
      <c r="D27" s="47">
        <v>0</v>
      </c>
      <c r="E27" s="47">
        <v>0</v>
      </c>
      <c r="F27" s="47">
        <v>0</v>
      </c>
      <c r="G27" s="47">
        <v>0</v>
      </c>
      <c r="H27" s="48">
        <f t="shared" si="2"/>
        <v>0</v>
      </c>
      <c r="I27" s="47">
        <v>0</v>
      </c>
      <c r="J27" s="47">
        <v>2.5919999999999999E-2</v>
      </c>
    </row>
    <row r="28" spans="1:12" ht="15.75" x14ac:dyDescent="0.25">
      <c r="A28" s="43" t="s">
        <v>42</v>
      </c>
      <c r="B28" s="244"/>
      <c r="C28" s="234"/>
      <c r="D28" s="44">
        <v>4.3129999999999997</v>
      </c>
      <c r="E28" s="44">
        <v>0</v>
      </c>
      <c r="F28" s="44">
        <v>5.3999999999999999E-2</v>
      </c>
      <c r="G28" s="44">
        <v>0</v>
      </c>
      <c r="H28" s="45">
        <f t="shared" si="2"/>
        <v>4.367</v>
      </c>
      <c r="I28" s="44">
        <v>4.9260000000000002</v>
      </c>
      <c r="J28" s="44">
        <v>6.2640000000000001E-2</v>
      </c>
    </row>
    <row r="29" spans="1:12" ht="15.75" x14ac:dyDescent="0.25">
      <c r="A29" s="46" t="s">
        <v>43</v>
      </c>
      <c r="B29" s="245"/>
      <c r="C29" s="234"/>
      <c r="D29" s="47">
        <v>0</v>
      </c>
      <c r="E29" s="47">
        <v>0</v>
      </c>
      <c r="F29" s="47">
        <v>6.4799999999999996E-2</v>
      </c>
      <c r="G29" s="47">
        <v>0</v>
      </c>
      <c r="H29" s="48">
        <f t="shared" si="2"/>
        <v>6.4799999999999996E-2</v>
      </c>
      <c r="I29" s="47">
        <v>6.4259999999999998E-2</v>
      </c>
      <c r="J29" s="47">
        <v>6.5339999999999995E-2</v>
      </c>
    </row>
    <row r="30" spans="1:12" ht="15.75" x14ac:dyDescent="0.25">
      <c r="A30" s="43" t="s">
        <v>44</v>
      </c>
      <c r="B30" s="244"/>
      <c r="C30" s="234"/>
      <c r="D30" s="44">
        <v>0</v>
      </c>
      <c r="E30" s="44">
        <v>0</v>
      </c>
      <c r="F30" s="44">
        <v>0</v>
      </c>
      <c r="G30" s="44">
        <v>0</v>
      </c>
      <c r="H30" s="45">
        <f t="shared" si="2"/>
        <v>0</v>
      </c>
      <c r="I30" s="44">
        <v>5.1299999999999998E-2</v>
      </c>
      <c r="J30" s="44">
        <v>5.1299999999999998E-2</v>
      </c>
    </row>
    <row r="31" spans="1:12" ht="15.75" x14ac:dyDescent="0.25">
      <c r="A31" s="46" t="s">
        <v>45</v>
      </c>
      <c r="B31" s="245"/>
      <c r="C31" s="234"/>
      <c r="D31" s="47">
        <v>0</v>
      </c>
      <c r="E31" s="47">
        <v>0</v>
      </c>
      <c r="F31" s="47">
        <v>0</v>
      </c>
      <c r="G31" s="47">
        <v>0</v>
      </c>
      <c r="H31" s="48">
        <f t="shared" si="2"/>
        <v>0</v>
      </c>
      <c r="I31" s="47">
        <v>0</v>
      </c>
      <c r="J31" s="47">
        <v>1.8960399999999999</v>
      </c>
    </row>
    <row r="32" spans="1:12" ht="15.75" x14ac:dyDescent="0.25">
      <c r="A32" s="49" t="s">
        <v>38</v>
      </c>
      <c r="B32" s="246"/>
      <c r="C32" s="234"/>
      <c r="D32" s="50">
        <f t="shared" ref="D32:J32" si="3">SUM(D26,D27,D28,D29,D30,D31)</f>
        <v>6.5659999999999998</v>
      </c>
      <c r="E32" s="50">
        <f t="shared" si="3"/>
        <v>0</v>
      </c>
      <c r="F32" s="50">
        <f t="shared" si="3"/>
        <v>0.17280000000000001</v>
      </c>
      <c r="G32" s="50">
        <f t="shared" si="3"/>
        <v>0</v>
      </c>
      <c r="H32" s="51">
        <f t="shared" si="3"/>
        <v>6.7387999999999995</v>
      </c>
      <c r="I32" s="47">
        <f t="shared" si="3"/>
        <v>6.329600000000001</v>
      </c>
      <c r="J32" s="47">
        <f t="shared" si="3"/>
        <v>2.20546</v>
      </c>
    </row>
    <row r="34" spans="1:12" ht="15.75" x14ac:dyDescent="0.25">
      <c r="A34" s="39" t="s">
        <v>46</v>
      </c>
      <c r="B34" s="243"/>
      <c r="C34" s="234"/>
      <c r="D34" s="40"/>
      <c r="E34" s="40"/>
      <c r="F34" s="40"/>
      <c r="G34" s="40"/>
      <c r="H34" s="41"/>
      <c r="I34" s="42"/>
      <c r="J34" s="42"/>
    </row>
    <row r="35" spans="1:12" ht="15.75" x14ac:dyDescent="0.25">
      <c r="A35" s="43" t="s">
        <v>47</v>
      </c>
      <c r="B35" s="244"/>
      <c r="C35" s="234"/>
      <c r="D35" s="44">
        <v>0</v>
      </c>
      <c r="E35" s="44">
        <v>0</v>
      </c>
      <c r="F35" s="44">
        <v>4.8599999999999997E-2</v>
      </c>
      <c r="G35" s="44">
        <v>0</v>
      </c>
      <c r="H35" s="45">
        <f>SUM(D35,E35,F35,G35)</f>
        <v>4.8599999999999997E-2</v>
      </c>
      <c r="I35" s="44">
        <v>0</v>
      </c>
      <c r="J35" s="44">
        <v>4.2119999999999998E-2</v>
      </c>
      <c r="K35" s="244"/>
      <c r="L35" s="234"/>
    </row>
    <row r="36" spans="1:12" ht="15.75" x14ac:dyDescent="0.25">
      <c r="A36" s="46" t="s">
        <v>48</v>
      </c>
      <c r="B36" s="245"/>
      <c r="C36" s="234"/>
      <c r="D36" s="47">
        <v>0</v>
      </c>
      <c r="E36" s="47">
        <v>0</v>
      </c>
      <c r="F36" s="47">
        <v>4.3200000000000002E-2</v>
      </c>
      <c r="G36" s="47">
        <v>0</v>
      </c>
      <c r="H36" s="48">
        <f>SUM(D36,E36,F36,G36)</f>
        <v>4.3200000000000002E-2</v>
      </c>
      <c r="I36" s="47">
        <v>6.8040000000000003E-2</v>
      </c>
      <c r="J36" s="47">
        <v>5.0220000000000001E-2</v>
      </c>
    </row>
    <row r="37" spans="1:12" ht="15.75" x14ac:dyDescent="0.25">
      <c r="A37" s="43" t="s">
        <v>49</v>
      </c>
      <c r="B37" s="244"/>
      <c r="C37" s="234"/>
      <c r="D37" s="44">
        <v>0</v>
      </c>
      <c r="E37" s="44">
        <v>0</v>
      </c>
      <c r="F37" s="44">
        <v>0.1512</v>
      </c>
      <c r="G37" s="44">
        <v>0</v>
      </c>
      <c r="H37" s="45">
        <f>SUM(D37,E37,F37,G37)</f>
        <v>0.1512</v>
      </c>
      <c r="I37" s="44">
        <v>1.23228</v>
      </c>
      <c r="J37" s="44">
        <v>0.57294</v>
      </c>
    </row>
    <row r="38" spans="1:12" ht="15.75" x14ac:dyDescent="0.25">
      <c r="A38" s="46" t="s">
        <v>50</v>
      </c>
      <c r="B38" s="245"/>
      <c r="C38" s="234"/>
      <c r="D38" s="47">
        <v>0</v>
      </c>
      <c r="E38" s="47">
        <v>0</v>
      </c>
      <c r="F38" s="47">
        <v>0.216</v>
      </c>
      <c r="G38" s="47">
        <v>0</v>
      </c>
      <c r="H38" s="48">
        <f>SUM(D38,E38,F38,G38)</f>
        <v>0.216</v>
      </c>
      <c r="I38" s="47">
        <v>0</v>
      </c>
      <c r="J38" s="47">
        <v>0.25866</v>
      </c>
    </row>
    <row r="39" spans="1:12" ht="15.75" x14ac:dyDescent="0.25">
      <c r="A39" s="43" t="s">
        <v>37</v>
      </c>
      <c r="B39" s="244"/>
      <c r="C39" s="234"/>
      <c r="D39" s="44">
        <v>0</v>
      </c>
      <c r="E39" s="44">
        <v>0</v>
      </c>
      <c r="F39" s="44">
        <v>0</v>
      </c>
      <c r="G39" s="44">
        <v>0</v>
      </c>
      <c r="H39" s="45">
        <f>SUM(D39,E39,F39,G39)</f>
        <v>0</v>
      </c>
      <c r="I39" s="44">
        <v>0</v>
      </c>
      <c r="J39" s="44">
        <v>3.3480000000000003E-2</v>
      </c>
    </row>
    <row r="40" spans="1:12" ht="15.75" x14ac:dyDescent="0.25">
      <c r="A40" s="49" t="s">
        <v>38</v>
      </c>
      <c r="B40" s="246"/>
      <c r="C40" s="234"/>
      <c r="D40" s="50">
        <f t="shared" ref="D40:J40" si="4">SUM(D35,D36,D37,D38,D39)</f>
        <v>0</v>
      </c>
      <c r="E40" s="50">
        <f t="shared" si="4"/>
        <v>0</v>
      </c>
      <c r="F40" s="50">
        <f t="shared" si="4"/>
        <v>0.45899999999999996</v>
      </c>
      <c r="G40" s="50">
        <f t="shared" si="4"/>
        <v>0</v>
      </c>
      <c r="H40" s="51">
        <f t="shared" si="4"/>
        <v>0.45899999999999996</v>
      </c>
      <c r="I40" s="47">
        <f t="shared" si="4"/>
        <v>1.3003200000000001</v>
      </c>
      <c r="J40" s="47">
        <f t="shared" si="4"/>
        <v>0.95741999999999994</v>
      </c>
    </row>
    <row r="42" spans="1:12" ht="15.75" x14ac:dyDescent="0.25">
      <c r="A42" s="39" t="s">
        <v>51</v>
      </c>
      <c r="B42" s="243"/>
      <c r="C42" s="234"/>
      <c r="D42" s="40"/>
      <c r="E42" s="40"/>
      <c r="F42" s="40"/>
      <c r="G42" s="40"/>
      <c r="H42" s="41"/>
      <c r="I42" s="42"/>
      <c r="J42" s="42"/>
    </row>
    <row r="43" spans="1:12" ht="15.75" x14ac:dyDescent="0.25">
      <c r="A43" s="43" t="s">
        <v>52</v>
      </c>
      <c r="B43" s="244"/>
      <c r="C43" s="234"/>
      <c r="D43" s="44">
        <v>4.6680000000000001</v>
      </c>
      <c r="E43" s="44">
        <v>0</v>
      </c>
      <c r="F43" s="44">
        <v>0.56699999999999995</v>
      </c>
      <c r="G43" s="44">
        <v>0</v>
      </c>
      <c r="H43" s="45">
        <f>SUM(D43,E43,F43,G43)</f>
        <v>5.2350000000000003</v>
      </c>
      <c r="I43" s="44">
        <v>5.7179799999999998</v>
      </c>
      <c r="J43" s="44">
        <v>7.4777800000000001</v>
      </c>
      <c r="K43" s="244"/>
      <c r="L43" s="234"/>
    </row>
    <row r="44" spans="1:12" ht="15.75" x14ac:dyDescent="0.25">
      <c r="A44" s="46" t="s">
        <v>53</v>
      </c>
      <c r="B44" s="245"/>
      <c r="C44" s="234"/>
      <c r="D44" s="47">
        <v>0</v>
      </c>
      <c r="E44" s="47">
        <v>0</v>
      </c>
      <c r="F44" s="47">
        <v>7.452</v>
      </c>
      <c r="G44" s="47">
        <v>0</v>
      </c>
      <c r="H44" s="48">
        <f>SUM(D44,E44,F44,G44)</f>
        <v>7.452</v>
      </c>
      <c r="I44" s="47">
        <v>5.9686199999999996</v>
      </c>
      <c r="J44" s="47">
        <v>6.4567800000000002</v>
      </c>
    </row>
    <row r="45" spans="1:12" ht="15.75" x14ac:dyDescent="0.25">
      <c r="A45" s="49" t="s">
        <v>38</v>
      </c>
      <c r="B45" s="246"/>
      <c r="C45" s="234"/>
      <c r="D45" s="50">
        <f t="shared" ref="D45:J45" si="5">SUM(D43,D44)</f>
        <v>4.6680000000000001</v>
      </c>
      <c r="E45" s="50">
        <f t="shared" si="5"/>
        <v>0</v>
      </c>
      <c r="F45" s="50">
        <f t="shared" si="5"/>
        <v>8.0190000000000001</v>
      </c>
      <c r="G45" s="50">
        <f t="shared" si="5"/>
        <v>0</v>
      </c>
      <c r="H45" s="51">
        <f t="shared" si="5"/>
        <v>12.687000000000001</v>
      </c>
      <c r="I45" s="47">
        <f t="shared" si="5"/>
        <v>11.686599999999999</v>
      </c>
      <c r="J45" s="47">
        <f t="shared" si="5"/>
        <v>13.934560000000001</v>
      </c>
    </row>
    <row r="47" spans="1:12" ht="15.75" x14ac:dyDescent="0.25">
      <c r="A47" s="39" t="s">
        <v>54</v>
      </c>
      <c r="B47" s="243"/>
      <c r="C47" s="234"/>
      <c r="D47" s="40"/>
      <c r="E47" s="40"/>
      <c r="F47" s="40"/>
      <c r="G47" s="40"/>
      <c r="H47" s="41"/>
      <c r="I47" s="42"/>
      <c r="J47" s="42"/>
    </row>
    <row r="48" spans="1:12" ht="15.75" x14ac:dyDescent="0.25">
      <c r="A48" s="43" t="s">
        <v>55</v>
      </c>
      <c r="B48" s="244"/>
      <c r="C48" s="234"/>
      <c r="D48" s="44">
        <v>0</v>
      </c>
      <c r="E48" s="44">
        <v>0</v>
      </c>
      <c r="F48" s="44">
        <v>0.65339999999999998</v>
      </c>
      <c r="G48" s="44">
        <v>0</v>
      </c>
      <c r="H48" s="45">
        <f t="shared" ref="H48:H66" si="6">SUM(D48,E48,F48,G48)</f>
        <v>0.65339999999999998</v>
      </c>
      <c r="I48" s="44">
        <v>0.88883999999999996</v>
      </c>
      <c r="J48" s="44">
        <v>0.85589999999999999</v>
      </c>
      <c r="K48" s="244"/>
      <c r="L48" s="234"/>
    </row>
    <row r="49" spans="1:10" ht="15.75" x14ac:dyDescent="0.25">
      <c r="A49" s="46" t="s">
        <v>11</v>
      </c>
      <c r="B49" s="245"/>
      <c r="C49" s="234"/>
      <c r="D49" s="47">
        <v>26.052</v>
      </c>
      <c r="E49" s="47">
        <v>0</v>
      </c>
      <c r="F49" s="47">
        <v>0.13500000000000001</v>
      </c>
      <c r="G49" s="47">
        <v>0</v>
      </c>
      <c r="H49" s="48">
        <f t="shared" si="6"/>
        <v>26.187000000000001</v>
      </c>
      <c r="I49" s="47">
        <v>26.639019999999999</v>
      </c>
      <c r="J49" s="47">
        <v>21.02786</v>
      </c>
    </row>
    <row r="50" spans="1:10" ht="15.75" x14ac:dyDescent="0.25">
      <c r="A50" s="43" t="s">
        <v>56</v>
      </c>
      <c r="B50" s="244"/>
      <c r="C50" s="234"/>
      <c r="D50" s="44">
        <v>0</v>
      </c>
      <c r="E50" s="44">
        <v>0</v>
      </c>
      <c r="F50" s="44">
        <v>0.59399999999999997</v>
      </c>
      <c r="G50" s="44">
        <v>0</v>
      </c>
      <c r="H50" s="45">
        <f t="shared" si="6"/>
        <v>0.59399999999999997</v>
      </c>
      <c r="I50" s="44">
        <v>0.39095999999999997</v>
      </c>
      <c r="J50" s="44">
        <v>0.64529999999999998</v>
      </c>
    </row>
    <row r="51" spans="1:10" ht="15.75" x14ac:dyDescent="0.25">
      <c r="A51" s="46" t="s">
        <v>57</v>
      </c>
      <c r="B51" s="245"/>
      <c r="C51" s="234"/>
      <c r="D51" s="47">
        <v>0</v>
      </c>
      <c r="E51" s="47">
        <v>0</v>
      </c>
      <c r="F51" s="47">
        <v>0.42120000000000002</v>
      </c>
      <c r="G51" s="47">
        <v>0</v>
      </c>
      <c r="H51" s="48">
        <f t="shared" si="6"/>
        <v>0.42120000000000002</v>
      </c>
      <c r="I51" s="47">
        <v>1.59616</v>
      </c>
      <c r="J51" s="47">
        <v>0.65232000000000001</v>
      </c>
    </row>
    <row r="52" spans="1:10" ht="15.75" x14ac:dyDescent="0.25">
      <c r="A52" s="43" t="s">
        <v>58</v>
      </c>
      <c r="B52" s="244"/>
      <c r="C52" s="234"/>
      <c r="D52" s="44">
        <v>0</v>
      </c>
      <c r="E52" s="44">
        <v>0</v>
      </c>
      <c r="F52" s="44">
        <v>5.3999999999999999E-2</v>
      </c>
      <c r="G52" s="44">
        <v>0</v>
      </c>
      <c r="H52" s="45">
        <f t="shared" si="6"/>
        <v>5.3999999999999999E-2</v>
      </c>
      <c r="I52" s="44">
        <v>8.5319999999999993E-2</v>
      </c>
      <c r="J52" s="44">
        <v>5.3460000000000001E-2</v>
      </c>
    </row>
    <row r="53" spans="1:10" ht="15.75" x14ac:dyDescent="0.25">
      <c r="A53" s="46" t="s">
        <v>59</v>
      </c>
      <c r="B53" s="245"/>
      <c r="C53" s="234"/>
      <c r="D53" s="47">
        <v>0</v>
      </c>
      <c r="E53" s="47">
        <v>0</v>
      </c>
      <c r="F53" s="47">
        <v>0.23219999999999999</v>
      </c>
      <c r="G53" s="47">
        <v>0</v>
      </c>
      <c r="H53" s="48">
        <f t="shared" si="6"/>
        <v>0.23219999999999999</v>
      </c>
      <c r="I53" s="47">
        <v>8.4779999999999994E-2</v>
      </c>
      <c r="J53" s="47">
        <v>0</v>
      </c>
    </row>
    <row r="54" spans="1:10" ht="15.75" x14ac:dyDescent="0.25">
      <c r="A54" s="43" t="s">
        <v>60</v>
      </c>
      <c r="B54" s="244"/>
      <c r="C54" s="234"/>
      <c r="D54" s="44">
        <v>0</v>
      </c>
      <c r="E54" s="44">
        <v>0</v>
      </c>
      <c r="F54" s="44">
        <v>0</v>
      </c>
      <c r="G54" s="44">
        <v>0</v>
      </c>
      <c r="H54" s="45">
        <f t="shared" si="6"/>
        <v>0</v>
      </c>
      <c r="I54" s="44">
        <v>0</v>
      </c>
      <c r="J54" s="44">
        <v>1.404E-2</v>
      </c>
    </row>
    <row r="55" spans="1:10" ht="15.75" x14ac:dyDescent="0.25">
      <c r="A55" s="46" t="s">
        <v>61</v>
      </c>
      <c r="B55" s="245"/>
      <c r="C55" s="234"/>
      <c r="D55" s="47">
        <v>0</v>
      </c>
      <c r="E55" s="47">
        <v>0</v>
      </c>
      <c r="F55" s="47">
        <v>0.16739999999999999</v>
      </c>
      <c r="G55" s="47">
        <v>0</v>
      </c>
      <c r="H55" s="48">
        <f t="shared" si="6"/>
        <v>0.16739999999999999</v>
      </c>
      <c r="I55" s="47">
        <v>0.13824</v>
      </c>
      <c r="J55" s="47">
        <v>0.10908</v>
      </c>
    </row>
    <row r="56" spans="1:10" ht="15.75" x14ac:dyDescent="0.25">
      <c r="A56" s="43" t="s">
        <v>62</v>
      </c>
      <c r="B56" s="244"/>
      <c r="C56" s="234"/>
      <c r="D56" s="44">
        <v>0</v>
      </c>
      <c r="E56" s="44">
        <v>0</v>
      </c>
      <c r="F56" s="44">
        <v>2.7E-2</v>
      </c>
      <c r="G56" s="44">
        <v>0</v>
      </c>
      <c r="H56" s="45">
        <f t="shared" si="6"/>
        <v>2.7E-2</v>
      </c>
      <c r="I56" s="44">
        <v>0</v>
      </c>
      <c r="J56" s="44">
        <v>6.966E-2</v>
      </c>
    </row>
    <row r="57" spans="1:10" ht="15.75" x14ac:dyDescent="0.25">
      <c r="A57" s="46" t="s">
        <v>63</v>
      </c>
      <c r="B57" s="245"/>
      <c r="C57" s="234"/>
      <c r="D57" s="47">
        <v>0</v>
      </c>
      <c r="E57" s="47">
        <v>0</v>
      </c>
      <c r="F57" s="47">
        <v>8.6400000000000005E-2</v>
      </c>
      <c r="G57" s="47">
        <v>0</v>
      </c>
      <c r="H57" s="48">
        <f t="shared" si="6"/>
        <v>8.6400000000000005E-2</v>
      </c>
      <c r="I57" s="47">
        <v>0.18792</v>
      </c>
      <c r="J57" s="47">
        <v>9.7739999999999994E-2</v>
      </c>
    </row>
    <row r="58" spans="1:10" ht="15.75" x14ac:dyDescent="0.25">
      <c r="A58" s="43" t="s">
        <v>64</v>
      </c>
      <c r="B58" s="244"/>
      <c r="C58" s="234"/>
      <c r="D58" s="44">
        <v>21.23</v>
      </c>
      <c r="E58" s="44">
        <v>0</v>
      </c>
      <c r="F58" s="44">
        <v>3.2399999999999998E-2</v>
      </c>
      <c r="G58" s="44">
        <v>0</v>
      </c>
      <c r="H58" s="45">
        <f t="shared" si="6"/>
        <v>21.2624</v>
      </c>
      <c r="I58" s="44">
        <v>18.802600000000002</v>
      </c>
      <c r="J58" s="44">
        <v>21.525759999999998</v>
      </c>
    </row>
    <row r="59" spans="1:10" ht="15.75" x14ac:dyDescent="0.25">
      <c r="A59" s="46" t="s">
        <v>65</v>
      </c>
      <c r="B59" s="245"/>
      <c r="C59" s="234"/>
      <c r="D59" s="47">
        <v>0</v>
      </c>
      <c r="E59" s="47">
        <v>0</v>
      </c>
      <c r="F59" s="47">
        <v>0</v>
      </c>
      <c r="G59" s="47">
        <v>0</v>
      </c>
      <c r="H59" s="48">
        <f t="shared" si="6"/>
        <v>0</v>
      </c>
      <c r="I59" s="47">
        <v>8.3699999999999997E-2</v>
      </c>
      <c r="J59" s="47">
        <v>0</v>
      </c>
    </row>
    <row r="60" spans="1:10" ht="15.75" x14ac:dyDescent="0.25">
      <c r="A60" s="43" t="s">
        <v>66</v>
      </c>
      <c r="B60" s="244"/>
      <c r="C60" s="234"/>
      <c r="D60" s="44">
        <v>0</v>
      </c>
      <c r="E60" s="44">
        <v>0</v>
      </c>
      <c r="F60" s="44">
        <v>4.3200000000000002E-2</v>
      </c>
      <c r="G60" s="44">
        <v>0</v>
      </c>
      <c r="H60" s="45">
        <f t="shared" si="6"/>
        <v>4.3200000000000002E-2</v>
      </c>
      <c r="I60" s="44">
        <v>0</v>
      </c>
      <c r="J60" s="44">
        <v>3.9419999999999997E-2</v>
      </c>
    </row>
    <row r="61" spans="1:10" ht="15.75" x14ac:dyDescent="0.25">
      <c r="A61" s="46" t="s">
        <v>67</v>
      </c>
      <c r="B61" s="245"/>
      <c r="C61" s="234"/>
      <c r="D61" s="47">
        <v>0</v>
      </c>
      <c r="E61" s="47">
        <v>0</v>
      </c>
      <c r="F61" s="47">
        <v>0</v>
      </c>
      <c r="G61" s="47">
        <v>0</v>
      </c>
      <c r="H61" s="48">
        <f t="shared" si="6"/>
        <v>0</v>
      </c>
      <c r="I61" s="47">
        <v>0</v>
      </c>
      <c r="J61" s="47">
        <v>1.404E-2</v>
      </c>
    </row>
    <row r="62" spans="1:10" ht="15.75" x14ac:dyDescent="0.25">
      <c r="A62" s="43" t="s">
        <v>68</v>
      </c>
      <c r="B62" s="244"/>
      <c r="C62" s="234"/>
      <c r="D62" s="44">
        <v>0</v>
      </c>
      <c r="E62" s="44">
        <v>0</v>
      </c>
      <c r="F62" s="44">
        <v>0.75600000000000001</v>
      </c>
      <c r="G62" s="44">
        <v>0</v>
      </c>
      <c r="H62" s="45">
        <f t="shared" si="6"/>
        <v>0.75600000000000001</v>
      </c>
      <c r="I62" s="44">
        <v>0.43469999999999998</v>
      </c>
      <c r="J62" s="44">
        <v>0.22086</v>
      </c>
    </row>
    <row r="63" spans="1:10" ht="15.75" x14ac:dyDescent="0.25">
      <c r="A63" s="46" t="s">
        <v>69</v>
      </c>
      <c r="B63" s="245"/>
      <c r="C63" s="234"/>
      <c r="D63" s="47">
        <v>0</v>
      </c>
      <c r="E63" s="47">
        <v>0</v>
      </c>
      <c r="F63" s="47">
        <v>0</v>
      </c>
      <c r="G63" s="47">
        <v>0</v>
      </c>
      <c r="H63" s="48">
        <f t="shared" si="6"/>
        <v>0</v>
      </c>
      <c r="I63" s="47">
        <v>0</v>
      </c>
      <c r="J63" s="47">
        <v>3.8339999999999999E-2</v>
      </c>
    </row>
    <row r="64" spans="1:10" ht="15.75" x14ac:dyDescent="0.25">
      <c r="A64" s="43" t="s">
        <v>70</v>
      </c>
      <c r="B64" s="244"/>
      <c r="C64" s="234"/>
      <c r="D64" s="44">
        <v>0</v>
      </c>
      <c r="E64" s="44">
        <v>0</v>
      </c>
      <c r="F64" s="44">
        <v>0</v>
      </c>
      <c r="G64" s="44">
        <v>0</v>
      </c>
      <c r="H64" s="45">
        <f t="shared" si="6"/>
        <v>0</v>
      </c>
      <c r="I64" s="44">
        <v>0</v>
      </c>
      <c r="J64" s="44">
        <v>2.5919999999999999E-2</v>
      </c>
    </row>
    <row r="65" spans="1:12" ht="15.75" x14ac:dyDescent="0.25">
      <c r="A65" s="46" t="s">
        <v>71</v>
      </c>
      <c r="B65" s="245"/>
      <c r="C65" s="234"/>
      <c r="D65" s="47">
        <v>0</v>
      </c>
      <c r="E65" s="47">
        <v>0</v>
      </c>
      <c r="F65" s="47">
        <v>0.1782</v>
      </c>
      <c r="G65" s="47">
        <v>0</v>
      </c>
      <c r="H65" s="48">
        <f t="shared" si="6"/>
        <v>0.1782</v>
      </c>
      <c r="I65" s="47">
        <v>9.1800000000000007E-2</v>
      </c>
      <c r="J65" s="47">
        <v>0.27054</v>
      </c>
    </row>
    <row r="66" spans="1:12" ht="15.75" x14ac:dyDescent="0.25">
      <c r="A66" s="43" t="s">
        <v>37</v>
      </c>
      <c r="B66" s="244"/>
      <c r="C66" s="234"/>
      <c r="D66" s="44">
        <v>0</v>
      </c>
      <c r="E66" s="44">
        <v>0</v>
      </c>
      <c r="F66" s="44">
        <v>0</v>
      </c>
      <c r="G66" s="44">
        <v>0</v>
      </c>
      <c r="H66" s="45">
        <f t="shared" si="6"/>
        <v>0</v>
      </c>
      <c r="I66" s="44">
        <v>0</v>
      </c>
      <c r="J66" s="44">
        <v>4.2659999999999997E-2</v>
      </c>
    </row>
    <row r="67" spans="1:12" ht="15.75" x14ac:dyDescent="0.25">
      <c r="A67" s="49" t="s">
        <v>38</v>
      </c>
      <c r="B67" s="246"/>
      <c r="C67" s="234"/>
      <c r="D67" s="50">
        <f t="shared" ref="D67:J67" si="7">SUM(D48,D49,D50,D51,D52,D53,D54,D55,D56,D57,D58,D59,D60,D61,D62,D63,D64,D65,D66)</f>
        <v>47.281999999999996</v>
      </c>
      <c r="E67" s="50">
        <f t="shared" si="7"/>
        <v>0</v>
      </c>
      <c r="F67" s="50">
        <f t="shared" si="7"/>
        <v>3.3804000000000003</v>
      </c>
      <c r="G67" s="50">
        <f t="shared" si="7"/>
        <v>0</v>
      </c>
      <c r="H67" s="51">
        <f t="shared" si="7"/>
        <v>50.662399999999998</v>
      </c>
      <c r="I67" s="47">
        <f t="shared" si="7"/>
        <v>49.424039999999998</v>
      </c>
      <c r="J67" s="47">
        <f t="shared" si="7"/>
        <v>45.702899999999993</v>
      </c>
    </row>
    <row r="69" spans="1:12" ht="15.75" x14ac:dyDescent="0.25">
      <c r="A69" s="39" t="s">
        <v>72</v>
      </c>
      <c r="B69" s="243"/>
      <c r="C69" s="234"/>
      <c r="D69" s="40"/>
      <c r="E69" s="40"/>
      <c r="F69" s="40"/>
      <c r="G69" s="40"/>
      <c r="H69" s="41"/>
      <c r="I69" s="42"/>
      <c r="J69" s="42"/>
    </row>
    <row r="70" spans="1:12" ht="15.75" x14ac:dyDescent="0.25">
      <c r="A70" s="43" t="s">
        <v>73</v>
      </c>
      <c r="B70" s="244"/>
      <c r="C70" s="234"/>
      <c r="D70" s="44">
        <v>0</v>
      </c>
      <c r="E70" s="44">
        <v>0</v>
      </c>
      <c r="F70" s="44">
        <v>0</v>
      </c>
      <c r="G70" s="44">
        <v>0</v>
      </c>
      <c r="H70" s="45">
        <f t="shared" ref="H70:H81" si="8">SUM(D70,E70,F70,G70)</f>
        <v>0</v>
      </c>
      <c r="I70" s="44">
        <v>5.8940000000000001</v>
      </c>
      <c r="J70" s="44">
        <v>1.404E-2</v>
      </c>
      <c r="K70" s="244"/>
      <c r="L70" s="234"/>
    </row>
    <row r="71" spans="1:12" ht="15.75" x14ac:dyDescent="0.25">
      <c r="A71" s="46" t="s">
        <v>74</v>
      </c>
      <c r="B71" s="245"/>
      <c r="C71" s="234"/>
      <c r="D71" s="47">
        <v>0</v>
      </c>
      <c r="E71" s="47">
        <v>0</v>
      </c>
      <c r="F71" s="47">
        <v>0</v>
      </c>
      <c r="G71" s="47">
        <v>0</v>
      </c>
      <c r="H71" s="48">
        <f t="shared" si="8"/>
        <v>0</v>
      </c>
      <c r="I71" s="47">
        <v>8.4779999999999994E-2</v>
      </c>
      <c r="J71" s="47">
        <v>5.5620000000000003E-2</v>
      </c>
    </row>
    <row r="72" spans="1:12" ht="15.75" x14ac:dyDescent="0.25">
      <c r="A72" s="43" t="s">
        <v>75</v>
      </c>
      <c r="B72" s="244"/>
      <c r="C72" s="234"/>
      <c r="D72" s="44">
        <v>0</v>
      </c>
      <c r="E72" s="44">
        <v>0</v>
      </c>
      <c r="F72" s="44">
        <v>1.9710000000000001</v>
      </c>
      <c r="G72" s="44">
        <v>0</v>
      </c>
      <c r="H72" s="45">
        <f t="shared" si="8"/>
        <v>1.9710000000000001</v>
      </c>
      <c r="I72" s="44">
        <v>1.782</v>
      </c>
      <c r="J72" s="44">
        <v>1.53522</v>
      </c>
    </row>
    <row r="73" spans="1:12" ht="15.75" x14ac:dyDescent="0.25">
      <c r="A73" s="46" t="s">
        <v>76</v>
      </c>
      <c r="B73" s="245"/>
      <c r="C73" s="234"/>
      <c r="D73" s="47">
        <v>0</v>
      </c>
      <c r="E73" s="47">
        <v>0</v>
      </c>
      <c r="F73" s="47">
        <v>0</v>
      </c>
      <c r="G73" s="47">
        <v>0</v>
      </c>
      <c r="H73" s="48">
        <f t="shared" si="8"/>
        <v>0</v>
      </c>
      <c r="I73" s="47">
        <v>0</v>
      </c>
      <c r="J73" s="47">
        <v>4.1579999999999999E-2</v>
      </c>
    </row>
    <row r="74" spans="1:12" ht="15.75" x14ac:dyDescent="0.25">
      <c r="A74" s="43" t="s">
        <v>77</v>
      </c>
      <c r="B74" s="244"/>
      <c r="C74" s="234"/>
      <c r="D74" s="44">
        <v>0</v>
      </c>
      <c r="E74" s="44">
        <v>0</v>
      </c>
      <c r="F74" s="44">
        <v>0.1512</v>
      </c>
      <c r="G74" s="44">
        <v>0</v>
      </c>
      <c r="H74" s="45">
        <f t="shared" si="8"/>
        <v>0.1512</v>
      </c>
      <c r="I74" s="44">
        <v>0.28836000000000001</v>
      </c>
      <c r="J74" s="44">
        <v>0.26297999999999999</v>
      </c>
    </row>
    <row r="75" spans="1:12" ht="15.75" x14ac:dyDescent="0.25">
      <c r="A75" s="46" t="s">
        <v>78</v>
      </c>
      <c r="B75" s="245"/>
      <c r="C75" s="234"/>
      <c r="D75" s="47">
        <v>0</v>
      </c>
      <c r="E75" s="47">
        <v>0</v>
      </c>
      <c r="F75" s="47">
        <v>0</v>
      </c>
      <c r="G75" s="47">
        <v>0</v>
      </c>
      <c r="H75" s="48">
        <f t="shared" si="8"/>
        <v>0</v>
      </c>
      <c r="I75" s="47">
        <v>4.8599999999999997E-2</v>
      </c>
      <c r="J75" s="47">
        <v>1.0800000000000001E-2</v>
      </c>
    </row>
    <row r="76" spans="1:12" ht="15.75" x14ac:dyDescent="0.25">
      <c r="A76" s="43" t="s">
        <v>79</v>
      </c>
      <c r="B76" s="244"/>
      <c r="C76" s="234"/>
      <c r="D76" s="44">
        <v>0</v>
      </c>
      <c r="E76" s="44">
        <v>0</v>
      </c>
      <c r="F76" s="44">
        <v>0.1134</v>
      </c>
      <c r="G76" s="44">
        <v>0</v>
      </c>
      <c r="H76" s="45">
        <f t="shared" si="8"/>
        <v>0.1134</v>
      </c>
      <c r="I76" s="44">
        <v>0.33750000000000002</v>
      </c>
      <c r="J76" s="44">
        <v>0.12636</v>
      </c>
    </row>
    <row r="77" spans="1:12" ht="15.75" x14ac:dyDescent="0.25">
      <c r="A77" s="46" t="s">
        <v>80</v>
      </c>
      <c r="B77" s="245"/>
      <c r="C77" s="234"/>
      <c r="D77" s="47">
        <v>0</v>
      </c>
      <c r="E77" s="47">
        <v>0</v>
      </c>
      <c r="F77" s="47">
        <v>0.65880000000000005</v>
      </c>
      <c r="G77" s="47">
        <v>0</v>
      </c>
      <c r="H77" s="48">
        <f t="shared" si="8"/>
        <v>0.65880000000000005</v>
      </c>
      <c r="I77" s="47">
        <v>1.3559399999999999</v>
      </c>
      <c r="J77" s="47">
        <v>0.47789999999999999</v>
      </c>
    </row>
    <row r="78" spans="1:12" ht="15.75" x14ac:dyDescent="0.25">
      <c r="A78" s="43" t="s">
        <v>81</v>
      </c>
      <c r="B78" s="244"/>
      <c r="C78" s="234"/>
      <c r="D78" s="44">
        <v>0</v>
      </c>
      <c r="E78" s="44">
        <v>0</v>
      </c>
      <c r="F78" s="44">
        <v>0</v>
      </c>
      <c r="G78" s="44">
        <v>0</v>
      </c>
      <c r="H78" s="45">
        <f t="shared" si="8"/>
        <v>0</v>
      </c>
      <c r="I78" s="44">
        <v>0.16092000000000001</v>
      </c>
      <c r="J78" s="44">
        <v>0</v>
      </c>
    </row>
    <row r="79" spans="1:12" ht="15.75" x14ac:dyDescent="0.25">
      <c r="A79" s="46" t="s">
        <v>82</v>
      </c>
      <c r="B79" s="245"/>
      <c r="C79" s="234"/>
      <c r="D79" s="47">
        <v>0</v>
      </c>
      <c r="E79" s="47">
        <v>0</v>
      </c>
      <c r="F79" s="47">
        <v>7.0199999999999999E-2</v>
      </c>
      <c r="G79" s="47">
        <v>0</v>
      </c>
      <c r="H79" s="48">
        <f t="shared" si="8"/>
        <v>7.0199999999999999E-2</v>
      </c>
      <c r="I79" s="47">
        <v>8.1540000000000001E-2</v>
      </c>
      <c r="J79" s="47">
        <v>0</v>
      </c>
    </row>
    <row r="80" spans="1:12" ht="15.75" x14ac:dyDescent="0.25">
      <c r="A80" s="43" t="s">
        <v>83</v>
      </c>
      <c r="B80" s="244"/>
      <c r="C80" s="234"/>
      <c r="D80" s="44">
        <v>0</v>
      </c>
      <c r="E80" s="44">
        <v>0</v>
      </c>
      <c r="F80" s="44">
        <v>0</v>
      </c>
      <c r="G80" s="44">
        <v>0</v>
      </c>
      <c r="H80" s="45">
        <f t="shared" si="8"/>
        <v>0</v>
      </c>
      <c r="I80" s="44">
        <v>8.3159999999999998E-2</v>
      </c>
      <c r="J80" s="44">
        <v>2.8080000000000001E-2</v>
      </c>
    </row>
    <row r="81" spans="1:12" ht="15.75" x14ac:dyDescent="0.25">
      <c r="A81" s="46" t="s">
        <v>37</v>
      </c>
      <c r="B81" s="245"/>
      <c r="C81" s="234"/>
      <c r="D81" s="47">
        <v>0</v>
      </c>
      <c r="E81" s="47">
        <v>0</v>
      </c>
      <c r="F81" s="47">
        <v>0</v>
      </c>
      <c r="G81" s="47">
        <v>0</v>
      </c>
      <c r="H81" s="48">
        <f t="shared" si="8"/>
        <v>0</v>
      </c>
      <c r="I81" s="47">
        <v>0</v>
      </c>
      <c r="J81" s="47">
        <v>0.10044</v>
      </c>
    </row>
    <row r="82" spans="1:12" ht="15.75" x14ac:dyDescent="0.25">
      <c r="A82" s="49" t="s">
        <v>38</v>
      </c>
      <c r="B82" s="246"/>
      <c r="C82" s="234"/>
      <c r="D82" s="50">
        <f t="shared" ref="D82:J82" si="9">SUM(D70,D71,D72,D73,D74,D75,D76,D77,D78,D79,D80,D81)</f>
        <v>0</v>
      </c>
      <c r="E82" s="50">
        <f t="shared" si="9"/>
        <v>0</v>
      </c>
      <c r="F82" s="50">
        <f t="shared" si="9"/>
        <v>2.9645999999999999</v>
      </c>
      <c r="G82" s="50">
        <f t="shared" si="9"/>
        <v>0</v>
      </c>
      <c r="H82" s="51">
        <f t="shared" si="9"/>
        <v>2.9645999999999999</v>
      </c>
      <c r="I82" s="47">
        <f t="shared" si="9"/>
        <v>10.116800000000003</v>
      </c>
      <c r="J82" s="47">
        <f t="shared" si="9"/>
        <v>2.6530199999999997</v>
      </c>
    </row>
    <row r="84" spans="1:12" ht="15.75" x14ac:dyDescent="0.25">
      <c r="A84" s="39" t="s">
        <v>84</v>
      </c>
      <c r="B84" s="243"/>
      <c r="C84" s="234"/>
      <c r="D84" s="40"/>
      <c r="E84" s="40"/>
      <c r="F84" s="40"/>
      <c r="G84" s="40"/>
      <c r="H84" s="41"/>
      <c r="I84" s="42"/>
      <c r="J84" s="42"/>
    </row>
    <row r="85" spans="1:12" ht="15.75" x14ac:dyDescent="0.25">
      <c r="A85" s="43" t="s">
        <v>85</v>
      </c>
      <c r="B85" s="244"/>
      <c r="C85" s="234"/>
      <c r="D85" s="44">
        <v>7.5330000000000004</v>
      </c>
      <c r="E85" s="44">
        <v>0</v>
      </c>
      <c r="F85" s="44">
        <v>0.1512</v>
      </c>
      <c r="G85" s="44">
        <v>0</v>
      </c>
      <c r="H85" s="45">
        <f t="shared" ref="H85:H93" si="10">SUM(D85,E85,F85,G85)</f>
        <v>7.6842000000000006</v>
      </c>
      <c r="I85" s="44">
        <v>16.430319999999998</v>
      </c>
      <c r="J85" s="44">
        <v>0.15390000000000001</v>
      </c>
      <c r="K85" s="244"/>
      <c r="L85" s="234"/>
    </row>
    <row r="86" spans="1:12" ht="15.75" x14ac:dyDescent="0.25">
      <c r="A86" s="46" t="s">
        <v>86</v>
      </c>
      <c r="B86" s="245"/>
      <c r="C86" s="234"/>
      <c r="D86" s="47">
        <v>0</v>
      </c>
      <c r="E86" s="47">
        <v>0</v>
      </c>
      <c r="F86" s="47">
        <v>0.8478</v>
      </c>
      <c r="G86" s="47">
        <v>0</v>
      </c>
      <c r="H86" s="48">
        <f t="shared" si="10"/>
        <v>0.8478</v>
      </c>
      <c r="I86" s="47">
        <v>0.28836000000000001</v>
      </c>
      <c r="J86" s="47">
        <v>0.10962</v>
      </c>
    </row>
    <row r="87" spans="1:12" ht="15.75" x14ac:dyDescent="0.25">
      <c r="A87" s="43" t="s">
        <v>87</v>
      </c>
      <c r="B87" s="244"/>
      <c r="C87" s="234"/>
      <c r="D87" s="44">
        <v>0</v>
      </c>
      <c r="E87" s="44">
        <v>0</v>
      </c>
      <c r="F87" s="44">
        <v>0.108</v>
      </c>
      <c r="G87" s="44">
        <v>0</v>
      </c>
      <c r="H87" s="45">
        <f t="shared" si="10"/>
        <v>0.108</v>
      </c>
      <c r="I87" s="44">
        <v>5.1299999999999998E-2</v>
      </c>
      <c r="J87" s="44">
        <v>3.5099999999999999E-2</v>
      </c>
    </row>
    <row r="88" spans="1:12" ht="15.75" x14ac:dyDescent="0.25">
      <c r="A88" s="46" t="s">
        <v>88</v>
      </c>
      <c r="B88" s="245"/>
      <c r="C88" s="234"/>
      <c r="D88" s="47">
        <v>0</v>
      </c>
      <c r="E88" s="47">
        <v>0</v>
      </c>
      <c r="F88" s="47">
        <v>0</v>
      </c>
      <c r="G88" s="47">
        <v>0</v>
      </c>
      <c r="H88" s="48">
        <f t="shared" si="10"/>
        <v>0</v>
      </c>
      <c r="I88" s="47">
        <v>0</v>
      </c>
      <c r="J88" s="47">
        <v>1.404E-2</v>
      </c>
    </row>
    <row r="89" spans="1:12" ht="15.75" x14ac:dyDescent="0.25">
      <c r="A89" s="43" t="s">
        <v>89</v>
      </c>
      <c r="B89" s="244"/>
      <c r="C89" s="234"/>
      <c r="D89" s="44">
        <v>0</v>
      </c>
      <c r="E89" s="44">
        <v>0</v>
      </c>
      <c r="F89" s="44">
        <v>6.4799999999999996E-2</v>
      </c>
      <c r="G89" s="44">
        <v>0</v>
      </c>
      <c r="H89" s="45">
        <f t="shared" si="10"/>
        <v>6.4799999999999996E-2</v>
      </c>
      <c r="I89" s="44">
        <v>0</v>
      </c>
      <c r="J89" s="44">
        <v>3.8339999999999999E-2</v>
      </c>
    </row>
    <row r="90" spans="1:12" ht="15.75" x14ac:dyDescent="0.25">
      <c r="A90" s="46" t="s">
        <v>90</v>
      </c>
      <c r="B90" s="245"/>
      <c r="C90" s="234"/>
      <c r="D90" s="47">
        <v>21.213000000000001</v>
      </c>
      <c r="E90" s="47">
        <v>0</v>
      </c>
      <c r="F90" s="47">
        <v>0.1026</v>
      </c>
      <c r="G90" s="47">
        <v>0</v>
      </c>
      <c r="H90" s="48">
        <f t="shared" si="10"/>
        <v>21.3156</v>
      </c>
      <c r="I90" s="47">
        <v>32.76558</v>
      </c>
      <c r="J90" s="47">
        <v>38.297080000000001</v>
      </c>
    </row>
    <row r="91" spans="1:12" ht="15.75" x14ac:dyDescent="0.25">
      <c r="A91" s="43" t="s">
        <v>91</v>
      </c>
      <c r="B91" s="244"/>
      <c r="C91" s="234"/>
      <c r="D91" s="44">
        <v>0</v>
      </c>
      <c r="E91" s="44">
        <v>0</v>
      </c>
      <c r="F91" s="44">
        <v>0</v>
      </c>
      <c r="G91" s="44">
        <v>0</v>
      </c>
      <c r="H91" s="45">
        <f t="shared" si="10"/>
        <v>0</v>
      </c>
      <c r="I91" s="44">
        <v>0.02</v>
      </c>
      <c r="J91" s="44">
        <v>0</v>
      </c>
    </row>
    <row r="92" spans="1:12" ht="15.75" x14ac:dyDescent="0.25">
      <c r="A92" s="46" t="s">
        <v>92</v>
      </c>
      <c r="B92" s="245"/>
      <c r="C92" s="234"/>
      <c r="D92" s="47">
        <v>36.084000000000003</v>
      </c>
      <c r="E92" s="47">
        <v>0</v>
      </c>
      <c r="F92" s="47">
        <v>2.0087999999999999</v>
      </c>
      <c r="G92" s="47">
        <v>0</v>
      </c>
      <c r="H92" s="48">
        <f t="shared" si="10"/>
        <v>38.092800000000004</v>
      </c>
      <c r="I92" s="47">
        <v>52.14584</v>
      </c>
      <c r="J92" s="47">
        <v>32.258020000000002</v>
      </c>
    </row>
    <row r="93" spans="1:12" ht="15.75" x14ac:dyDescent="0.25">
      <c r="A93" s="43" t="s">
        <v>37</v>
      </c>
      <c r="B93" s="244"/>
      <c r="C93" s="234"/>
      <c r="D93" s="44">
        <v>0</v>
      </c>
      <c r="E93" s="44">
        <v>0</v>
      </c>
      <c r="F93" s="44">
        <v>0</v>
      </c>
      <c r="G93" s="44">
        <v>0</v>
      </c>
      <c r="H93" s="45">
        <f t="shared" si="10"/>
        <v>0</v>
      </c>
      <c r="I93" s="44">
        <v>0</v>
      </c>
      <c r="J93" s="44">
        <v>2.8080000000000001E-2</v>
      </c>
    </row>
    <row r="94" spans="1:12" ht="15.75" x14ac:dyDescent="0.25">
      <c r="A94" s="49" t="s">
        <v>38</v>
      </c>
      <c r="B94" s="246"/>
      <c r="C94" s="234"/>
      <c r="D94" s="50">
        <f t="shared" ref="D94:J94" si="11">SUM(D85,D86,D87,D88,D89,D90,D91,D92,D93)</f>
        <v>64.830000000000013</v>
      </c>
      <c r="E94" s="50">
        <f t="shared" si="11"/>
        <v>0</v>
      </c>
      <c r="F94" s="50">
        <f t="shared" si="11"/>
        <v>3.2831999999999999</v>
      </c>
      <c r="G94" s="50">
        <f t="shared" si="11"/>
        <v>0</v>
      </c>
      <c r="H94" s="51">
        <f t="shared" si="11"/>
        <v>68.113200000000006</v>
      </c>
      <c r="I94" s="47">
        <f t="shared" si="11"/>
        <v>101.70140000000001</v>
      </c>
      <c r="J94" s="47">
        <f t="shared" si="11"/>
        <v>70.934180000000012</v>
      </c>
    </row>
    <row r="96" spans="1:12" ht="15.75" x14ac:dyDescent="0.25">
      <c r="A96" s="39" t="s">
        <v>93</v>
      </c>
      <c r="B96" s="243"/>
      <c r="C96" s="234"/>
      <c r="D96" s="40"/>
      <c r="E96" s="40"/>
      <c r="F96" s="40"/>
      <c r="G96" s="40"/>
      <c r="H96" s="41"/>
      <c r="I96" s="42"/>
      <c r="J96" s="42"/>
    </row>
    <row r="97" spans="1:12" ht="15.75" x14ac:dyDescent="0.25">
      <c r="A97" s="43" t="s">
        <v>94</v>
      </c>
      <c r="B97" s="244"/>
      <c r="C97" s="234"/>
      <c r="D97" s="44">
        <v>0</v>
      </c>
      <c r="E97" s="44">
        <v>0</v>
      </c>
      <c r="F97" s="44">
        <v>0.24299999999999999</v>
      </c>
      <c r="G97" s="44">
        <v>0</v>
      </c>
      <c r="H97" s="45">
        <f>SUM(D97,E97,F97,G97)</f>
        <v>0.24299999999999999</v>
      </c>
      <c r="I97" s="44">
        <v>0.43469999999999998</v>
      </c>
      <c r="J97" s="44">
        <v>0.40229999999999999</v>
      </c>
      <c r="K97" s="244"/>
      <c r="L97" s="234"/>
    </row>
    <row r="98" spans="1:12" ht="15.75" x14ac:dyDescent="0.25">
      <c r="A98" s="46" t="s">
        <v>95</v>
      </c>
      <c r="B98" s="245"/>
      <c r="C98" s="234"/>
      <c r="D98" s="47">
        <v>324.08199999999999</v>
      </c>
      <c r="E98" s="47">
        <v>0</v>
      </c>
      <c r="F98" s="47">
        <v>0.79379999999999995</v>
      </c>
      <c r="G98" s="47">
        <v>0</v>
      </c>
      <c r="H98" s="48">
        <f>SUM(D98,E98,F98,G98)</f>
        <v>324.87579999999997</v>
      </c>
      <c r="I98" s="47">
        <v>303.34384</v>
      </c>
      <c r="J98" s="47">
        <v>306.3544</v>
      </c>
    </row>
    <row r="99" spans="1:12" ht="15.75" x14ac:dyDescent="0.25">
      <c r="A99" s="43" t="s">
        <v>96</v>
      </c>
      <c r="B99" s="244"/>
      <c r="C99" s="234"/>
      <c r="D99" s="44">
        <v>82.894999999999996</v>
      </c>
      <c r="E99" s="44">
        <v>0</v>
      </c>
      <c r="F99" s="44">
        <v>0.38879999999999998</v>
      </c>
      <c r="G99" s="44">
        <v>0</v>
      </c>
      <c r="H99" s="45">
        <f>SUM(D99,E99,F99,G99)</f>
        <v>83.283799999999999</v>
      </c>
      <c r="I99" s="44">
        <v>75.683499999999995</v>
      </c>
      <c r="J99" s="44">
        <v>85.701899999999995</v>
      </c>
    </row>
    <row r="100" spans="1:12" ht="15.75" x14ac:dyDescent="0.25">
      <c r="A100" s="46" t="s">
        <v>37</v>
      </c>
      <c r="B100" s="245"/>
      <c r="C100" s="234"/>
      <c r="D100" s="47">
        <v>0</v>
      </c>
      <c r="E100" s="47">
        <v>0</v>
      </c>
      <c r="F100" s="47">
        <v>0</v>
      </c>
      <c r="G100" s="47">
        <v>0</v>
      </c>
      <c r="H100" s="48">
        <f>SUM(D100,E100,F100,G100)</f>
        <v>0</v>
      </c>
      <c r="I100" s="47">
        <v>0</v>
      </c>
      <c r="J100" s="47">
        <v>2.8080000000000001E-2</v>
      </c>
    </row>
    <row r="101" spans="1:12" ht="15.75" x14ac:dyDescent="0.25">
      <c r="A101" s="49" t="s">
        <v>38</v>
      </c>
      <c r="B101" s="246"/>
      <c r="C101" s="234"/>
      <c r="D101" s="50">
        <f t="shared" ref="D101:J101" si="12">SUM(D97,D98,D99,D100)</f>
        <v>406.97699999999998</v>
      </c>
      <c r="E101" s="50">
        <f t="shared" si="12"/>
        <v>0</v>
      </c>
      <c r="F101" s="50">
        <f t="shared" si="12"/>
        <v>1.4256</v>
      </c>
      <c r="G101" s="50">
        <f t="shared" si="12"/>
        <v>0</v>
      </c>
      <c r="H101" s="51">
        <f t="shared" si="12"/>
        <v>408.40259999999995</v>
      </c>
      <c r="I101" s="47">
        <f t="shared" si="12"/>
        <v>379.46204</v>
      </c>
      <c r="J101" s="47">
        <f t="shared" si="12"/>
        <v>392.48668000000004</v>
      </c>
    </row>
    <row r="103" spans="1:12" ht="15.75" x14ac:dyDescent="0.25">
      <c r="A103" s="39" t="s">
        <v>97</v>
      </c>
      <c r="B103" s="243"/>
      <c r="C103" s="234"/>
      <c r="D103" s="40"/>
      <c r="E103" s="40"/>
      <c r="F103" s="40"/>
      <c r="G103" s="40"/>
      <c r="H103" s="41"/>
      <c r="I103" s="42"/>
      <c r="J103" s="42"/>
    </row>
    <row r="104" spans="1:12" ht="15.75" x14ac:dyDescent="0.25">
      <c r="A104" s="43" t="s">
        <v>12</v>
      </c>
      <c r="B104" s="244"/>
      <c r="C104" s="234"/>
      <c r="D104" s="44">
        <v>3.3940000000000001</v>
      </c>
      <c r="E104" s="44">
        <v>0</v>
      </c>
      <c r="F104" s="44">
        <v>0</v>
      </c>
      <c r="G104" s="44">
        <v>0</v>
      </c>
      <c r="H104" s="45">
        <f t="shared" ref="H104:H115" si="13">SUM(D104,E104,F104,G104)</f>
        <v>3.3940000000000001</v>
      </c>
      <c r="I104" s="44">
        <v>0</v>
      </c>
      <c r="J104" s="44">
        <v>0</v>
      </c>
      <c r="K104" s="244"/>
      <c r="L104" s="234"/>
    </row>
    <row r="105" spans="1:12" ht="15.75" x14ac:dyDescent="0.25">
      <c r="A105" s="46" t="s">
        <v>98</v>
      </c>
      <c r="B105" s="245"/>
      <c r="C105" s="234"/>
      <c r="D105" s="47">
        <v>40.914999999999999</v>
      </c>
      <c r="E105" s="47">
        <v>0</v>
      </c>
      <c r="F105" s="47">
        <v>2.6838000000000002</v>
      </c>
      <c r="G105" s="47">
        <v>0</v>
      </c>
      <c r="H105" s="48">
        <f t="shared" si="13"/>
        <v>43.598799999999997</v>
      </c>
      <c r="I105" s="47">
        <v>69.225239999999999</v>
      </c>
      <c r="J105" s="47">
        <v>50.467239999999997</v>
      </c>
    </row>
    <row r="106" spans="1:12" ht="15.75" x14ac:dyDescent="0.25">
      <c r="A106" s="43" t="s">
        <v>99</v>
      </c>
      <c r="B106" s="244"/>
      <c r="C106" s="234"/>
      <c r="D106" s="44">
        <v>0</v>
      </c>
      <c r="E106" s="44">
        <v>0</v>
      </c>
      <c r="F106" s="44">
        <v>2.5434000000000001</v>
      </c>
      <c r="G106" s="44">
        <v>0</v>
      </c>
      <c r="H106" s="45">
        <f t="shared" si="13"/>
        <v>2.5434000000000001</v>
      </c>
      <c r="I106" s="44">
        <v>4.6304999999999996</v>
      </c>
      <c r="J106" s="44">
        <v>5.1861600000000001</v>
      </c>
    </row>
    <row r="107" spans="1:12" ht="15.75" x14ac:dyDescent="0.25">
      <c r="A107" s="46" t="s">
        <v>100</v>
      </c>
      <c r="B107" s="245"/>
      <c r="C107" s="234"/>
      <c r="D107" s="47">
        <v>0</v>
      </c>
      <c r="E107" s="47">
        <v>0</v>
      </c>
      <c r="F107" s="47">
        <v>16.642800000000001</v>
      </c>
      <c r="G107" s="47">
        <v>0</v>
      </c>
      <c r="H107" s="48">
        <f t="shared" si="13"/>
        <v>16.642800000000001</v>
      </c>
      <c r="I107" s="47">
        <v>9.93492</v>
      </c>
      <c r="J107" s="47">
        <v>11.73204</v>
      </c>
    </row>
    <row r="108" spans="1:12" ht="15.75" x14ac:dyDescent="0.25">
      <c r="A108" s="43" t="s">
        <v>101</v>
      </c>
      <c r="B108" s="244"/>
      <c r="C108" s="234"/>
      <c r="D108" s="44">
        <v>0</v>
      </c>
      <c r="E108" s="44">
        <v>0</v>
      </c>
      <c r="F108" s="44">
        <v>1.4796</v>
      </c>
      <c r="G108" s="44">
        <v>0</v>
      </c>
      <c r="H108" s="45">
        <f t="shared" si="13"/>
        <v>1.4796</v>
      </c>
      <c r="I108" s="44">
        <v>2.2031999999999998</v>
      </c>
      <c r="J108" s="44">
        <v>1.9542600000000001</v>
      </c>
    </row>
    <row r="109" spans="1:12" ht="15.75" x14ac:dyDescent="0.25">
      <c r="A109" s="46" t="s">
        <v>102</v>
      </c>
      <c r="B109" s="245"/>
      <c r="C109" s="234"/>
      <c r="D109" s="47">
        <v>0</v>
      </c>
      <c r="E109" s="47">
        <v>0</v>
      </c>
      <c r="F109" s="47">
        <v>7.5600000000000001E-2</v>
      </c>
      <c r="G109" s="47">
        <v>0</v>
      </c>
      <c r="H109" s="48">
        <f t="shared" si="13"/>
        <v>7.5600000000000001E-2</v>
      </c>
      <c r="I109" s="47">
        <v>0</v>
      </c>
      <c r="J109" s="47">
        <v>4.752E-2</v>
      </c>
    </row>
    <row r="110" spans="1:12" ht="15.75" x14ac:dyDescent="0.25">
      <c r="A110" s="43" t="s">
        <v>103</v>
      </c>
      <c r="B110" s="244"/>
      <c r="C110" s="234"/>
      <c r="D110" s="44">
        <v>0</v>
      </c>
      <c r="E110" s="44">
        <v>0</v>
      </c>
      <c r="F110" s="44">
        <v>0.24840000000000001</v>
      </c>
      <c r="G110" s="44">
        <v>0</v>
      </c>
      <c r="H110" s="45">
        <f t="shared" si="13"/>
        <v>0.24840000000000001</v>
      </c>
      <c r="I110" s="44">
        <v>0.40445999999999999</v>
      </c>
      <c r="J110" s="44">
        <v>0.40067999999999998</v>
      </c>
    </row>
    <row r="111" spans="1:12" ht="15.75" x14ac:dyDescent="0.25">
      <c r="A111" s="46" t="s">
        <v>104</v>
      </c>
      <c r="B111" s="245"/>
      <c r="C111" s="234"/>
      <c r="D111" s="47">
        <v>0</v>
      </c>
      <c r="E111" s="47">
        <v>0</v>
      </c>
      <c r="F111" s="47">
        <v>0.48060000000000003</v>
      </c>
      <c r="G111" s="47">
        <v>0</v>
      </c>
      <c r="H111" s="48">
        <f t="shared" si="13"/>
        <v>0.48060000000000003</v>
      </c>
      <c r="I111" s="47">
        <v>0.67986000000000002</v>
      </c>
      <c r="J111" s="47">
        <v>1.1836800000000001</v>
      </c>
    </row>
    <row r="112" spans="1:12" ht="15.75" x14ac:dyDescent="0.25">
      <c r="A112" s="43" t="s">
        <v>105</v>
      </c>
      <c r="B112" s="244"/>
      <c r="C112" s="234"/>
      <c r="D112" s="44">
        <v>0</v>
      </c>
      <c r="E112" s="44">
        <v>0</v>
      </c>
      <c r="F112" s="44">
        <v>6.1883999999999997</v>
      </c>
      <c r="G112" s="44">
        <v>0</v>
      </c>
      <c r="H112" s="45">
        <f t="shared" si="13"/>
        <v>6.1883999999999997</v>
      </c>
      <c r="I112" s="44">
        <v>8.4664199999999994</v>
      </c>
      <c r="J112" s="44">
        <v>6.0236999999999998</v>
      </c>
    </row>
    <row r="113" spans="1:12" ht="15.75" x14ac:dyDescent="0.25">
      <c r="A113" s="46" t="s">
        <v>106</v>
      </c>
      <c r="B113" s="245"/>
      <c r="C113" s="234"/>
      <c r="D113" s="47">
        <v>0</v>
      </c>
      <c r="E113" s="47">
        <v>0</v>
      </c>
      <c r="F113" s="47">
        <v>10.1952</v>
      </c>
      <c r="G113" s="47">
        <v>0</v>
      </c>
      <c r="H113" s="48">
        <f t="shared" si="13"/>
        <v>10.1952</v>
      </c>
      <c r="I113" s="47">
        <v>18.153179999999999</v>
      </c>
      <c r="J113" s="47">
        <v>7.9072199999999997</v>
      </c>
    </row>
    <row r="114" spans="1:12" ht="15.75" x14ac:dyDescent="0.25">
      <c r="A114" s="43" t="s">
        <v>107</v>
      </c>
      <c r="B114" s="244"/>
      <c r="C114" s="234"/>
      <c r="D114" s="44">
        <v>0</v>
      </c>
      <c r="E114" s="44">
        <v>0</v>
      </c>
      <c r="F114" s="44">
        <v>0.54</v>
      </c>
      <c r="G114" s="44">
        <v>0</v>
      </c>
      <c r="H114" s="45">
        <f t="shared" si="13"/>
        <v>0.54</v>
      </c>
      <c r="I114" s="44">
        <v>0.42065999999999998</v>
      </c>
      <c r="J114" s="44">
        <v>0.18090000000000001</v>
      </c>
    </row>
    <row r="115" spans="1:12" ht="15.75" x14ac:dyDescent="0.25">
      <c r="A115" s="46" t="s">
        <v>37</v>
      </c>
      <c r="B115" s="245"/>
      <c r="C115" s="234"/>
      <c r="D115" s="47">
        <v>0</v>
      </c>
      <c r="E115" s="47">
        <v>0</v>
      </c>
      <c r="F115" s="47">
        <v>0</v>
      </c>
      <c r="G115" s="47">
        <v>0</v>
      </c>
      <c r="H115" s="48">
        <f t="shared" si="13"/>
        <v>0</v>
      </c>
      <c r="I115" s="47">
        <v>0</v>
      </c>
      <c r="J115" s="47">
        <v>9.7199999999999995E-3</v>
      </c>
    </row>
    <row r="116" spans="1:12" ht="15.75" x14ac:dyDescent="0.25">
      <c r="A116" s="49" t="s">
        <v>38</v>
      </c>
      <c r="B116" s="246"/>
      <c r="C116" s="234"/>
      <c r="D116" s="50">
        <f t="shared" ref="D116:J116" si="14">SUM(D104,D105,D106,D107,D108,D109,D110,D111,D112,D113,D114,D115)</f>
        <v>44.308999999999997</v>
      </c>
      <c r="E116" s="50">
        <f t="shared" si="14"/>
        <v>0</v>
      </c>
      <c r="F116" s="50">
        <f t="shared" si="14"/>
        <v>41.077800000000003</v>
      </c>
      <c r="G116" s="50">
        <f t="shared" si="14"/>
        <v>0</v>
      </c>
      <c r="H116" s="51">
        <f t="shared" si="14"/>
        <v>85.386800000000008</v>
      </c>
      <c r="I116" s="47">
        <f t="shared" si="14"/>
        <v>114.11843999999999</v>
      </c>
      <c r="J116" s="47">
        <f t="shared" si="14"/>
        <v>85.093119999999999</v>
      </c>
    </row>
    <row r="118" spans="1:12" ht="15.75" x14ac:dyDescent="0.25">
      <c r="A118" s="39" t="s">
        <v>108</v>
      </c>
      <c r="B118" s="243"/>
      <c r="C118" s="234"/>
      <c r="D118" s="40"/>
      <c r="E118" s="40"/>
      <c r="F118" s="40"/>
      <c r="G118" s="40"/>
      <c r="H118" s="41"/>
      <c r="I118" s="42"/>
      <c r="J118" s="42"/>
    </row>
    <row r="119" spans="1:12" ht="15.75" x14ac:dyDescent="0.25">
      <c r="A119" s="43" t="s">
        <v>109</v>
      </c>
      <c r="B119" s="244"/>
      <c r="C119" s="234"/>
      <c r="D119" s="44">
        <v>0</v>
      </c>
      <c r="E119" s="44">
        <v>0</v>
      </c>
      <c r="F119" s="44">
        <v>1.4525999999999999</v>
      </c>
      <c r="G119" s="44">
        <v>0</v>
      </c>
      <c r="H119" s="45">
        <f>SUM(D119,E119,F119,G119)</f>
        <v>1.4525999999999999</v>
      </c>
      <c r="I119" s="44">
        <v>2.07036</v>
      </c>
      <c r="J119" s="44">
        <v>1.4293800000000001</v>
      </c>
      <c r="K119" s="244"/>
      <c r="L119" s="234"/>
    </row>
    <row r="120" spans="1:12" ht="15.75" x14ac:dyDescent="0.25">
      <c r="A120" s="46" t="s">
        <v>110</v>
      </c>
      <c r="B120" s="245"/>
      <c r="C120" s="234"/>
      <c r="D120" s="47">
        <v>0</v>
      </c>
      <c r="E120" s="47">
        <v>0</v>
      </c>
      <c r="F120" s="47">
        <v>0.23219999999999999</v>
      </c>
      <c r="G120" s="47">
        <v>0</v>
      </c>
      <c r="H120" s="48">
        <f>SUM(D120,E120,F120,G120)</f>
        <v>0.23219999999999999</v>
      </c>
      <c r="I120" s="47">
        <v>0.30725999999999998</v>
      </c>
      <c r="J120" s="47">
        <v>0.28079999999999999</v>
      </c>
    </row>
    <row r="121" spans="1:12" ht="15.75" x14ac:dyDescent="0.25">
      <c r="A121" s="43" t="s">
        <v>37</v>
      </c>
      <c r="B121" s="244"/>
      <c r="C121" s="234"/>
      <c r="D121" s="44">
        <v>0</v>
      </c>
      <c r="E121" s="44">
        <v>0</v>
      </c>
      <c r="F121" s="44">
        <v>0</v>
      </c>
      <c r="G121" s="44">
        <v>0</v>
      </c>
      <c r="H121" s="45">
        <f>SUM(D121,E121,F121,G121)</f>
        <v>0</v>
      </c>
      <c r="I121" s="44">
        <v>0</v>
      </c>
      <c r="J121" s="44">
        <v>5.2380000000000003E-2</v>
      </c>
    </row>
    <row r="122" spans="1:12" ht="15.75" x14ac:dyDescent="0.25">
      <c r="A122" s="49" t="s">
        <v>38</v>
      </c>
      <c r="B122" s="246"/>
      <c r="C122" s="234"/>
      <c r="D122" s="50">
        <f t="shared" ref="D122:J122" si="15">SUM(D119,D120,D121)</f>
        <v>0</v>
      </c>
      <c r="E122" s="50">
        <f t="shared" si="15"/>
        <v>0</v>
      </c>
      <c r="F122" s="50">
        <f t="shared" si="15"/>
        <v>1.6847999999999999</v>
      </c>
      <c r="G122" s="50">
        <f t="shared" si="15"/>
        <v>0</v>
      </c>
      <c r="H122" s="51">
        <f t="shared" si="15"/>
        <v>1.6847999999999999</v>
      </c>
      <c r="I122" s="47">
        <f t="shared" si="15"/>
        <v>2.3776199999999998</v>
      </c>
      <c r="J122" s="47">
        <f t="shared" si="15"/>
        <v>1.7625600000000001</v>
      </c>
    </row>
    <row r="124" spans="1:12" ht="15.75" x14ac:dyDescent="0.25">
      <c r="A124" s="39" t="s">
        <v>37</v>
      </c>
      <c r="B124" s="243"/>
      <c r="C124" s="234"/>
      <c r="D124" s="40"/>
      <c r="E124" s="40"/>
      <c r="F124" s="40"/>
      <c r="G124" s="40"/>
      <c r="H124" s="41"/>
      <c r="I124" s="42"/>
      <c r="J124" s="42"/>
    </row>
    <row r="125" spans="1:12" ht="15.75" x14ac:dyDescent="0.25">
      <c r="A125" s="43" t="s">
        <v>15</v>
      </c>
      <c r="B125" s="244"/>
      <c r="C125" s="234"/>
      <c r="D125" s="44">
        <v>0</v>
      </c>
      <c r="E125" s="44">
        <v>0</v>
      </c>
      <c r="F125" s="44">
        <v>0.39419999999999999</v>
      </c>
      <c r="G125" s="44">
        <v>0</v>
      </c>
      <c r="H125" s="45">
        <f>SUM(D125,E125,F125,G125)</f>
        <v>0.39419999999999999</v>
      </c>
      <c r="I125" s="44">
        <v>0.71711999999999998</v>
      </c>
      <c r="J125" s="44">
        <v>0.2</v>
      </c>
      <c r="K125" s="244"/>
      <c r="L125" s="234"/>
    </row>
    <row r="126" spans="1:12" ht="15.75" x14ac:dyDescent="0.25">
      <c r="A126" s="49" t="s">
        <v>38</v>
      </c>
      <c r="B126" s="246"/>
      <c r="C126" s="234"/>
      <c r="D126" s="50">
        <f t="shared" ref="D126:J126" si="16">D125</f>
        <v>0</v>
      </c>
      <c r="E126" s="50">
        <f t="shared" si="16"/>
        <v>0</v>
      </c>
      <c r="F126" s="50">
        <f t="shared" si="16"/>
        <v>0.39419999999999999</v>
      </c>
      <c r="G126" s="50">
        <f t="shared" si="16"/>
        <v>0</v>
      </c>
      <c r="H126" s="51">
        <f t="shared" si="16"/>
        <v>0.39419999999999999</v>
      </c>
      <c r="I126" s="47">
        <f t="shared" si="16"/>
        <v>0.71711999999999998</v>
      </c>
      <c r="J126" s="47">
        <f t="shared" si="16"/>
        <v>0.2</v>
      </c>
    </row>
    <row r="128" spans="1:12" ht="33.950000000000003" customHeight="1" x14ac:dyDescent="0.25">
      <c r="A128" s="52" t="s">
        <v>111</v>
      </c>
      <c r="B128" s="247"/>
      <c r="C128" s="234"/>
      <c r="D128" s="53">
        <f t="shared" ref="D128:J128" si="17">SUM(D23,D32,D40,D45,D67,D82,D94,D101,D116,D122,D126)</f>
        <v>724.58100000000002</v>
      </c>
      <c r="E128" s="53">
        <f t="shared" si="17"/>
        <v>0</v>
      </c>
      <c r="F128" s="53">
        <f t="shared" si="17"/>
        <v>71.685000000000002</v>
      </c>
      <c r="G128" s="53">
        <f t="shared" si="17"/>
        <v>8.1</v>
      </c>
      <c r="H128" s="53">
        <f t="shared" si="17"/>
        <v>804.36599999999999</v>
      </c>
      <c r="I128" s="53">
        <f t="shared" si="17"/>
        <v>839.04971999999998</v>
      </c>
      <c r="J128" s="54">
        <f t="shared" si="17"/>
        <v>788.77964000000009</v>
      </c>
    </row>
    <row r="130" spans="1:10" x14ac:dyDescent="0.25">
      <c r="A130" s="55" t="s">
        <v>112</v>
      </c>
      <c r="B130" s="248"/>
      <c r="C130" s="234"/>
      <c r="D130" s="56">
        <v>738.94100000000003</v>
      </c>
      <c r="E130" s="56">
        <v>0</v>
      </c>
      <c r="F130" s="56">
        <v>76.608720000000005</v>
      </c>
      <c r="G130" s="56">
        <v>23.5</v>
      </c>
      <c r="I130" s="57" t="s">
        <v>113</v>
      </c>
      <c r="J130" s="57" t="s">
        <v>113</v>
      </c>
    </row>
    <row r="131" spans="1:10" s="253" customFormat="1" x14ac:dyDescent="0.25">
      <c r="A131" s="249" t="s">
        <v>114</v>
      </c>
      <c r="B131" s="250"/>
      <c r="C131" s="251"/>
      <c r="D131" s="252">
        <f>IF(OR(D130=0,D130="-"),"-",IF(D128="-",(0-D130)/D130,(D128-D130)/D130))</f>
        <v>-1.9433215913043141E-2</v>
      </c>
      <c r="E131" s="252" t="str">
        <f>IF(OR(E130=0,E130="-"),"-",IF(E128="-",(0-E130)/E130,(E128-E130)/E130))</f>
        <v>-</v>
      </c>
      <c r="F131" s="252">
        <f>IF(OR(F130=0,F130="-"),"-",IF(F128="-",(0-F130)/F130,(F128-F130)/F130))</f>
        <v>-6.4271012490484142E-2</v>
      </c>
      <c r="G131" s="252">
        <f>IF(OR(G130=0,G130="-"),"-",IF(G128="-",(0-G130)/G130,(G128-G130)/G130))</f>
        <v>-0.65531914893617027</v>
      </c>
      <c r="I131" s="254" t="s">
        <v>115</v>
      </c>
      <c r="J131" s="254" t="s">
        <v>116</v>
      </c>
    </row>
    <row r="132" spans="1:10" x14ac:dyDescent="0.25">
      <c r="A132" s="55" t="s">
        <v>117</v>
      </c>
      <c r="B132" s="248"/>
      <c r="C132" s="234"/>
      <c r="D132" s="56">
        <v>707.21799999999996</v>
      </c>
      <c r="E132" s="56">
        <v>0</v>
      </c>
      <c r="F132" s="56">
        <v>68.561639999999997</v>
      </c>
      <c r="G132" s="56">
        <v>13</v>
      </c>
      <c r="I132" s="58">
        <f>IF(OR(I128=0,I128="-"),"-",IF(H128="-",(0-I128)/I128,(H128-I128)/I128))</f>
        <v>-4.1336906709175704E-2</v>
      </c>
      <c r="J132" s="58">
        <f>IF(OR(J128=0,J128="-"),"-",IF(I128="-",(0-J128)/J128,(I128-J128)/J128))</f>
        <v>6.3731462439877234E-2</v>
      </c>
    </row>
    <row r="133" spans="1:10" s="253" customFormat="1" x14ac:dyDescent="0.25">
      <c r="A133" s="252" t="s">
        <v>118</v>
      </c>
      <c r="B133" s="250"/>
      <c r="C133" s="251"/>
      <c r="D133" s="252">
        <f>IF(OR(D132=0,D132="-"),"-",IF(D130="-",(0-D132)/D132,(D130-D132)/D132))</f>
        <v>4.4856041560028266E-2</v>
      </c>
      <c r="E133" s="252" t="str">
        <f>IF(OR(E132=0,E132="-"),"-",IF(E130="-",(0-E132)/E132,(E130-E132)/E132))</f>
        <v>-</v>
      </c>
      <c r="F133" s="252">
        <f>IF(OR(F132=0,F132="-"),"-",IF(F130="-",(0-F132)/F132,(F130-F132)/F132))</f>
        <v>0.11737000456815223</v>
      </c>
      <c r="G133" s="252">
        <f>IF(OR(G132=0,G132="-"),"-",IF(G130="-",(0-G132)/G132,(G130-G132)/G132))</f>
        <v>0.80769230769230771</v>
      </c>
    </row>
  </sheetData>
  <sheetProtection formatCells="0" formatColumns="0" formatRows="0" insertColumns="0" insertRows="0" insertHyperlinks="0" deleteColumns="0" deleteRows="0" sort="0" autoFilter="0" pivotTables="0"/>
  <mergeCells count="137">
    <mergeCell ref="B130:C130"/>
    <mergeCell ref="B131:C131"/>
    <mergeCell ref="B132:C132"/>
    <mergeCell ref="B133:C133"/>
    <mergeCell ref="B124:C124"/>
    <mergeCell ref="K125:L125"/>
    <mergeCell ref="B125:C125"/>
    <mergeCell ref="B126:C126"/>
    <mergeCell ref="B128:C128"/>
    <mergeCell ref="K119:L119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8:C118"/>
    <mergeCell ref="B108:C108"/>
    <mergeCell ref="B109:C109"/>
    <mergeCell ref="B110:C110"/>
    <mergeCell ref="B111:C111"/>
    <mergeCell ref="B112:C112"/>
    <mergeCell ref="K104:L104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3:C103"/>
    <mergeCell ref="B92:C92"/>
    <mergeCell ref="B93:C93"/>
    <mergeCell ref="B94:C94"/>
    <mergeCell ref="B96:C96"/>
    <mergeCell ref="K97:L97"/>
    <mergeCell ref="B97:C97"/>
    <mergeCell ref="B87:C87"/>
    <mergeCell ref="B88:C88"/>
    <mergeCell ref="B89:C89"/>
    <mergeCell ref="B90:C90"/>
    <mergeCell ref="B91:C91"/>
    <mergeCell ref="B82:C82"/>
    <mergeCell ref="B84:C84"/>
    <mergeCell ref="K85:L85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9:C69"/>
    <mergeCell ref="K70:L70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K48:L48"/>
    <mergeCell ref="B48:C48"/>
    <mergeCell ref="B49:C49"/>
    <mergeCell ref="B50:C50"/>
    <mergeCell ref="B51:C51"/>
    <mergeCell ref="K43:L43"/>
    <mergeCell ref="B43:C43"/>
    <mergeCell ref="B44:C44"/>
    <mergeCell ref="B45:C45"/>
    <mergeCell ref="B47:C47"/>
    <mergeCell ref="B37:C37"/>
    <mergeCell ref="B38:C38"/>
    <mergeCell ref="B39:C39"/>
    <mergeCell ref="B40:C40"/>
    <mergeCell ref="B42:C42"/>
    <mergeCell ref="B32:C32"/>
    <mergeCell ref="B34:C34"/>
    <mergeCell ref="K35:L35"/>
    <mergeCell ref="B35:C35"/>
    <mergeCell ref="B36:C36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K26:L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F4" sqref="AF1:AF104857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8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710937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8.7109375" customWidth="1"/>
    <col min="32" max="32" width="2.28515625" customWidth="1"/>
    <col min="33" max="33" width="17.42578125" customWidth="1"/>
  </cols>
  <sheetData>
    <row r="1" spans="1:33" ht="23.25" x14ac:dyDescent="0.25">
      <c r="A1" s="233" t="s">
        <v>119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59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59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59"/>
    </row>
    <row r="5" spans="1:33" ht="18.75" x14ac:dyDescent="0.25">
      <c r="A5" s="60"/>
      <c r="B5" s="60"/>
      <c r="C5" s="236" t="s">
        <v>4</v>
      </c>
      <c r="D5" s="234"/>
      <c r="E5" s="234"/>
      <c r="F5" s="234"/>
      <c r="G5" s="234"/>
      <c r="H5" s="234"/>
      <c r="I5" s="234"/>
      <c r="J5" s="60"/>
      <c r="K5" s="236" t="s">
        <v>5</v>
      </c>
      <c r="L5" s="234"/>
      <c r="M5" s="234"/>
      <c r="N5" s="234"/>
      <c r="O5" s="234"/>
      <c r="P5" s="234"/>
      <c r="Q5" s="234"/>
      <c r="R5" s="60"/>
      <c r="S5" s="236" t="s">
        <v>6</v>
      </c>
      <c r="T5" s="234"/>
      <c r="U5" s="234"/>
      <c r="V5" s="234"/>
      <c r="W5" s="234"/>
      <c r="X5" s="234"/>
      <c r="Y5" s="234"/>
      <c r="Z5" s="60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61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62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62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62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62" t="s">
        <v>9</v>
      </c>
    </row>
    <row r="7" spans="1:33" x14ac:dyDescent="0.25">
      <c r="A7" s="63" t="s">
        <v>10</v>
      </c>
      <c r="B7" s="64"/>
      <c r="C7" s="65">
        <v>818.93499999999995</v>
      </c>
      <c r="D7" s="66"/>
      <c r="E7" s="65">
        <v>885.72799999999995</v>
      </c>
      <c r="F7" s="66"/>
      <c r="G7" s="67">
        <v>865.79359999999997</v>
      </c>
      <c r="H7" s="66"/>
      <c r="I7" s="68">
        <f>IF(OR(E7=0,E7="-"),"-",IF(G7="-",(0-E7)/E7,(G7-E7)/E7))</f>
        <v>-2.2506232161566511E-2</v>
      </c>
      <c r="K7" s="65">
        <v>830.00599999999997</v>
      </c>
      <c r="L7" s="66"/>
      <c r="M7" s="65">
        <v>1024.69</v>
      </c>
      <c r="N7" s="66"/>
      <c r="O7" s="67">
        <v>839.47595999999999</v>
      </c>
      <c r="P7" s="66"/>
      <c r="Q7" s="68">
        <f>IF(OR(M7=0,M7="-"),"-",IF(O7="-",(0-M7)/M7,(O7-M7)/M7))</f>
        <v>-0.18075129063424067</v>
      </c>
      <c r="S7" s="65">
        <v>336.97800000000001</v>
      </c>
      <c r="T7" s="66"/>
      <c r="U7" s="65">
        <v>479.87400000000002</v>
      </c>
      <c r="V7" s="66"/>
      <c r="W7" s="67">
        <v>384.65100000000001</v>
      </c>
      <c r="X7" s="66"/>
      <c r="Y7" s="68">
        <f>IF(OR(U7=0,U7="-"),"-",IF(W7="-",(0-U7)/U7,(W7-U7)/U7))</f>
        <v>-0.19843333875142227</v>
      </c>
      <c r="AA7" s="65">
        <v>493.02800000000002</v>
      </c>
      <c r="AB7" s="66"/>
      <c r="AC7" s="65">
        <v>544.81600000000003</v>
      </c>
      <c r="AD7" s="66"/>
      <c r="AE7" s="67">
        <v>454.82495999999998</v>
      </c>
      <c r="AF7" s="66"/>
      <c r="AG7" s="68">
        <f>IF(OR(AC7=0,AC7="-"),"-",IF(AE7="-",(0-AC7)/AC7,(AE7-AC7)/AC7))</f>
        <v>-0.16517694047164558</v>
      </c>
    </row>
    <row r="8" spans="1:33" x14ac:dyDescent="0.25">
      <c r="A8" s="69" t="s">
        <v>11</v>
      </c>
      <c r="B8" s="70"/>
      <c r="C8" s="71">
        <v>178.3</v>
      </c>
      <c r="D8" s="72"/>
      <c r="E8" s="71">
        <v>164.5</v>
      </c>
      <c r="F8" s="72"/>
      <c r="G8" s="73">
        <v>175.9</v>
      </c>
      <c r="H8" s="72"/>
      <c r="I8" s="74">
        <f>IF(OR(E8=0,E8="-"),"-",IF(G8="-",(0-E8)/E8,(G8-E8)/E8))</f>
        <v>6.9300911854103378E-2</v>
      </c>
      <c r="K8" s="71">
        <v>178.3</v>
      </c>
      <c r="L8" s="72"/>
      <c r="M8" s="71">
        <v>164.5</v>
      </c>
      <c r="N8" s="72"/>
      <c r="O8" s="73">
        <v>175.9</v>
      </c>
      <c r="P8" s="72"/>
      <c r="Q8" s="74">
        <f>IF(OR(M8=0,M8="-"),"-",IF(O8="-",(0-M8)/M8,(O8-M8)/M8))</f>
        <v>6.9300911854103378E-2</v>
      </c>
      <c r="S8" s="71">
        <v>178.3</v>
      </c>
      <c r="T8" s="72"/>
      <c r="U8" s="71">
        <v>164.5</v>
      </c>
      <c r="V8" s="72"/>
      <c r="W8" s="73">
        <v>175.9</v>
      </c>
      <c r="X8" s="72"/>
      <c r="Y8" s="74">
        <f>IF(OR(U8=0,U8="-"),"-",IF(W8="-",(0-U8)/U8,(W8-U8)/U8))</f>
        <v>6.9300911854103378E-2</v>
      </c>
      <c r="AA8" s="71">
        <v>0</v>
      </c>
      <c r="AB8" s="72"/>
      <c r="AC8" s="71">
        <v>0</v>
      </c>
      <c r="AD8" s="72"/>
      <c r="AE8" s="73">
        <v>0</v>
      </c>
      <c r="AF8" s="72"/>
      <c r="AG8" s="74" t="str">
        <f>IF(OR(AC8=0,AC8="-"),"-",IF(AE8="-",(0-AC8)/AC8,(AE8-AC8)/AC8))</f>
        <v>-</v>
      </c>
    </row>
    <row r="9" spans="1:33" x14ac:dyDescent="0.25">
      <c r="A9" s="75" t="s">
        <v>12</v>
      </c>
      <c r="B9" s="76"/>
      <c r="C9" s="77">
        <v>1075.94</v>
      </c>
      <c r="D9" s="78"/>
      <c r="E9" s="77">
        <v>1174.3800000000001</v>
      </c>
      <c r="F9" s="78"/>
      <c r="G9" s="79">
        <v>1350.56</v>
      </c>
      <c r="H9" s="78"/>
      <c r="I9" s="80">
        <f>IF(OR(E9=0,E9="-"),"-",IF(G9="-",(0-E9)/E9,(G9-E9)/E9))</f>
        <v>0.15001958480219335</v>
      </c>
      <c r="K9" s="77">
        <v>1075.94</v>
      </c>
      <c r="L9" s="78"/>
      <c r="M9" s="77">
        <v>1174.3800000000001</v>
      </c>
      <c r="N9" s="78"/>
      <c r="O9" s="79">
        <v>1350.56</v>
      </c>
      <c r="P9" s="78"/>
      <c r="Q9" s="80">
        <f>IF(OR(M9=0,M9="-"),"-",IF(O9="-",(0-M9)/M9,(O9-M9)/M9))</f>
        <v>0.15001958480219335</v>
      </c>
      <c r="S9" s="77">
        <v>1061.9523200000001</v>
      </c>
      <c r="T9" s="78"/>
      <c r="U9" s="77">
        <v>1048.75216</v>
      </c>
      <c r="V9" s="78"/>
      <c r="W9" s="79">
        <v>1129.2816</v>
      </c>
      <c r="X9" s="78"/>
      <c r="Y9" s="80">
        <f>IF(OR(U9=0,U9="-"),"-",IF(W9="-",(0-U9)/U9,(W9-U9)/U9))</f>
        <v>7.6785958657763359E-2</v>
      </c>
      <c r="AA9" s="77">
        <v>13.987679999999999</v>
      </c>
      <c r="AB9" s="78" t="s">
        <v>14</v>
      </c>
      <c r="AC9" s="77">
        <v>125.62784000000001</v>
      </c>
      <c r="AD9" s="78" t="s">
        <v>14</v>
      </c>
      <c r="AE9" s="79">
        <v>221.2784</v>
      </c>
      <c r="AF9" s="78" t="s">
        <v>14</v>
      </c>
      <c r="AG9" s="80">
        <f>IF(OR(AC9=0,AC9="-"),"-",IF(AE9="-",(0-AC9)/AC9,(AE9-AC9)/AC9))</f>
        <v>0.76138028003983826</v>
      </c>
    </row>
    <row r="10" spans="1:33" x14ac:dyDescent="0.25">
      <c r="A10" s="81" t="s">
        <v>15</v>
      </c>
      <c r="B10" s="82"/>
      <c r="C10" s="83">
        <v>366.82139999999998</v>
      </c>
      <c r="D10" s="84"/>
      <c r="E10" s="83">
        <v>396.29336000000001</v>
      </c>
      <c r="F10" s="84"/>
      <c r="G10" s="85">
        <v>384.08712000000003</v>
      </c>
      <c r="H10" s="84"/>
      <c r="I10" s="86">
        <f>IF(OR(E10=0,E10="-"),"-",IF(G10="-",(0-E10)/E10,(G10-E10)/E10))</f>
        <v>-3.0801020738777909E-2</v>
      </c>
      <c r="K10" s="83">
        <v>380.24867999999998</v>
      </c>
      <c r="L10" s="84"/>
      <c r="M10" s="83">
        <v>428.77632</v>
      </c>
      <c r="N10" s="84"/>
      <c r="O10" s="85">
        <v>357.79836</v>
      </c>
      <c r="P10" s="84"/>
      <c r="Q10" s="86">
        <f>IF(OR(M10=0,M10="-"),"-",IF(O10="-",(0-M10)/M10,(O10-M10)/M10))</f>
        <v>-0.16553610050107243</v>
      </c>
      <c r="S10" s="83">
        <v>109.06048</v>
      </c>
      <c r="T10" s="84"/>
      <c r="U10" s="83">
        <v>105.05028</v>
      </c>
      <c r="V10" s="84"/>
      <c r="W10" s="85">
        <v>101.84739999999999</v>
      </c>
      <c r="X10" s="84"/>
      <c r="Y10" s="86">
        <f>IF(OR(U10=0,U10="-"),"-",IF(W10="-",(0-U10)/U10,(W10-U10)/U10))</f>
        <v>-3.0489019163014202E-2</v>
      </c>
      <c r="AA10" s="83">
        <v>271.18819999999999</v>
      </c>
      <c r="AB10" s="84"/>
      <c r="AC10" s="83">
        <v>323.72604000000001</v>
      </c>
      <c r="AD10" s="84"/>
      <c r="AE10" s="85">
        <v>255.95096000000001</v>
      </c>
      <c r="AF10" s="84"/>
      <c r="AG10" s="86">
        <f>IF(OR(AC10=0,AC10="-"),"-",IF(AE10="-",(0-AC10)/AC10,(AE10-AC10)/AC10))</f>
        <v>-0.20935937065797983</v>
      </c>
    </row>
    <row r="12" spans="1:33" ht="18" x14ac:dyDescent="0.25">
      <c r="A12" s="87" t="s">
        <v>16</v>
      </c>
      <c r="B12" s="88"/>
      <c r="C12" s="89">
        <f>C7+C8+C9+C10</f>
        <v>2439.9964</v>
      </c>
      <c r="D12" s="90"/>
      <c r="E12" s="89">
        <f>E7+E8+E9+E10</f>
        <v>2620.9013600000003</v>
      </c>
      <c r="F12" s="90"/>
      <c r="G12" s="91">
        <f>G7+G8+G9+G10</f>
        <v>2776.3407200000001</v>
      </c>
      <c r="H12" s="90"/>
      <c r="I12" s="92">
        <f>IF(E12*1=0,"-",(G12-E12)/E12)</f>
        <v>5.9307596375927647E-2</v>
      </c>
      <c r="K12" s="89">
        <f>K7+K8+K9+K10</f>
        <v>2464.4946800000002</v>
      </c>
      <c r="L12" s="90"/>
      <c r="M12" s="89">
        <f>M7+M8+M9+M10</f>
        <v>2792.3463200000001</v>
      </c>
      <c r="N12" s="90"/>
      <c r="O12" s="91">
        <f>O7+O8+O9+O10</f>
        <v>2723.7343199999996</v>
      </c>
      <c r="P12" s="90"/>
      <c r="Q12" s="92">
        <f>IF(M12*1=0,"-",(O12-M12)/M12)</f>
        <v>-2.4571450721771693E-2</v>
      </c>
      <c r="S12" s="89">
        <f>S7+S8+S9+S10</f>
        <v>1686.2908000000002</v>
      </c>
      <c r="T12" s="90"/>
      <c r="U12" s="89">
        <f>U7+U8+U9+U10</f>
        <v>1798.17644</v>
      </c>
      <c r="V12" s="90"/>
      <c r="W12" s="91">
        <f>W7+W8+W9+W10</f>
        <v>1791.6800000000003</v>
      </c>
      <c r="X12" s="90"/>
      <c r="Y12" s="92">
        <f>IF(U12*1=0,"-",(W12-U12)/U12)</f>
        <v>-3.6127934141989239E-3</v>
      </c>
      <c r="AA12" s="89">
        <f>AA7+AA8+AA9+AA10</f>
        <v>778.20388000000003</v>
      </c>
      <c r="AB12" s="90"/>
      <c r="AC12" s="89">
        <f>AC7+AC8+AC9+AC10</f>
        <v>994.16988000000003</v>
      </c>
      <c r="AD12" s="90"/>
      <c r="AE12" s="91">
        <f>AE7+AE8+AE9+AE10</f>
        <v>932.05431999999996</v>
      </c>
      <c r="AF12" s="90"/>
      <c r="AG12" s="92">
        <f>IF(AC12*1=0,"-",(AE12-AC12)/AC12)</f>
        <v>-6.2479824876609691E-2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109" workbookViewId="0">
      <selection activeCell="A127" activeCellId="1" sqref="A125:XFD125 A127:XFD127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8.7109375" customWidth="1"/>
    <col min="11" max="12" width="9.140625" customWidth="1"/>
  </cols>
  <sheetData>
    <row r="1" spans="1:12" ht="23.25" x14ac:dyDescent="0.25">
      <c r="A1" s="233" t="s">
        <v>120</v>
      </c>
      <c r="B1" s="234"/>
      <c r="C1" s="234"/>
      <c r="D1" s="234"/>
      <c r="E1" s="234"/>
      <c r="F1" s="234"/>
      <c r="G1" s="234"/>
      <c r="H1" s="234"/>
      <c r="I1" s="234"/>
      <c r="J1" s="93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93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93"/>
    </row>
    <row r="5" spans="1:12" ht="51" customHeight="1" x14ac:dyDescent="0.25">
      <c r="A5" s="94" t="s">
        <v>8</v>
      </c>
      <c r="B5" s="240" t="s">
        <v>18</v>
      </c>
      <c r="C5" s="240" t="s">
        <v>19</v>
      </c>
      <c r="D5" s="241" t="s">
        <v>10</v>
      </c>
      <c r="E5" s="241" t="s">
        <v>11</v>
      </c>
      <c r="F5" s="241" t="s">
        <v>12</v>
      </c>
      <c r="G5" s="241" t="s">
        <v>15</v>
      </c>
      <c r="H5" s="242" t="s">
        <v>20</v>
      </c>
      <c r="I5" s="242" t="s">
        <v>20</v>
      </c>
      <c r="J5" s="242" t="s">
        <v>20</v>
      </c>
    </row>
    <row r="6" spans="1:12" x14ac:dyDescent="0.25">
      <c r="A6" s="96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96" t="s">
        <v>22</v>
      </c>
      <c r="B7" s="234"/>
      <c r="C7" s="234"/>
      <c r="D7" s="234"/>
      <c r="E7" s="234"/>
      <c r="F7" s="234"/>
      <c r="G7" s="234"/>
      <c r="H7" s="95">
        <v>2015</v>
      </c>
      <c r="I7" s="95">
        <v>2014</v>
      </c>
      <c r="J7" s="95">
        <v>2013</v>
      </c>
    </row>
    <row r="8" spans="1:12" ht="15.75" x14ac:dyDescent="0.25">
      <c r="A8" s="97" t="s">
        <v>23</v>
      </c>
      <c r="B8" s="243"/>
      <c r="C8" s="234"/>
      <c r="D8" s="98"/>
      <c r="E8" s="98"/>
      <c r="F8" s="98"/>
      <c r="G8" s="98"/>
      <c r="H8" s="99"/>
      <c r="I8" s="100"/>
      <c r="J8" s="100"/>
    </row>
    <row r="9" spans="1:12" ht="15.75" x14ac:dyDescent="0.25">
      <c r="A9" s="101" t="s">
        <v>121</v>
      </c>
      <c r="B9" s="244"/>
      <c r="C9" s="234"/>
      <c r="D9" s="102">
        <v>0</v>
      </c>
      <c r="E9" s="102">
        <v>0</v>
      </c>
      <c r="F9" s="102">
        <v>0</v>
      </c>
      <c r="G9" s="102">
        <v>0.8</v>
      </c>
      <c r="H9" s="103">
        <f t="shared" ref="H9:H20" si="0">SUM(D9,E9,F9,G9)</f>
        <v>0.8</v>
      </c>
      <c r="I9" s="102">
        <v>0.55100000000000005</v>
      </c>
      <c r="J9" s="102">
        <v>0</v>
      </c>
      <c r="K9" s="244"/>
      <c r="L9" s="234"/>
    </row>
    <row r="10" spans="1:12" ht="15.75" x14ac:dyDescent="0.25">
      <c r="A10" s="104" t="s">
        <v>24</v>
      </c>
      <c r="B10" s="245"/>
      <c r="C10" s="234"/>
      <c r="D10" s="105">
        <v>0</v>
      </c>
      <c r="E10" s="105">
        <v>0</v>
      </c>
      <c r="F10" s="105">
        <v>0</v>
      </c>
      <c r="G10" s="105">
        <v>0.59955999999999998</v>
      </c>
      <c r="H10" s="106">
        <f t="shared" si="0"/>
        <v>0.59955999999999998</v>
      </c>
      <c r="I10" s="105">
        <v>4.62052</v>
      </c>
      <c r="J10" s="105">
        <v>1.3691599999999999</v>
      </c>
    </row>
    <row r="11" spans="1:12" ht="15.75" x14ac:dyDescent="0.25">
      <c r="A11" s="101" t="s">
        <v>26</v>
      </c>
      <c r="B11" s="244"/>
      <c r="C11" s="234"/>
      <c r="D11" s="102">
        <v>0</v>
      </c>
      <c r="E11" s="102">
        <v>0</v>
      </c>
      <c r="F11" s="102">
        <v>0</v>
      </c>
      <c r="G11" s="102">
        <v>0.51168000000000002</v>
      </c>
      <c r="H11" s="103">
        <f t="shared" si="0"/>
        <v>0.51168000000000002</v>
      </c>
      <c r="I11" s="102">
        <v>0.78364</v>
      </c>
      <c r="J11" s="102">
        <v>1.0285599999999999</v>
      </c>
    </row>
    <row r="12" spans="1:12" ht="15.75" x14ac:dyDescent="0.25">
      <c r="A12" s="104" t="s">
        <v>27</v>
      </c>
      <c r="B12" s="245"/>
      <c r="C12" s="234"/>
      <c r="D12" s="105">
        <v>0</v>
      </c>
      <c r="E12" s="105">
        <v>0</v>
      </c>
      <c r="F12" s="105">
        <v>0</v>
      </c>
      <c r="G12" s="105">
        <v>2.2999999999999998</v>
      </c>
      <c r="H12" s="106">
        <f t="shared" si="0"/>
        <v>2.2999999999999998</v>
      </c>
      <c r="I12" s="105">
        <v>2.9429599999999998</v>
      </c>
      <c r="J12" s="105">
        <v>4.3630000000000004</v>
      </c>
    </row>
    <row r="13" spans="1:12" ht="15.75" x14ac:dyDescent="0.25">
      <c r="A13" s="101" t="s">
        <v>28</v>
      </c>
      <c r="B13" s="244"/>
      <c r="C13" s="234"/>
      <c r="D13" s="102">
        <v>0</v>
      </c>
      <c r="E13" s="102">
        <v>0</v>
      </c>
      <c r="F13" s="102">
        <v>0</v>
      </c>
      <c r="G13" s="102">
        <v>0.22828000000000001</v>
      </c>
      <c r="H13" s="103">
        <f t="shared" si="0"/>
        <v>0.22828000000000001</v>
      </c>
      <c r="I13" s="102">
        <v>1.2999999999999999E-2</v>
      </c>
      <c r="J13" s="102">
        <v>5.3113999999999999</v>
      </c>
    </row>
    <row r="14" spans="1:12" ht="15.75" x14ac:dyDescent="0.25">
      <c r="A14" s="104" t="s">
        <v>122</v>
      </c>
      <c r="B14" s="245"/>
      <c r="C14" s="234"/>
      <c r="D14" s="105">
        <v>0</v>
      </c>
      <c r="E14" s="105">
        <v>0</v>
      </c>
      <c r="F14" s="105">
        <v>0.10580000000000001</v>
      </c>
      <c r="G14" s="105">
        <v>4.0414399999999997</v>
      </c>
      <c r="H14" s="106">
        <f t="shared" si="0"/>
        <v>4.14724</v>
      </c>
      <c r="I14" s="105">
        <v>1.716</v>
      </c>
      <c r="J14" s="105">
        <v>0.6552</v>
      </c>
    </row>
    <row r="15" spans="1:12" ht="15.75" x14ac:dyDescent="0.25">
      <c r="A15" s="101" t="s">
        <v>29</v>
      </c>
      <c r="B15" s="244"/>
      <c r="C15" s="234"/>
      <c r="D15" s="102">
        <v>1.9730000000000001</v>
      </c>
      <c r="E15" s="102">
        <v>0</v>
      </c>
      <c r="F15" s="102">
        <v>0.4738</v>
      </c>
      <c r="G15" s="102">
        <v>4.3700799999999997</v>
      </c>
      <c r="H15" s="103">
        <f t="shared" si="0"/>
        <v>6.8168799999999994</v>
      </c>
      <c r="I15" s="102">
        <v>2.68</v>
      </c>
      <c r="J15" s="102">
        <v>4.2990000000000004</v>
      </c>
    </row>
    <row r="16" spans="1:12" ht="15.75" x14ac:dyDescent="0.25">
      <c r="A16" s="104" t="s">
        <v>30</v>
      </c>
      <c r="B16" s="245"/>
      <c r="C16" s="234"/>
      <c r="D16" s="105">
        <v>0</v>
      </c>
      <c r="E16" s="105">
        <v>0</v>
      </c>
      <c r="F16" s="105">
        <v>0.13800000000000001</v>
      </c>
      <c r="G16" s="105">
        <v>1.248E-2</v>
      </c>
      <c r="H16" s="106">
        <f t="shared" si="0"/>
        <v>0.15048</v>
      </c>
      <c r="I16" s="105">
        <v>5.5199999999999999E-2</v>
      </c>
      <c r="J16" s="105">
        <v>0</v>
      </c>
    </row>
    <row r="17" spans="1:12" ht="15.75" x14ac:dyDescent="0.25">
      <c r="A17" s="101" t="s">
        <v>32</v>
      </c>
      <c r="B17" s="244"/>
      <c r="C17" s="234"/>
      <c r="D17" s="102">
        <v>0</v>
      </c>
      <c r="E17" s="102">
        <v>0</v>
      </c>
      <c r="F17" s="102">
        <v>0</v>
      </c>
      <c r="G17" s="102">
        <v>0</v>
      </c>
      <c r="H17" s="103">
        <f t="shared" si="0"/>
        <v>0</v>
      </c>
      <c r="I17" s="102">
        <v>0</v>
      </c>
      <c r="J17" s="102">
        <v>1.42744</v>
      </c>
    </row>
    <row r="18" spans="1:12" ht="15.75" x14ac:dyDescent="0.25">
      <c r="A18" s="104" t="s">
        <v>33</v>
      </c>
      <c r="B18" s="245"/>
      <c r="C18" s="234"/>
      <c r="D18" s="105">
        <v>0</v>
      </c>
      <c r="E18" s="105">
        <v>0</v>
      </c>
      <c r="F18" s="105">
        <v>0.64400000000000002</v>
      </c>
      <c r="G18" s="105">
        <v>3.28952</v>
      </c>
      <c r="H18" s="106">
        <f t="shared" si="0"/>
        <v>3.9335200000000001</v>
      </c>
      <c r="I18" s="105">
        <v>5.0292399999999997</v>
      </c>
      <c r="J18" s="105">
        <v>4.7409999999999997</v>
      </c>
    </row>
    <row r="19" spans="1:12" ht="15.75" x14ac:dyDescent="0.25">
      <c r="A19" s="101" t="s">
        <v>35</v>
      </c>
      <c r="B19" s="244"/>
      <c r="C19" s="234"/>
      <c r="D19" s="102">
        <v>0</v>
      </c>
      <c r="E19" s="102">
        <v>0</v>
      </c>
      <c r="F19" s="102">
        <v>0</v>
      </c>
      <c r="G19" s="102">
        <v>0</v>
      </c>
      <c r="H19" s="103">
        <f t="shared" si="0"/>
        <v>0</v>
      </c>
      <c r="I19" s="102">
        <v>0.13519999999999999</v>
      </c>
      <c r="J19" s="102">
        <v>0</v>
      </c>
    </row>
    <row r="20" spans="1:12" ht="15.75" x14ac:dyDescent="0.25">
      <c r="A20" s="104" t="s">
        <v>36</v>
      </c>
      <c r="B20" s="245"/>
      <c r="C20" s="234"/>
      <c r="D20" s="105">
        <v>0</v>
      </c>
      <c r="E20" s="105">
        <v>0</v>
      </c>
      <c r="F20" s="105">
        <v>5.9799999999999999E-2</v>
      </c>
      <c r="G20" s="105">
        <v>1.6</v>
      </c>
      <c r="H20" s="106">
        <f t="shared" si="0"/>
        <v>1.6598000000000002</v>
      </c>
      <c r="I20" s="105">
        <v>3.4060000000000001</v>
      </c>
      <c r="J20" s="105">
        <v>4.8329599999999999</v>
      </c>
    </row>
    <row r="21" spans="1:12" ht="15.75" x14ac:dyDescent="0.25">
      <c r="A21" s="107" t="s">
        <v>38</v>
      </c>
      <c r="B21" s="246"/>
      <c r="C21" s="234"/>
      <c r="D21" s="108">
        <f t="shared" ref="D21:J21" si="1">SUM(D9,D10,D11,D12,D13,D14,D15,D16,D17,D18,D19,D20)</f>
        <v>1.9730000000000001</v>
      </c>
      <c r="E21" s="108">
        <f t="shared" si="1"/>
        <v>0</v>
      </c>
      <c r="F21" s="108">
        <f t="shared" si="1"/>
        <v>1.4214000000000002</v>
      </c>
      <c r="G21" s="108">
        <f t="shared" si="1"/>
        <v>17.753040000000002</v>
      </c>
      <c r="H21" s="109">
        <f t="shared" si="1"/>
        <v>21.14744</v>
      </c>
      <c r="I21" s="105">
        <f t="shared" si="1"/>
        <v>21.932759999999998</v>
      </c>
      <c r="J21" s="105">
        <f t="shared" si="1"/>
        <v>28.027720000000002</v>
      </c>
    </row>
    <row r="23" spans="1:12" ht="15.75" x14ac:dyDescent="0.25">
      <c r="A23" s="97" t="s">
        <v>39</v>
      </c>
      <c r="B23" s="243"/>
      <c r="C23" s="234"/>
      <c r="D23" s="98"/>
      <c r="E23" s="98"/>
      <c r="F23" s="98"/>
      <c r="G23" s="98"/>
      <c r="H23" s="99"/>
      <c r="I23" s="100"/>
      <c r="J23" s="100"/>
    </row>
    <row r="24" spans="1:12" ht="15.75" x14ac:dyDescent="0.25">
      <c r="A24" s="101" t="s">
        <v>40</v>
      </c>
      <c r="B24" s="244"/>
      <c r="C24" s="234"/>
      <c r="D24" s="102">
        <v>5.0949600000000004</v>
      </c>
      <c r="E24" s="102">
        <v>0</v>
      </c>
      <c r="F24" s="102">
        <v>0</v>
      </c>
      <c r="G24" s="102">
        <v>0</v>
      </c>
      <c r="H24" s="103">
        <f t="shared" ref="H24:H31" si="2">SUM(D24,E24,F24,G24)</f>
        <v>5.0949600000000004</v>
      </c>
      <c r="I24" s="102">
        <v>2.82308</v>
      </c>
      <c r="J24" s="102">
        <v>2.3701599999999998</v>
      </c>
      <c r="K24" s="244"/>
      <c r="L24" s="234"/>
    </row>
    <row r="25" spans="1:12" ht="15.75" x14ac:dyDescent="0.25">
      <c r="A25" s="104" t="s">
        <v>41</v>
      </c>
      <c r="B25" s="245"/>
      <c r="C25" s="234"/>
      <c r="D25" s="105">
        <v>0</v>
      </c>
      <c r="E25" s="105">
        <v>0</v>
      </c>
      <c r="F25" s="105">
        <v>0</v>
      </c>
      <c r="G25" s="105">
        <v>4.3419999999999996</v>
      </c>
      <c r="H25" s="106">
        <f t="shared" si="2"/>
        <v>4.3419999999999996</v>
      </c>
      <c r="I25" s="105">
        <v>4.3680000000000003</v>
      </c>
      <c r="J25" s="105">
        <v>6.5460000000000003</v>
      </c>
    </row>
    <row r="26" spans="1:12" ht="15.75" x14ac:dyDescent="0.25">
      <c r="A26" s="101" t="s">
        <v>123</v>
      </c>
      <c r="B26" s="244"/>
      <c r="C26" s="234"/>
      <c r="D26" s="102">
        <v>0</v>
      </c>
      <c r="E26" s="102">
        <v>0</v>
      </c>
      <c r="F26" s="102">
        <v>0</v>
      </c>
      <c r="G26" s="102">
        <v>1.7</v>
      </c>
      <c r="H26" s="103">
        <f t="shared" si="2"/>
        <v>1.7</v>
      </c>
      <c r="I26" s="102">
        <v>0.3</v>
      </c>
      <c r="J26" s="102">
        <v>1.1439999999999999</v>
      </c>
    </row>
    <row r="27" spans="1:12" ht="15.75" x14ac:dyDescent="0.25">
      <c r="A27" s="104" t="s">
        <v>124</v>
      </c>
      <c r="B27" s="245"/>
      <c r="C27" s="234"/>
      <c r="D27" s="105">
        <v>0</v>
      </c>
      <c r="E27" s="105">
        <v>0</v>
      </c>
      <c r="F27" s="105">
        <v>0</v>
      </c>
      <c r="G27" s="105">
        <v>2.7639999999999998</v>
      </c>
      <c r="H27" s="106">
        <f t="shared" si="2"/>
        <v>2.7639999999999998</v>
      </c>
      <c r="I27" s="105">
        <v>7.3708400000000003</v>
      </c>
      <c r="J27" s="105">
        <v>8.3170000000000002</v>
      </c>
    </row>
    <row r="28" spans="1:12" ht="15.75" x14ac:dyDescent="0.25">
      <c r="A28" s="101" t="s">
        <v>42</v>
      </c>
      <c r="B28" s="244"/>
      <c r="C28" s="234"/>
      <c r="D28" s="102">
        <v>0</v>
      </c>
      <c r="E28" s="102">
        <v>0</v>
      </c>
      <c r="F28" s="102">
        <v>0.2024</v>
      </c>
      <c r="G28" s="102">
        <v>6.7</v>
      </c>
      <c r="H28" s="103">
        <f t="shared" si="2"/>
        <v>6.9024000000000001</v>
      </c>
      <c r="I28" s="102">
        <v>6.1002599999999996</v>
      </c>
      <c r="J28" s="102">
        <v>8.5229999999999997</v>
      </c>
    </row>
    <row r="29" spans="1:12" ht="15.75" x14ac:dyDescent="0.25">
      <c r="A29" s="104" t="s">
        <v>43</v>
      </c>
      <c r="B29" s="245"/>
      <c r="C29" s="234"/>
      <c r="D29" s="105">
        <v>0</v>
      </c>
      <c r="E29" s="105">
        <v>0</v>
      </c>
      <c r="F29" s="105">
        <v>0</v>
      </c>
      <c r="G29" s="105">
        <v>0</v>
      </c>
      <c r="H29" s="106">
        <f t="shared" si="2"/>
        <v>0</v>
      </c>
      <c r="I29" s="105">
        <v>1.36632</v>
      </c>
      <c r="J29" s="105">
        <v>5.2077999999999998</v>
      </c>
    </row>
    <row r="30" spans="1:12" ht="15.75" x14ac:dyDescent="0.25">
      <c r="A30" s="101" t="s">
        <v>44</v>
      </c>
      <c r="B30" s="244"/>
      <c r="C30" s="234"/>
      <c r="D30" s="102">
        <v>0</v>
      </c>
      <c r="E30" s="102">
        <v>0</v>
      </c>
      <c r="F30" s="102">
        <v>0</v>
      </c>
      <c r="G30" s="102">
        <v>1.1362000000000001</v>
      </c>
      <c r="H30" s="103">
        <f t="shared" si="2"/>
        <v>1.1362000000000001</v>
      </c>
      <c r="I30" s="102">
        <v>0</v>
      </c>
      <c r="J30" s="102">
        <v>4.5759999999999996</v>
      </c>
    </row>
    <row r="31" spans="1:12" ht="15.75" x14ac:dyDescent="0.25">
      <c r="A31" s="104" t="s">
        <v>125</v>
      </c>
      <c r="B31" s="245"/>
      <c r="C31" s="234"/>
      <c r="D31" s="105">
        <v>0</v>
      </c>
      <c r="E31" s="105">
        <v>0</v>
      </c>
      <c r="F31" s="105">
        <v>0</v>
      </c>
      <c r="G31" s="105">
        <v>0</v>
      </c>
      <c r="H31" s="106">
        <f t="shared" si="2"/>
        <v>0</v>
      </c>
      <c r="I31" s="105">
        <v>0</v>
      </c>
      <c r="J31" s="105">
        <v>0.62451999999999996</v>
      </c>
    </row>
    <row r="32" spans="1:12" ht="15.75" x14ac:dyDescent="0.25">
      <c r="A32" s="107" t="s">
        <v>38</v>
      </c>
      <c r="B32" s="246"/>
      <c r="C32" s="234"/>
      <c r="D32" s="108">
        <f t="shared" ref="D32:J32" si="3">SUM(D24,D25,D26,D27,D28,D29,D30,D31)</f>
        <v>5.0949600000000004</v>
      </c>
      <c r="E32" s="108">
        <f t="shared" si="3"/>
        <v>0</v>
      </c>
      <c r="F32" s="108">
        <f t="shared" si="3"/>
        <v>0.2024</v>
      </c>
      <c r="G32" s="108">
        <f t="shared" si="3"/>
        <v>16.642199999999999</v>
      </c>
      <c r="H32" s="109">
        <f t="shared" si="3"/>
        <v>21.939559999999997</v>
      </c>
      <c r="I32" s="105">
        <f t="shared" si="3"/>
        <v>22.328499999999998</v>
      </c>
      <c r="J32" s="105">
        <f t="shared" si="3"/>
        <v>37.308479999999996</v>
      </c>
    </row>
    <row r="34" spans="1:12" ht="15.75" x14ac:dyDescent="0.25">
      <c r="A34" s="97" t="s">
        <v>46</v>
      </c>
      <c r="B34" s="243"/>
      <c r="C34" s="234"/>
      <c r="D34" s="98"/>
      <c r="E34" s="98"/>
      <c r="F34" s="98"/>
      <c r="G34" s="98"/>
      <c r="H34" s="99"/>
      <c r="I34" s="100"/>
      <c r="J34" s="100"/>
    </row>
    <row r="35" spans="1:12" ht="15.75" x14ac:dyDescent="0.25">
      <c r="A35" s="101" t="s">
        <v>126</v>
      </c>
      <c r="B35" s="244"/>
      <c r="C35" s="234"/>
      <c r="D35" s="102">
        <v>0</v>
      </c>
      <c r="E35" s="102">
        <v>0</v>
      </c>
      <c r="F35" s="102">
        <v>0</v>
      </c>
      <c r="G35" s="102">
        <v>0</v>
      </c>
      <c r="H35" s="103">
        <f t="shared" ref="H35:H42" si="4">SUM(D35,E35,F35,G35)</f>
        <v>0</v>
      </c>
      <c r="I35" s="102">
        <v>1.02752</v>
      </c>
      <c r="J35" s="102">
        <v>0.96096000000000004</v>
      </c>
      <c r="K35" s="244"/>
      <c r="L35" s="234"/>
    </row>
    <row r="36" spans="1:12" ht="15.75" x14ac:dyDescent="0.25">
      <c r="A36" s="104" t="s">
        <v>127</v>
      </c>
      <c r="B36" s="245"/>
      <c r="C36" s="234"/>
      <c r="D36" s="105">
        <v>0</v>
      </c>
      <c r="E36" s="105">
        <v>0</v>
      </c>
      <c r="F36" s="105">
        <v>0</v>
      </c>
      <c r="G36" s="105">
        <v>18.873360000000002</v>
      </c>
      <c r="H36" s="106">
        <f t="shared" si="4"/>
        <v>18.873360000000002</v>
      </c>
      <c r="I36" s="105">
        <v>17.557480000000002</v>
      </c>
      <c r="J36" s="105">
        <v>20.401800000000001</v>
      </c>
    </row>
    <row r="37" spans="1:12" ht="15.75" x14ac:dyDescent="0.25">
      <c r="A37" s="101" t="s">
        <v>128</v>
      </c>
      <c r="B37" s="244"/>
      <c r="C37" s="234"/>
      <c r="D37" s="102">
        <v>0</v>
      </c>
      <c r="E37" s="102">
        <v>0</v>
      </c>
      <c r="F37" s="102">
        <v>0</v>
      </c>
      <c r="G37" s="102">
        <v>1.0695600000000001</v>
      </c>
      <c r="H37" s="103">
        <f t="shared" si="4"/>
        <v>1.0695600000000001</v>
      </c>
      <c r="I37" s="102">
        <v>0.89751999999999998</v>
      </c>
      <c r="J37" s="102">
        <v>0.72799999999999998</v>
      </c>
    </row>
    <row r="38" spans="1:12" ht="15.75" x14ac:dyDescent="0.25">
      <c r="A38" s="104" t="s">
        <v>129</v>
      </c>
      <c r="B38" s="245"/>
      <c r="C38" s="234"/>
      <c r="D38" s="105">
        <v>0</v>
      </c>
      <c r="E38" s="105">
        <v>0</v>
      </c>
      <c r="F38" s="105">
        <v>0</v>
      </c>
      <c r="G38" s="105">
        <v>0</v>
      </c>
      <c r="H38" s="106">
        <f t="shared" si="4"/>
        <v>0</v>
      </c>
      <c r="I38" s="105">
        <v>9.9320000000000006E-2</v>
      </c>
      <c r="J38" s="105">
        <v>0</v>
      </c>
    </row>
    <row r="39" spans="1:12" ht="15.75" x14ac:dyDescent="0.25">
      <c r="A39" s="101" t="s">
        <v>130</v>
      </c>
      <c r="B39" s="244"/>
      <c r="C39" s="234"/>
      <c r="D39" s="102">
        <v>0</v>
      </c>
      <c r="E39" s="102">
        <v>0</v>
      </c>
      <c r="F39" s="102">
        <v>0</v>
      </c>
      <c r="G39" s="102">
        <v>1.3080000000000001</v>
      </c>
      <c r="H39" s="103">
        <f t="shared" si="4"/>
        <v>1.3080000000000001</v>
      </c>
      <c r="I39" s="102">
        <v>2.3250000000000002</v>
      </c>
      <c r="J39" s="102">
        <v>0</v>
      </c>
    </row>
    <row r="40" spans="1:12" ht="15.75" x14ac:dyDescent="0.25">
      <c r="A40" s="104" t="s">
        <v>48</v>
      </c>
      <c r="B40" s="245"/>
      <c r="C40" s="234"/>
      <c r="D40" s="105">
        <v>0</v>
      </c>
      <c r="E40" s="105">
        <v>0</v>
      </c>
      <c r="F40" s="105">
        <v>0</v>
      </c>
      <c r="G40" s="105">
        <v>3.4660000000000002</v>
      </c>
      <c r="H40" s="106">
        <f t="shared" si="4"/>
        <v>3.4660000000000002</v>
      </c>
      <c r="I40" s="105">
        <v>1.7549999999999999</v>
      </c>
      <c r="J40" s="105">
        <v>3.3220000000000001</v>
      </c>
    </row>
    <row r="41" spans="1:12" ht="15.75" x14ac:dyDescent="0.25">
      <c r="A41" s="101" t="s">
        <v>131</v>
      </c>
      <c r="B41" s="244"/>
      <c r="C41" s="234"/>
      <c r="D41" s="102">
        <v>0</v>
      </c>
      <c r="E41" s="102">
        <v>0</v>
      </c>
      <c r="F41" s="102">
        <v>0</v>
      </c>
      <c r="G41" s="102">
        <v>0.5</v>
      </c>
      <c r="H41" s="103">
        <f t="shared" si="4"/>
        <v>0.5</v>
      </c>
      <c r="I41" s="102">
        <v>0</v>
      </c>
      <c r="J41" s="102">
        <v>0.26519999999999999</v>
      </c>
    </row>
    <row r="42" spans="1:12" ht="15.75" x14ac:dyDescent="0.25">
      <c r="A42" s="104" t="s">
        <v>50</v>
      </c>
      <c r="B42" s="245"/>
      <c r="C42" s="234"/>
      <c r="D42" s="105">
        <v>0</v>
      </c>
      <c r="E42" s="105">
        <v>0</v>
      </c>
      <c r="F42" s="105">
        <v>0</v>
      </c>
      <c r="G42" s="105">
        <v>2.6520000000000001</v>
      </c>
      <c r="H42" s="106">
        <f t="shared" si="4"/>
        <v>2.6520000000000001</v>
      </c>
      <c r="I42" s="105">
        <v>7.1044799999999997</v>
      </c>
      <c r="J42" s="105">
        <v>13.678000000000001</v>
      </c>
    </row>
    <row r="43" spans="1:12" ht="15.75" x14ac:dyDescent="0.25">
      <c r="A43" s="107" t="s">
        <v>38</v>
      </c>
      <c r="B43" s="246"/>
      <c r="C43" s="234"/>
      <c r="D43" s="108">
        <f t="shared" ref="D43:J43" si="5">SUM(D35,D36,D37,D38,D39,D40,D41,D42)</f>
        <v>0</v>
      </c>
      <c r="E43" s="108">
        <f t="shared" si="5"/>
        <v>0</v>
      </c>
      <c r="F43" s="108">
        <f t="shared" si="5"/>
        <v>0</v>
      </c>
      <c r="G43" s="108">
        <f t="shared" si="5"/>
        <v>27.868920000000003</v>
      </c>
      <c r="H43" s="109">
        <f t="shared" si="5"/>
        <v>27.868920000000003</v>
      </c>
      <c r="I43" s="105">
        <f t="shared" si="5"/>
        <v>30.766319999999997</v>
      </c>
      <c r="J43" s="105">
        <f t="shared" si="5"/>
        <v>39.355960000000003</v>
      </c>
    </row>
    <row r="45" spans="1:12" ht="15.75" x14ac:dyDescent="0.25">
      <c r="A45" s="97" t="s">
        <v>51</v>
      </c>
      <c r="B45" s="243"/>
      <c r="C45" s="234"/>
      <c r="D45" s="98"/>
      <c r="E45" s="98"/>
      <c r="F45" s="98"/>
      <c r="G45" s="98"/>
      <c r="H45" s="99"/>
      <c r="I45" s="100"/>
      <c r="J45" s="100"/>
    </row>
    <row r="46" spans="1:12" ht="15.75" x14ac:dyDescent="0.25">
      <c r="A46" s="101" t="s">
        <v>52</v>
      </c>
      <c r="B46" s="244"/>
      <c r="C46" s="234"/>
      <c r="D46" s="102">
        <v>52.783999999999999</v>
      </c>
      <c r="E46" s="102">
        <v>0</v>
      </c>
      <c r="F46" s="102">
        <v>3.2199999999999999E-2</v>
      </c>
      <c r="G46" s="102">
        <v>0</v>
      </c>
      <c r="H46" s="103">
        <f>SUM(D46,E46,F46,G46)</f>
        <v>52.816200000000002</v>
      </c>
      <c r="I46" s="102">
        <v>71.339600000000004</v>
      </c>
      <c r="J46" s="102">
        <v>89.819000000000003</v>
      </c>
      <c r="K46" s="244"/>
      <c r="L46" s="234"/>
    </row>
    <row r="47" spans="1:12" ht="15.75" x14ac:dyDescent="0.25">
      <c r="A47" s="104" t="s">
        <v>53</v>
      </c>
      <c r="B47" s="245"/>
      <c r="C47" s="234"/>
      <c r="D47" s="105">
        <v>37.746000000000002</v>
      </c>
      <c r="E47" s="105">
        <v>0</v>
      </c>
      <c r="F47" s="105">
        <v>29.099599999999999</v>
      </c>
      <c r="G47" s="105">
        <v>48.01032</v>
      </c>
      <c r="H47" s="106">
        <f>SUM(D47,E47,F47,G47)</f>
        <v>114.85592</v>
      </c>
      <c r="I47" s="105">
        <v>67.397499999999994</v>
      </c>
      <c r="J47" s="105">
        <v>107.79964</v>
      </c>
    </row>
    <row r="48" spans="1:12" ht="15.75" x14ac:dyDescent="0.25">
      <c r="A48" s="107" t="s">
        <v>38</v>
      </c>
      <c r="B48" s="246"/>
      <c r="C48" s="234"/>
      <c r="D48" s="108">
        <f t="shared" ref="D48:J48" si="6">SUM(D46,D47)</f>
        <v>90.53</v>
      </c>
      <c r="E48" s="108">
        <f t="shared" si="6"/>
        <v>0</v>
      </c>
      <c r="F48" s="108">
        <f t="shared" si="6"/>
        <v>29.131799999999998</v>
      </c>
      <c r="G48" s="108">
        <f t="shared" si="6"/>
        <v>48.01032</v>
      </c>
      <c r="H48" s="109">
        <f t="shared" si="6"/>
        <v>167.67212000000001</v>
      </c>
      <c r="I48" s="105">
        <f t="shared" si="6"/>
        <v>138.7371</v>
      </c>
      <c r="J48" s="105">
        <f t="shared" si="6"/>
        <v>197.61864</v>
      </c>
    </row>
    <row r="50" spans="1:12" ht="15.75" x14ac:dyDescent="0.25">
      <c r="A50" s="97" t="s">
        <v>54</v>
      </c>
      <c r="B50" s="243"/>
      <c r="C50" s="234"/>
      <c r="D50" s="98"/>
      <c r="E50" s="98"/>
      <c r="F50" s="98"/>
      <c r="G50" s="98"/>
      <c r="H50" s="99"/>
      <c r="I50" s="100"/>
      <c r="J50" s="100"/>
    </row>
    <row r="51" spans="1:12" ht="15.75" x14ac:dyDescent="0.25">
      <c r="A51" s="101" t="s">
        <v>55</v>
      </c>
      <c r="B51" s="244"/>
      <c r="C51" s="234"/>
      <c r="D51" s="102">
        <v>0</v>
      </c>
      <c r="E51" s="102">
        <v>0</v>
      </c>
      <c r="F51" s="102">
        <v>9.1494</v>
      </c>
      <c r="G51" s="102">
        <v>0</v>
      </c>
      <c r="H51" s="103">
        <f t="shared" ref="H51:H66" si="7">SUM(D51,E51,F51,G51)</f>
        <v>9.1494</v>
      </c>
      <c r="I51" s="102">
        <v>73.361000000000004</v>
      </c>
      <c r="J51" s="102">
        <v>18.178519999999999</v>
      </c>
      <c r="K51" s="244"/>
      <c r="L51" s="234"/>
    </row>
    <row r="52" spans="1:12" ht="15.75" x14ac:dyDescent="0.25">
      <c r="A52" s="104" t="s">
        <v>11</v>
      </c>
      <c r="B52" s="245"/>
      <c r="C52" s="234"/>
      <c r="D52" s="105">
        <v>165.76</v>
      </c>
      <c r="E52" s="105">
        <v>0</v>
      </c>
      <c r="F52" s="105">
        <v>92.395600000000002</v>
      </c>
      <c r="G52" s="105">
        <v>116.71648</v>
      </c>
      <c r="H52" s="106">
        <f t="shared" si="7"/>
        <v>374.87207999999998</v>
      </c>
      <c r="I52" s="105">
        <v>412.34679999999997</v>
      </c>
      <c r="J52" s="105">
        <v>252.87200000000001</v>
      </c>
    </row>
    <row r="53" spans="1:12" ht="15.75" x14ac:dyDescent="0.25">
      <c r="A53" s="101" t="s">
        <v>56</v>
      </c>
      <c r="B53" s="244"/>
      <c r="C53" s="234"/>
      <c r="D53" s="102">
        <v>0</v>
      </c>
      <c r="E53" s="102">
        <v>0</v>
      </c>
      <c r="F53" s="102">
        <v>3.7719999999999998</v>
      </c>
      <c r="G53" s="102">
        <v>0</v>
      </c>
      <c r="H53" s="103">
        <f t="shared" si="7"/>
        <v>3.7719999999999998</v>
      </c>
      <c r="I53" s="102">
        <v>0</v>
      </c>
      <c r="J53" s="102">
        <v>0.5</v>
      </c>
    </row>
    <row r="54" spans="1:12" ht="15.75" x14ac:dyDescent="0.25">
      <c r="A54" s="104" t="s">
        <v>57</v>
      </c>
      <c r="B54" s="245"/>
      <c r="C54" s="234"/>
      <c r="D54" s="105">
        <v>18.350000000000001</v>
      </c>
      <c r="E54" s="105">
        <v>0</v>
      </c>
      <c r="F54" s="105">
        <v>1.6192</v>
      </c>
      <c r="G54" s="105">
        <v>0</v>
      </c>
      <c r="H54" s="106">
        <f t="shared" si="7"/>
        <v>19.969200000000001</v>
      </c>
      <c r="I54" s="105">
        <v>12.722</v>
      </c>
      <c r="J54" s="105">
        <v>12.185</v>
      </c>
    </row>
    <row r="55" spans="1:12" ht="15.75" x14ac:dyDescent="0.25">
      <c r="A55" s="101" t="s">
        <v>58</v>
      </c>
      <c r="B55" s="244"/>
      <c r="C55" s="234"/>
      <c r="D55" s="102">
        <v>0.51100000000000001</v>
      </c>
      <c r="E55" s="102">
        <v>0</v>
      </c>
      <c r="F55" s="102">
        <v>0.184</v>
      </c>
      <c r="G55" s="102">
        <v>0</v>
      </c>
      <c r="H55" s="103">
        <f t="shared" si="7"/>
        <v>0.69500000000000006</v>
      </c>
      <c r="I55" s="102">
        <v>0.1</v>
      </c>
      <c r="J55" s="102">
        <v>0</v>
      </c>
    </row>
    <row r="56" spans="1:12" ht="15.75" x14ac:dyDescent="0.25">
      <c r="A56" s="104" t="s">
        <v>60</v>
      </c>
      <c r="B56" s="245"/>
      <c r="C56" s="234"/>
      <c r="D56" s="105">
        <v>0</v>
      </c>
      <c r="E56" s="105">
        <v>0</v>
      </c>
      <c r="F56" s="105">
        <v>0</v>
      </c>
      <c r="G56" s="105">
        <v>0</v>
      </c>
      <c r="H56" s="106">
        <f t="shared" si="7"/>
        <v>0</v>
      </c>
      <c r="I56" s="105">
        <v>1.345</v>
      </c>
      <c r="J56" s="105">
        <v>0</v>
      </c>
    </row>
    <row r="57" spans="1:12" ht="15.75" x14ac:dyDescent="0.25">
      <c r="A57" s="101" t="s">
        <v>61</v>
      </c>
      <c r="B57" s="244"/>
      <c r="C57" s="234"/>
      <c r="D57" s="102">
        <v>0</v>
      </c>
      <c r="E57" s="102">
        <v>0</v>
      </c>
      <c r="F57" s="102">
        <v>3.6799999999999999E-2</v>
      </c>
      <c r="G57" s="102">
        <v>0</v>
      </c>
      <c r="H57" s="103">
        <f t="shared" si="7"/>
        <v>3.6799999999999999E-2</v>
      </c>
      <c r="I57" s="102">
        <v>0.1</v>
      </c>
      <c r="J57" s="102">
        <v>0</v>
      </c>
    </row>
    <row r="58" spans="1:12" ht="15.75" x14ac:dyDescent="0.25">
      <c r="A58" s="104" t="s">
        <v>63</v>
      </c>
      <c r="B58" s="245"/>
      <c r="C58" s="234"/>
      <c r="D58" s="105">
        <v>0</v>
      </c>
      <c r="E58" s="105">
        <v>0</v>
      </c>
      <c r="F58" s="105">
        <v>5.9799999999999999E-2</v>
      </c>
      <c r="G58" s="105">
        <v>0</v>
      </c>
      <c r="H58" s="106">
        <f t="shared" si="7"/>
        <v>5.9799999999999999E-2</v>
      </c>
      <c r="I58" s="105">
        <v>0</v>
      </c>
      <c r="J58" s="105">
        <v>0</v>
      </c>
    </row>
    <row r="59" spans="1:12" ht="15.75" x14ac:dyDescent="0.25">
      <c r="A59" s="101" t="s">
        <v>132</v>
      </c>
      <c r="B59" s="244"/>
      <c r="C59" s="234"/>
      <c r="D59" s="102">
        <v>0</v>
      </c>
      <c r="E59" s="102">
        <v>0</v>
      </c>
      <c r="F59" s="102">
        <v>0.20699999999999999</v>
      </c>
      <c r="G59" s="102">
        <v>0</v>
      </c>
      <c r="H59" s="103">
        <f t="shared" si="7"/>
        <v>0.20699999999999999</v>
      </c>
      <c r="I59" s="102">
        <v>0</v>
      </c>
      <c r="J59" s="102">
        <v>0</v>
      </c>
    </row>
    <row r="60" spans="1:12" ht="15.75" x14ac:dyDescent="0.25">
      <c r="A60" s="104" t="s">
        <v>64</v>
      </c>
      <c r="B60" s="245"/>
      <c r="C60" s="234"/>
      <c r="D60" s="105">
        <v>3.6509999999999998</v>
      </c>
      <c r="E60" s="105">
        <v>0</v>
      </c>
      <c r="F60" s="105">
        <v>0.73599999999999999</v>
      </c>
      <c r="G60" s="105">
        <v>0</v>
      </c>
      <c r="H60" s="106">
        <f t="shared" si="7"/>
        <v>4.3869999999999996</v>
      </c>
      <c r="I60" s="105">
        <v>1.8420799999999999</v>
      </c>
      <c r="J60" s="105">
        <v>7.8920000000000003</v>
      </c>
    </row>
    <row r="61" spans="1:12" ht="15.75" x14ac:dyDescent="0.25">
      <c r="A61" s="101" t="s">
        <v>65</v>
      </c>
      <c r="B61" s="244"/>
      <c r="C61" s="234"/>
      <c r="D61" s="102">
        <v>0.76900000000000002</v>
      </c>
      <c r="E61" s="102">
        <v>0</v>
      </c>
      <c r="F61" s="102">
        <v>0</v>
      </c>
      <c r="G61" s="102">
        <v>0</v>
      </c>
      <c r="H61" s="103">
        <f t="shared" si="7"/>
        <v>0.76900000000000002</v>
      </c>
      <c r="I61" s="102">
        <v>0</v>
      </c>
      <c r="J61" s="102">
        <v>0</v>
      </c>
    </row>
    <row r="62" spans="1:12" ht="15.75" x14ac:dyDescent="0.25">
      <c r="A62" s="104" t="s">
        <v>66</v>
      </c>
      <c r="B62" s="245"/>
      <c r="C62" s="234"/>
      <c r="D62" s="105">
        <v>0.42599999999999999</v>
      </c>
      <c r="E62" s="105">
        <v>0</v>
      </c>
      <c r="F62" s="105">
        <v>0</v>
      </c>
      <c r="G62" s="105">
        <v>0</v>
      </c>
      <c r="H62" s="106">
        <f t="shared" si="7"/>
        <v>0.42599999999999999</v>
      </c>
      <c r="I62" s="105">
        <v>0</v>
      </c>
      <c r="J62" s="105">
        <v>0.629</v>
      </c>
    </row>
    <row r="63" spans="1:12" ht="15.75" x14ac:dyDescent="0.25">
      <c r="A63" s="101" t="s">
        <v>67</v>
      </c>
      <c r="B63" s="244"/>
      <c r="C63" s="234"/>
      <c r="D63" s="102">
        <v>0</v>
      </c>
      <c r="E63" s="102">
        <v>0</v>
      </c>
      <c r="F63" s="102">
        <v>0</v>
      </c>
      <c r="G63" s="102">
        <v>1</v>
      </c>
      <c r="H63" s="103">
        <f t="shared" si="7"/>
        <v>1</v>
      </c>
      <c r="I63" s="102">
        <v>2.8450000000000002</v>
      </c>
      <c r="J63" s="102">
        <v>0</v>
      </c>
    </row>
    <row r="64" spans="1:12" ht="15.75" x14ac:dyDescent="0.25">
      <c r="A64" s="104" t="s">
        <v>68</v>
      </c>
      <c r="B64" s="245"/>
      <c r="C64" s="234"/>
      <c r="D64" s="105">
        <v>2.6</v>
      </c>
      <c r="E64" s="105">
        <v>0</v>
      </c>
      <c r="F64" s="105">
        <v>0.13800000000000001</v>
      </c>
      <c r="G64" s="105">
        <v>0</v>
      </c>
      <c r="H64" s="106">
        <f t="shared" si="7"/>
        <v>2.738</v>
      </c>
      <c r="I64" s="105">
        <v>1.73898</v>
      </c>
      <c r="J64" s="105">
        <v>3.1160000000000001</v>
      </c>
    </row>
    <row r="65" spans="1:12" ht="15.75" x14ac:dyDescent="0.25">
      <c r="A65" s="101" t="s">
        <v>133</v>
      </c>
      <c r="B65" s="244"/>
      <c r="C65" s="234"/>
      <c r="D65" s="102">
        <v>0</v>
      </c>
      <c r="E65" s="102">
        <v>0</v>
      </c>
      <c r="F65" s="102">
        <v>0</v>
      </c>
      <c r="G65" s="102">
        <v>0</v>
      </c>
      <c r="H65" s="103">
        <f t="shared" si="7"/>
        <v>0</v>
      </c>
      <c r="I65" s="102">
        <v>15.4802</v>
      </c>
      <c r="J65" s="102">
        <v>8.6479999999999997</v>
      </c>
    </row>
    <row r="66" spans="1:12" ht="15.75" x14ac:dyDescent="0.25">
      <c r="A66" s="104" t="s">
        <v>37</v>
      </c>
      <c r="B66" s="245"/>
      <c r="C66" s="234"/>
      <c r="D66" s="105">
        <v>0</v>
      </c>
      <c r="E66" s="105">
        <v>0</v>
      </c>
      <c r="F66" s="105">
        <v>0</v>
      </c>
      <c r="G66" s="105">
        <v>0</v>
      </c>
      <c r="H66" s="106">
        <f t="shared" si="7"/>
        <v>0</v>
      </c>
      <c r="I66" s="105">
        <v>3.431</v>
      </c>
      <c r="J66" s="105">
        <v>0</v>
      </c>
    </row>
    <row r="67" spans="1:12" ht="15.75" x14ac:dyDescent="0.25">
      <c r="A67" s="107" t="s">
        <v>38</v>
      </c>
      <c r="B67" s="246"/>
      <c r="C67" s="234"/>
      <c r="D67" s="108">
        <f t="shared" ref="D67:J67" si="8">SUM(D51,D52,D53,D54,D55,D56,D57,D58,D59,D60,D61,D62,D63,D64,D65,D66)</f>
        <v>192.06699999999998</v>
      </c>
      <c r="E67" s="108">
        <f t="shared" si="8"/>
        <v>0</v>
      </c>
      <c r="F67" s="108">
        <f t="shared" si="8"/>
        <v>108.29780000000001</v>
      </c>
      <c r="G67" s="108">
        <f t="shared" si="8"/>
        <v>117.71648</v>
      </c>
      <c r="H67" s="109">
        <f t="shared" si="8"/>
        <v>418.08127999999999</v>
      </c>
      <c r="I67" s="105">
        <f t="shared" si="8"/>
        <v>525.31206000000009</v>
      </c>
      <c r="J67" s="105">
        <f t="shared" si="8"/>
        <v>304.02052000000003</v>
      </c>
    </row>
    <row r="69" spans="1:12" ht="15.75" x14ac:dyDescent="0.25">
      <c r="A69" s="97" t="s">
        <v>72</v>
      </c>
      <c r="B69" s="243"/>
      <c r="C69" s="234"/>
      <c r="D69" s="98"/>
      <c r="E69" s="98"/>
      <c r="F69" s="98"/>
      <c r="G69" s="98"/>
      <c r="H69" s="99"/>
      <c r="I69" s="100"/>
      <c r="J69" s="100"/>
    </row>
    <row r="70" spans="1:12" ht="15.75" x14ac:dyDescent="0.25">
      <c r="A70" s="101" t="s">
        <v>73</v>
      </c>
      <c r="B70" s="244"/>
      <c r="C70" s="234"/>
      <c r="D70" s="102">
        <v>2.3660000000000001</v>
      </c>
      <c r="E70" s="102">
        <v>0</v>
      </c>
      <c r="F70" s="102">
        <v>0</v>
      </c>
      <c r="G70" s="102">
        <v>0</v>
      </c>
      <c r="H70" s="103">
        <f t="shared" ref="H70:H81" si="9">SUM(D70,E70,F70,G70)</f>
        <v>2.3660000000000001</v>
      </c>
      <c r="I70" s="102">
        <v>1.5569999999999999</v>
      </c>
      <c r="J70" s="102">
        <v>0</v>
      </c>
      <c r="K70" s="244"/>
      <c r="L70" s="234"/>
    </row>
    <row r="71" spans="1:12" ht="15.75" x14ac:dyDescent="0.25">
      <c r="A71" s="104" t="s">
        <v>134</v>
      </c>
      <c r="B71" s="245"/>
      <c r="C71" s="234"/>
      <c r="D71" s="105">
        <v>0</v>
      </c>
      <c r="E71" s="105">
        <v>0</v>
      </c>
      <c r="F71" s="105">
        <v>0</v>
      </c>
      <c r="G71" s="105">
        <v>0</v>
      </c>
      <c r="H71" s="106">
        <f t="shared" si="9"/>
        <v>0</v>
      </c>
      <c r="I71" s="105">
        <v>0.17</v>
      </c>
      <c r="J71" s="105">
        <v>0</v>
      </c>
    </row>
    <row r="72" spans="1:12" ht="15.75" x14ac:dyDescent="0.25">
      <c r="A72" s="101" t="s">
        <v>135</v>
      </c>
      <c r="B72" s="244"/>
      <c r="C72" s="234"/>
      <c r="D72" s="102">
        <v>0</v>
      </c>
      <c r="E72" s="102">
        <v>0</v>
      </c>
      <c r="F72" s="102">
        <v>0</v>
      </c>
      <c r="G72" s="102">
        <v>0</v>
      </c>
      <c r="H72" s="103">
        <f t="shared" si="9"/>
        <v>0</v>
      </c>
      <c r="I72" s="102">
        <v>0.13</v>
      </c>
      <c r="J72" s="102">
        <v>0</v>
      </c>
    </row>
    <row r="73" spans="1:12" ht="15.75" x14ac:dyDescent="0.25">
      <c r="A73" s="104" t="s">
        <v>74</v>
      </c>
      <c r="B73" s="245"/>
      <c r="C73" s="234"/>
      <c r="D73" s="105">
        <v>0</v>
      </c>
      <c r="E73" s="105">
        <v>0</v>
      </c>
      <c r="F73" s="105">
        <v>2.8106</v>
      </c>
      <c r="G73" s="105">
        <v>0</v>
      </c>
      <c r="H73" s="106">
        <f t="shared" si="9"/>
        <v>2.8106</v>
      </c>
      <c r="I73" s="105">
        <v>0</v>
      </c>
      <c r="J73" s="105">
        <v>0</v>
      </c>
    </row>
    <row r="74" spans="1:12" ht="15.75" x14ac:dyDescent="0.25">
      <c r="A74" s="101" t="s">
        <v>75</v>
      </c>
      <c r="B74" s="244"/>
      <c r="C74" s="234"/>
      <c r="D74" s="102">
        <v>0</v>
      </c>
      <c r="E74" s="102">
        <v>0</v>
      </c>
      <c r="F74" s="102">
        <v>0.437</v>
      </c>
      <c r="G74" s="102">
        <v>0</v>
      </c>
      <c r="H74" s="103">
        <f t="shared" si="9"/>
        <v>0.437</v>
      </c>
      <c r="I74" s="102">
        <v>0.40204000000000001</v>
      </c>
      <c r="J74" s="102">
        <v>0</v>
      </c>
    </row>
    <row r="75" spans="1:12" ht="15.75" x14ac:dyDescent="0.25">
      <c r="A75" s="104" t="s">
        <v>136</v>
      </c>
      <c r="B75" s="245"/>
      <c r="C75" s="234"/>
      <c r="D75" s="105">
        <v>57.076999999999998</v>
      </c>
      <c r="E75" s="105">
        <v>0</v>
      </c>
      <c r="F75" s="105">
        <v>0</v>
      </c>
      <c r="G75" s="105">
        <v>0</v>
      </c>
      <c r="H75" s="106">
        <f t="shared" si="9"/>
        <v>57.076999999999998</v>
      </c>
      <c r="I75" s="105">
        <v>22.390999999999998</v>
      </c>
      <c r="J75" s="105">
        <v>0</v>
      </c>
    </row>
    <row r="76" spans="1:12" ht="15.75" x14ac:dyDescent="0.25">
      <c r="A76" s="101" t="s">
        <v>137</v>
      </c>
      <c r="B76" s="244"/>
      <c r="C76" s="234"/>
      <c r="D76" s="102">
        <v>0</v>
      </c>
      <c r="E76" s="102">
        <v>0</v>
      </c>
      <c r="F76" s="102">
        <v>0</v>
      </c>
      <c r="G76" s="102">
        <v>0</v>
      </c>
      <c r="H76" s="103">
        <f t="shared" si="9"/>
        <v>0</v>
      </c>
      <c r="I76" s="102">
        <v>5.5199999999999999E-2</v>
      </c>
      <c r="J76" s="102">
        <v>0</v>
      </c>
    </row>
    <row r="77" spans="1:12" ht="15.75" x14ac:dyDescent="0.25">
      <c r="A77" s="104" t="s">
        <v>138</v>
      </c>
      <c r="B77" s="245"/>
      <c r="C77" s="234"/>
      <c r="D77" s="105">
        <v>0</v>
      </c>
      <c r="E77" s="105">
        <v>0</v>
      </c>
      <c r="F77" s="105">
        <v>0.7268</v>
      </c>
      <c r="G77" s="105">
        <v>0</v>
      </c>
      <c r="H77" s="106">
        <f t="shared" si="9"/>
        <v>0.7268</v>
      </c>
      <c r="I77" s="105">
        <v>0</v>
      </c>
      <c r="J77" s="105">
        <v>0</v>
      </c>
    </row>
    <row r="78" spans="1:12" ht="15.75" x14ac:dyDescent="0.25">
      <c r="A78" s="101" t="s">
        <v>139</v>
      </c>
      <c r="B78" s="244"/>
      <c r="C78" s="234"/>
      <c r="D78" s="102">
        <v>0</v>
      </c>
      <c r="E78" s="102">
        <v>0</v>
      </c>
      <c r="F78" s="102">
        <v>0.82340000000000002</v>
      </c>
      <c r="G78" s="102">
        <v>0</v>
      </c>
      <c r="H78" s="103">
        <f t="shared" si="9"/>
        <v>0.82340000000000002</v>
      </c>
      <c r="I78" s="102">
        <v>7.3639999999999999</v>
      </c>
      <c r="J78" s="102">
        <v>4.26</v>
      </c>
    </row>
    <row r="79" spans="1:12" ht="15.75" x14ac:dyDescent="0.25">
      <c r="A79" s="104" t="s">
        <v>80</v>
      </c>
      <c r="B79" s="245"/>
      <c r="C79" s="234"/>
      <c r="D79" s="105">
        <v>5.98</v>
      </c>
      <c r="E79" s="105">
        <v>0</v>
      </c>
      <c r="F79" s="105">
        <v>0.15179999999999999</v>
      </c>
      <c r="G79" s="105">
        <v>0</v>
      </c>
      <c r="H79" s="106">
        <f t="shared" si="9"/>
        <v>6.1318000000000001</v>
      </c>
      <c r="I79" s="105">
        <v>16.974440000000001</v>
      </c>
      <c r="J79" s="105">
        <v>10</v>
      </c>
    </row>
    <row r="80" spans="1:12" ht="15.75" x14ac:dyDescent="0.25">
      <c r="A80" s="101" t="s">
        <v>82</v>
      </c>
      <c r="B80" s="244"/>
      <c r="C80" s="234"/>
      <c r="D80" s="102">
        <v>0</v>
      </c>
      <c r="E80" s="102">
        <v>0</v>
      </c>
      <c r="F80" s="102">
        <v>6.9000000000000006E-2</v>
      </c>
      <c r="G80" s="102">
        <v>0</v>
      </c>
      <c r="H80" s="103">
        <f t="shared" si="9"/>
        <v>6.9000000000000006E-2</v>
      </c>
      <c r="I80" s="102">
        <v>0</v>
      </c>
      <c r="J80" s="102">
        <v>0</v>
      </c>
    </row>
    <row r="81" spans="1:12" ht="15.75" x14ac:dyDescent="0.25">
      <c r="A81" s="104" t="s">
        <v>140</v>
      </c>
      <c r="B81" s="245"/>
      <c r="C81" s="234"/>
      <c r="D81" s="105">
        <v>1.655</v>
      </c>
      <c r="E81" s="105">
        <v>0</v>
      </c>
      <c r="F81" s="105">
        <v>0</v>
      </c>
      <c r="G81" s="105">
        <v>0</v>
      </c>
      <c r="H81" s="106">
        <f t="shared" si="9"/>
        <v>1.655</v>
      </c>
      <c r="I81" s="105">
        <v>0</v>
      </c>
      <c r="J81" s="105">
        <v>0</v>
      </c>
    </row>
    <row r="82" spans="1:12" ht="15.75" x14ac:dyDescent="0.25">
      <c r="A82" s="107" t="s">
        <v>38</v>
      </c>
      <c r="B82" s="246"/>
      <c r="C82" s="234"/>
      <c r="D82" s="108">
        <f t="shared" ref="D82:J82" si="10">SUM(D70,D71,D72,D73,D74,D75,D76,D77,D78,D79,D80,D81)</f>
        <v>67.078000000000003</v>
      </c>
      <c r="E82" s="108">
        <f t="shared" si="10"/>
        <v>0</v>
      </c>
      <c r="F82" s="108">
        <f t="shared" si="10"/>
        <v>5.0185999999999993</v>
      </c>
      <c r="G82" s="108">
        <f t="shared" si="10"/>
        <v>0</v>
      </c>
      <c r="H82" s="109">
        <f t="shared" si="10"/>
        <v>72.096599999999995</v>
      </c>
      <c r="I82" s="105">
        <f t="shared" si="10"/>
        <v>49.043679999999995</v>
      </c>
      <c r="J82" s="105">
        <f t="shared" si="10"/>
        <v>14.26</v>
      </c>
    </row>
    <row r="84" spans="1:12" ht="15.75" x14ac:dyDescent="0.25">
      <c r="A84" s="97" t="s">
        <v>84</v>
      </c>
      <c r="B84" s="243"/>
      <c r="C84" s="234"/>
      <c r="D84" s="98"/>
      <c r="E84" s="98"/>
      <c r="F84" s="98"/>
      <c r="G84" s="98"/>
      <c r="H84" s="99"/>
      <c r="I84" s="100"/>
      <c r="J84" s="100"/>
    </row>
    <row r="85" spans="1:12" ht="15.75" x14ac:dyDescent="0.25">
      <c r="A85" s="101" t="s">
        <v>85</v>
      </c>
      <c r="B85" s="244"/>
      <c r="C85" s="234"/>
      <c r="D85" s="102">
        <v>0</v>
      </c>
      <c r="E85" s="102">
        <v>0</v>
      </c>
      <c r="F85" s="102">
        <v>0.78200000000000003</v>
      </c>
      <c r="G85" s="102">
        <v>0</v>
      </c>
      <c r="H85" s="103">
        <f t="shared" ref="H85:H92" si="11">SUM(D85,E85,F85,G85)</f>
        <v>0.78200000000000003</v>
      </c>
      <c r="I85" s="102">
        <v>0</v>
      </c>
      <c r="J85" s="102">
        <v>0</v>
      </c>
      <c r="K85" s="244"/>
      <c r="L85" s="234"/>
    </row>
    <row r="86" spans="1:12" ht="15.75" x14ac:dyDescent="0.25">
      <c r="A86" s="104" t="s">
        <v>86</v>
      </c>
      <c r="B86" s="245"/>
      <c r="C86" s="234"/>
      <c r="D86" s="105">
        <v>0</v>
      </c>
      <c r="E86" s="105">
        <v>0</v>
      </c>
      <c r="F86" s="105">
        <v>0.115</v>
      </c>
      <c r="G86" s="105">
        <v>0</v>
      </c>
      <c r="H86" s="106">
        <f t="shared" si="11"/>
        <v>0.115</v>
      </c>
      <c r="I86" s="105">
        <v>5.704E-2</v>
      </c>
      <c r="J86" s="105">
        <v>0</v>
      </c>
    </row>
    <row r="87" spans="1:12" ht="15.75" x14ac:dyDescent="0.25">
      <c r="A87" s="101" t="s">
        <v>87</v>
      </c>
      <c r="B87" s="244"/>
      <c r="C87" s="234"/>
      <c r="D87" s="102">
        <v>0</v>
      </c>
      <c r="E87" s="102">
        <v>0</v>
      </c>
      <c r="F87" s="102">
        <v>0</v>
      </c>
      <c r="G87" s="102">
        <v>0.9</v>
      </c>
      <c r="H87" s="103">
        <f t="shared" si="11"/>
        <v>0.9</v>
      </c>
      <c r="I87" s="102">
        <v>0.2</v>
      </c>
      <c r="J87" s="102">
        <v>0.71387999999999996</v>
      </c>
    </row>
    <row r="88" spans="1:12" ht="15.75" x14ac:dyDescent="0.25">
      <c r="A88" s="104" t="s">
        <v>88</v>
      </c>
      <c r="B88" s="245"/>
      <c r="C88" s="234"/>
      <c r="D88" s="105">
        <v>0</v>
      </c>
      <c r="E88" s="105">
        <v>0</v>
      </c>
      <c r="F88" s="105">
        <v>0.42780000000000001</v>
      </c>
      <c r="G88" s="105">
        <v>0</v>
      </c>
      <c r="H88" s="106">
        <f t="shared" si="11"/>
        <v>0.42780000000000001</v>
      </c>
      <c r="I88" s="105">
        <v>0.36358000000000001</v>
      </c>
      <c r="J88" s="105">
        <v>0</v>
      </c>
    </row>
    <row r="89" spans="1:12" ht="15.75" x14ac:dyDescent="0.25">
      <c r="A89" s="101" t="s">
        <v>89</v>
      </c>
      <c r="B89" s="244"/>
      <c r="C89" s="234"/>
      <c r="D89" s="102">
        <v>0</v>
      </c>
      <c r="E89" s="102">
        <v>0</v>
      </c>
      <c r="F89" s="102">
        <v>3.6799999999999999E-2</v>
      </c>
      <c r="G89" s="102">
        <v>0</v>
      </c>
      <c r="H89" s="103">
        <f t="shared" si="11"/>
        <v>3.6799999999999999E-2</v>
      </c>
      <c r="I89" s="102">
        <v>0</v>
      </c>
      <c r="J89" s="102">
        <v>0</v>
      </c>
    </row>
    <row r="90" spans="1:12" ht="15.75" x14ac:dyDescent="0.25">
      <c r="A90" s="104" t="s">
        <v>141</v>
      </c>
      <c r="B90" s="245"/>
      <c r="C90" s="234"/>
      <c r="D90" s="105">
        <v>6.6000000000000003E-2</v>
      </c>
      <c r="E90" s="105">
        <v>0</v>
      </c>
      <c r="F90" s="105">
        <v>0</v>
      </c>
      <c r="G90" s="105">
        <v>0</v>
      </c>
      <c r="H90" s="106">
        <f t="shared" si="11"/>
        <v>6.6000000000000003E-2</v>
      </c>
      <c r="I90" s="105">
        <v>0</v>
      </c>
      <c r="J90" s="105">
        <v>0</v>
      </c>
    </row>
    <row r="91" spans="1:12" ht="15.75" x14ac:dyDescent="0.25">
      <c r="A91" s="101" t="s">
        <v>90</v>
      </c>
      <c r="B91" s="244"/>
      <c r="C91" s="234"/>
      <c r="D91" s="102">
        <v>0</v>
      </c>
      <c r="E91" s="102">
        <v>0</v>
      </c>
      <c r="F91" s="102">
        <v>0.4738</v>
      </c>
      <c r="G91" s="102">
        <v>0</v>
      </c>
      <c r="H91" s="103">
        <f t="shared" si="11"/>
        <v>0.4738</v>
      </c>
      <c r="I91" s="102">
        <v>0.32475999999999999</v>
      </c>
      <c r="J91" s="102">
        <v>0</v>
      </c>
    </row>
    <row r="92" spans="1:12" ht="15.75" x14ac:dyDescent="0.25">
      <c r="A92" s="104" t="s">
        <v>92</v>
      </c>
      <c r="B92" s="245"/>
      <c r="C92" s="234"/>
      <c r="D92" s="105">
        <v>5.72</v>
      </c>
      <c r="E92" s="105">
        <v>0</v>
      </c>
      <c r="F92" s="105">
        <v>0.38640000000000002</v>
      </c>
      <c r="G92" s="105">
        <v>4.16</v>
      </c>
      <c r="H92" s="106">
        <f t="shared" si="11"/>
        <v>10.266400000000001</v>
      </c>
      <c r="I92" s="105">
        <v>0.90390000000000004</v>
      </c>
      <c r="J92" s="105">
        <v>6.048</v>
      </c>
    </row>
    <row r="93" spans="1:12" ht="15.75" x14ac:dyDescent="0.25">
      <c r="A93" s="107" t="s">
        <v>38</v>
      </c>
      <c r="B93" s="246"/>
      <c r="C93" s="234"/>
      <c r="D93" s="108">
        <f t="shared" ref="D93:J93" si="12">SUM(D85,D86,D87,D88,D89,D90,D91,D92)</f>
        <v>5.7859999999999996</v>
      </c>
      <c r="E93" s="108">
        <f t="shared" si="12"/>
        <v>0</v>
      </c>
      <c r="F93" s="108">
        <f t="shared" si="12"/>
        <v>2.2218</v>
      </c>
      <c r="G93" s="108">
        <f t="shared" si="12"/>
        <v>5.0600000000000005</v>
      </c>
      <c r="H93" s="109">
        <f t="shared" si="12"/>
        <v>13.067800000000002</v>
      </c>
      <c r="I93" s="105">
        <f t="shared" si="12"/>
        <v>1.8492799999999998</v>
      </c>
      <c r="J93" s="105">
        <f t="shared" si="12"/>
        <v>6.7618799999999997</v>
      </c>
    </row>
    <row r="95" spans="1:12" ht="15.75" x14ac:dyDescent="0.25">
      <c r="A95" s="97" t="s">
        <v>93</v>
      </c>
      <c r="B95" s="243"/>
      <c r="C95" s="234"/>
      <c r="D95" s="98"/>
      <c r="E95" s="98"/>
      <c r="F95" s="98"/>
      <c r="G95" s="98"/>
      <c r="H95" s="99"/>
      <c r="I95" s="100"/>
      <c r="J95" s="100"/>
    </row>
    <row r="96" spans="1:12" ht="15.75" x14ac:dyDescent="0.25">
      <c r="A96" s="101" t="s">
        <v>95</v>
      </c>
      <c r="B96" s="244"/>
      <c r="C96" s="234"/>
      <c r="D96" s="102">
        <v>0</v>
      </c>
      <c r="E96" s="102">
        <v>0</v>
      </c>
      <c r="F96" s="102">
        <v>2.3782000000000001</v>
      </c>
      <c r="G96" s="102">
        <v>0</v>
      </c>
      <c r="H96" s="103">
        <f>SUM(D96,E96,F96,G96)</f>
        <v>2.3782000000000001</v>
      </c>
      <c r="I96" s="102">
        <v>8.1475200000000001</v>
      </c>
      <c r="J96" s="102">
        <v>9.3840000000000003</v>
      </c>
      <c r="K96" s="244"/>
      <c r="L96" s="234"/>
    </row>
    <row r="97" spans="1:12" ht="15.75" x14ac:dyDescent="0.25">
      <c r="A97" s="104" t="s">
        <v>96</v>
      </c>
      <c r="B97" s="245"/>
      <c r="C97" s="234"/>
      <c r="D97" s="105">
        <v>0</v>
      </c>
      <c r="E97" s="105">
        <v>0</v>
      </c>
      <c r="F97" s="105">
        <v>3.6799999999999999E-2</v>
      </c>
      <c r="G97" s="105">
        <v>0</v>
      </c>
      <c r="H97" s="106">
        <f>SUM(D97,E97,F97,G97)</f>
        <v>3.6799999999999999E-2</v>
      </c>
      <c r="I97" s="105">
        <v>1.702</v>
      </c>
      <c r="J97" s="105">
        <v>0</v>
      </c>
    </row>
    <row r="98" spans="1:12" ht="15.75" x14ac:dyDescent="0.25">
      <c r="A98" s="107" t="s">
        <v>38</v>
      </c>
      <c r="B98" s="246"/>
      <c r="C98" s="234"/>
      <c r="D98" s="108">
        <f t="shared" ref="D98:J98" si="13">SUM(D96,D97)</f>
        <v>0</v>
      </c>
      <c r="E98" s="108">
        <f t="shared" si="13"/>
        <v>0</v>
      </c>
      <c r="F98" s="108">
        <f t="shared" si="13"/>
        <v>2.415</v>
      </c>
      <c r="G98" s="108">
        <f t="shared" si="13"/>
        <v>0</v>
      </c>
      <c r="H98" s="109">
        <f t="shared" si="13"/>
        <v>2.415</v>
      </c>
      <c r="I98" s="105">
        <f t="shared" si="13"/>
        <v>9.8495200000000001</v>
      </c>
      <c r="J98" s="105">
        <f t="shared" si="13"/>
        <v>9.3840000000000003</v>
      </c>
    </row>
    <row r="100" spans="1:12" ht="15.75" x14ac:dyDescent="0.25">
      <c r="A100" s="97" t="s">
        <v>97</v>
      </c>
      <c r="B100" s="243"/>
      <c r="C100" s="234"/>
      <c r="D100" s="98"/>
      <c r="E100" s="98"/>
      <c r="F100" s="98"/>
      <c r="G100" s="98"/>
      <c r="H100" s="99"/>
      <c r="I100" s="100"/>
      <c r="J100" s="100"/>
    </row>
    <row r="101" spans="1:12" ht="15.75" x14ac:dyDescent="0.25">
      <c r="A101" s="101" t="s">
        <v>98</v>
      </c>
      <c r="B101" s="244"/>
      <c r="C101" s="234"/>
      <c r="D101" s="102">
        <v>0</v>
      </c>
      <c r="E101" s="102">
        <v>0</v>
      </c>
      <c r="F101" s="102">
        <v>0.2392</v>
      </c>
      <c r="G101" s="102">
        <v>0</v>
      </c>
      <c r="H101" s="103">
        <f t="shared" ref="H101:H111" si="14">SUM(D101,E101,F101,G101)</f>
        <v>0.2392</v>
      </c>
      <c r="I101" s="102">
        <v>6.2100000000000002E-2</v>
      </c>
      <c r="J101" s="102">
        <v>0</v>
      </c>
      <c r="K101" s="244"/>
      <c r="L101" s="234"/>
    </row>
    <row r="102" spans="1:12" ht="15.75" x14ac:dyDescent="0.25">
      <c r="A102" s="104" t="s">
        <v>99</v>
      </c>
      <c r="B102" s="245"/>
      <c r="C102" s="234"/>
      <c r="D102" s="105">
        <v>8.1649999999999991</v>
      </c>
      <c r="E102" s="105">
        <v>0</v>
      </c>
      <c r="F102" s="105">
        <v>0.18859999999999999</v>
      </c>
      <c r="G102" s="105">
        <v>0</v>
      </c>
      <c r="H102" s="106">
        <f t="shared" si="14"/>
        <v>8.3535999999999984</v>
      </c>
      <c r="I102" s="105">
        <v>10.476000000000001</v>
      </c>
      <c r="J102" s="105">
        <v>8.9978400000000001</v>
      </c>
    </row>
    <row r="103" spans="1:12" ht="15.75" x14ac:dyDescent="0.25">
      <c r="A103" s="101" t="s">
        <v>142</v>
      </c>
      <c r="B103" s="244"/>
      <c r="C103" s="234"/>
      <c r="D103" s="102">
        <v>0</v>
      </c>
      <c r="E103" s="102">
        <v>0</v>
      </c>
      <c r="F103" s="102">
        <v>0.69</v>
      </c>
      <c r="G103" s="102">
        <v>0</v>
      </c>
      <c r="H103" s="103">
        <f t="shared" si="14"/>
        <v>0.69</v>
      </c>
      <c r="I103" s="102">
        <v>0</v>
      </c>
      <c r="J103" s="102">
        <v>0</v>
      </c>
    </row>
    <row r="104" spans="1:12" ht="15.75" x14ac:dyDescent="0.25">
      <c r="A104" s="104" t="s">
        <v>100</v>
      </c>
      <c r="B104" s="245"/>
      <c r="C104" s="234"/>
      <c r="D104" s="105">
        <v>0</v>
      </c>
      <c r="E104" s="105">
        <v>0</v>
      </c>
      <c r="F104" s="105">
        <v>0.40479999999999999</v>
      </c>
      <c r="G104" s="105">
        <v>0</v>
      </c>
      <c r="H104" s="106">
        <f t="shared" si="14"/>
        <v>0.40479999999999999</v>
      </c>
      <c r="I104" s="105">
        <v>0</v>
      </c>
      <c r="J104" s="105">
        <v>1.8400000000000001E-3</v>
      </c>
    </row>
    <row r="105" spans="1:12" ht="15.75" x14ac:dyDescent="0.25">
      <c r="A105" s="101" t="s">
        <v>101</v>
      </c>
      <c r="B105" s="244"/>
      <c r="C105" s="234"/>
      <c r="D105" s="102">
        <v>0</v>
      </c>
      <c r="E105" s="102">
        <v>0</v>
      </c>
      <c r="F105" s="102">
        <v>5.7960000000000003</v>
      </c>
      <c r="G105" s="102">
        <v>0</v>
      </c>
      <c r="H105" s="103">
        <f t="shared" si="14"/>
        <v>5.7960000000000003</v>
      </c>
      <c r="I105" s="102">
        <v>0.53866000000000003</v>
      </c>
      <c r="J105" s="102">
        <v>0</v>
      </c>
    </row>
    <row r="106" spans="1:12" ht="15.75" x14ac:dyDescent="0.25">
      <c r="A106" s="104" t="s">
        <v>102</v>
      </c>
      <c r="B106" s="245"/>
      <c r="C106" s="234"/>
      <c r="D106" s="105">
        <v>0</v>
      </c>
      <c r="E106" s="105">
        <v>0</v>
      </c>
      <c r="F106" s="105">
        <v>3.6799999999999999E-2</v>
      </c>
      <c r="G106" s="105">
        <v>0</v>
      </c>
      <c r="H106" s="106">
        <f t="shared" si="14"/>
        <v>3.6799999999999999E-2</v>
      </c>
      <c r="I106" s="105">
        <v>0</v>
      </c>
      <c r="J106" s="105">
        <v>0</v>
      </c>
    </row>
    <row r="107" spans="1:12" ht="15.75" x14ac:dyDescent="0.25">
      <c r="A107" s="101" t="s">
        <v>103</v>
      </c>
      <c r="B107" s="244"/>
      <c r="C107" s="234"/>
      <c r="D107" s="102">
        <v>0</v>
      </c>
      <c r="E107" s="102">
        <v>0</v>
      </c>
      <c r="F107" s="102">
        <v>0.28060000000000002</v>
      </c>
      <c r="G107" s="102">
        <v>0</v>
      </c>
      <c r="H107" s="103">
        <f t="shared" si="14"/>
        <v>0.28060000000000002</v>
      </c>
      <c r="I107" s="102">
        <v>0</v>
      </c>
      <c r="J107" s="102">
        <v>0</v>
      </c>
    </row>
    <row r="108" spans="1:12" ht="15.75" x14ac:dyDescent="0.25">
      <c r="A108" s="104" t="s">
        <v>104</v>
      </c>
      <c r="B108" s="245"/>
      <c r="C108" s="234"/>
      <c r="D108" s="105">
        <v>24.553000000000001</v>
      </c>
      <c r="E108" s="105">
        <v>0</v>
      </c>
      <c r="F108" s="105">
        <v>0</v>
      </c>
      <c r="G108" s="105">
        <v>0</v>
      </c>
      <c r="H108" s="106">
        <f t="shared" si="14"/>
        <v>24.553000000000001</v>
      </c>
      <c r="I108" s="105">
        <v>0</v>
      </c>
      <c r="J108" s="105">
        <v>0</v>
      </c>
    </row>
    <row r="109" spans="1:12" ht="15.75" x14ac:dyDescent="0.25">
      <c r="A109" s="101" t="s">
        <v>105</v>
      </c>
      <c r="B109" s="244"/>
      <c r="C109" s="234"/>
      <c r="D109" s="102">
        <v>0</v>
      </c>
      <c r="E109" s="102">
        <v>0</v>
      </c>
      <c r="F109" s="102">
        <v>1.8537999999999999</v>
      </c>
      <c r="G109" s="102">
        <v>0</v>
      </c>
      <c r="H109" s="103">
        <f t="shared" si="14"/>
        <v>1.8537999999999999</v>
      </c>
      <c r="I109" s="102">
        <v>1.0188999999999999</v>
      </c>
      <c r="J109" s="102">
        <v>0</v>
      </c>
    </row>
    <row r="110" spans="1:12" ht="15.75" x14ac:dyDescent="0.25">
      <c r="A110" s="104" t="s">
        <v>106</v>
      </c>
      <c r="B110" s="245"/>
      <c r="C110" s="234"/>
      <c r="D110" s="105">
        <v>0</v>
      </c>
      <c r="E110" s="105">
        <v>0</v>
      </c>
      <c r="F110" s="105">
        <v>3.1463999999999999</v>
      </c>
      <c r="G110" s="105">
        <v>0</v>
      </c>
      <c r="H110" s="106">
        <f t="shared" si="14"/>
        <v>3.1463999999999999</v>
      </c>
      <c r="I110" s="105">
        <v>8.4699799999999996</v>
      </c>
      <c r="J110" s="105">
        <v>8.6980000000000004</v>
      </c>
    </row>
    <row r="111" spans="1:12" ht="15.75" x14ac:dyDescent="0.25">
      <c r="A111" s="101" t="s">
        <v>107</v>
      </c>
      <c r="B111" s="244"/>
      <c r="C111" s="234"/>
      <c r="D111" s="102">
        <v>0</v>
      </c>
      <c r="E111" s="102">
        <v>0</v>
      </c>
      <c r="F111" s="102">
        <v>10.8744</v>
      </c>
      <c r="G111" s="102">
        <v>0</v>
      </c>
      <c r="H111" s="103">
        <f t="shared" si="14"/>
        <v>10.8744</v>
      </c>
      <c r="I111" s="102">
        <v>0</v>
      </c>
      <c r="J111" s="102">
        <v>0.3</v>
      </c>
    </row>
    <row r="112" spans="1:12" ht="15.75" x14ac:dyDescent="0.25">
      <c r="A112" s="107" t="s">
        <v>38</v>
      </c>
      <c r="B112" s="246"/>
      <c r="C112" s="234"/>
      <c r="D112" s="108">
        <f t="shared" ref="D112:J112" si="15">SUM(D101,D102,D103,D104,D105,D106,D107,D108,D109,D110,D111)</f>
        <v>32.718000000000004</v>
      </c>
      <c r="E112" s="108">
        <f t="shared" si="15"/>
        <v>0</v>
      </c>
      <c r="F112" s="108">
        <f t="shared" si="15"/>
        <v>23.5106</v>
      </c>
      <c r="G112" s="108">
        <f t="shared" si="15"/>
        <v>0</v>
      </c>
      <c r="H112" s="109">
        <f t="shared" si="15"/>
        <v>56.2286</v>
      </c>
      <c r="I112" s="105">
        <f t="shared" si="15"/>
        <v>20.565640000000002</v>
      </c>
      <c r="J112" s="105">
        <f t="shared" si="15"/>
        <v>17.997679999999999</v>
      </c>
    </row>
    <row r="114" spans="1:12" ht="15.75" x14ac:dyDescent="0.25">
      <c r="A114" s="97" t="s">
        <v>108</v>
      </c>
      <c r="B114" s="243"/>
      <c r="C114" s="234"/>
      <c r="D114" s="98"/>
      <c r="E114" s="98"/>
      <c r="F114" s="98"/>
      <c r="G114" s="98"/>
      <c r="H114" s="99"/>
      <c r="I114" s="100"/>
      <c r="J114" s="100"/>
    </row>
    <row r="115" spans="1:12" ht="15.75" x14ac:dyDescent="0.25">
      <c r="A115" s="101" t="s">
        <v>109</v>
      </c>
      <c r="B115" s="244"/>
      <c r="C115" s="234"/>
      <c r="D115" s="102">
        <v>59.578000000000003</v>
      </c>
      <c r="E115" s="102">
        <v>0</v>
      </c>
      <c r="F115" s="102">
        <v>48.8934</v>
      </c>
      <c r="G115" s="102">
        <v>22.9</v>
      </c>
      <c r="H115" s="103">
        <f>SUM(D115,E115,F115,G115)</f>
        <v>131.37139999999999</v>
      </c>
      <c r="I115" s="102">
        <v>173.44048000000001</v>
      </c>
      <c r="J115" s="102">
        <v>121.139</v>
      </c>
      <c r="K115" s="244"/>
      <c r="L115" s="234"/>
    </row>
    <row r="116" spans="1:12" ht="15.75" x14ac:dyDescent="0.25">
      <c r="A116" s="107" t="s">
        <v>38</v>
      </c>
      <c r="B116" s="246"/>
      <c r="C116" s="234"/>
      <c r="D116" s="108">
        <f t="shared" ref="D116:J116" si="16">D115</f>
        <v>59.578000000000003</v>
      </c>
      <c r="E116" s="108">
        <f t="shared" si="16"/>
        <v>0</v>
      </c>
      <c r="F116" s="108">
        <f t="shared" si="16"/>
        <v>48.8934</v>
      </c>
      <c r="G116" s="108">
        <f t="shared" si="16"/>
        <v>22.9</v>
      </c>
      <c r="H116" s="109">
        <f t="shared" si="16"/>
        <v>131.37139999999999</v>
      </c>
      <c r="I116" s="105">
        <f t="shared" si="16"/>
        <v>173.44048000000001</v>
      </c>
      <c r="J116" s="105">
        <f t="shared" si="16"/>
        <v>121.139</v>
      </c>
    </row>
    <row r="118" spans="1:12" ht="15.75" x14ac:dyDescent="0.25">
      <c r="A118" s="97" t="s">
        <v>37</v>
      </c>
      <c r="B118" s="243"/>
      <c r="C118" s="234"/>
      <c r="D118" s="98"/>
      <c r="E118" s="98"/>
      <c r="F118" s="98"/>
      <c r="G118" s="98"/>
      <c r="H118" s="99"/>
      <c r="I118" s="100"/>
      <c r="J118" s="100"/>
    </row>
    <row r="119" spans="1:12" ht="15.75" x14ac:dyDescent="0.25">
      <c r="A119" s="101" t="s">
        <v>15</v>
      </c>
      <c r="B119" s="244"/>
      <c r="C119" s="234"/>
      <c r="D119" s="102">
        <v>0</v>
      </c>
      <c r="E119" s="102">
        <v>0</v>
      </c>
      <c r="F119" s="102">
        <v>0.1656</v>
      </c>
      <c r="G119" s="102">
        <v>0</v>
      </c>
      <c r="H119" s="103">
        <f>SUM(D119,E119,F119,G119)</f>
        <v>0.1656</v>
      </c>
      <c r="I119" s="102">
        <v>0.34454000000000001</v>
      </c>
      <c r="J119" s="102">
        <v>2.33</v>
      </c>
      <c r="K119" s="244"/>
      <c r="L119" s="234"/>
    </row>
    <row r="120" spans="1:12" ht="15.75" x14ac:dyDescent="0.25">
      <c r="A120" s="107" t="s">
        <v>38</v>
      </c>
      <c r="B120" s="246"/>
      <c r="C120" s="234"/>
      <c r="D120" s="108">
        <f t="shared" ref="D120:J120" si="17">D119</f>
        <v>0</v>
      </c>
      <c r="E120" s="108">
        <f t="shared" si="17"/>
        <v>0</v>
      </c>
      <c r="F120" s="108">
        <f t="shared" si="17"/>
        <v>0.1656</v>
      </c>
      <c r="G120" s="108">
        <f t="shared" si="17"/>
        <v>0</v>
      </c>
      <c r="H120" s="109">
        <f t="shared" si="17"/>
        <v>0.1656</v>
      </c>
      <c r="I120" s="105">
        <f t="shared" si="17"/>
        <v>0.34454000000000001</v>
      </c>
      <c r="J120" s="105">
        <f t="shared" si="17"/>
        <v>2.33</v>
      </c>
    </row>
    <row r="122" spans="1:12" ht="33.950000000000003" customHeight="1" x14ac:dyDescent="0.25">
      <c r="A122" s="110" t="s">
        <v>111</v>
      </c>
      <c r="B122" s="247"/>
      <c r="C122" s="234"/>
      <c r="D122" s="111">
        <f t="shared" ref="D122:J122" si="18">SUM(D21,D32,D43,D48,D67,D82,D93,D98,D112,D116,D120)</f>
        <v>454.82495999999992</v>
      </c>
      <c r="E122" s="111">
        <f t="shared" si="18"/>
        <v>0</v>
      </c>
      <c r="F122" s="111">
        <f t="shared" si="18"/>
        <v>221.2784</v>
      </c>
      <c r="G122" s="111">
        <f t="shared" si="18"/>
        <v>255.95096000000004</v>
      </c>
      <c r="H122" s="111">
        <f t="shared" si="18"/>
        <v>932.05431999999996</v>
      </c>
      <c r="I122" s="111">
        <f t="shared" si="18"/>
        <v>994.16988000000015</v>
      </c>
      <c r="J122" s="112">
        <f t="shared" si="18"/>
        <v>778.20388000000003</v>
      </c>
    </row>
    <row r="124" spans="1:12" x14ac:dyDescent="0.25">
      <c r="A124" s="113" t="s">
        <v>112</v>
      </c>
      <c r="B124" s="248"/>
      <c r="C124" s="234"/>
      <c r="D124" s="114">
        <v>544.81600000000003</v>
      </c>
      <c r="E124" s="114">
        <v>0</v>
      </c>
      <c r="F124" s="114">
        <v>125.62784000000001</v>
      </c>
      <c r="G124" s="114">
        <v>323.72604000000001</v>
      </c>
      <c r="I124" s="115" t="s">
        <v>113</v>
      </c>
      <c r="J124" s="115" t="s">
        <v>113</v>
      </c>
    </row>
    <row r="125" spans="1:12" s="253" customFormat="1" x14ac:dyDescent="0.25">
      <c r="A125" s="249" t="s">
        <v>114</v>
      </c>
      <c r="B125" s="250"/>
      <c r="C125" s="251"/>
      <c r="D125" s="252">
        <f>IF(OR(D124=0,D124="-"),"-",IF(D122="-",(0-D124)/D124,(D122-D124)/D124))</f>
        <v>-0.16517694047164566</v>
      </c>
      <c r="E125" s="252" t="str">
        <f>IF(OR(E124=0,E124="-"),"-",IF(E122="-",(0-E124)/E124,(E122-E124)/E124))</f>
        <v>-</v>
      </c>
      <c r="F125" s="252">
        <f>IF(OR(F124=0,F124="-"),"-",IF(F122="-",(0-F124)/F124,(F122-F124)/F124))</f>
        <v>0.76138028003983826</v>
      </c>
      <c r="G125" s="252">
        <f>IF(OR(G124=0,G124="-"),"-",IF(G122="-",(0-G124)/G124,(G122-G124)/G124))</f>
        <v>-0.20935937065797972</v>
      </c>
      <c r="I125" s="254" t="s">
        <v>115</v>
      </c>
      <c r="J125" s="254" t="s">
        <v>116</v>
      </c>
    </row>
    <row r="126" spans="1:12" x14ac:dyDescent="0.25">
      <c r="A126" s="113" t="s">
        <v>117</v>
      </c>
      <c r="B126" s="248"/>
      <c r="C126" s="234"/>
      <c r="D126" s="114">
        <v>493.02800000000002</v>
      </c>
      <c r="E126" s="114">
        <v>0</v>
      </c>
      <c r="F126" s="114">
        <v>13.987679999999999</v>
      </c>
      <c r="G126" s="114">
        <v>271.18819999999999</v>
      </c>
      <c r="I126" s="116">
        <f>IF(OR(I122=0,I122="-"),"-",IF(H122="-",(0-I122)/I122,(H122-I122)/I122))</f>
        <v>-6.2479824876609795E-2</v>
      </c>
      <c r="J126" s="116">
        <f>IF(OR(J122=0,J122="-"),"-",IF(I122="-",(0-J122)/J122,(I122-J122)/J122))</f>
        <v>0.27751853408903604</v>
      </c>
    </row>
    <row r="127" spans="1:12" s="253" customFormat="1" x14ac:dyDescent="0.25">
      <c r="A127" s="252" t="s">
        <v>118</v>
      </c>
      <c r="B127" s="250"/>
      <c r="C127" s="251"/>
      <c r="D127" s="252">
        <f>IF(OR(D126=0,D126="-"),"-",IF(D124="-",(0-D126)/D126,(D124-D126)/D126))</f>
        <v>0.10504068734432935</v>
      </c>
      <c r="E127" s="252" t="str">
        <f>IF(OR(E126=0,E126="-"),"-",IF(E124="-",(0-E126)/E126,(E124-E126)/E126))</f>
        <v>-</v>
      </c>
      <c r="F127" s="252">
        <f>IF(OR(F126=0,F126="-"),"-",IF(F124="-",(0-F126)/F126,(F124-F126)/F126))</f>
        <v>7.9813207050776125</v>
      </c>
      <c r="G127" s="252">
        <f>IF(OR(G126=0,G126="-"),"-",IF(G124="-",(0-G126)/G126,(G124-G126)/G126))</f>
        <v>0.19373202816346735</v>
      </c>
    </row>
  </sheetData>
  <sheetProtection formatCells="0" formatColumns="0" formatRows="0" insertColumns="0" insertRows="0" insertHyperlinks="0" deleteColumns="0" deleteRows="0" sort="0" autoFilter="0" pivotTables="0"/>
  <mergeCells count="131">
    <mergeCell ref="B124:C124"/>
    <mergeCell ref="B125:C125"/>
    <mergeCell ref="B126:C126"/>
    <mergeCell ref="B127:C127"/>
    <mergeCell ref="B118:C118"/>
    <mergeCell ref="K119:L119"/>
    <mergeCell ref="B119:C119"/>
    <mergeCell ref="B120:C120"/>
    <mergeCell ref="B122:C122"/>
    <mergeCell ref="B112:C112"/>
    <mergeCell ref="B114:C114"/>
    <mergeCell ref="K115:L115"/>
    <mergeCell ref="B115:C115"/>
    <mergeCell ref="B116:C116"/>
    <mergeCell ref="B107:C107"/>
    <mergeCell ref="B108:C108"/>
    <mergeCell ref="B109:C109"/>
    <mergeCell ref="B110:C110"/>
    <mergeCell ref="B111:C111"/>
    <mergeCell ref="B102:C102"/>
    <mergeCell ref="B103:C103"/>
    <mergeCell ref="B104:C104"/>
    <mergeCell ref="B105:C105"/>
    <mergeCell ref="B106:C106"/>
    <mergeCell ref="B97:C97"/>
    <mergeCell ref="B98:C98"/>
    <mergeCell ref="B100:C100"/>
    <mergeCell ref="K101:L101"/>
    <mergeCell ref="B101:C101"/>
    <mergeCell ref="B92:C92"/>
    <mergeCell ref="B93:C93"/>
    <mergeCell ref="B95:C95"/>
    <mergeCell ref="K96:L96"/>
    <mergeCell ref="B96:C96"/>
    <mergeCell ref="B87:C87"/>
    <mergeCell ref="B88:C88"/>
    <mergeCell ref="B89:C89"/>
    <mergeCell ref="B90:C90"/>
    <mergeCell ref="B91:C91"/>
    <mergeCell ref="B82:C82"/>
    <mergeCell ref="B84:C84"/>
    <mergeCell ref="K85:L85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9:C69"/>
    <mergeCell ref="K70:L70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50:C50"/>
    <mergeCell ref="K51:L51"/>
    <mergeCell ref="B51:C51"/>
    <mergeCell ref="B41:C41"/>
    <mergeCell ref="B42:C42"/>
    <mergeCell ref="B43:C43"/>
    <mergeCell ref="B45:C45"/>
    <mergeCell ref="K46:L46"/>
    <mergeCell ref="B46:C46"/>
    <mergeCell ref="B36:C36"/>
    <mergeCell ref="B37:C37"/>
    <mergeCell ref="B38:C38"/>
    <mergeCell ref="B39:C39"/>
    <mergeCell ref="B40:C40"/>
    <mergeCell ref="B31:C31"/>
    <mergeCell ref="B32:C32"/>
    <mergeCell ref="B34:C34"/>
    <mergeCell ref="K35:L35"/>
    <mergeCell ref="B35:C35"/>
    <mergeCell ref="B26:C26"/>
    <mergeCell ref="B27:C27"/>
    <mergeCell ref="B28:C28"/>
    <mergeCell ref="B29:C29"/>
    <mergeCell ref="B30:C30"/>
    <mergeCell ref="B21:C21"/>
    <mergeCell ref="B23:C23"/>
    <mergeCell ref="K24:L24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V25" sqref="V25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8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.140625" customWidth="1"/>
    <col min="33" max="33" width="8.7109375" customWidth="1"/>
  </cols>
  <sheetData>
    <row r="1" spans="1:33" ht="23.25" x14ac:dyDescent="0.25">
      <c r="A1" s="233" t="s">
        <v>143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117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117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117"/>
    </row>
    <row r="5" spans="1:33" ht="18.75" x14ac:dyDescent="0.25">
      <c r="A5" s="118"/>
      <c r="B5" s="118"/>
      <c r="C5" s="236" t="s">
        <v>4</v>
      </c>
      <c r="D5" s="234"/>
      <c r="E5" s="234"/>
      <c r="F5" s="234"/>
      <c r="G5" s="234"/>
      <c r="H5" s="234"/>
      <c r="I5" s="234"/>
      <c r="J5" s="118"/>
      <c r="K5" s="236" t="s">
        <v>5</v>
      </c>
      <c r="L5" s="234"/>
      <c r="M5" s="234"/>
      <c r="N5" s="234"/>
      <c r="O5" s="234"/>
      <c r="P5" s="234"/>
      <c r="Q5" s="234"/>
      <c r="R5" s="118"/>
      <c r="S5" s="236" t="s">
        <v>6</v>
      </c>
      <c r="T5" s="234"/>
      <c r="U5" s="234"/>
      <c r="V5" s="234"/>
      <c r="W5" s="234"/>
      <c r="X5" s="234"/>
      <c r="Y5" s="234"/>
      <c r="Z5" s="118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119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120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120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120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120" t="s">
        <v>9</v>
      </c>
    </row>
    <row r="7" spans="1:33" x14ac:dyDescent="0.25">
      <c r="A7" s="121" t="s">
        <v>10</v>
      </c>
      <c r="B7" s="122"/>
      <c r="C7" s="123">
        <v>1262.6731</v>
      </c>
      <c r="D7" s="124"/>
      <c r="E7" s="123">
        <v>1158.7964300000001</v>
      </c>
      <c r="F7" s="124"/>
      <c r="G7" s="125">
        <v>1126.6617200000001</v>
      </c>
      <c r="H7" s="124"/>
      <c r="I7" s="126">
        <f>IF(OR(E7=0,E7="-"),"-",IF(G7="-",(0-E7)/E7,(G7-E7)/E7))</f>
        <v>-2.7731108905815354E-2</v>
      </c>
      <c r="K7" s="123">
        <v>1304.8679999999999</v>
      </c>
      <c r="L7" s="124"/>
      <c r="M7" s="123">
        <v>1132.1171200000001</v>
      </c>
      <c r="N7" s="124"/>
      <c r="O7" s="125">
        <v>1070.50278</v>
      </c>
      <c r="P7" s="124"/>
      <c r="Q7" s="126">
        <f>IF(OR(M7=0,M7="-"),"-",IF(O7="-",(0-M7)/M7,(O7-M7)/M7))</f>
        <v>-5.4423998110725576E-2</v>
      </c>
      <c r="S7" s="123">
        <v>472.48016000000001</v>
      </c>
      <c r="T7" s="124"/>
      <c r="U7" s="123">
        <v>338.85536999999999</v>
      </c>
      <c r="V7" s="124"/>
      <c r="W7" s="125">
        <v>360.79397999999998</v>
      </c>
      <c r="X7" s="124"/>
      <c r="Y7" s="126">
        <f>IF(OR(U7=0,U7="-"),"-",IF(W7="-",(0-U7)/U7,(W7-U7)/U7))</f>
        <v>6.4743285608842446E-2</v>
      </c>
      <c r="AA7" s="123">
        <v>832.38783999999998</v>
      </c>
      <c r="AB7" s="124"/>
      <c r="AC7" s="123">
        <v>793.26175000000001</v>
      </c>
      <c r="AD7" s="124"/>
      <c r="AE7" s="125">
        <v>709.7088</v>
      </c>
      <c r="AF7" s="124"/>
      <c r="AG7" s="126">
        <f>IF(OR(AC7=0,AC7="-"),"-",IF(AE7="-",(0-AC7)/AC7,(AE7-AC7)/AC7))</f>
        <v>-0.10532834842975854</v>
      </c>
    </row>
    <row r="8" spans="1:33" x14ac:dyDescent="0.25">
      <c r="A8" s="127" t="s">
        <v>11</v>
      </c>
      <c r="B8" s="128"/>
      <c r="C8" s="129">
        <v>0</v>
      </c>
      <c r="D8" s="130"/>
      <c r="E8" s="129">
        <v>0</v>
      </c>
      <c r="F8" s="130"/>
      <c r="G8" s="131">
        <v>0</v>
      </c>
      <c r="H8" s="130"/>
      <c r="I8" s="132" t="str">
        <f>IF(OR(E8=0,E8="-"),"-",IF(G8="-",(0-E8)/E8,(G8-E8)/E8))</f>
        <v>-</v>
      </c>
      <c r="K8" s="129">
        <v>0</v>
      </c>
      <c r="L8" s="130"/>
      <c r="M8" s="129">
        <v>0</v>
      </c>
      <c r="N8" s="130"/>
      <c r="O8" s="131">
        <v>0</v>
      </c>
      <c r="P8" s="130"/>
      <c r="Q8" s="132" t="str">
        <f>IF(OR(M8=0,M8="-"),"-",IF(O8="-",(0-M8)/M8,(O8-M8)/M8))</f>
        <v>-</v>
      </c>
      <c r="S8" s="129">
        <v>0</v>
      </c>
      <c r="T8" s="130"/>
      <c r="U8" s="129">
        <v>0</v>
      </c>
      <c r="V8" s="130"/>
      <c r="W8" s="131">
        <v>0</v>
      </c>
      <c r="X8" s="130"/>
      <c r="Y8" s="132" t="str">
        <f>IF(OR(U8=0,U8="-"),"-",IF(W8="-",(0-U8)/U8,(W8-U8)/U8))</f>
        <v>-</v>
      </c>
      <c r="AA8" s="129">
        <v>0</v>
      </c>
      <c r="AB8" s="130"/>
      <c r="AC8" s="129">
        <v>0</v>
      </c>
      <c r="AD8" s="130"/>
      <c r="AE8" s="131">
        <v>0</v>
      </c>
      <c r="AF8" s="130"/>
      <c r="AG8" s="132" t="str">
        <f>IF(OR(AC8=0,AC8="-"),"-",IF(AE8="-",(0-AC8)/AC8,(AE8-AC8)/AC8))</f>
        <v>-</v>
      </c>
    </row>
    <row r="9" spans="1:33" x14ac:dyDescent="0.25">
      <c r="A9" s="133" t="s">
        <v>12</v>
      </c>
      <c r="B9" s="134"/>
      <c r="C9" s="135">
        <v>1664.0039999999999</v>
      </c>
      <c r="D9" s="136"/>
      <c r="E9" s="135">
        <v>1685.44</v>
      </c>
      <c r="F9" s="136"/>
      <c r="G9" s="137">
        <v>2022.62</v>
      </c>
      <c r="H9" s="136"/>
      <c r="I9" s="138">
        <f>IF(OR(E9=0,E9="-"),"-",IF(G9="-",(0-E9)/E9,(G9-E9)/E9))</f>
        <v>0.20005458515283833</v>
      </c>
      <c r="K9" s="135">
        <v>1664.0039999999999</v>
      </c>
      <c r="L9" s="136"/>
      <c r="M9" s="135">
        <v>1685.44</v>
      </c>
      <c r="N9" s="136"/>
      <c r="O9" s="137">
        <v>2022.62</v>
      </c>
      <c r="P9" s="136"/>
      <c r="Q9" s="138">
        <f>IF(OR(M9=0,M9="-"),"-",IF(O9="-",(0-M9)/M9,(O9-M9)/M9))</f>
        <v>0.20005458515283833</v>
      </c>
      <c r="S9" s="135">
        <v>1590.19148</v>
      </c>
      <c r="T9" s="136"/>
      <c r="U9" s="135">
        <v>1398.5609999999999</v>
      </c>
      <c r="V9" s="136"/>
      <c r="W9" s="137">
        <v>1592.3268</v>
      </c>
      <c r="X9" s="136"/>
      <c r="Y9" s="138">
        <f>IF(OR(U9=0,U9="-"),"-",IF(W9="-",(0-U9)/U9,(W9-U9)/U9))</f>
        <v>0.13854654891706555</v>
      </c>
      <c r="AA9" s="135">
        <v>73.812520000000006</v>
      </c>
      <c r="AB9" s="136" t="s">
        <v>14</v>
      </c>
      <c r="AC9" s="135">
        <v>286.87900000000002</v>
      </c>
      <c r="AD9" s="136" t="s">
        <v>14</v>
      </c>
      <c r="AE9" s="137">
        <v>430.29320000000001</v>
      </c>
      <c r="AF9" s="136" t="s">
        <v>14</v>
      </c>
      <c r="AG9" s="138">
        <f>IF(OR(AC9=0,AC9="-"),"-",IF(AE9="-",(0-AC9)/AC9,(AE9-AC9)/AC9))</f>
        <v>0.49991180950853836</v>
      </c>
    </row>
    <row r="10" spans="1:33" x14ac:dyDescent="0.25">
      <c r="A10" s="139" t="s">
        <v>15</v>
      </c>
      <c r="B10" s="140"/>
      <c r="C10" s="141">
        <v>293.12194</v>
      </c>
      <c r="D10" s="142"/>
      <c r="E10" s="141">
        <v>253.51043999999999</v>
      </c>
      <c r="F10" s="142"/>
      <c r="G10" s="143">
        <v>331.41005999999999</v>
      </c>
      <c r="H10" s="142"/>
      <c r="I10" s="144">
        <f>IF(OR(E10=0,E10="-"),"-",IF(G10="-",(0-E10)/E10,(G10-E10)/E10))</f>
        <v>0.30728367636457105</v>
      </c>
      <c r="K10" s="141">
        <v>369.56464</v>
      </c>
      <c r="L10" s="142"/>
      <c r="M10" s="141">
        <v>240.17895999999999</v>
      </c>
      <c r="N10" s="142"/>
      <c r="O10" s="143">
        <v>338.38661999999999</v>
      </c>
      <c r="P10" s="142"/>
      <c r="Q10" s="144">
        <f>IF(OR(M10=0,M10="-"),"-",IF(O10="-",(0-M10)/M10,(O10-M10)/M10))</f>
        <v>0.40889368494226142</v>
      </c>
      <c r="S10" s="141">
        <v>63.750779999999999</v>
      </c>
      <c r="T10" s="142"/>
      <c r="U10" s="141">
        <v>68.357100000000003</v>
      </c>
      <c r="V10" s="142"/>
      <c r="W10" s="143">
        <v>57.436579999999999</v>
      </c>
      <c r="X10" s="142"/>
      <c r="Y10" s="144">
        <f>IF(OR(U10=0,U10="-"),"-",IF(W10="-",(0-U10)/U10,(W10-U10)/U10))</f>
        <v>-0.15975692356755922</v>
      </c>
      <c r="AA10" s="141">
        <v>305.81385999999998</v>
      </c>
      <c r="AB10" s="142"/>
      <c r="AC10" s="141">
        <v>171.82185999999999</v>
      </c>
      <c r="AD10" s="142"/>
      <c r="AE10" s="143">
        <v>280.95004</v>
      </c>
      <c r="AF10" s="142"/>
      <c r="AG10" s="144">
        <f>IF(OR(AC10=0,AC10="-"),"-",IF(AE10="-",(0-AC10)/AC10,(AE10-AC10)/AC10))</f>
        <v>0.63512395919820697</v>
      </c>
    </row>
    <row r="12" spans="1:33" ht="18" x14ac:dyDescent="0.25">
      <c r="A12" s="145" t="s">
        <v>16</v>
      </c>
      <c r="B12" s="146"/>
      <c r="C12" s="147">
        <f>C7+C8+C9+C10</f>
        <v>3219.7990399999999</v>
      </c>
      <c r="D12" s="148"/>
      <c r="E12" s="147">
        <f>E7+E8+E9+E10</f>
        <v>3097.7468699999999</v>
      </c>
      <c r="F12" s="148"/>
      <c r="G12" s="149">
        <f>G7+G8+G9+G10</f>
        <v>3480.6917800000001</v>
      </c>
      <c r="H12" s="148"/>
      <c r="I12" s="150">
        <f>IF(E12*1=0,"-",(G12-E12)/E12)</f>
        <v>0.12362046547721964</v>
      </c>
      <c r="K12" s="147">
        <f>K7+K8+K9+K10</f>
        <v>3338.4366399999999</v>
      </c>
      <c r="L12" s="148"/>
      <c r="M12" s="147">
        <f>M7+M8+M9+M10</f>
        <v>3057.7360800000006</v>
      </c>
      <c r="N12" s="148"/>
      <c r="O12" s="149">
        <f>O7+O8+O9+O10</f>
        <v>3431.5093999999999</v>
      </c>
      <c r="P12" s="148"/>
      <c r="Q12" s="150">
        <f>IF(M12*1=0,"-",(O12-M12)/M12)</f>
        <v>0.12223858116623304</v>
      </c>
      <c r="S12" s="147">
        <f>S7+S8+S9+S10</f>
        <v>2126.4224199999999</v>
      </c>
      <c r="T12" s="148"/>
      <c r="U12" s="147">
        <f>U7+U8+U9+U10</f>
        <v>1805.7734699999999</v>
      </c>
      <c r="V12" s="148"/>
      <c r="W12" s="149">
        <f>W7+W8+W9+W10</f>
        <v>2010.55736</v>
      </c>
      <c r="X12" s="148"/>
      <c r="Y12" s="150">
        <f>IF(U12*1=0,"-",(W12-U12)/U12)</f>
        <v>0.11340508286457447</v>
      </c>
      <c r="AA12" s="147">
        <f>AA7+AA8+AA9+AA10</f>
        <v>1212.01422</v>
      </c>
      <c r="AB12" s="148"/>
      <c r="AC12" s="147">
        <f>AC7+AC8+AC9+AC10</f>
        <v>1251.96261</v>
      </c>
      <c r="AD12" s="148"/>
      <c r="AE12" s="149">
        <f>AE7+AE8+AE9+AE10</f>
        <v>1420.9520399999999</v>
      </c>
      <c r="AF12" s="148"/>
      <c r="AG12" s="150">
        <f>IF(AC12*1=0,"-",(AE12-AC12)/AC12)</f>
        <v>0.13497961412761347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121" workbookViewId="0">
      <selection activeCell="H121" sqref="H1:J104857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8.7109375" customWidth="1"/>
    <col min="11" max="12" width="9.140625" customWidth="1"/>
  </cols>
  <sheetData>
    <row r="1" spans="1:12" ht="23.25" x14ac:dyDescent="0.25">
      <c r="A1" s="233" t="s">
        <v>144</v>
      </c>
      <c r="B1" s="234"/>
      <c r="C1" s="234"/>
      <c r="D1" s="234"/>
      <c r="E1" s="234"/>
      <c r="F1" s="234"/>
      <c r="G1" s="234"/>
      <c r="H1" s="234"/>
      <c r="I1" s="234"/>
      <c r="J1" s="151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151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151"/>
    </row>
    <row r="5" spans="1:12" ht="51" customHeight="1" x14ac:dyDescent="0.25">
      <c r="A5" s="152" t="s">
        <v>8</v>
      </c>
      <c r="B5" s="240" t="s">
        <v>18</v>
      </c>
      <c r="C5" s="240" t="s">
        <v>19</v>
      </c>
      <c r="D5" s="241" t="s">
        <v>145</v>
      </c>
      <c r="E5" s="241" t="s">
        <v>11</v>
      </c>
      <c r="F5" s="241" t="s">
        <v>12</v>
      </c>
      <c r="G5" s="241" t="s">
        <v>15</v>
      </c>
      <c r="H5" s="242" t="s">
        <v>20</v>
      </c>
      <c r="I5" s="242" t="s">
        <v>20</v>
      </c>
      <c r="J5" s="242" t="s">
        <v>20</v>
      </c>
    </row>
    <row r="6" spans="1:12" x14ac:dyDescent="0.25">
      <c r="A6" s="154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154" t="s">
        <v>22</v>
      </c>
      <c r="B7" s="234"/>
      <c r="C7" s="234"/>
      <c r="D7" s="234"/>
      <c r="E7" s="234"/>
      <c r="F7" s="234"/>
      <c r="G7" s="234"/>
      <c r="H7" s="153">
        <v>2015</v>
      </c>
      <c r="I7" s="153">
        <v>2014</v>
      </c>
      <c r="J7" s="153">
        <v>2013</v>
      </c>
    </row>
    <row r="8" spans="1:12" ht="15.75" x14ac:dyDescent="0.25">
      <c r="A8" s="155" t="s">
        <v>23</v>
      </c>
      <c r="B8" s="243"/>
      <c r="C8" s="234"/>
      <c r="D8" s="156"/>
      <c r="E8" s="156"/>
      <c r="F8" s="156"/>
      <c r="G8" s="156"/>
      <c r="H8" s="157"/>
      <c r="I8" s="158"/>
      <c r="J8" s="158"/>
    </row>
    <row r="9" spans="1:12" ht="15.75" x14ac:dyDescent="0.25">
      <c r="A9" s="159" t="s">
        <v>121</v>
      </c>
      <c r="B9" s="244"/>
      <c r="C9" s="234"/>
      <c r="D9" s="160">
        <v>0</v>
      </c>
      <c r="E9" s="160">
        <v>0</v>
      </c>
      <c r="F9" s="160">
        <v>0</v>
      </c>
      <c r="G9" s="160">
        <v>4.4870599999999996</v>
      </c>
      <c r="H9" s="161">
        <f t="shared" ref="H9:H21" si="0">SUM(D9,E9,F9,G9)</f>
        <v>4.4870599999999996</v>
      </c>
      <c r="I9" s="160">
        <v>0.59018000000000004</v>
      </c>
      <c r="J9" s="160">
        <v>0</v>
      </c>
      <c r="K9" s="244"/>
      <c r="L9" s="234"/>
    </row>
    <row r="10" spans="1:12" ht="15.75" x14ac:dyDescent="0.25">
      <c r="A10" s="162" t="s">
        <v>24</v>
      </c>
      <c r="B10" s="245"/>
      <c r="C10" s="234"/>
      <c r="D10" s="163">
        <v>0</v>
      </c>
      <c r="E10" s="163">
        <v>0</v>
      </c>
      <c r="F10" s="163">
        <v>0</v>
      </c>
      <c r="G10" s="163">
        <v>7.8781800000000004</v>
      </c>
      <c r="H10" s="164">
        <f t="shared" si="0"/>
        <v>7.8781800000000004</v>
      </c>
      <c r="I10" s="163">
        <v>3.8958400000000002</v>
      </c>
      <c r="J10" s="163">
        <v>28.731860000000001</v>
      </c>
    </row>
    <row r="11" spans="1:12" ht="15.75" x14ac:dyDescent="0.25">
      <c r="A11" s="159" t="s">
        <v>25</v>
      </c>
      <c r="B11" s="244"/>
      <c r="C11" s="234"/>
      <c r="D11" s="160">
        <v>0</v>
      </c>
      <c r="E11" s="160">
        <v>0</v>
      </c>
      <c r="F11" s="160">
        <v>0</v>
      </c>
      <c r="G11" s="160">
        <v>1.6904999999999999</v>
      </c>
      <c r="H11" s="161">
        <f t="shared" si="0"/>
        <v>1.6904999999999999</v>
      </c>
      <c r="I11" s="160">
        <v>0</v>
      </c>
      <c r="J11" s="160">
        <v>0</v>
      </c>
    </row>
    <row r="12" spans="1:12" ht="15.75" x14ac:dyDescent="0.25">
      <c r="A12" s="162" t="s">
        <v>27</v>
      </c>
      <c r="B12" s="245"/>
      <c r="C12" s="234"/>
      <c r="D12" s="163">
        <v>18.492000000000001</v>
      </c>
      <c r="E12" s="163">
        <v>0</v>
      </c>
      <c r="F12" s="163">
        <v>0</v>
      </c>
      <c r="G12" s="163">
        <v>48.2517</v>
      </c>
      <c r="H12" s="164">
        <f t="shared" si="0"/>
        <v>66.743700000000004</v>
      </c>
      <c r="I12" s="163">
        <v>68.859099999999998</v>
      </c>
      <c r="J12" s="163">
        <v>77.753219999999999</v>
      </c>
    </row>
    <row r="13" spans="1:12" ht="15.75" x14ac:dyDescent="0.25">
      <c r="A13" s="159" t="s">
        <v>28</v>
      </c>
      <c r="B13" s="244"/>
      <c r="C13" s="234"/>
      <c r="D13" s="160">
        <v>6.3789999999999996</v>
      </c>
      <c r="E13" s="160">
        <v>0</v>
      </c>
      <c r="F13" s="160">
        <v>0</v>
      </c>
      <c r="G13" s="160">
        <v>52.808819999999997</v>
      </c>
      <c r="H13" s="161">
        <f t="shared" si="0"/>
        <v>59.187819999999995</v>
      </c>
      <c r="I13" s="160">
        <v>63.331960000000002</v>
      </c>
      <c r="J13" s="160">
        <v>58.391739999999999</v>
      </c>
    </row>
    <row r="14" spans="1:12" ht="15.75" x14ac:dyDescent="0.25">
      <c r="A14" s="162" t="s">
        <v>122</v>
      </c>
      <c r="B14" s="245"/>
      <c r="C14" s="234"/>
      <c r="D14" s="163">
        <v>3</v>
      </c>
      <c r="E14" s="163">
        <v>0</v>
      </c>
      <c r="F14" s="163">
        <v>0</v>
      </c>
      <c r="G14" s="163">
        <v>0</v>
      </c>
      <c r="H14" s="164">
        <f t="shared" si="0"/>
        <v>3</v>
      </c>
      <c r="I14" s="163">
        <v>0</v>
      </c>
      <c r="J14" s="163">
        <v>2.5819999999999999</v>
      </c>
    </row>
    <row r="15" spans="1:12" ht="15.75" x14ac:dyDescent="0.25">
      <c r="A15" s="159" t="s">
        <v>146</v>
      </c>
      <c r="B15" s="244"/>
      <c r="C15" s="234"/>
      <c r="D15" s="160">
        <v>1.3340000000000001</v>
      </c>
      <c r="E15" s="160">
        <v>0</v>
      </c>
      <c r="F15" s="160">
        <v>0</v>
      </c>
      <c r="G15" s="160">
        <v>33.800179999999997</v>
      </c>
      <c r="H15" s="161">
        <f t="shared" si="0"/>
        <v>35.134180000000001</v>
      </c>
      <c r="I15" s="160">
        <v>24.403639999999999</v>
      </c>
      <c r="J15" s="160">
        <v>32.087820000000001</v>
      </c>
    </row>
    <row r="16" spans="1:12" ht="15.75" x14ac:dyDescent="0.25">
      <c r="A16" s="162" t="s">
        <v>29</v>
      </c>
      <c r="B16" s="245"/>
      <c r="C16" s="234"/>
      <c r="D16" s="163">
        <v>33.672800000000002</v>
      </c>
      <c r="E16" s="163">
        <v>0</v>
      </c>
      <c r="F16" s="163">
        <v>0</v>
      </c>
      <c r="G16" s="163">
        <v>0.79303999999999997</v>
      </c>
      <c r="H16" s="164">
        <f t="shared" si="0"/>
        <v>34.46584</v>
      </c>
      <c r="I16" s="163">
        <v>55.371479999999998</v>
      </c>
      <c r="J16" s="163">
        <v>42.323999999999998</v>
      </c>
    </row>
    <row r="17" spans="1:12" ht="15.75" x14ac:dyDescent="0.25">
      <c r="A17" s="159" t="s">
        <v>147</v>
      </c>
      <c r="B17" s="244"/>
      <c r="C17" s="234"/>
      <c r="D17" s="160">
        <v>0</v>
      </c>
      <c r="E17" s="160">
        <v>0</v>
      </c>
      <c r="F17" s="160">
        <v>0</v>
      </c>
      <c r="G17" s="160">
        <v>0.24793999999999999</v>
      </c>
      <c r="H17" s="161">
        <f t="shared" si="0"/>
        <v>0.24793999999999999</v>
      </c>
      <c r="I17" s="160">
        <v>8.2799999999999999E-2</v>
      </c>
      <c r="J17" s="160">
        <v>0</v>
      </c>
    </row>
    <row r="18" spans="1:12" ht="15.75" x14ac:dyDescent="0.25">
      <c r="A18" s="162" t="s">
        <v>30</v>
      </c>
      <c r="B18" s="245"/>
      <c r="C18" s="234"/>
      <c r="D18" s="163">
        <v>9.9640000000000004</v>
      </c>
      <c r="E18" s="163">
        <v>0</v>
      </c>
      <c r="F18" s="163">
        <v>0</v>
      </c>
      <c r="G18" s="163">
        <v>4.09354</v>
      </c>
      <c r="H18" s="164">
        <f t="shared" si="0"/>
        <v>14.057539999999999</v>
      </c>
      <c r="I18" s="163">
        <v>20.82854</v>
      </c>
      <c r="J18" s="163">
        <v>32.8279</v>
      </c>
    </row>
    <row r="19" spans="1:12" ht="15.75" x14ac:dyDescent="0.25">
      <c r="A19" s="159" t="s">
        <v>32</v>
      </c>
      <c r="B19" s="244"/>
      <c r="C19" s="234"/>
      <c r="D19" s="160">
        <v>4.3010000000000002</v>
      </c>
      <c r="E19" s="160">
        <v>0</v>
      </c>
      <c r="F19" s="160">
        <v>0</v>
      </c>
      <c r="G19" s="160">
        <v>0</v>
      </c>
      <c r="H19" s="161">
        <f t="shared" si="0"/>
        <v>4.3010000000000002</v>
      </c>
      <c r="I19" s="160">
        <v>1.456</v>
      </c>
      <c r="J19" s="160">
        <v>2.6325599999999998</v>
      </c>
    </row>
    <row r="20" spans="1:12" ht="15.75" x14ac:dyDescent="0.25">
      <c r="A20" s="162" t="s">
        <v>33</v>
      </c>
      <c r="B20" s="245"/>
      <c r="C20" s="234"/>
      <c r="D20" s="163">
        <v>12.587</v>
      </c>
      <c r="E20" s="163">
        <v>0</v>
      </c>
      <c r="F20" s="163">
        <v>0</v>
      </c>
      <c r="G20" s="163">
        <v>4.3731600000000004</v>
      </c>
      <c r="H20" s="164">
        <f t="shared" si="0"/>
        <v>16.960160000000002</v>
      </c>
      <c r="I20" s="163">
        <v>23.88</v>
      </c>
      <c r="J20" s="163">
        <v>10.624000000000001</v>
      </c>
    </row>
    <row r="21" spans="1:12" ht="15.75" x14ac:dyDescent="0.25">
      <c r="A21" s="159" t="s">
        <v>36</v>
      </c>
      <c r="B21" s="244"/>
      <c r="C21" s="234"/>
      <c r="D21" s="160">
        <v>6.3570000000000002</v>
      </c>
      <c r="E21" s="160">
        <v>0</v>
      </c>
      <c r="F21" s="160">
        <v>0</v>
      </c>
      <c r="G21" s="160">
        <v>24.8428</v>
      </c>
      <c r="H21" s="161">
        <f t="shared" si="0"/>
        <v>31.1998</v>
      </c>
      <c r="I21" s="160">
        <v>16.161359999999998</v>
      </c>
      <c r="J21" s="160">
        <v>27.73582</v>
      </c>
    </row>
    <row r="22" spans="1:12" ht="15.75" x14ac:dyDescent="0.25">
      <c r="A22" s="165" t="s">
        <v>38</v>
      </c>
      <c r="B22" s="246"/>
      <c r="C22" s="234"/>
      <c r="D22" s="166">
        <f t="shared" ref="D22:J22" si="1">SUM(D9,D10,D11,D12,D13,D14,D15,D16,D17,D18,D19,D20,D21)</f>
        <v>96.086800000000011</v>
      </c>
      <c r="E22" s="166">
        <f t="shared" si="1"/>
        <v>0</v>
      </c>
      <c r="F22" s="166">
        <f t="shared" si="1"/>
        <v>0</v>
      </c>
      <c r="G22" s="166">
        <f t="shared" si="1"/>
        <v>183.26692</v>
      </c>
      <c r="H22" s="167">
        <f t="shared" si="1"/>
        <v>279.35372000000001</v>
      </c>
      <c r="I22" s="163">
        <f t="shared" si="1"/>
        <v>278.86089999999996</v>
      </c>
      <c r="J22" s="163">
        <f t="shared" si="1"/>
        <v>315.69092000000001</v>
      </c>
    </row>
    <row r="24" spans="1:12" ht="15.75" x14ac:dyDescent="0.25">
      <c r="A24" s="155" t="s">
        <v>39</v>
      </c>
      <c r="B24" s="243"/>
      <c r="C24" s="234"/>
      <c r="D24" s="156"/>
      <c r="E24" s="156"/>
      <c r="F24" s="156"/>
      <c r="G24" s="156"/>
      <c r="H24" s="157"/>
      <c r="I24" s="158"/>
      <c r="J24" s="158"/>
    </row>
    <row r="25" spans="1:12" ht="15.75" x14ac:dyDescent="0.25">
      <c r="A25" s="159" t="s">
        <v>148</v>
      </c>
      <c r="B25" s="244"/>
      <c r="C25" s="234"/>
      <c r="D25" s="160">
        <v>0</v>
      </c>
      <c r="E25" s="160">
        <v>0</v>
      </c>
      <c r="F25" s="160">
        <v>0</v>
      </c>
      <c r="G25" s="160">
        <v>0</v>
      </c>
      <c r="H25" s="161">
        <f t="shared" ref="H25:H33" si="2">SUM(D25,E25,F25,G25)</f>
        <v>0</v>
      </c>
      <c r="I25" s="160">
        <v>1.0580000000000001</v>
      </c>
      <c r="J25" s="160">
        <v>1.84</v>
      </c>
      <c r="K25" s="244"/>
      <c r="L25" s="234"/>
    </row>
    <row r="26" spans="1:12" ht="15.75" x14ac:dyDescent="0.25">
      <c r="A26" s="162" t="s">
        <v>40</v>
      </c>
      <c r="B26" s="245"/>
      <c r="C26" s="234"/>
      <c r="D26" s="163">
        <v>8.0500000000000007</v>
      </c>
      <c r="E26" s="163">
        <v>0</v>
      </c>
      <c r="F26" s="163">
        <v>0</v>
      </c>
      <c r="G26" s="163">
        <v>0</v>
      </c>
      <c r="H26" s="164">
        <f t="shared" si="2"/>
        <v>8.0500000000000007</v>
      </c>
      <c r="I26" s="163">
        <v>7.4749999999999996</v>
      </c>
      <c r="J26" s="163">
        <v>6.44</v>
      </c>
    </row>
    <row r="27" spans="1:12" ht="15.75" x14ac:dyDescent="0.25">
      <c r="A27" s="159" t="s">
        <v>41</v>
      </c>
      <c r="B27" s="244"/>
      <c r="C27" s="234"/>
      <c r="D27" s="160">
        <v>0</v>
      </c>
      <c r="E27" s="160">
        <v>0</v>
      </c>
      <c r="F27" s="160">
        <v>0</v>
      </c>
      <c r="G27" s="160">
        <v>0</v>
      </c>
      <c r="H27" s="161">
        <f t="shared" si="2"/>
        <v>0</v>
      </c>
      <c r="I27" s="160">
        <v>2.5685500000000001</v>
      </c>
      <c r="J27" s="160">
        <v>2.319</v>
      </c>
    </row>
    <row r="28" spans="1:12" ht="15.75" x14ac:dyDescent="0.25">
      <c r="A28" s="162" t="s">
        <v>123</v>
      </c>
      <c r="B28" s="245"/>
      <c r="C28" s="234"/>
      <c r="D28" s="163">
        <v>0</v>
      </c>
      <c r="E28" s="163">
        <v>0</v>
      </c>
      <c r="F28" s="163">
        <v>0</v>
      </c>
      <c r="G28" s="163">
        <v>0.54096</v>
      </c>
      <c r="H28" s="164">
        <f t="shared" si="2"/>
        <v>0.54096</v>
      </c>
      <c r="I28" s="163">
        <v>0.58511999999999997</v>
      </c>
      <c r="J28" s="163">
        <v>1.38</v>
      </c>
    </row>
    <row r="29" spans="1:12" ht="15.75" x14ac:dyDescent="0.25">
      <c r="A29" s="159" t="s">
        <v>124</v>
      </c>
      <c r="B29" s="244"/>
      <c r="C29" s="234"/>
      <c r="D29" s="160">
        <v>0</v>
      </c>
      <c r="E29" s="160">
        <v>0</v>
      </c>
      <c r="F29" s="160">
        <v>0</v>
      </c>
      <c r="G29" s="160">
        <v>1.7254400000000001</v>
      </c>
      <c r="H29" s="161">
        <f t="shared" si="2"/>
        <v>1.7254400000000001</v>
      </c>
      <c r="I29" s="160">
        <v>1.5598399999999999</v>
      </c>
      <c r="J29" s="160">
        <v>2.0518000000000001</v>
      </c>
    </row>
    <row r="30" spans="1:12" ht="15.75" x14ac:dyDescent="0.25">
      <c r="A30" s="162" t="s">
        <v>42</v>
      </c>
      <c r="B30" s="245"/>
      <c r="C30" s="234"/>
      <c r="D30" s="163">
        <v>0</v>
      </c>
      <c r="E30" s="163">
        <v>0</v>
      </c>
      <c r="F30" s="163">
        <v>0</v>
      </c>
      <c r="G30" s="163">
        <v>23.306419999999999</v>
      </c>
      <c r="H30" s="164">
        <f t="shared" si="2"/>
        <v>23.306419999999999</v>
      </c>
      <c r="I30" s="163">
        <v>4.4449800000000002</v>
      </c>
      <c r="J30" s="163">
        <v>8.8126599999999993</v>
      </c>
    </row>
    <row r="31" spans="1:12" ht="15.75" x14ac:dyDescent="0.25">
      <c r="A31" s="159" t="s">
        <v>43</v>
      </c>
      <c r="B31" s="244"/>
      <c r="C31" s="234"/>
      <c r="D31" s="160">
        <v>0</v>
      </c>
      <c r="E31" s="160">
        <v>0</v>
      </c>
      <c r="F31" s="160">
        <v>0</v>
      </c>
      <c r="G31" s="160">
        <v>0.24288000000000001</v>
      </c>
      <c r="H31" s="161">
        <f t="shared" si="2"/>
        <v>0.24288000000000001</v>
      </c>
      <c r="I31" s="160">
        <v>9.8308199999999992</v>
      </c>
      <c r="J31" s="160">
        <v>12.62936</v>
      </c>
    </row>
    <row r="32" spans="1:12" ht="15.75" x14ac:dyDescent="0.25">
      <c r="A32" s="162" t="s">
        <v>125</v>
      </c>
      <c r="B32" s="245"/>
      <c r="C32" s="234"/>
      <c r="D32" s="163">
        <v>0</v>
      </c>
      <c r="E32" s="163">
        <v>0</v>
      </c>
      <c r="F32" s="163">
        <v>0</v>
      </c>
      <c r="G32" s="163">
        <v>0.35327999999999998</v>
      </c>
      <c r="H32" s="164">
        <f t="shared" si="2"/>
        <v>0.35327999999999998</v>
      </c>
      <c r="I32" s="163">
        <v>0.85007999999999995</v>
      </c>
      <c r="J32" s="163">
        <v>1.2585599999999999</v>
      </c>
    </row>
    <row r="33" spans="1:12" ht="15.75" x14ac:dyDescent="0.25">
      <c r="A33" s="159" t="s">
        <v>45</v>
      </c>
      <c r="B33" s="244"/>
      <c r="C33" s="234"/>
      <c r="D33" s="160">
        <v>0</v>
      </c>
      <c r="E33" s="160">
        <v>0</v>
      </c>
      <c r="F33" s="160">
        <v>0</v>
      </c>
      <c r="G33" s="160">
        <v>0</v>
      </c>
      <c r="H33" s="161">
        <f t="shared" si="2"/>
        <v>0</v>
      </c>
      <c r="I33" s="160">
        <v>1.645</v>
      </c>
      <c r="J33" s="160">
        <v>0</v>
      </c>
    </row>
    <row r="34" spans="1:12" ht="15.75" x14ac:dyDescent="0.25">
      <c r="A34" s="165" t="s">
        <v>38</v>
      </c>
      <c r="B34" s="246"/>
      <c r="C34" s="234"/>
      <c r="D34" s="166">
        <f t="shared" ref="D34:J34" si="3">SUM(D25,D26,D27,D28,D29,D30,D31,D32,D33)</f>
        <v>8.0500000000000007</v>
      </c>
      <c r="E34" s="166">
        <f t="shared" si="3"/>
        <v>0</v>
      </c>
      <c r="F34" s="166">
        <f t="shared" si="3"/>
        <v>0</v>
      </c>
      <c r="G34" s="166">
        <f t="shared" si="3"/>
        <v>26.168980000000001</v>
      </c>
      <c r="H34" s="167">
        <f t="shared" si="3"/>
        <v>34.218980000000002</v>
      </c>
      <c r="I34" s="163">
        <f t="shared" si="3"/>
        <v>30.017389999999995</v>
      </c>
      <c r="J34" s="163">
        <f t="shared" si="3"/>
        <v>36.731380000000001</v>
      </c>
    </row>
    <row r="36" spans="1:12" ht="15.75" x14ac:dyDescent="0.25">
      <c r="A36" s="155" t="s">
        <v>46</v>
      </c>
      <c r="B36" s="243"/>
      <c r="C36" s="234"/>
      <c r="D36" s="156"/>
      <c r="E36" s="156"/>
      <c r="F36" s="156"/>
      <c r="G36" s="156"/>
      <c r="H36" s="157"/>
      <c r="I36" s="158"/>
      <c r="J36" s="158"/>
    </row>
    <row r="37" spans="1:12" ht="15.75" x14ac:dyDescent="0.25">
      <c r="A37" s="159" t="s">
        <v>126</v>
      </c>
      <c r="B37" s="244"/>
      <c r="C37" s="234"/>
      <c r="D37" s="160">
        <v>0</v>
      </c>
      <c r="E37" s="160">
        <v>0</v>
      </c>
      <c r="F37" s="160">
        <v>0</v>
      </c>
      <c r="G37" s="160">
        <v>0.1</v>
      </c>
      <c r="H37" s="161">
        <f t="shared" ref="H37:H43" si="4">SUM(D37,E37,F37,G37)</f>
        <v>0.1</v>
      </c>
      <c r="I37" s="160">
        <v>0</v>
      </c>
      <c r="J37" s="160">
        <v>0</v>
      </c>
      <c r="K37" s="244"/>
      <c r="L37" s="234"/>
    </row>
    <row r="38" spans="1:12" ht="15.75" x14ac:dyDescent="0.25">
      <c r="A38" s="162" t="s">
        <v>127</v>
      </c>
      <c r="B38" s="245"/>
      <c r="C38" s="234"/>
      <c r="D38" s="163">
        <v>0</v>
      </c>
      <c r="E38" s="163">
        <v>0</v>
      </c>
      <c r="F38" s="163">
        <v>0</v>
      </c>
      <c r="G38" s="163">
        <v>3.1552799999999999</v>
      </c>
      <c r="H38" s="164">
        <f t="shared" si="4"/>
        <v>3.1552799999999999</v>
      </c>
      <c r="I38" s="163">
        <v>4.6765999999999996</v>
      </c>
      <c r="J38" s="163">
        <v>0.3</v>
      </c>
    </row>
    <row r="39" spans="1:12" ht="15.75" x14ac:dyDescent="0.25">
      <c r="A39" s="159" t="s">
        <v>128</v>
      </c>
      <c r="B39" s="244"/>
      <c r="C39" s="234"/>
      <c r="D39" s="160">
        <v>0</v>
      </c>
      <c r="E39" s="160">
        <v>0</v>
      </c>
      <c r="F39" s="160">
        <v>0</v>
      </c>
      <c r="G39" s="160">
        <v>5.9799999999999999E-2</v>
      </c>
      <c r="H39" s="161">
        <f t="shared" si="4"/>
        <v>5.9799999999999999E-2</v>
      </c>
      <c r="I39" s="160">
        <v>5.1979999999999998E-2</v>
      </c>
      <c r="J39" s="160">
        <v>0</v>
      </c>
    </row>
    <row r="40" spans="1:12" ht="15.75" x14ac:dyDescent="0.25">
      <c r="A40" s="162" t="s">
        <v>130</v>
      </c>
      <c r="B40" s="245"/>
      <c r="C40" s="234"/>
      <c r="D40" s="163">
        <v>0</v>
      </c>
      <c r="E40" s="163">
        <v>0</v>
      </c>
      <c r="F40" s="163">
        <v>0</v>
      </c>
      <c r="G40" s="163">
        <v>0</v>
      </c>
      <c r="H40" s="164">
        <f t="shared" si="4"/>
        <v>0</v>
      </c>
      <c r="I40" s="163">
        <v>2.2079999999999999E-2</v>
      </c>
      <c r="J40" s="163">
        <v>2.2079999999999999E-2</v>
      </c>
    </row>
    <row r="41" spans="1:12" ht="15.75" x14ac:dyDescent="0.25">
      <c r="A41" s="159" t="s">
        <v>48</v>
      </c>
      <c r="B41" s="244"/>
      <c r="C41" s="234"/>
      <c r="D41" s="160">
        <v>0</v>
      </c>
      <c r="E41" s="160">
        <v>0</v>
      </c>
      <c r="F41" s="160">
        <v>0</v>
      </c>
      <c r="G41" s="160">
        <v>3.542E-2</v>
      </c>
      <c r="H41" s="161">
        <f t="shared" si="4"/>
        <v>3.542E-2</v>
      </c>
      <c r="I41" s="160">
        <v>1.6</v>
      </c>
      <c r="J41" s="160">
        <v>1.008</v>
      </c>
    </row>
    <row r="42" spans="1:12" ht="15.75" x14ac:dyDescent="0.25">
      <c r="A42" s="162" t="s">
        <v>49</v>
      </c>
      <c r="B42" s="245"/>
      <c r="C42" s="234"/>
      <c r="D42" s="163">
        <v>0</v>
      </c>
      <c r="E42" s="163">
        <v>0</v>
      </c>
      <c r="F42" s="163">
        <v>0</v>
      </c>
      <c r="G42" s="163">
        <v>0.68264000000000002</v>
      </c>
      <c r="H42" s="164">
        <f t="shared" si="4"/>
        <v>0.68264000000000002</v>
      </c>
      <c r="I42" s="163">
        <v>0.92137999999999998</v>
      </c>
      <c r="J42" s="163">
        <v>1.4830399999999999</v>
      </c>
    </row>
    <row r="43" spans="1:12" ht="15.75" x14ac:dyDescent="0.25">
      <c r="A43" s="159" t="s">
        <v>50</v>
      </c>
      <c r="B43" s="244"/>
      <c r="C43" s="234"/>
      <c r="D43" s="160">
        <v>0</v>
      </c>
      <c r="E43" s="160">
        <v>0</v>
      </c>
      <c r="F43" s="160">
        <v>0</v>
      </c>
      <c r="G43" s="160">
        <v>0.1</v>
      </c>
      <c r="H43" s="161">
        <f t="shared" si="4"/>
        <v>0.1</v>
      </c>
      <c r="I43" s="160">
        <v>8.5099999999999995E-2</v>
      </c>
      <c r="J43" s="160">
        <v>0.12558</v>
      </c>
    </row>
    <row r="44" spans="1:12" ht="15.75" x14ac:dyDescent="0.25">
      <c r="A44" s="165" t="s">
        <v>38</v>
      </c>
      <c r="B44" s="246"/>
      <c r="C44" s="234"/>
      <c r="D44" s="166">
        <f t="shared" ref="D44:J44" si="5">SUM(D37,D38,D39,D40,D41,D42,D43)</f>
        <v>0</v>
      </c>
      <c r="E44" s="166">
        <f t="shared" si="5"/>
        <v>0</v>
      </c>
      <c r="F44" s="166">
        <f t="shared" si="5"/>
        <v>0</v>
      </c>
      <c r="G44" s="166">
        <f t="shared" si="5"/>
        <v>4.1331399999999991</v>
      </c>
      <c r="H44" s="167">
        <f t="shared" si="5"/>
        <v>4.1331399999999991</v>
      </c>
      <c r="I44" s="163">
        <f t="shared" si="5"/>
        <v>7.3571399999999993</v>
      </c>
      <c r="J44" s="163">
        <f t="shared" si="5"/>
        <v>2.9386999999999994</v>
      </c>
    </row>
    <row r="46" spans="1:12" ht="15.75" x14ac:dyDescent="0.25">
      <c r="A46" s="155" t="s">
        <v>51</v>
      </c>
      <c r="B46" s="243"/>
      <c r="C46" s="234"/>
      <c r="D46" s="156"/>
      <c r="E46" s="156"/>
      <c r="F46" s="156"/>
      <c r="G46" s="156"/>
      <c r="H46" s="157"/>
      <c r="I46" s="158"/>
      <c r="J46" s="158"/>
    </row>
    <row r="47" spans="1:12" ht="15.75" x14ac:dyDescent="0.25">
      <c r="A47" s="159" t="s">
        <v>52</v>
      </c>
      <c r="B47" s="244"/>
      <c r="C47" s="234"/>
      <c r="D47" s="160">
        <v>8.3369999999999997</v>
      </c>
      <c r="E47" s="160">
        <v>0</v>
      </c>
      <c r="F47" s="160">
        <v>0</v>
      </c>
      <c r="G47" s="160">
        <v>0</v>
      </c>
      <c r="H47" s="161">
        <f>SUM(D47,E47,F47,G47)</f>
        <v>8.3369999999999997</v>
      </c>
      <c r="I47" s="160">
        <v>12.917</v>
      </c>
      <c r="J47" s="160">
        <v>6.944</v>
      </c>
      <c r="K47" s="244"/>
      <c r="L47" s="234"/>
    </row>
    <row r="48" spans="1:12" ht="15.75" x14ac:dyDescent="0.25">
      <c r="A48" s="162" t="s">
        <v>53</v>
      </c>
      <c r="B48" s="245"/>
      <c r="C48" s="234"/>
      <c r="D48" s="163">
        <v>114.604</v>
      </c>
      <c r="E48" s="163">
        <v>0</v>
      </c>
      <c r="F48" s="163">
        <v>27.498799999999999</v>
      </c>
      <c r="G48" s="163">
        <v>23.6</v>
      </c>
      <c r="H48" s="164">
        <f>SUM(D48,E48,F48,G48)</f>
        <v>165.7028</v>
      </c>
      <c r="I48" s="163">
        <v>37.709800000000001</v>
      </c>
      <c r="J48" s="163">
        <v>44.116880000000002</v>
      </c>
    </row>
    <row r="49" spans="1:12" ht="15.75" x14ac:dyDescent="0.25">
      <c r="A49" s="165" t="s">
        <v>38</v>
      </c>
      <c r="B49" s="246"/>
      <c r="C49" s="234"/>
      <c r="D49" s="166">
        <f t="shared" ref="D49:J49" si="6">SUM(D47,D48)</f>
        <v>122.941</v>
      </c>
      <c r="E49" s="166">
        <f t="shared" si="6"/>
        <v>0</v>
      </c>
      <c r="F49" s="166">
        <f t="shared" si="6"/>
        <v>27.498799999999999</v>
      </c>
      <c r="G49" s="166">
        <f t="shared" si="6"/>
        <v>23.6</v>
      </c>
      <c r="H49" s="167">
        <f t="shared" si="6"/>
        <v>174.03979999999999</v>
      </c>
      <c r="I49" s="163">
        <f t="shared" si="6"/>
        <v>50.626800000000003</v>
      </c>
      <c r="J49" s="163">
        <f t="shared" si="6"/>
        <v>51.060880000000004</v>
      </c>
    </row>
    <row r="51" spans="1:12" ht="15.75" x14ac:dyDescent="0.25">
      <c r="A51" s="155" t="s">
        <v>54</v>
      </c>
      <c r="B51" s="243"/>
      <c r="C51" s="234"/>
      <c r="D51" s="156"/>
      <c r="E51" s="156"/>
      <c r="F51" s="156"/>
      <c r="G51" s="156"/>
      <c r="H51" s="157"/>
      <c r="I51" s="158"/>
      <c r="J51" s="158"/>
    </row>
    <row r="52" spans="1:12" ht="15.75" x14ac:dyDescent="0.25">
      <c r="A52" s="159" t="s">
        <v>55</v>
      </c>
      <c r="B52" s="244"/>
      <c r="C52" s="234"/>
      <c r="D52" s="160">
        <v>0</v>
      </c>
      <c r="E52" s="160">
        <v>0</v>
      </c>
      <c r="F52" s="160">
        <v>0</v>
      </c>
      <c r="G52" s="160">
        <v>0</v>
      </c>
      <c r="H52" s="161">
        <f t="shared" ref="H52:H74" si="7">SUM(D52,E52,F52,G52)</f>
        <v>0</v>
      </c>
      <c r="I52" s="160">
        <v>38.04</v>
      </c>
      <c r="J52" s="160">
        <v>35.085000000000001</v>
      </c>
      <c r="K52" s="244"/>
      <c r="L52" s="234"/>
    </row>
    <row r="53" spans="1:12" ht="15.75" x14ac:dyDescent="0.25">
      <c r="A53" s="162" t="s">
        <v>149</v>
      </c>
      <c r="B53" s="245"/>
      <c r="C53" s="234"/>
      <c r="D53" s="163">
        <v>1.5169999999999999</v>
      </c>
      <c r="E53" s="163">
        <v>0</v>
      </c>
      <c r="F53" s="163">
        <v>0</v>
      </c>
      <c r="G53" s="163">
        <v>0</v>
      </c>
      <c r="H53" s="164">
        <f t="shared" si="7"/>
        <v>1.5169999999999999</v>
      </c>
      <c r="I53" s="163">
        <v>0</v>
      </c>
      <c r="J53" s="163">
        <v>0</v>
      </c>
    </row>
    <row r="54" spans="1:12" ht="15.75" x14ac:dyDescent="0.25">
      <c r="A54" s="159" t="s">
        <v>11</v>
      </c>
      <c r="B54" s="244"/>
      <c r="C54" s="234"/>
      <c r="D54" s="160">
        <v>70.984999999999999</v>
      </c>
      <c r="E54" s="160">
        <v>0</v>
      </c>
      <c r="F54" s="160">
        <v>10.9848</v>
      </c>
      <c r="G54" s="160">
        <v>7.8</v>
      </c>
      <c r="H54" s="161">
        <f t="shared" si="7"/>
        <v>89.769799999999989</v>
      </c>
      <c r="I54" s="160">
        <v>84.724000000000004</v>
      </c>
      <c r="J54" s="160">
        <v>78.282920000000004</v>
      </c>
    </row>
    <row r="55" spans="1:12" ht="15.75" x14ac:dyDescent="0.25">
      <c r="A55" s="162" t="s">
        <v>56</v>
      </c>
      <c r="B55" s="245"/>
      <c r="C55" s="234"/>
      <c r="D55" s="163">
        <v>1.619</v>
      </c>
      <c r="E55" s="163">
        <v>0</v>
      </c>
      <c r="F55" s="163">
        <v>0</v>
      </c>
      <c r="G55" s="163">
        <v>0</v>
      </c>
      <c r="H55" s="164">
        <f t="shared" si="7"/>
        <v>1.619</v>
      </c>
      <c r="I55" s="163">
        <v>0</v>
      </c>
      <c r="J55" s="163">
        <v>2.2759999999999998</v>
      </c>
    </row>
    <row r="56" spans="1:12" ht="15.75" x14ac:dyDescent="0.25">
      <c r="A56" s="159" t="s">
        <v>57</v>
      </c>
      <c r="B56" s="244"/>
      <c r="C56" s="234"/>
      <c r="D56" s="160">
        <v>18.559999999999999</v>
      </c>
      <c r="E56" s="160">
        <v>0</v>
      </c>
      <c r="F56" s="160">
        <v>0</v>
      </c>
      <c r="G56" s="160">
        <v>0</v>
      </c>
      <c r="H56" s="161">
        <f t="shared" si="7"/>
        <v>18.559999999999999</v>
      </c>
      <c r="I56" s="160">
        <v>16.253920000000001</v>
      </c>
      <c r="J56" s="160">
        <v>9.8670000000000009</v>
      </c>
    </row>
    <row r="57" spans="1:12" ht="15.75" x14ac:dyDescent="0.25">
      <c r="A57" s="162" t="s">
        <v>58</v>
      </c>
      <c r="B57" s="245"/>
      <c r="C57" s="234"/>
      <c r="D57" s="163">
        <v>5.2779999999999996</v>
      </c>
      <c r="E57" s="163">
        <v>0</v>
      </c>
      <c r="F57" s="163">
        <v>0</v>
      </c>
      <c r="G57" s="163">
        <v>0</v>
      </c>
      <c r="H57" s="164">
        <f t="shared" si="7"/>
        <v>5.2779999999999996</v>
      </c>
      <c r="I57" s="163">
        <v>1.7190000000000001</v>
      </c>
      <c r="J57" s="163">
        <v>3.681</v>
      </c>
    </row>
    <row r="58" spans="1:12" ht="15.75" x14ac:dyDescent="0.25">
      <c r="A58" s="159" t="s">
        <v>60</v>
      </c>
      <c r="B58" s="244"/>
      <c r="C58" s="234"/>
      <c r="D58" s="160">
        <v>3.2189999999999999</v>
      </c>
      <c r="E58" s="160">
        <v>0</v>
      </c>
      <c r="F58" s="160">
        <v>0</v>
      </c>
      <c r="G58" s="160">
        <v>0</v>
      </c>
      <c r="H58" s="161">
        <f t="shared" si="7"/>
        <v>3.2189999999999999</v>
      </c>
      <c r="I58" s="160">
        <v>2.3660000000000001</v>
      </c>
      <c r="J58" s="160">
        <v>3.22</v>
      </c>
    </row>
    <row r="59" spans="1:12" ht="15.75" x14ac:dyDescent="0.25">
      <c r="A59" s="162" t="s">
        <v>61</v>
      </c>
      <c r="B59" s="245"/>
      <c r="C59" s="234"/>
      <c r="D59" s="163">
        <v>3.0710000000000002</v>
      </c>
      <c r="E59" s="163">
        <v>0</v>
      </c>
      <c r="F59" s="163">
        <v>0.69</v>
      </c>
      <c r="G59" s="163">
        <v>0</v>
      </c>
      <c r="H59" s="164">
        <f t="shared" si="7"/>
        <v>3.7610000000000001</v>
      </c>
      <c r="I59" s="163">
        <v>13.41882</v>
      </c>
      <c r="J59" s="163">
        <v>9.3030000000000008</v>
      </c>
    </row>
    <row r="60" spans="1:12" ht="15.75" x14ac:dyDescent="0.25">
      <c r="A60" s="159" t="s">
        <v>62</v>
      </c>
      <c r="B60" s="244"/>
      <c r="C60" s="234"/>
      <c r="D60" s="160">
        <v>8.6359999999999992</v>
      </c>
      <c r="E60" s="160">
        <v>0</v>
      </c>
      <c r="F60" s="160">
        <v>0</v>
      </c>
      <c r="G60" s="160">
        <v>0</v>
      </c>
      <c r="H60" s="161">
        <f t="shared" si="7"/>
        <v>8.6359999999999992</v>
      </c>
      <c r="I60" s="160">
        <v>0</v>
      </c>
      <c r="J60" s="160">
        <v>8.7409999999999997</v>
      </c>
    </row>
    <row r="61" spans="1:12" ht="15.75" x14ac:dyDescent="0.25">
      <c r="A61" s="162" t="s">
        <v>150</v>
      </c>
      <c r="B61" s="245"/>
      <c r="C61" s="234"/>
      <c r="D61" s="163">
        <v>0</v>
      </c>
      <c r="E61" s="163">
        <v>0</v>
      </c>
      <c r="F61" s="163">
        <v>0</v>
      </c>
      <c r="G61" s="163">
        <v>0</v>
      </c>
      <c r="H61" s="164">
        <f t="shared" si="7"/>
        <v>0</v>
      </c>
      <c r="I61" s="163">
        <v>0.38600000000000001</v>
      </c>
      <c r="J61" s="163">
        <v>0</v>
      </c>
    </row>
    <row r="62" spans="1:12" ht="15.75" x14ac:dyDescent="0.25">
      <c r="A62" s="159" t="s">
        <v>63</v>
      </c>
      <c r="B62" s="244"/>
      <c r="C62" s="234"/>
      <c r="D62" s="160">
        <v>4.2839999999999998</v>
      </c>
      <c r="E62" s="160">
        <v>0</v>
      </c>
      <c r="F62" s="160">
        <v>2.5392000000000001</v>
      </c>
      <c r="G62" s="160">
        <v>0</v>
      </c>
      <c r="H62" s="161">
        <f t="shared" si="7"/>
        <v>6.8231999999999999</v>
      </c>
      <c r="I62" s="160">
        <v>3.68</v>
      </c>
      <c r="J62" s="160">
        <v>11.566000000000001</v>
      </c>
    </row>
    <row r="63" spans="1:12" ht="15.75" x14ac:dyDescent="0.25">
      <c r="A63" s="162" t="s">
        <v>132</v>
      </c>
      <c r="B63" s="245"/>
      <c r="C63" s="234"/>
      <c r="D63" s="163">
        <v>11.968999999999999</v>
      </c>
      <c r="E63" s="163">
        <v>0</v>
      </c>
      <c r="F63" s="163">
        <v>0</v>
      </c>
      <c r="G63" s="163">
        <v>0</v>
      </c>
      <c r="H63" s="164">
        <f t="shared" si="7"/>
        <v>11.968999999999999</v>
      </c>
      <c r="I63" s="163">
        <v>3.3109999999999999</v>
      </c>
      <c r="J63" s="163">
        <v>10.069000000000001</v>
      </c>
    </row>
    <row r="64" spans="1:12" ht="15.75" x14ac:dyDescent="0.25">
      <c r="A64" s="159" t="s">
        <v>151</v>
      </c>
      <c r="B64" s="244"/>
      <c r="C64" s="234"/>
      <c r="D64" s="160">
        <v>0</v>
      </c>
      <c r="E64" s="160">
        <v>0</v>
      </c>
      <c r="F64" s="160">
        <v>0</v>
      </c>
      <c r="G64" s="160">
        <v>0</v>
      </c>
      <c r="H64" s="161">
        <f t="shared" si="7"/>
        <v>0</v>
      </c>
      <c r="I64" s="160">
        <v>1.0109999999999999</v>
      </c>
      <c r="J64" s="160">
        <v>0.92</v>
      </c>
    </row>
    <row r="65" spans="1:12" ht="15.75" x14ac:dyDescent="0.25">
      <c r="A65" s="162" t="s">
        <v>152</v>
      </c>
      <c r="B65" s="245"/>
      <c r="C65" s="234"/>
      <c r="D65" s="163">
        <v>0</v>
      </c>
      <c r="E65" s="163">
        <v>0</v>
      </c>
      <c r="F65" s="163">
        <v>0</v>
      </c>
      <c r="G65" s="163">
        <v>0</v>
      </c>
      <c r="H65" s="164">
        <f t="shared" si="7"/>
        <v>0</v>
      </c>
      <c r="I65" s="163">
        <v>0.45400000000000001</v>
      </c>
      <c r="J65" s="163">
        <v>0</v>
      </c>
    </row>
    <row r="66" spans="1:12" ht="15.75" x14ac:dyDescent="0.25">
      <c r="A66" s="159" t="s">
        <v>64</v>
      </c>
      <c r="B66" s="244"/>
      <c r="C66" s="234"/>
      <c r="D66" s="160">
        <v>33.491</v>
      </c>
      <c r="E66" s="160">
        <v>0</v>
      </c>
      <c r="F66" s="160">
        <v>2.6909999999999998</v>
      </c>
      <c r="G66" s="160">
        <v>0</v>
      </c>
      <c r="H66" s="161">
        <f t="shared" si="7"/>
        <v>36.182000000000002</v>
      </c>
      <c r="I66" s="160">
        <v>34.43</v>
      </c>
      <c r="J66" s="160">
        <v>33.067</v>
      </c>
    </row>
    <row r="67" spans="1:12" ht="15.75" x14ac:dyDescent="0.25">
      <c r="A67" s="162" t="s">
        <v>65</v>
      </c>
      <c r="B67" s="245"/>
      <c r="C67" s="234"/>
      <c r="D67" s="163">
        <v>4.657</v>
      </c>
      <c r="E67" s="163">
        <v>0</v>
      </c>
      <c r="F67" s="163">
        <v>0</v>
      </c>
      <c r="G67" s="163">
        <v>0</v>
      </c>
      <c r="H67" s="164">
        <f t="shared" si="7"/>
        <v>4.657</v>
      </c>
      <c r="I67" s="163">
        <v>0</v>
      </c>
      <c r="J67" s="163">
        <v>0</v>
      </c>
    </row>
    <row r="68" spans="1:12" ht="15.75" x14ac:dyDescent="0.25">
      <c r="A68" s="159" t="s">
        <v>66</v>
      </c>
      <c r="B68" s="244"/>
      <c r="C68" s="234"/>
      <c r="D68" s="160">
        <v>1.5629999999999999</v>
      </c>
      <c r="E68" s="160">
        <v>0</v>
      </c>
      <c r="F68" s="160">
        <v>0</v>
      </c>
      <c r="G68" s="160">
        <v>0</v>
      </c>
      <c r="H68" s="161">
        <f t="shared" si="7"/>
        <v>1.5629999999999999</v>
      </c>
      <c r="I68" s="160">
        <v>0.2</v>
      </c>
      <c r="J68" s="160">
        <v>0.30399999999999999</v>
      </c>
    </row>
    <row r="69" spans="1:12" ht="15.75" x14ac:dyDescent="0.25">
      <c r="A69" s="162" t="s">
        <v>67</v>
      </c>
      <c r="B69" s="245"/>
      <c r="C69" s="234"/>
      <c r="D69" s="163">
        <v>0</v>
      </c>
      <c r="E69" s="163">
        <v>0</v>
      </c>
      <c r="F69" s="163">
        <v>0</v>
      </c>
      <c r="G69" s="163">
        <v>0</v>
      </c>
      <c r="H69" s="164">
        <f t="shared" si="7"/>
        <v>0</v>
      </c>
      <c r="I69" s="163">
        <v>0.9</v>
      </c>
      <c r="J69" s="163">
        <v>1.2</v>
      </c>
    </row>
    <row r="70" spans="1:12" ht="15.75" x14ac:dyDescent="0.25">
      <c r="A70" s="159" t="s">
        <v>68</v>
      </c>
      <c r="B70" s="244"/>
      <c r="C70" s="234"/>
      <c r="D70" s="160">
        <v>5.0609999999999999</v>
      </c>
      <c r="E70" s="160">
        <v>0</v>
      </c>
      <c r="F70" s="160">
        <v>2.4241999999999999</v>
      </c>
      <c r="G70" s="160">
        <v>0</v>
      </c>
      <c r="H70" s="161">
        <f t="shared" si="7"/>
        <v>7.4851999999999999</v>
      </c>
      <c r="I70" s="160">
        <v>10.804539999999999</v>
      </c>
      <c r="J70" s="160">
        <v>26.707000000000001</v>
      </c>
    </row>
    <row r="71" spans="1:12" ht="15.75" x14ac:dyDescent="0.25">
      <c r="A71" s="162" t="s">
        <v>69</v>
      </c>
      <c r="B71" s="245"/>
      <c r="C71" s="234"/>
      <c r="D71" s="163">
        <v>0</v>
      </c>
      <c r="E71" s="163">
        <v>0</v>
      </c>
      <c r="F71" s="163">
        <v>0</v>
      </c>
      <c r="G71" s="163">
        <v>0</v>
      </c>
      <c r="H71" s="164">
        <f t="shared" si="7"/>
        <v>0</v>
      </c>
      <c r="I71" s="163">
        <v>0.2</v>
      </c>
      <c r="J71" s="163">
        <v>0</v>
      </c>
    </row>
    <row r="72" spans="1:12" ht="15.75" x14ac:dyDescent="0.25">
      <c r="A72" s="159" t="s">
        <v>133</v>
      </c>
      <c r="B72" s="244"/>
      <c r="C72" s="234"/>
      <c r="D72" s="160">
        <v>0</v>
      </c>
      <c r="E72" s="160">
        <v>0</v>
      </c>
      <c r="F72" s="160">
        <v>0</v>
      </c>
      <c r="G72" s="160">
        <v>0</v>
      </c>
      <c r="H72" s="161">
        <f t="shared" si="7"/>
        <v>0</v>
      </c>
      <c r="I72" s="160">
        <v>3.5017800000000001</v>
      </c>
      <c r="J72" s="160">
        <v>27.15</v>
      </c>
    </row>
    <row r="73" spans="1:12" ht="15.75" x14ac:dyDescent="0.25">
      <c r="A73" s="162" t="s">
        <v>71</v>
      </c>
      <c r="B73" s="245"/>
      <c r="C73" s="234"/>
      <c r="D73" s="163">
        <v>1.38</v>
      </c>
      <c r="E73" s="163">
        <v>0</v>
      </c>
      <c r="F73" s="163">
        <v>0</v>
      </c>
      <c r="G73" s="163">
        <v>0</v>
      </c>
      <c r="H73" s="164">
        <f t="shared" si="7"/>
        <v>1.38</v>
      </c>
      <c r="I73" s="163">
        <v>2.7909999999999999</v>
      </c>
      <c r="J73" s="163">
        <v>10.119</v>
      </c>
    </row>
    <row r="74" spans="1:12" ht="15.75" x14ac:dyDescent="0.25">
      <c r="A74" s="159" t="s">
        <v>37</v>
      </c>
      <c r="B74" s="244"/>
      <c r="C74" s="234"/>
      <c r="D74" s="160">
        <v>0</v>
      </c>
      <c r="E74" s="160">
        <v>0</v>
      </c>
      <c r="F74" s="160">
        <v>0</v>
      </c>
      <c r="G74" s="160">
        <v>0</v>
      </c>
      <c r="H74" s="161">
        <f t="shared" si="7"/>
        <v>0</v>
      </c>
      <c r="I74" s="160">
        <v>1.012</v>
      </c>
      <c r="J74" s="160">
        <v>0</v>
      </c>
    </row>
    <row r="75" spans="1:12" ht="15.75" x14ac:dyDescent="0.25">
      <c r="A75" s="165" t="s">
        <v>38</v>
      </c>
      <c r="B75" s="246"/>
      <c r="C75" s="234"/>
      <c r="D75" s="166">
        <f t="shared" ref="D75:J75" si="8">SUM(D52,D53,D54,D55,D56,D57,D58,D59,D60,D61,D62,D63,D64,D65,D66,D67,D68,D69,D70,D71,D72,D73,D74)</f>
        <v>175.29000000000002</v>
      </c>
      <c r="E75" s="166">
        <f t="shared" si="8"/>
        <v>0</v>
      </c>
      <c r="F75" s="166">
        <f t="shared" si="8"/>
        <v>19.329199999999997</v>
      </c>
      <c r="G75" s="166">
        <f t="shared" si="8"/>
        <v>7.8</v>
      </c>
      <c r="H75" s="167">
        <f t="shared" si="8"/>
        <v>202.41919999999999</v>
      </c>
      <c r="I75" s="163">
        <f t="shared" si="8"/>
        <v>219.20306000000002</v>
      </c>
      <c r="J75" s="163">
        <f t="shared" si="8"/>
        <v>271.55791999999997</v>
      </c>
    </row>
    <row r="77" spans="1:12" ht="15.75" x14ac:dyDescent="0.25">
      <c r="A77" s="155" t="s">
        <v>72</v>
      </c>
      <c r="B77" s="243"/>
      <c r="C77" s="234"/>
      <c r="D77" s="156"/>
      <c r="E77" s="156"/>
      <c r="F77" s="156"/>
      <c r="G77" s="156"/>
      <c r="H77" s="157"/>
      <c r="I77" s="158"/>
      <c r="J77" s="158"/>
    </row>
    <row r="78" spans="1:12" ht="15.75" x14ac:dyDescent="0.25">
      <c r="A78" s="159" t="s">
        <v>134</v>
      </c>
      <c r="B78" s="244"/>
      <c r="C78" s="234"/>
      <c r="D78" s="160">
        <v>3.036</v>
      </c>
      <c r="E78" s="160">
        <v>0</v>
      </c>
      <c r="F78" s="160">
        <v>6.9000000000000006E-2</v>
      </c>
      <c r="G78" s="160">
        <v>0</v>
      </c>
      <c r="H78" s="161">
        <f t="shared" ref="H78:H93" si="9">SUM(D78,E78,F78,G78)</f>
        <v>3.105</v>
      </c>
      <c r="I78" s="160">
        <v>0</v>
      </c>
      <c r="J78" s="160">
        <v>0</v>
      </c>
      <c r="K78" s="244"/>
      <c r="L78" s="234"/>
    </row>
    <row r="79" spans="1:12" ht="15.75" x14ac:dyDescent="0.25">
      <c r="A79" s="162" t="s">
        <v>74</v>
      </c>
      <c r="B79" s="245"/>
      <c r="C79" s="234"/>
      <c r="D79" s="163">
        <v>4.1909999999999998</v>
      </c>
      <c r="E79" s="163">
        <v>0</v>
      </c>
      <c r="F79" s="163">
        <v>0</v>
      </c>
      <c r="G79" s="163">
        <v>0</v>
      </c>
      <c r="H79" s="164">
        <f t="shared" si="9"/>
        <v>4.1909999999999998</v>
      </c>
      <c r="I79" s="163">
        <v>11.132</v>
      </c>
      <c r="J79" s="163">
        <v>16.401</v>
      </c>
    </row>
    <row r="80" spans="1:12" ht="15.75" x14ac:dyDescent="0.25">
      <c r="A80" s="159" t="s">
        <v>136</v>
      </c>
      <c r="B80" s="244"/>
      <c r="C80" s="234"/>
      <c r="D80" s="160">
        <v>0</v>
      </c>
      <c r="E80" s="160">
        <v>0</v>
      </c>
      <c r="F80" s="160">
        <v>0</v>
      </c>
      <c r="G80" s="160">
        <v>0</v>
      </c>
      <c r="H80" s="161">
        <f t="shared" si="9"/>
        <v>0</v>
      </c>
      <c r="I80" s="160">
        <v>88.963999999999999</v>
      </c>
      <c r="J80" s="160">
        <v>45.497219999999999</v>
      </c>
    </row>
    <row r="81" spans="1:10" ht="15.75" x14ac:dyDescent="0.25">
      <c r="A81" s="162" t="s">
        <v>76</v>
      </c>
      <c r="B81" s="245"/>
      <c r="C81" s="234"/>
      <c r="D81" s="163">
        <v>0</v>
      </c>
      <c r="E81" s="163">
        <v>0</v>
      </c>
      <c r="F81" s="163">
        <v>0</v>
      </c>
      <c r="G81" s="163">
        <v>0</v>
      </c>
      <c r="H81" s="164">
        <f t="shared" si="9"/>
        <v>0</v>
      </c>
      <c r="I81" s="163">
        <v>0</v>
      </c>
      <c r="J81" s="163">
        <v>0.23100000000000001</v>
      </c>
    </row>
    <row r="82" spans="1:10" ht="15.75" x14ac:dyDescent="0.25">
      <c r="A82" s="159" t="s">
        <v>77</v>
      </c>
      <c r="B82" s="244"/>
      <c r="C82" s="234"/>
      <c r="D82" s="160">
        <v>11.8</v>
      </c>
      <c r="E82" s="160">
        <v>0</v>
      </c>
      <c r="F82" s="160">
        <v>0</v>
      </c>
      <c r="G82" s="160">
        <v>0</v>
      </c>
      <c r="H82" s="161">
        <f t="shared" si="9"/>
        <v>11.8</v>
      </c>
      <c r="I82" s="160">
        <v>32.435000000000002</v>
      </c>
      <c r="J82" s="160">
        <v>32.911999999999999</v>
      </c>
    </row>
    <row r="83" spans="1:10" ht="15.75" x14ac:dyDescent="0.25">
      <c r="A83" s="162" t="s">
        <v>153</v>
      </c>
      <c r="B83" s="245"/>
      <c r="C83" s="234"/>
      <c r="D83" s="163">
        <v>0.92</v>
      </c>
      <c r="E83" s="163">
        <v>0</v>
      </c>
      <c r="F83" s="163">
        <v>0</v>
      </c>
      <c r="G83" s="163">
        <v>0</v>
      </c>
      <c r="H83" s="164">
        <f t="shared" si="9"/>
        <v>0.92</v>
      </c>
      <c r="I83" s="163">
        <v>6.0970000000000004</v>
      </c>
      <c r="J83" s="163">
        <v>6.44</v>
      </c>
    </row>
    <row r="84" spans="1:10" ht="15.75" x14ac:dyDescent="0.25">
      <c r="A84" s="159" t="s">
        <v>78</v>
      </c>
      <c r="B84" s="244"/>
      <c r="C84" s="234"/>
      <c r="D84" s="160">
        <v>0.13800000000000001</v>
      </c>
      <c r="E84" s="160">
        <v>0</v>
      </c>
      <c r="F84" s="160">
        <v>6.9000000000000006E-2</v>
      </c>
      <c r="G84" s="160">
        <v>0</v>
      </c>
      <c r="H84" s="161">
        <f t="shared" si="9"/>
        <v>0.20700000000000002</v>
      </c>
      <c r="I84" s="160">
        <v>0</v>
      </c>
      <c r="J84" s="160">
        <v>0</v>
      </c>
    </row>
    <row r="85" spans="1:10" ht="15.75" x14ac:dyDescent="0.25">
      <c r="A85" s="162" t="s">
        <v>154</v>
      </c>
      <c r="B85" s="245"/>
      <c r="C85" s="234"/>
      <c r="D85" s="163">
        <v>0</v>
      </c>
      <c r="E85" s="163">
        <v>0</v>
      </c>
      <c r="F85" s="163">
        <v>0</v>
      </c>
      <c r="G85" s="163">
        <v>0</v>
      </c>
      <c r="H85" s="164">
        <f t="shared" si="9"/>
        <v>0</v>
      </c>
      <c r="I85" s="163">
        <v>0</v>
      </c>
      <c r="J85" s="163">
        <v>1.518</v>
      </c>
    </row>
    <row r="86" spans="1:10" ht="15.75" x14ac:dyDescent="0.25">
      <c r="A86" s="159" t="s">
        <v>137</v>
      </c>
      <c r="B86" s="244"/>
      <c r="C86" s="234"/>
      <c r="D86" s="160">
        <v>0</v>
      </c>
      <c r="E86" s="160">
        <v>0</v>
      </c>
      <c r="F86" s="160">
        <v>0.2576</v>
      </c>
      <c r="G86" s="160">
        <v>0</v>
      </c>
      <c r="H86" s="161">
        <f t="shared" si="9"/>
        <v>0.2576</v>
      </c>
      <c r="I86" s="160">
        <v>0</v>
      </c>
      <c r="J86" s="160">
        <v>0</v>
      </c>
    </row>
    <row r="87" spans="1:10" ht="15.75" x14ac:dyDescent="0.25">
      <c r="A87" s="162" t="s">
        <v>139</v>
      </c>
      <c r="B87" s="245"/>
      <c r="C87" s="234"/>
      <c r="D87" s="163">
        <v>0</v>
      </c>
      <c r="E87" s="163">
        <v>0</v>
      </c>
      <c r="F87" s="163">
        <v>0</v>
      </c>
      <c r="G87" s="163">
        <v>0</v>
      </c>
      <c r="H87" s="164">
        <f t="shared" si="9"/>
        <v>0</v>
      </c>
      <c r="I87" s="163">
        <v>0.56211999999999995</v>
      </c>
      <c r="J87" s="163">
        <v>1.7</v>
      </c>
    </row>
    <row r="88" spans="1:10" ht="15.75" x14ac:dyDescent="0.25">
      <c r="A88" s="159" t="s">
        <v>155</v>
      </c>
      <c r="B88" s="244"/>
      <c r="C88" s="234"/>
      <c r="D88" s="160">
        <v>7.63</v>
      </c>
      <c r="E88" s="160">
        <v>0</v>
      </c>
      <c r="F88" s="160">
        <v>0</v>
      </c>
      <c r="G88" s="160">
        <v>0</v>
      </c>
      <c r="H88" s="161">
        <f t="shared" si="9"/>
        <v>7.63</v>
      </c>
      <c r="I88" s="160">
        <v>0</v>
      </c>
      <c r="J88" s="160">
        <v>9.4771800000000006</v>
      </c>
    </row>
    <row r="89" spans="1:10" ht="15.75" x14ac:dyDescent="0.25">
      <c r="A89" s="162" t="s">
        <v>80</v>
      </c>
      <c r="B89" s="245"/>
      <c r="C89" s="234"/>
      <c r="D89" s="163">
        <v>1.84</v>
      </c>
      <c r="E89" s="163">
        <v>0</v>
      </c>
      <c r="F89" s="163">
        <v>2.3138000000000001</v>
      </c>
      <c r="G89" s="163">
        <v>0</v>
      </c>
      <c r="H89" s="164">
        <f t="shared" si="9"/>
        <v>4.1538000000000004</v>
      </c>
      <c r="I89" s="163">
        <v>2.5299999999999998</v>
      </c>
      <c r="J89" s="163">
        <v>0</v>
      </c>
    </row>
    <row r="90" spans="1:10" ht="15.75" x14ac:dyDescent="0.25">
      <c r="A90" s="159" t="s">
        <v>81</v>
      </c>
      <c r="B90" s="244"/>
      <c r="C90" s="234"/>
      <c r="D90" s="160">
        <v>0</v>
      </c>
      <c r="E90" s="160">
        <v>0</v>
      </c>
      <c r="F90" s="160">
        <v>0</v>
      </c>
      <c r="G90" s="160">
        <v>0</v>
      </c>
      <c r="H90" s="161">
        <f t="shared" si="9"/>
        <v>0</v>
      </c>
      <c r="I90" s="160">
        <v>0.46100000000000002</v>
      </c>
      <c r="J90" s="160">
        <v>0.52900000000000003</v>
      </c>
    </row>
    <row r="91" spans="1:10" ht="15.75" x14ac:dyDescent="0.25">
      <c r="A91" s="162" t="s">
        <v>82</v>
      </c>
      <c r="B91" s="245"/>
      <c r="C91" s="234"/>
      <c r="D91" s="163">
        <v>0</v>
      </c>
      <c r="E91" s="163">
        <v>0</v>
      </c>
      <c r="F91" s="163">
        <v>0.92</v>
      </c>
      <c r="G91" s="163">
        <v>0</v>
      </c>
      <c r="H91" s="164">
        <f t="shared" si="9"/>
        <v>0.92</v>
      </c>
      <c r="I91" s="163">
        <v>0</v>
      </c>
      <c r="J91" s="163">
        <v>0</v>
      </c>
    </row>
    <row r="92" spans="1:10" ht="15.75" x14ac:dyDescent="0.25">
      <c r="A92" s="159" t="s">
        <v>156</v>
      </c>
      <c r="B92" s="244"/>
      <c r="C92" s="234"/>
      <c r="D92" s="160">
        <v>7.2450000000000001</v>
      </c>
      <c r="E92" s="160">
        <v>0</v>
      </c>
      <c r="F92" s="160">
        <v>0</v>
      </c>
      <c r="G92" s="160">
        <v>0.7</v>
      </c>
      <c r="H92" s="161">
        <f t="shared" si="9"/>
        <v>7.9450000000000003</v>
      </c>
      <c r="I92" s="160">
        <v>6.21</v>
      </c>
      <c r="J92" s="160">
        <v>0</v>
      </c>
    </row>
    <row r="93" spans="1:10" ht="15.75" x14ac:dyDescent="0.25">
      <c r="A93" s="162" t="s">
        <v>140</v>
      </c>
      <c r="B93" s="245"/>
      <c r="C93" s="234"/>
      <c r="D93" s="163">
        <v>0</v>
      </c>
      <c r="E93" s="163">
        <v>0</v>
      </c>
      <c r="F93" s="163">
        <v>0</v>
      </c>
      <c r="G93" s="163">
        <v>0</v>
      </c>
      <c r="H93" s="164">
        <f t="shared" si="9"/>
        <v>0</v>
      </c>
      <c r="I93" s="163">
        <v>0</v>
      </c>
      <c r="J93" s="163">
        <v>0.70299999999999996</v>
      </c>
    </row>
    <row r="94" spans="1:10" ht="15.75" x14ac:dyDescent="0.25">
      <c r="A94" s="165" t="s">
        <v>38</v>
      </c>
      <c r="B94" s="246"/>
      <c r="C94" s="234"/>
      <c r="D94" s="166">
        <f t="shared" ref="D94:J94" si="10">SUM(D78,D79,D80,D81,D82,D83,D84,D85,D86,D87,D88,D89,D90,D91,D92,D93)</f>
        <v>36.800000000000004</v>
      </c>
      <c r="E94" s="166">
        <f t="shared" si="10"/>
        <v>0</v>
      </c>
      <c r="F94" s="166">
        <f t="shared" si="10"/>
        <v>3.6294</v>
      </c>
      <c r="G94" s="166">
        <f t="shared" si="10"/>
        <v>0.7</v>
      </c>
      <c r="H94" s="167">
        <f t="shared" si="10"/>
        <v>41.129400000000004</v>
      </c>
      <c r="I94" s="163">
        <f t="shared" si="10"/>
        <v>148.39112000000003</v>
      </c>
      <c r="J94" s="163">
        <f t="shared" si="10"/>
        <v>115.4084</v>
      </c>
    </row>
    <row r="96" spans="1:10" ht="15.75" x14ac:dyDescent="0.25">
      <c r="A96" s="155" t="s">
        <v>84</v>
      </c>
      <c r="B96" s="243"/>
      <c r="C96" s="234"/>
      <c r="D96" s="156"/>
      <c r="E96" s="156"/>
      <c r="F96" s="156"/>
      <c r="G96" s="156"/>
      <c r="H96" s="157"/>
      <c r="I96" s="158"/>
      <c r="J96" s="158"/>
    </row>
    <row r="97" spans="1:12" ht="15.75" x14ac:dyDescent="0.25">
      <c r="A97" s="159" t="s">
        <v>85</v>
      </c>
      <c r="B97" s="244"/>
      <c r="C97" s="234"/>
      <c r="D97" s="160">
        <v>0</v>
      </c>
      <c r="E97" s="160">
        <v>0</v>
      </c>
      <c r="F97" s="160">
        <v>0</v>
      </c>
      <c r="G97" s="160">
        <v>0</v>
      </c>
      <c r="H97" s="161">
        <f t="shared" ref="H97:H103" si="11">SUM(D97,E97,F97,G97)</f>
        <v>0</v>
      </c>
      <c r="I97" s="160">
        <v>0</v>
      </c>
      <c r="J97" s="160">
        <v>9.1999999999999998E-2</v>
      </c>
      <c r="K97" s="244"/>
      <c r="L97" s="234"/>
    </row>
    <row r="98" spans="1:12" ht="15.75" x14ac:dyDescent="0.25">
      <c r="A98" s="162" t="s">
        <v>157</v>
      </c>
      <c r="B98" s="245"/>
      <c r="C98" s="234"/>
      <c r="D98" s="163">
        <v>9.43</v>
      </c>
      <c r="E98" s="163">
        <v>0</v>
      </c>
      <c r="F98" s="163">
        <v>0</v>
      </c>
      <c r="G98" s="163">
        <v>0</v>
      </c>
      <c r="H98" s="164">
        <f t="shared" si="11"/>
        <v>9.43</v>
      </c>
      <c r="I98" s="163">
        <v>14.7539</v>
      </c>
      <c r="J98" s="163">
        <v>3.4748199999999998</v>
      </c>
    </row>
    <row r="99" spans="1:12" ht="15.75" x14ac:dyDescent="0.25">
      <c r="A99" s="159" t="s">
        <v>88</v>
      </c>
      <c r="B99" s="244"/>
      <c r="C99" s="234"/>
      <c r="D99" s="160">
        <v>0</v>
      </c>
      <c r="E99" s="160">
        <v>0</v>
      </c>
      <c r="F99" s="160">
        <v>0</v>
      </c>
      <c r="G99" s="160">
        <v>0</v>
      </c>
      <c r="H99" s="161">
        <f t="shared" si="11"/>
        <v>0</v>
      </c>
      <c r="I99" s="160">
        <v>0.34599999999999997</v>
      </c>
      <c r="J99" s="160">
        <v>0</v>
      </c>
    </row>
    <row r="100" spans="1:12" ht="15.75" x14ac:dyDescent="0.25">
      <c r="A100" s="162" t="s">
        <v>158</v>
      </c>
      <c r="B100" s="245"/>
      <c r="C100" s="234"/>
      <c r="D100" s="163">
        <v>9.1999999999999998E-2</v>
      </c>
      <c r="E100" s="163">
        <v>0</v>
      </c>
      <c r="F100" s="163">
        <v>0</v>
      </c>
      <c r="G100" s="163">
        <v>0</v>
      </c>
      <c r="H100" s="164">
        <f t="shared" si="11"/>
        <v>9.1999999999999998E-2</v>
      </c>
      <c r="I100" s="163">
        <v>1.0920000000000001</v>
      </c>
      <c r="J100" s="163">
        <v>0.26500000000000001</v>
      </c>
    </row>
    <row r="101" spans="1:12" ht="15.75" x14ac:dyDescent="0.25">
      <c r="A101" s="159" t="s">
        <v>159</v>
      </c>
      <c r="B101" s="244"/>
      <c r="C101" s="234"/>
      <c r="D101" s="160">
        <v>0</v>
      </c>
      <c r="E101" s="160">
        <v>0</v>
      </c>
      <c r="F101" s="160">
        <v>0</v>
      </c>
      <c r="G101" s="160">
        <v>0</v>
      </c>
      <c r="H101" s="161">
        <f t="shared" si="11"/>
        <v>0</v>
      </c>
      <c r="I101" s="160">
        <v>0</v>
      </c>
      <c r="J101" s="160">
        <v>4.5999999999999999E-2</v>
      </c>
    </row>
    <row r="102" spans="1:12" ht="15.75" x14ac:dyDescent="0.25">
      <c r="A102" s="162" t="s">
        <v>90</v>
      </c>
      <c r="B102" s="245"/>
      <c r="C102" s="234"/>
      <c r="D102" s="163">
        <v>0</v>
      </c>
      <c r="E102" s="163">
        <v>0</v>
      </c>
      <c r="F102" s="163">
        <v>3.2199999999999999E-2</v>
      </c>
      <c r="G102" s="163">
        <v>0</v>
      </c>
      <c r="H102" s="164">
        <f t="shared" si="11"/>
        <v>3.2199999999999999E-2</v>
      </c>
      <c r="I102" s="163">
        <v>0</v>
      </c>
      <c r="J102" s="163">
        <v>0</v>
      </c>
    </row>
    <row r="103" spans="1:12" ht="15.75" x14ac:dyDescent="0.25">
      <c r="A103" s="159" t="s">
        <v>92</v>
      </c>
      <c r="B103" s="244"/>
      <c r="C103" s="234"/>
      <c r="D103" s="160">
        <v>7.6360000000000001</v>
      </c>
      <c r="E103" s="160">
        <v>0</v>
      </c>
      <c r="F103" s="160">
        <v>7.8200000000000006E-2</v>
      </c>
      <c r="G103" s="160">
        <v>9.6999999999999993</v>
      </c>
      <c r="H103" s="161">
        <f t="shared" si="11"/>
        <v>17.414200000000001</v>
      </c>
      <c r="I103" s="160">
        <v>31.693999999999999</v>
      </c>
      <c r="J103" s="160">
        <v>19.434999999999999</v>
      </c>
    </row>
    <row r="104" spans="1:12" ht="15.75" x14ac:dyDescent="0.25">
      <c r="A104" s="165" t="s">
        <v>38</v>
      </c>
      <c r="B104" s="246"/>
      <c r="C104" s="234"/>
      <c r="D104" s="166">
        <f t="shared" ref="D104:J104" si="12">SUM(D97,D98,D99,D100,D101,D102,D103)</f>
        <v>17.158000000000001</v>
      </c>
      <c r="E104" s="166">
        <f t="shared" si="12"/>
        <v>0</v>
      </c>
      <c r="F104" s="166">
        <f t="shared" si="12"/>
        <v>0.1104</v>
      </c>
      <c r="G104" s="166">
        <f t="shared" si="12"/>
        <v>9.6999999999999993</v>
      </c>
      <c r="H104" s="167">
        <f t="shared" si="12"/>
        <v>26.968400000000003</v>
      </c>
      <c r="I104" s="163">
        <f t="shared" si="12"/>
        <v>47.885899999999999</v>
      </c>
      <c r="J104" s="163">
        <f t="shared" si="12"/>
        <v>23.312819999999999</v>
      </c>
    </row>
    <row r="106" spans="1:12" ht="15.75" x14ac:dyDescent="0.25">
      <c r="A106" s="155" t="s">
        <v>93</v>
      </c>
      <c r="B106" s="243"/>
      <c r="C106" s="234"/>
      <c r="D106" s="156"/>
      <c r="E106" s="156"/>
      <c r="F106" s="156"/>
      <c r="G106" s="156"/>
      <c r="H106" s="157"/>
      <c r="I106" s="158"/>
      <c r="J106" s="158"/>
    </row>
    <row r="107" spans="1:12" ht="15.75" x14ac:dyDescent="0.25">
      <c r="A107" s="159" t="s">
        <v>94</v>
      </c>
      <c r="B107" s="244"/>
      <c r="C107" s="234"/>
      <c r="D107" s="160">
        <v>23.574999999999999</v>
      </c>
      <c r="E107" s="160">
        <v>0</v>
      </c>
      <c r="F107" s="160">
        <v>40.351199999999999</v>
      </c>
      <c r="G107" s="160">
        <v>0</v>
      </c>
      <c r="H107" s="161">
        <f>SUM(D107,E107,F107,G107)</f>
        <v>63.926199999999994</v>
      </c>
      <c r="I107" s="160">
        <v>12.063000000000001</v>
      </c>
      <c r="J107" s="160">
        <v>0</v>
      </c>
      <c r="K107" s="244"/>
      <c r="L107" s="234"/>
    </row>
    <row r="108" spans="1:12" ht="15.75" x14ac:dyDescent="0.25">
      <c r="A108" s="162" t="s">
        <v>95</v>
      </c>
      <c r="B108" s="245"/>
      <c r="C108" s="234"/>
      <c r="D108" s="163">
        <v>97.427000000000007</v>
      </c>
      <c r="E108" s="163">
        <v>0</v>
      </c>
      <c r="F108" s="163">
        <v>127.1348</v>
      </c>
      <c r="G108" s="163">
        <v>19.399999999999999</v>
      </c>
      <c r="H108" s="164">
        <f>SUM(D108,E108,F108,G108)</f>
        <v>243.96180000000001</v>
      </c>
      <c r="I108" s="163">
        <v>40.51634</v>
      </c>
      <c r="J108" s="163">
        <v>118.89666</v>
      </c>
    </row>
    <row r="109" spans="1:12" ht="15.75" x14ac:dyDescent="0.25">
      <c r="A109" s="159" t="s">
        <v>160</v>
      </c>
      <c r="B109" s="244"/>
      <c r="C109" s="234"/>
      <c r="D109" s="160">
        <v>0</v>
      </c>
      <c r="E109" s="160">
        <v>0</v>
      </c>
      <c r="F109" s="160">
        <v>10.248799999999999</v>
      </c>
      <c r="G109" s="160">
        <v>0</v>
      </c>
      <c r="H109" s="161">
        <f>SUM(D109,E109,F109,G109)</f>
        <v>10.248799999999999</v>
      </c>
      <c r="I109" s="160">
        <v>0</v>
      </c>
      <c r="J109" s="160">
        <v>0</v>
      </c>
    </row>
    <row r="110" spans="1:12" ht="15.75" x14ac:dyDescent="0.25">
      <c r="A110" s="162" t="s">
        <v>96</v>
      </c>
      <c r="B110" s="245"/>
      <c r="C110" s="234"/>
      <c r="D110" s="163">
        <v>55.12</v>
      </c>
      <c r="E110" s="163">
        <v>0</v>
      </c>
      <c r="F110" s="163">
        <v>4.968</v>
      </c>
      <c r="G110" s="163">
        <v>0</v>
      </c>
      <c r="H110" s="164">
        <f>SUM(D110,E110,F110,G110)</f>
        <v>60.087999999999994</v>
      </c>
      <c r="I110" s="163">
        <v>66.153919999999999</v>
      </c>
      <c r="J110" s="163">
        <v>0</v>
      </c>
    </row>
    <row r="111" spans="1:12" ht="15.75" x14ac:dyDescent="0.25">
      <c r="A111" s="159" t="s">
        <v>161</v>
      </c>
      <c r="B111" s="244"/>
      <c r="C111" s="234"/>
      <c r="D111" s="160">
        <v>0</v>
      </c>
      <c r="E111" s="160">
        <v>0</v>
      </c>
      <c r="F111" s="160">
        <v>0.77280000000000004</v>
      </c>
      <c r="G111" s="160">
        <v>0</v>
      </c>
      <c r="H111" s="161">
        <f>SUM(D111,E111,F111,G111)</f>
        <v>0.77280000000000004</v>
      </c>
      <c r="I111" s="160">
        <v>0.2576</v>
      </c>
      <c r="J111" s="160">
        <v>0</v>
      </c>
    </row>
    <row r="112" spans="1:12" ht="15.75" x14ac:dyDescent="0.25">
      <c r="A112" s="165" t="s">
        <v>38</v>
      </c>
      <c r="B112" s="246"/>
      <c r="C112" s="234"/>
      <c r="D112" s="166">
        <f t="shared" ref="D112:J112" si="13">SUM(D107,D108,D109,D110,D111)</f>
        <v>176.12200000000001</v>
      </c>
      <c r="E112" s="166">
        <f t="shared" si="13"/>
        <v>0</v>
      </c>
      <c r="F112" s="166">
        <f t="shared" si="13"/>
        <v>183.47559999999996</v>
      </c>
      <c r="G112" s="166">
        <f t="shared" si="13"/>
        <v>19.399999999999999</v>
      </c>
      <c r="H112" s="167">
        <f t="shared" si="13"/>
        <v>378.99760000000009</v>
      </c>
      <c r="I112" s="163">
        <f t="shared" si="13"/>
        <v>118.99086</v>
      </c>
      <c r="J112" s="163">
        <f t="shared" si="13"/>
        <v>118.89666</v>
      </c>
    </row>
    <row r="114" spans="1:12" ht="15.75" x14ac:dyDescent="0.25">
      <c r="A114" s="155" t="s">
        <v>97</v>
      </c>
      <c r="B114" s="243"/>
      <c r="C114" s="234"/>
      <c r="D114" s="156"/>
      <c r="E114" s="156"/>
      <c r="F114" s="156"/>
      <c r="G114" s="156"/>
      <c r="H114" s="157"/>
      <c r="I114" s="158"/>
      <c r="J114" s="158"/>
    </row>
    <row r="115" spans="1:12" ht="15.75" x14ac:dyDescent="0.25">
      <c r="A115" s="159" t="s">
        <v>12</v>
      </c>
      <c r="B115" s="244"/>
      <c r="C115" s="234"/>
      <c r="D115" s="160">
        <v>0</v>
      </c>
      <c r="E115" s="160">
        <v>0</v>
      </c>
      <c r="F115" s="160">
        <v>0</v>
      </c>
      <c r="G115" s="160">
        <v>0</v>
      </c>
      <c r="H115" s="161">
        <f t="shared" ref="H115:H125" si="14">SUM(D115,E115,F115,G115)</f>
        <v>0</v>
      </c>
      <c r="I115" s="160">
        <v>26.759</v>
      </c>
      <c r="J115" s="160">
        <v>24.84</v>
      </c>
      <c r="K115" s="244"/>
      <c r="L115" s="234"/>
    </row>
    <row r="116" spans="1:12" ht="15.75" x14ac:dyDescent="0.25">
      <c r="A116" s="162" t="s">
        <v>162</v>
      </c>
      <c r="B116" s="245"/>
      <c r="C116" s="234"/>
      <c r="D116" s="163">
        <v>0</v>
      </c>
      <c r="E116" s="163">
        <v>0</v>
      </c>
      <c r="F116" s="163">
        <v>0</v>
      </c>
      <c r="G116" s="163">
        <v>0</v>
      </c>
      <c r="H116" s="164">
        <f t="shared" si="14"/>
        <v>0</v>
      </c>
      <c r="I116" s="163">
        <v>0</v>
      </c>
      <c r="J116" s="163">
        <v>9.0999999999999998E-2</v>
      </c>
    </row>
    <row r="117" spans="1:12" ht="15.75" x14ac:dyDescent="0.25">
      <c r="A117" s="159" t="s">
        <v>98</v>
      </c>
      <c r="B117" s="244"/>
      <c r="C117" s="234"/>
      <c r="D117" s="160">
        <v>0</v>
      </c>
      <c r="E117" s="160">
        <v>0</v>
      </c>
      <c r="F117" s="160">
        <v>22.31</v>
      </c>
      <c r="G117" s="160">
        <v>0</v>
      </c>
      <c r="H117" s="161">
        <f t="shared" si="14"/>
        <v>22.31</v>
      </c>
      <c r="I117" s="160">
        <v>0.1</v>
      </c>
      <c r="J117" s="160">
        <v>6.6529800000000003</v>
      </c>
    </row>
    <row r="118" spans="1:12" ht="15.75" x14ac:dyDescent="0.25">
      <c r="A118" s="162" t="s">
        <v>99</v>
      </c>
      <c r="B118" s="245"/>
      <c r="C118" s="234"/>
      <c r="D118" s="163">
        <v>16.856999999999999</v>
      </c>
      <c r="E118" s="163">
        <v>0</v>
      </c>
      <c r="F118" s="163">
        <v>21.3992</v>
      </c>
      <c r="G118" s="163">
        <v>0</v>
      </c>
      <c r="H118" s="164">
        <f t="shared" si="14"/>
        <v>38.2562</v>
      </c>
      <c r="I118" s="163">
        <v>40.990220000000001</v>
      </c>
      <c r="J118" s="163">
        <v>31.82498</v>
      </c>
    </row>
    <row r="119" spans="1:12" ht="15.75" x14ac:dyDescent="0.25">
      <c r="A119" s="159" t="s">
        <v>142</v>
      </c>
      <c r="B119" s="244"/>
      <c r="C119" s="234"/>
      <c r="D119" s="160">
        <v>0</v>
      </c>
      <c r="E119" s="160">
        <v>0</v>
      </c>
      <c r="F119" s="160">
        <v>6.4399999999999999E-2</v>
      </c>
      <c r="G119" s="160">
        <v>0</v>
      </c>
      <c r="H119" s="161">
        <f t="shared" si="14"/>
        <v>6.4399999999999999E-2</v>
      </c>
      <c r="I119" s="160">
        <v>2.3262200000000002</v>
      </c>
      <c r="J119" s="160">
        <v>1.5055799999999999</v>
      </c>
    </row>
    <row r="120" spans="1:12" ht="15.75" x14ac:dyDescent="0.25">
      <c r="A120" s="162" t="s">
        <v>100</v>
      </c>
      <c r="B120" s="245"/>
      <c r="C120" s="234"/>
      <c r="D120" s="163">
        <v>0</v>
      </c>
      <c r="E120" s="163">
        <v>0</v>
      </c>
      <c r="F120" s="163">
        <v>2.3092000000000001</v>
      </c>
      <c r="G120" s="163">
        <v>0</v>
      </c>
      <c r="H120" s="164">
        <f t="shared" si="14"/>
        <v>2.3092000000000001</v>
      </c>
      <c r="I120" s="163">
        <v>6.0315200000000004</v>
      </c>
      <c r="J120" s="163">
        <v>0</v>
      </c>
    </row>
    <row r="121" spans="1:12" ht="15.75" x14ac:dyDescent="0.25">
      <c r="A121" s="159" t="s">
        <v>101</v>
      </c>
      <c r="B121" s="244"/>
      <c r="C121" s="234"/>
      <c r="D121" s="160">
        <v>0</v>
      </c>
      <c r="E121" s="160">
        <v>0</v>
      </c>
      <c r="F121" s="160">
        <v>3.2475999999999998</v>
      </c>
      <c r="G121" s="160">
        <v>0</v>
      </c>
      <c r="H121" s="161">
        <f t="shared" si="14"/>
        <v>3.2475999999999998</v>
      </c>
      <c r="I121" s="160">
        <v>7.4161200000000003</v>
      </c>
      <c r="J121" s="160">
        <v>5.9766399999999997</v>
      </c>
    </row>
    <row r="122" spans="1:12" ht="15.75" x14ac:dyDescent="0.25">
      <c r="A122" s="162" t="s">
        <v>103</v>
      </c>
      <c r="B122" s="245"/>
      <c r="C122" s="234"/>
      <c r="D122" s="163">
        <v>0</v>
      </c>
      <c r="E122" s="163">
        <v>0</v>
      </c>
      <c r="F122" s="163">
        <v>23.207000000000001</v>
      </c>
      <c r="G122" s="163">
        <v>0</v>
      </c>
      <c r="H122" s="164">
        <f t="shared" si="14"/>
        <v>23.207000000000001</v>
      </c>
      <c r="I122" s="163">
        <v>28.38016</v>
      </c>
      <c r="J122" s="163">
        <v>4.3258400000000004</v>
      </c>
    </row>
    <row r="123" spans="1:12" ht="15.75" x14ac:dyDescent="0.25">
      <c r="A123" s="159" t="s">
        <v>104</v>
      </c>
      <c r="B123" s="244"/>
      <c r="C123" s="234"/>
      <c r="D123" s="160">
        <v>7.5869999999999997</v>
      </c>
      <c r="E123" s="160">
        <v>0</v>
      </c>
      <c r="F123" s="160">
        <v>0</v>
      </c>
      <c r="G123" s="160">
        <v>0</v>
      </c>
      <c r="H123" s="161">
        <f t="shared" si="14"/>
        <v>7.5869999999999997</v>
      </c>
      <c r="I123" s="160">
        <v>0</v>
      </c>
      <c r="J123" s="160">
        <v>0</v>
      </c>
    </row>
    <row r="124" spans="1:12" ht="15.75" x14ac:dyDescent="0.25">
      <c r="A124" s="162" t="s">
        <v>106</v>
      </c>
      <c r="B124" s="245"/>
      <c r="C124" s="234"/>
      <c r="D124" s="163">
        <v>18.86</v>
      </c>
      <c r="E124" s="163">
        <v>0</v>
      </c>
      <c r="F124" s="163">
        <v>30.934999999999999</v>
      </c>
      <c r="G124" s="163">
        <v>0</v>
      </c>
      <c r="H124" s="164">
        <f t="shared" si="14"/>
        <v>49.795000000000002</v>
      </c>
      <c r="I124" s="163">
        <v>86.508920000000003</v>
      </c>
      <c r="J124" s="163">
        <v>120.59426000000001</v>
      </c>
    </row>
    <row r="125" spans="1:12" ht="15.75" x14ac:dyDescent="0.25">
      <c r="A125" s="159" t="s">
        <v>107</v>
      </c>
      <c r="B125" s="244"/>
      <c r="C125" s="234"/>
      <c r="D125" s="160">
        <v>4.5999999999999996</v>
      </c>
      <c r="E125" s="160">
        <v>0</v>
      </c>
      <c r="F125" s="160">
        <v>65.55</v>
      </c>
      <c r="G125" s="160">
        <v>6.181</v>
      </c>
      <c r="H125" s="161">
        <f t="shared" si="14"/>
        <v>76.330999999999989</v>
      </c>
      <c r="I125" s="160">
        <v>53.072319999999998</v>
      </c>
      <c r="J125" s="160">
        <v>33.315260000000002</v>
      </c>
    </row>
    <row r="126" spans="1:12" ht="15.75" x14ac:dyDescent="0.25">
      <c r="A126" s="165" t="s">
        <v>38</v>
      </c>
      <c r="B126" s="246"/>
      <c r="C126" s="234"/>
      <c r="D126" s="166">
        <f t="shared" ref="D126:J126" si="15">SUM(D115,D116,D117,D118,D119,D120,D121,D122,D123,D124,D125)</f>
        <v>47.904000000000003</v>
      </c>
      <c r="E126" s="166">
        <f t="shared" si="15"/>
        <v>0</v>
      </c>
      <c r="F126" s="166">
        <f t="shared" si="15"/>
        <v>169.0224</v>
      </c>
      <c r="G126" s="166">
        <f t="shared" si="15"/>
        <v>6.181</v>
      </c>
      <c r="H126" s="167">
        <f t="shared" si="15"/>
        <v>223.10739999999998</v>
      </c>
      <c r="I126" s="163">
        <f t="shared" si="15"/>
        <v>251.58448000000001</v>
      </c>
      <c r="J126" s="163">
        <f t="shared" si="15"/>
        <v>229.12654000000001</v>
      </c>
    </row>
    <row r="128" spans="1:12" ht="15.75" x14ac:dyDescent="0.25">
      <c r="A128" s="155" t="s">
        <v>108</v>
      </c>
      <c r="B128" s="243"/>
      <c r="C128" s="234"/>
      <c r="D128" s="156"/>
      <c r="E128" s="156"/>
      <c r="F128" s="156"/>
      <c r="G128" s="156"/>
      <c r="H128" s="157"/>
      <c r="I128" s="158"/>
      <c r="J128" s="158"/>
    </row>
    <row r="129" spans="1:12" ht="15.75" x14ac:dyDescent="0.25">
      <c r="A129" s="159" t="s">
        <v>109</v>
      </c>
      <c r="B129" s="244"/>
      <c r="C129" s="234"/>
      <c r="D129" s="160">
        <v>22.12</v>
      </c>
      <c r="E129" s="160">
        <v>0</v>
      </c>
      <c r="F129" s="160">
        <v>11.7668</v>
      </c>
      <c r="G129" s="160">
        <v>0</v>
      </c>
      <c r="H129" s="161">
        <f>SUM(D129,E129,F129,G129)</f>
        <v>33.886800000000001</v>
      </c>
      <c r="I129" s="160">
        <v>74.042259999999999</v>
      </c>
      <c r="J129" s="160">
        <v>40.409999999999997</v>
      </c>
      <c r="K129" s="244"/>
      <c r="L129" s="234"/>
    </row>
    <row r="130" spans="1:12" ht="15.75" x14ac:dyDescent="0.25">
      <c r="A130" s="162" t="s">
        <v>110</v>
      </c>
      <c r="B130" s="245"/>
      <c r="C130" s="234"/>
      <c r="D130" s="163">
        <v>7.2370000000000001</v>
      </c>
      <c r="E130" s="163">
        <v>0</v>
      </c>
      <c r="F130" s="163">
        <v>15.327199999999999</v>
      </c>
      <c r="G130" s="163">
        <v>0</v>
      </c>
      <c r="H130" s="164">
        <f>SUM(D130,E130,F130,G130)</f>
        <v>22.5642</v>
      </c>
      <c r="I130" s="163">
        <v>25.002700000000001</v>
      </c>
      <c r="J130" s="163">
        <v>4.2759999999999998</v>
      </c>
    </row>
    <row r="131" spans="1:12" ht="15.75" x14ac:dyDescent="0.25">
      <c r="A131" s="165" t="s">
        <v>38</v>
      </c>
      <c r="B131" s="246"/>
      <c r="C131" s="234"/>
      <c r="D131" s="166">
        <f t="shared" ref="D131:J131" si="16">SUM(D129,D130)</f>
        <v>29.356999999999999</v>
      </c>
      <c r="E131" s="166">
        <f t="shared" si="16"/>
        <v>0</v>
      </c>
      <c r="F131" s="166">
        <f t="shared" si="16"/>
        <v>27.094000000000001</v>
      </c>
      <c r="G131" s="166">
        <f t="shared" si="16"/>
        <v>0</v>
      </c>
      <c r="H131" s="167">
        <f t="shared" si="16"/>
        <v>56.451000000000001</v>
      </c>
      <c r="I131" s="163">
        <f t="shared" si="16"/>
        <v>99.044960000000003</v>
      </c>
      <c r="J131" s="163">
        <f t="shared" si="16"/>
        <v>44.685999999999993</v>
      </c>
    </row>
    <row r="133" spans="1:12" ht="15.75" x14ac:dyDescent="0.25">
      <c r="A133" s="155" t="s">
        <v>37</v>
      </c>
      <c r="B133" s="243"/>
      <c r="C133" s="234"/>
      <c r="D133" s="156"/>
      <c r="E133" s="156"/>
      <c r="F133" s="156"/>
      <c r="G133" s="156"/>
      <c r="H133" s="157"/>
      <c r="I133" s="158"/>
      <c r="J133" s="158"/>
    </row>
    <row r="134" spans="1:12" ht="15.75" x14ac:dyDescent="0.25">
      <c r="A134" s="159" t="s">
        <v>15</v>
      </c>
      <c r="B134" s="244"/>
      <c r="C134" s="234"/>
      <c r="D134" s="160">
        <v>0</v>
      </c>
      <c r="E134" s="160">
        <v>0</v>
      </c>
      <c r="F134" s="160">
        <v>0.13339999999999999</v>
      </c>
      <c r="G134" s="160">
        <v>0</v>
      </c>
      <c r="H134" s="161">
        <f>SUM(D134,E134,F134,G134)</f>
        <v>0.13339999999999999</v>
      </c>
      <c r="I134" s="160">
        <v>0</v>
      </c>
      <c r="J134" s="160">
        <v>2.6040000000000001</v>
      </c>
      <c r="K134" s="244"/>
      <c r="L134" s="234"/>
    </row>
    <row r="135" spans="1:12" ht="15.75" x14ac:dyDescent="0.25">
      <c r="A135" s="165" t="s">
        <v>38</v>
      </c>
      <c r="B135" s="246"/>
      <c r="C135" s="234"/>
      <c r="D135" s="166">
        <f t="shared" ref="D135:J135" si="17">D134</f>
        <v>0</v>
      </c>
      <c r="E135" s="166">
        <f t="shared" si="17"/>
        <v>0</v>
      </c>
      <c r="F135" s="166">
        <f t="shared" si="17"/>
        <v>0.13339999999999999</v>
      </c>
      <c r="G135" s="166">
        <f t="shared" si="17"/>
        <v>0</v>
      </c>
      <c r="H135" s="167">
        <f t="shared" si="17"/>
        <v>0.13339999999999999</v>
      </c>
      <c r="I135" s="163">
        <f t="shared" si="17"/>
        <v>0</v>
      </c>
      <c r="J135" s="163">
        <f t="shared" si="17"/>
        <v>2.6040000000000001</v>
      </c>
    </row>
    <row r="137" spans="1:12" ht="33.950000000000003" customHeight="1" x14ac:dyDescent="0.25">
      <c r="A137" s="168" t="s">
        <v>111</v>
      </c>
      <c r="B137" s="247"/>
      <c r="C137" s="234"/>
      <c r="D137" s="169">
        <f t="shared" ref="D137:J137" si="18">SUM(D22,D34,D44,D49,D75,D94,D104,D112,D126,D131,D135)</f>
        <v>709.70880000000011</v>
      </c>
      <c r="E137" s="169">
        <f t="shared" si="18"/>
        <v>0</v>
      </c>
      <c r="F137" s="169">
        <f t="shared" si="18"/>
        <v>430.29319999999996</v>
      </c>
      <c r="G137" s="169">
        <f t="shared" si="18"/>
        <v>280.95003999999994</v>
      </c>
      <c r="H137" s="169">
        <f t="shared" si="18"/>
        <v>1420.9520399999999</v>
      </c>
      <c r="I137" s="169">
        <f t="shared" si="18"/>
        <v>1251.96261</v>
      </c>
      <c r="J137" s="170">
        <f t="shared" si="18"/>
        <v>1212.01422</v>
      </c>
    </row>
    <row r="139" spans="1:12" x14ac:dyDescent="0.25">
      <c r="A139" s="171" t="s">
        <v>112</v>
      </c>
      <c r="B139" s="248"/>
      <c r="C139" s="234"/>
      <c r="D139" s="172">
        <v>793.26175000000001</v>
      </c>
      <c r="E139" s="172">
        <v>0</v>
      </c>
      <c r="F139" s="172">
        <v>286.87900000000002</v>
      </c>
      <c r="G139" s="172">
        <v>171.82185999999999</v>
      </c>
      <c r="I139" s="173" t="s">
        <v>113</v>
      </c>
      <c r="J139" s="173" t="s">
        <v>113</v>
      </c>
    </row>
    <row r="140" spans="1:12" s="253" customFormat="1" x14ac:dyDescent="0.25">
      <c r="A140" s="249" t="s">
        <v>114</v>
      </c>
      <c r="B140" s="250"/>
      <c r="C140" s="251"/>
      <c r="D140" s="252">
        <f>IF(OR(D139=0,D139="-"),"-",IF(D137="-",(0-D139)/D139,(D137-D139)/D139))</f>
        <v>-0.1053283484297584</v>
      </c>
      <c r="E140" s="252" t="str">
        <f>IF(OR(E139=0,E139="-"),"-",IF(E137="-",(0-E139)/E139,(E137-E139)/E139))</f>
        <v>-</v>
      </c>
      <c r="F140" s="252">
        <f>IF(OR(F139=0,F139="-"),"-",IF(F137="-",(0-F139)/F139,(F137-F139)/F139))</f>
        <v>0.4999118095085382</v>
      </c>
      <c r="G140" s="252">
        <f>IF(OR(G139=0,G139="-"),"-",IF(G137="-",(0-G139)/G139,(G137-G139)/G139))</f>
        <v>0.63512395919820663</v>
      </c>
      <c r="I140" s="254" t="s">
        <v>115</v>
      </c>
      <c r="J140" s="254" t="s">
        <v>116</v>
      </c>
    </row>
    <row r="141" spans="1:12" x14ac:dyDescent="0.25">
      <c r="A141" s="171" t="s">
        <v>117</v>
      </c>
      <c r="B141" s="248"/>
      <c r="C141" s="234"/>
      <c r="D141" s="172">
        <v>832.38783999999998</v>
      </c>
      <c r="E141" s="172">
        <v>0</v>
      </c>
      <c r="F141" s="172">
        <v>73.812520000000006</v>
      </c>
      <c r="G141" s="172">
        <v>305.81385999999998</v>
      </c>
      <c r="I141" s="174">
        <f>IF(OR(I137=0,I137="-"),"-",IF(H137="-",(0-I137)/I137,(H137-I137)/I137))</f>
        <v>0.13497961412761347</v>
      </c>
      <c r="J141" s="174">
        <f>IF(OR(J137=0,J137="-"),"-",IF(I137="-",(0-J137)/J137,(I137-J137)/J137))</f>
        <v>3.296033110898651E-2</v>
      </c>
    </row>
    <row r="142" spans="1:12" s="253" customFormat="1" x14ac:dyDescent="0.25">
      <c r="A142" s="252" t="s">
        <v>118</v>
      </c>
      <c r="B142" s="250"/>
      <c r="C142" s="251"/>
      <c r="D142" s="252">
        <f>IF(OR(D141=0,D141="-"),"-",IF(D139="-",(0-D141)/D141,(D139-D141)/D141))</f>
        <v>-4.7004639087471503E-2</v>
      </c>
      <c r="E142" s="252" t="str">
        <f>IF(OR(E141=0,E141="-"),"-",IF(E139="-",(0-E141)/E141,(E139-E141)/E141))</f>
        <v>-</v>
      </c>
      <c r="F142" s="252">
        <f>IF(OR(F141=0,F141="-"),"-",IF(F139="-",(0-F141)/F141,(F139-F141)/F141))</f>
        <v>2.8865899714574166</v>
      </c>
      <c r="G142" s="252">
        <f>IF(OR(G141=0,G141="-"),"-",IF(G139="-",(0-G141)/G141,(G139-G141)/G141))</f>
        <v>-0.43814887919076001</v>
      </c>
    </row>
  </sheetData>
  <sheetProtection formatCells="0" formatColumns="0" formatRows="0" insertColumns="0" insertRows="0" insertHyperlinks="0" deleteColumns="0" deleteRows="0" sort="0" autoFilter="0" pivotTables="0"/>
  <mergeCells count="146">
    <mergeCell ref="B137:C137"/>
    <mergeCell ref="B139:C139"/>
    <mergeCell ref="B140:C140"/>
    <mergeCell ref="B141:C141"/>
    <mergeCell ref="B142:C142"/>
    <mergeCell ref="B131:C131"/>
    <mergeCell ref="B133:C133"/>
    <mergeCell ref="K134:L134"/>
    <mergeCell ref="B134:C134"/>
    <mergeCell ref="B135:C135"/>
    <mergeCell ref="B126:C126"/>
    <mergeCell ref="B128:C128"/>
    <mergeCell ref="K129:L129"/>
    <mergeCell ref="B129:C129"/>
    <mergeCell ref="B130:C130"/>
    <mergeCell ref="B121:C121"/>
    <mergeCell ref="B122:C122"/>
    <mergeCell ref="B123:C123"/>
    <mergeCell ref="B124:C124"/>
    <mergeCell ref="B125:C125"/>
    <mergeCell ref="B116:C116"/>
    <mergeCell ref="B117:C117"/>
    <mergeCell ref="B118:C118"/>
    <mergeCell ref="B119:C119"/>
    <mergeCell ref="B120:C120"/>
    <mergeCell ref="B111:C111"/>
    <mergeCell ref="B112:C112"/>
    <mergeCell ref="B114:C114"/>
    <mergeCell ref="K115:L115"/>
    <mergeCell ref="B115:C115"/>
    <mergeCell ref="K107:L107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6:C106"/>
    <mergeCell ref="K97:L97"/>
    <mergeCell ref="B97:C97"/>
    <mergeCell ref="B98:C98"/>
    <mergeCell ref="B99:C99"/>
    <mergeCell ref="B100:C100"/>
    <mergeCell ref="B91:C91"/>
    <mergeCell ref="B92:C92"/>
    <mergeCell ref="B93:C93"/>
    <mergeCell ref="B94:C94"/>
    <mergeCell ref="B96:C96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7:C77"/>
    <mergeCell ref="K78:L78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K52:L52"/>
    <mergeCell ref="B52:C52"/>
    <mergeCell ref="B53:C53"/>
    <mergeCell ref="B54:C54"/>
    <mergeCell ref="B55:C55"/>
    <mergeCell ref="K47:L47"/>
    <mergeCell ref="B47:C47"/>
    <mergeCell ref="B48:C48"/>
    <mergeCell ref="B49:C49"/>
    <mergeCell ref="B51:C51"/>
    <mergeCell ref="B41:C41"/>
    <mergeCell ref="B42:C42"/>
    <mergeCell ref="B43:C43"/>
    <mergeCell ref="B44:C44"/>
    <mergeCell ref="B46:C46"/>
    <mergeCell ref="K37:L37"/>
    <mergeCell ref="B37:C37"/>
    <mergeCell ref="B38:C38"/>
    <mergeCell ref="B39:C39"/>
    <mergeCell ref="B40:C40"/>
    <mergeCell ref="B31:C31"/>
    <mergeCell ref="B32:C32"/>
    <mergeCell ref="B33:C33"/>
    <mergeCell ref="B34:C34"/>
    <mergeCell ref="B36:C36"/>
    <mergeCell ref="B26:C26"/>
    <mergeCell ref="B27:C27"/>
    <mergeCell ref="B28:C28"/>
    <mergeCell ref="B29:C29"/>
    <mergeCell ref="B30:C30"/>
    <mergeCell ref="B21:C21"/>
    <mergeCell ref="B22:C22"/>
    <mergeCell ref="B24:C24"/>
    <mergeCell ref="K25:L25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Y15" sqref="Y15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6.42578125" customWidth="1"/>
    <col min="4" max="4" width="2" customWidth="1"/>
    <col min="5" max="5" width="6.42578125" customWidth="1"/>
    <col min="6" max="6" width="2" customWidth="1"/>
    <col min="7" max="7" width="6.42578125" customWidth="1"/>
    <col min="8" max="8" width="1" customWidth="1"/>
    <col min="9" max="9" width="9.7109375" customWidth="1"/>
    <col min="10" max="10" width="0.42578125" customWidth="1"/>
    <col min="11" max="11" width="6.42578125" customWidth="1"/>
    <col min="12" max="12" width="2" customWidth="1"/>
    <col min="13" max="13" width="6.42578125" customWidth="1"/>
    <col min="14" max="14" width="2" customWidth="1"/>
    <col min="15" max="15" width="6.42578125" customWidth="1"/>
    <col min="16" max="16" width="1" customWidth="1"/>
    <col min="17" max="17" width="9.7109375" customWidth="1"/>
    <col min="18" max="18" width="0.42578125" customWidth="1"/>
    <col min="19" max="19" width="6.42578125" customWidth="1"/>
    <col min="20" max="20" width="2" customWidth="1"/>
    <col min="21" max="21" width="6.42578125" customWidth="1"/>
    <col min="22" max="22" width="2" customWidth="1"/>
    <col min="23" max="23" width="6.42578125" customWidth="1"/>
    <col min="24" max="24" width="1" customWidth="1"/>
    <col min="25" max="25" width="10.570312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" customWidth="1"/>
    <col min="33" max="33" width="9.7109375" customWidth="1"/>
  </cols>
  <sheetData>
    <row r="1" spans="1:33" ht="23.25" x14ac:dyDescent="0.25">
      <c r="A1" s="233" t="s">
        <v>163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175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175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175"/>
    </row>
    <row r="5" spans="1:33" ht="18.75" x14ac:dyDescent="0.25">
      <c r="A5" s="176"/>
      <c r="B5" s="176"/>
      <c r="C5" s="236" t="s">
        <v>4</v>
      </c>
      <c r="D5" s="234"/>
      <c r="E5" s="234"/>
      <c r="F5" s="234"/>
      <c r="G5" s="234"/>
      <c r="H5" s="234"/>
      <c r="I5" s="234"/>
      <c r="J5" s="176"/>
      <c r="K5" s="236" t="s">
        <v>5</v>
      </c>
      <c r="L5" s="234"/>
      <c r="M5" s="234"/>
      <c r="N5" s="234"/>
      <c r="O5" s="234"/>
      <c r="P5" s="234"/>
      <c r="Q5" s="234"/>
      <c r="R5" s="176"/>
      <c r="S5" s="236" t="s">
        <v>6</v>
      </c>
      <c r="T5" s="234"/>
      <c r="U5" s="234"/>
      <c r="V5" s="234"/>
      <c r="W5" s="234"/>
      <c r="X5" s="234"/>
      <c r="Y5" s="234"/>
      <c r="Z5" s="176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177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178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178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178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178" t="s">
        <v>9</v>
      </c>
    </row>
    <row r="7" spans="1:33" x14ac:dyDescent="0.25">
      <c r="A7" s="179" t="s">
        <v>53</v>
      </c>
      <c r="B7" s="180"/>
      <c r="C7" s="181">
        <v>0</v>
      </c>
      <c r="D7" s="182" t="s">
        <v>164</v>
      </c>
      <c r="E7" s="181">
        <v>0</v>
      </c>
      <c r="F7" s="182" t="s">
        <v>164</v>
      </c>
      <c r="G7" s="183">
        <v>0</v>
      </c>
      <c r="H7" s="182" t="s">
        <v>164</v>
      </c>
      <c r="I7" s="184" t="str">
        <f>IF(OR(E7=0,E7="-"),"-",IF(G7="-",(0-E7)/E7,(G7-E7)/E7))</f>
        <v>-</v>
      </c>
      <c r="K7" s="181">
        <v>0</v>
      </c>
      <c r="L7" s="182" t="s">
        <v>164</v>
      </c>
      <c r="M7" s="181">
        <v>0</v>
      </c>
      <c r="N7" s="182" t="s">
        <v>164</v>
      </c>
      <c r="O7" s="183">
        <v>0</v>
      </c>
      <c r="P7" s="182" t="s">
        <v>164</v>
      </c>
      <c r="Q7" s="184" t="str">
        <f>IF(OR(M7=0,M7="-"),"-",IF(O7="-",(0-M7)/M7,(O7-M7)/M7))</f>
        <v>-</v>
      </c>
      <c r="S7" s="181">
        <v>0</v>
      </c>
      <c r="T7" s="182" t="s">
        <v>164</v>
      </c>
      <c r="U7" s="181">
        <v>0</v>
      </c>
      <c r="V7" s="182" t="s">
        <v>164</v>
      </c>
      <c r="W7" s="183">
        <v>0</v>
      </c>
      <c r="X7" s="182"/>
      <c r="Y7" s="184" t="str">
        <f>IF(OR(U7=0,U7="-"),"-",IF(W7="-",(0-U7)/U7,(W7-U7)/U7))</f>
        <v>-</v>
      </c>
      <c r="AA7" s="181">
        <v>0</v>
      </c>
      <c r="AB7" s="182" t="s">
        <v>164</v>
      </c>
      <c r="AC7" s="181">
        <v>0</v>
      </c>
      <c r="AD7" s="182" t="s">
        <v>164</v>
      </c>
      <c r="AE7" s="183">
        <v>0</v>
      </c>
      <c r="AF7" s="182" t="s">
        <v>164</v>
      </c>
      <c r="AG7" s="184" t="str">
        <f>IF(OR(AC7=0,AC7="-"),"-",IF(AE7="-",(0-AC7)/AC7,(AE7-AC7)/AC7))</f>
        <v>-</v>
      </c>
    </row>
    <row r="8" spans="1:33" x14ac:dyDescent="0.25">
      <c r="A8" s="185" t="s">
        <v>11</v>
      </c>
      <c r="B8" s="186"/>
      <c r="C8" s="187">
        <v>118.4</v>
      </c>
      <c r="D8" s="188"/>
      <c r="E8" s="187">
        <v>99.2</v>
      </c>
      <c r="F8" s="188"/>
      <c r="G8" s="189">
        <v>105.4</v>
      </c>
      <c r="H8" s="188"/>
      <c r="I8" s="190">
        <f>IF(OR(E8=0,E8="-"),"-",IF(G8="-",(0-E8)/E8,(G8-E8)/E8))</f>
        <v>6.2500000000000028E-2</v>
      </c>
      <c r="K8" s="187">
        <v>118.4</v>
      </c>
      <c r="L8" s="188"/>
      <c r="M8" s="187">
        <v>99.2</v>
      </c>
      <c r="N8" s="188"/>
      <c r="O8" s="189">
        <v>105.4</v>
      </c>
      <c r="P8" s="188"/>
      <c r="Q8" s="190">
        <f>IF(OR(M8=0,M8="-"),"-",IF(O8="-",(0-M8)/M8,(O8-M8)/M8))</f>
        <v>6.2500000000000028E-2</v>
      </c>
      <c r="S8" s="187">
        <v>118.4</v>
      </c>
      <c r="T8" s="188"/>
      <c r="U8" s="187">
        <v>99.2</v>
      </c>
      <c r="V8" s="188"/>
      <c r="W8" s="189">
        <v>105.4</v>
      </c>
      <c r="X8" s="188"/>
      <c r="Y8" s="190">
        <f>IF(OR(U8=0,U8="-"),"-",IF(W8="-",(0-U8)/U8,(W8-U8)/U8))</f>
        <v>6.2500000000000028E-2</v>
      </c>
      <c r="AA8" s="187">
        <v>0</v>
      </c>
      <c r="AB8" s="188"/>
      <c r="AC8" s="187">
        <v>0</v>
      </c>
      <c r="AD8" s="188"/>
      <c r="AE8" s="189">
        <v>0</v>
      </c>
      <c r="AF8" s="188"/>
      <c r="AG8" s="190" t="str">
        <f>IF(OR(AC8=0,AC8="-"),"-",IF(AE8="-",(0-AC8)/AC8,(AE8-AC8)/AC8))</f>
        <v>-</v>
      </c>
    </row>
    <row r="9" spans="1:33" x14ac:dyDescent="0.25">
      <c r="A9" s="191" t="s">
        <v>12</v>
      </c>
      <c r="B9" s="192"/>
      <c r="C9" s="193">
        <v>99.999859999999998</v>
      </c>
      <c r="D9" s="194"/>
      <c r="E9" s="193">
        <v>70.38</v>
      </c>
      <c r="F9" s="194"/>
      <c r="G9" s="195">
        <v>140.001</v>
      </c>
      <c r="H9" s="194"/>
      <c r="I9" s="196">
        <f>IF(OR(E9=0,E9="-"),"-",IF(G9="-",(0-E9)/E9,(G9-E9)/E9))</f>
        <v>0.98921568627450995</v>
      </c>
      <c r="K9" s="193">
        <v>99.999859999999998</v>
      </c>
      <c r="L9" s="194"/>
      <c r="M9" s="193">
        <v>70.38</v>
      </c>
      <c r="N9" s="194"/>
      <c r="O9" s="195">
        <v>140.001</v>
      </c>
      <c r="P9" s="194"/>
      <c r="Q9" s="196">
        <f>IF(OR(M9=0,M9="-"),"-",IF(O9="-",(0-M9)/M9,(O9-M9)/M9))</f>
        <v>0.98921568627450995</v>
      </c>
      <c r="S9" s="193">
        <v>53.597819999999999</v>
      </c>
      <c r="T9" s="194"/>
      <c r="U9" s="193">
        <v>6.6699999999999995E-2</v>
      </c>
      <c r="V9" s="194"/>
      <c r="W9" s="195">
        <v>63.102800000000002</v>
      </c>
      <c r="X9" s="194"/>
      <c r="Y9" s="196">
        <f>IF(OR(U9=0,U9="-"),"-",IF(W9="-",(0-U9)/U9,(W9-U9)/U9))</f>
        <v>945.06896551724151</v>
      </c>
      <c r="AA9" s="193">
        <v>46.40204</v>
      </c>
      <c r="AB9" s="194" t="s">
        <v>14</v>
      </c>
      <c r="AC9" s="193">
        <v>70.313299999999998</v>
      </c>
      <c r="AD9" s="194" t="s">
        <v>14</v>
      </c>
      <c r="AE9" s="195">
        <v>76.898200000000003</v>
      </c>
      <c r="AF9" s="194" t="s">
        <v>14</v>
      </c>
      <c r="AG9" s="196">
        <f>IF(OR(AC9=0,AC9="-"),"-",IF(AE9="-",(0-AC9)/AC9,(AE9-AC9)/AC9))</f>
        <v>9.365084557260156E-2</v>
      </c>
    </row>
    <row r="10" spans="1:33" x14ac:dyDescent="0.25">
      <c r="A10" s="197" t="s">
        <v>37</v>
      </c>
      <c r="B10" s="198"/>
      <c r="C10" s="199">
        <v>269.0564</v>
      </c>
      <c r="D10" s="200"/>
      <c r="E10" s="199">
        <v>239.93592000000001</v>
      </c>
      <c r="F10" s="200"/>
      <c r="G10" s="201">
        <v>216.85419999999999</v>
      </c>
      <c r="H10" s="200"/>
      <c r="I10" s="202">
        <f>IF(OR(E10=0,E10="-"),"-",IF(G10="-",(0-E10)/E10,(G10-E10)/E10))</f>
        <v>-9.6199518604800888E-2</v>
      </c>
      <c r="K10" s="199">
        <v>294.71658000000002</v>
      </c>
      <c r="L10" s="200"/>
      <c r="M10" s="199">
        <v>294.05491999999998</v>
      </c>
      <c r="N10" s="200"/>
      <c r="O10" s="201">
        <v>242.41327999999999</v>
      </c>
      <c r="P10" s="200"/>
      <c r="Q10" s="202">
        <f>IF(OR(M10=0,M10="-"),"-",IF(O10="-",(0-M10)/M10,(O10-M10)/M10))</f>
        <v>-0.17561903062189879</v>
      </c>
      <c r="S10" s="199">
        <v>16.011579999999999</v>
      </c>
      <c r="T10" s="200"/>
      <c r="U10" s="199">
        <v>28.609059999999999</v>
      </c>
      <c r="V10" s="200"/>
      <c r="W10" s="201">
        <v>14.1272</v>
      </c>
      <c r="X10" s="200"/>
      <c r="Y10" s="202">
        <f>IF(OR(U10=0,U10="-"),"-",IF(W10="-",(0-U10)/U10,(W10-U10)/U10))</f>
        <v>-0.50619838610566026</v>
      </c>
      <c r="AA10" s="199">
        <v>278.70499999999998</v>
      </c>
      <c r="AB10" s="200"/>
      <c r="AC10" s="199">
        <v>265.44585999999998</v>
      </c>
      <c r="AD10" s="200"/>
      <c r="AE10" s="201">
        <v>228.28608</v>
      </c>
      <c r="AF10" s="200"/>
      <c r="AG10" s="202">
        <f>IF(OR(AC10=0,AC10="-"),"-",IF(AE10="-",(0-AC10)/AC10,(AE10-AC10)/AC10))</f>
        <v>-0.13999005296221229</v>
      </c>
    </row>
    <row r="12" spans="1:33" ht="18" x14ac:dyDescent="0.25">
      <c r="A12" s="203" t="s">
        <v>16</v>
      </c>
      <c r="B12" s="204"/>
      <c r="C12" s="205">
        <f>C7+C8+C9+C10</f>
        <v>487.45625999999999</v>
      </c>
      <c r="D12" s="206"/>
      <c r="E12" s="205">
        <f>E7+E8+E9+E10</f>
        <v>409.51591999999999</v>
      </c>
      <c r="F12" s="206"/>
      <c r="G12" s="207">
        <f>G7+G8+G9+G10</f>
        <v>462.2552</v>
      </c>
      <c r="H12" s="206"/>
      <c r="I12" s="208">
        <f>IF(E12*1=0,"-",(G12-E12)/E12)</f>
        <v>0.12878444383798318</v>
      </c>
      <c r="K12" s="205">
        <f>K7+K8+K9+K10</f>
        <v>513.11644000000001</v>
      </c>
      <c r="L12" s="206"/>
      <c r="M12" s="205">
        <f>M7+M8+M9+M10</f>
        <v>463.63491999999997</v>
      </c>
      <c r="N12" s="206"/>
      <c r="O12" s="207">
        <f>O7+O8+O9+O10</f>
        <v>487.81428</v>
      </c>
      <c r="P12" s="206"/>
      <c r="Q12" s="208">
        <f>IF(M12*1=0,"-",(O12-M12)/M12)</f>
        <v>5.2151723170463592E-2</v>
      </c>
      <c r="S12" s="205">
        <f>S7+S8+S9+S10</f>
        <v>188.0094</v>
      </c>
      <c r="T12" s="206"/>
      <c r="U12" s="205">
        <f>U7+U8+U9+U10</f>
        <v>127.87576</v>
      </c>
      <c r="V12" s="206"/>
      <c r="W12" s="207">
        <f>W7+W8+W9+W10</f>
        <v>182.63</v>
      </c>
      <c r="X12" s="206"/>
      <c r="Y12" s="208">
        <f>IF(U12*1=0,"-",(W12-U12)/U12)</f>
        <v>0.42818310522651043</v>
      </c>
      <c r="AA12" s="205">
        <f>AA7+AA8+AA9+AA10</f>
        <v>325.10703999999998</v>
      </c>
      <c r="AB12" s="206"/>
      <c r="AC12" s="205">
        <f>AC7+AC8+AC9+AC10</f>
        <v>335.75915999999995</v>
      </c>
      <c r="AD12" s="206"/>
      <c r="AE12" s="207">
        <f>AE7+AE8+AE9+AE10</f>
        <v>305.18428</v>
      </c>
      <c r="AF12" s="206"/>
      <c r="AG12" s="208">
        <f>IF(AC12*1=0,"-",(AE12-AC12)/AC12)</f>
        <v>-9.1061938563343894E-2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82" workbookViewId="0">
      <selection activeCell="A96" sqref="A96:XFD9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1" width="8.7109375" customWidth="1"/>
    <col min="12" max="12" width="9.140625" customWidth="1"/>
  </cols>
  <sheetData>
    <row r="1" spans="1:12" ht="23.25" x14ac:dyDescent="0.25">
      <c r="A1" s="233" t="s">
        <v>165</v>
      </c>
      <c r="B1" s="234"/>
      <c r="C1" s="234"/>
      <c r="D1" s="234"/>
      <c r="E1" s="234"/>
      <c r="F1" s="234"/>
      <c r="G1" s="234"/>
      <c r="H1" s="234"/>
      <c r="I1" s="234"/>
      <c r="J1" s="209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09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09"/>
    </row>
    <row r="5" spans="1:12" ht="51" customHeight="1" x14ac:dyDescent="0.25">
      <c r="A5" s="210" t="s">
        <v>8</v>
      </c>
      <c r="B5" s="240" t="s">
        <v>18</v>
      </c>
      <c r="C5" s="240" t="s">
        <v>19</v>
      </c>
      <c r="D5" s="241" t="s">
        <v>53</v>
      </c>
      <c r="E5" s="241" t="s">
        <v>11</v>
      </c>
      <c r="F5" s="241" t="s">
        <v>12</v>
      </c>
      <c r="G5" s="241" t="s">
        <v>37</v>
      </c>
      <c r="H5" s="242" t="s">
        <v>20</v>
      </c>
      <c r="I5" s="242" t="s">
        <v>20</v>
      </c>
      <c r="J5" s="242" t="s">
        <v>20</v>
      </c>
    </row>
    <row r="6" spans="1:12" x14ac:dyDescent="0.25">
      <c r="A6" s="212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212" t="s">
        <v>22</v>
      </c>
      <c r="B7" s="234"/>
      <c r="C7" s="234"/>
      <c r="D7" s="234"/>
      <c r="E7" s="234"/>
      <c r="F7" s="234"/>
      <c r="G7" s="234"/>
      <c r="H7" s="211">
        <v>2015</v>
      </c>
      <c r="I7" s="211">
        <v>2014</v>
      </c>
      <c r="J7" s="211">
        <v>2013</v>
      </c>
    </row>
    <row r="8" spans="1:12" ht="15.75" x14ac:dyDescent="0.25">
      <c r="A8" s="213" t="s">
        <v>23</v>
      </c>
      <c r="B8" s="243"/>
      <c r="C8" s="234"/>
      <c r="D8" s="214"/>
      <c r="E8" s="214"/>
      <c r="F8" s="214"/>
      <c r="G8" s="214"/>
      <c r="H8" s="215"/>
      <c r="I8" s="216"/>
      <c r="J8" s="216"/>
    </row>
    <row r="9" spans="1:12" ht="15.75" x14ac:dyDescent="0.25">
      <c r="A9" s="217" t="s">
        <v>121</v>
      </c>
      <c r="B9" s="244"/>
      <c r="C9" s="234"/>
      <c r="D9" s="218">
        <v>0</v>
      </c>
      <c r="E9" s="218">
        <v>0</v>
      </c>
      <c r="F9" s="218">
        <v>0</v>
      </c>
      <c r="G9" s="218">
        <v>0</v>
      </c>
      <c r="H9" s="219">
        <f t="shared" ref="H9:H20" si="0">SUM(D9,E9,F9,G9)</f>
        <v>0</v>
      </c>
      <c r="I9" s="218">
        <v>1.15E-2</v>
      </c>
      <c r="J9" s="218">
        <v>0.378</v>
      </c>
      <c r="K9" s="244"/>
      <c r="L9" s="234"/>
    </row>
    <row r="10" spans="1:12" ht="15.75" x14ac:dyDescent="0.25">
      <c r="A10" s="220" t="s">
        <v>24</v>
      </c>
      <c r="B10" s="245"/>
      <c r="C10" s="234"/>
      <c r="D10" s="221">
        <v>0</v>
      </c>
      <c r="E10" s="221">
        <v>0</v>
      </c>
      <c r="F10" s="221">
        <v>0</v>
      </c>
      <c r="G10" s="221">
        <v>1.472</v>
      </c>
      <c r="H10" s="222">
        <f t="shared" si="0"/>
        <v>1.472</v>
      </c>
      <c r="I10" s="221">
        <v>0.18814</v>
      </c>
      <c r="J10" s="221">
        <v>15.888</v>
      </c>
    </row>
    <row r="11" spans="1:12" ht="15.75" x14ac:dyDescent="0.25">
      <c r="A11" s="217" t="s">
        <v>25</v>
      </c>
      <c r="B11" s="244"/>
      <c r="C11" s="234"/>
      <c r="D11" s="218">
        <v>0</v>
      </c>
      <c r="E11" s="218">
        <v>0</v>
      </c>
      <c r="F11" s="218">
        <v>0</v>
      </c>
      <c r="G11" s="218">
        <v>0</v>
      </c>
      <c r="H11" s="219">
        <f t="shared" si="0"/>
        <v>0</v>
      </c>
      <c r="I11" s="218">
        <v>1.196E-2</v>
      </c>
      <c r="J11" s="218">
        <v>0</v>
      </c>
    </row>
    <row r="12" spans="1:12" ht="15.75" x14ac:dyDescent="0.25">
      <c r="A12" s="220" t="s">
        <v>27</v>
      </c>
      <c r="B12" s="245"/>
      <c r="C12" s="234"/>
      <c r="D12" s="221">
        <v>0</v>
      </c>
      <c r="E12" s="221">
        <v>0</v>
      </c>
      <c r="F12" s="221">
        <v>0</v>
      </c>
      <c r="G12" s="221">
        <v>11.516999999999999</v>
      </c>
      <c r="H12" s="222">
        <f t="shared" si="0"/>
        <v>11.516999999999999</v>
      </c>
      <c r="I12" s="221">
        <v>10.0936</v>
      </c>
      <c r="J12" s="221">
        <v>12.263999999999999</v>
      </c>
    </row>
    <row r="13" spans="1:12" ht="15.75" x14ac:dyDescent="0.25">
      <c r="A13" s="217" t="s">
        <v>28</v>
      </c>
      <c r="B13" s="244"/>
      <c r="C13" s="234"/>
      <c r="D13" s="218">
        <v>0</v>
      </c>
      <c r="E13" s="218">
        <v>0</v>
      </c>
      <c r="F13" s="218">
        <v>0</v>
      </c>
      <c r="G13" s="218">
        <v>3.1739999999999999</v>
      </c>
      <c r="H13" s="219">
        <f t="shared" si="0"/>
        <v>3.1739999999999999</v>
      </c>
      <c r="I13" s="218">
        <v>2.62154</v>
      </c>
      <c r="J13" s="218">
        <v>3.8140000000000001</v>
      </c>
    </row>
    <row r="14" spans="1:12" ht="15.75" x14ac:dyDescent="0.25">
      <c r="A14" s="220" t="s">
        <v>122</v>
      </c>
      <c r="B14" s="245"/>
      <c r="C14" s="234"/>
      <c r="D14" s="221">
        <v>0</v>
      </c>
      <c r="E14" s="221">
        <v>0</v>
      </c>
      <c r="F14" s="221">
        <v>0</v>
      </c>
      <c r="G14" s="221">
        <v>0.50600000000000001</v>
      </c>
      <c r="H14" s="222">
        <f t="shared" si="0"/>
        <v>0.50600000000000001</v>
      </c>
      <c r="I14" s="221">
        <v>0</v>
      </c>
      <c r="J14" s="221">
        <v>0</v>
      </c>
    </row>
    <row r="15" spans="1:12" ht="15.75" x14ac:dyDescent="0.25">
      <c r="A15" s="217" t="s">
        <v>146</v>
      </c>
      <c r="B15" s="244"/>
      <c r="C15" s="234"/>
      <c r="D15" s="218">
        <v>0</v>
      </c>
      <c r="E15" s="218">
        <v>0</v>
      </c>
      <c r="F15" s="218">
        <v>0</v>
      </c>
      <c r="G15" s="218">
        <v>3.1509999999999998</v>
      </c>
      <c r="H15" s="219">
        <f t="shared" si="0"/>
        <v>3.1509999999999998</v>
      </c>
      <c r="I15" s="218">
        <v>1.70384</v>
      </c>
      <c r="J15" s="218">
        <v>1.5609999999999999</v>
      </c>
    </row>
    <row r="16" spans="1:12" ht="15.75" x14ac:dyDescent="0.25">
      <c r="A16" s="220" t="s">
        <v>29</v>
      </c>
      <c r="B16" s="245"/>
      <c r="C16" s="234"/>
      <c r="D16" s="221">
        <v>0</v>
      </c>
      <c r="E16" s="221">
        <v>0</v>
      </c>
      <c r="F16" s="221">
        <v>0</v>
      </c>
      <c r="G16" s="221">
        <v>3.8180000000000001</v>
      </c>
      <c r="H16" s="222">
        <f t="shared" si="0"/>
        <v>3.8180000000000001</v>
      </c>
      <c r="I16" s="221">
        <v>3.036</v>
      </c>
      <c r="J16" s="221">
        <v>5.5389999999999997</v>
      </c>
    </row>
    <row r="17" spans="1:12" ht="15.75" x14ac:dyDescent="0.25">
      <c r="A17" s="217" t="s">
        <v>147</v>
      </c>
      <c r="B17" s="244"/>
      <c r="C17" s="234"/>
      <c r="D17" s="218">
        <v>0</v>
      </c>
      <c r="E17" s="218">
        <v>0</v>
      </c>
      <c r="F17" s="218">
        <v>0</v>
      </c>
      <c r="G17" s="218">
        <v>0</v>
      </c>
      <c r="H17" s="219">
        <f t="shared" si="0"/>
        <v>0</v>
      </c>
      <c r="I17" s="218">
        <v>1.15E-2</v>
      </c>
      <c r="J17" s="218">
        <v>2.4E-2</v>
      </c>
    </row>
    <row r="18" spans="1:12" ht="15.75" x14ac:dyDescent="0.25">
      <c r="A18" s="220" t="s">
        <v>30</v>
      </c>
      <c r="B18" s="245"/>
      <c r="C18" s="234"/>
      <c r="D18" s="221">
        <v>0</v>
      </c>
      <c r="E18" s="221">
        <v>0</v>
      </c>
      <c r="F18" s="221">
        <v>0</v>
      </c>
      <c r="G18" s="221">
        <v>1.1499999999999999</v>
      </c>
      <c r="H18" s="222">
        <f t="shared" si="0"/>
        <v>1.1499999999999999</v>
      </c>
      <c r="I18" s="221">
        <v>1.7498400000000001</v>
      </c>
      <c r="J18" s="221">
        <v>11.454000000000001</v>
      </c>
    </row>
    <row r="19" spans="1:12" ht="15.75" x14ac:dyDescent="0.25">
      <c r="A19" s="217" t="s">
        <v>35</v>
      </c>
      <c r="B19" s="244"/>
      <c r="C19" s="234"/>
      <c r="D19" s="218">
        <v>0</v>
      </c>
      <c r="E19" s="218">
        <v>0</v>
      </c>
      <c r="F19" s="218">
        <v>0</v>
      </c>
      <c r="G19" s="218">
        <v>9.1999999999999998E-2</v>
      </c>
      <c r="H19" s="219">
        <f t="shared" si="0"/>
        <v>9.1999999999999998E-2</v>
      </c>
      <c r="I19" s="218">
        <v>2.3E-2</v>
      </c>
      <c r="J19" s="218">
        <v>4.0000000000000001E-3</v>
      </c>
    </row>
    <row r="20" spans="1:12" ht="15.75" x14ac:dyDescent="0.25">
      <c r="A20" s="220" t="s">
        <v>36</v>
      </c>
      <c r="B20" s="245"/>
      <c r="C20" s="234"/>
      <c r="D20" s="221">
        <v>0</v>
      </c>
      <c r="E20" s="221">
        <v>0</v>
      </c>
      <c r="F20" s="221">
        <v>0</v>
      </c>
      <c r="G20" s="221">
        <v>15.990080000000001</v>
      </c>
      <c r="H20" s="222">
        <f t="shared" si="0"/>
        <v>15.990080000000001</v>
      </c>
      <c r="I20" s="221">
        <v>26.854019999999998</v>
      </c>
      <c r="J20" s="221">
        <v>13.224</v>
      </c>
    </row>
    <row r="21" spans="1:12" ht="15.75" x14ac:dyDescent="0.25">
      <c r="A21" s="223" t="s">
        <v>38</v>
      </c>
      <c r="B21" s="246"/>
      <c r="C21" s="234"/>
      <c r="D21" s="224">
        <f t="shared" ref="D21:J21" si="1">SUM(D9,D10,D11,D12,D13,D14,D15,D16,D17,D18,D19,D20)</f>
        <v>0</v>
      </c>
      <c r="E21" s="224">
        <f t="shared" si="1"/>
        <v>0</v>
      </c>
      <c r="F21" s="224">
        <f t="shared" si="1"/>
        <v>0</v>
      </c>
      <c r="G21" s="224">
        <f t="shared" si="1"/>
        <v>40.870080000000002</v>
      </c>
      <c r="H21" s="225">
        <f t="shared" si="1"/>
        <v>40.870080000000002</v>
      </c>
      <c r="I21" s="221">
        <f t="shared" si="1"/>
        <v>46.304940000000002</v>
      </c>
      <c r="J21" s="221">
        <f t="shared" si="1"/>
        <v>64.149999999999991</v>
      </c>
    </row>
    <row r="23" spans="1:12" ht="15.75" x14ac:dyDescent="0.25">
      <c r="A23" s="213" t="s">
        <v>39</v>
      </c>
      <c r="B23" s="243"/>
      <c r="C23" s="234"/>
      <c r="D23" s="214"/>
      <c r="E23" s="214"/>
      <c r="F23" s="214"/>
      <c r="G23" s="214"/>
      <c r="H23" s="215"/>
      <c r="I23" s="216"/>
      <c r="J23" s="216"/>
    </row>
    <row r="24" spans="1:12" ht="15.75" x14ac:dyDescent="0.25">
      <c r="A24" s="217" t="s">
        <v>40</v>
      </c>
      <c r="B24" s="244"/>
      <c r="C24" s="234"/>
      <c r="D24" s="218">
        <v>0</v>
      </c>
      <c r="E24" s="218">
        <v>0</v>
      </c>
      <c r="F24" s="218">
        <v>0</v>
      </c>
      <c r="G24" s="218">
        <v>0</v>
      </c>
      <c r="H24" s="219">
        <f>SUM(D24,E24,F24,G24)</f>
        <v>0</v>
      </c>
      <c r="I24" s="218">
        <v>1.518</v>
      </c>
      <c r="J24" s="218">
        <v>0</v>
      </c>
      <c r="K24" s="244"/>
      <c r="L24" s="234"/>
    </row>
    <row r="25" spans="1:12" ht="15.75" x14ac:dyDescent="0.25">
      <c r="A25" s="220" t="s">
        <v>123</v>
      </c>
      <c r="B25" s="245"/>
      <c r="C25" s="234"/>
      <c r="D25" s="221">
        <v>0</v>
      </c>
      <c r="E25" s="221">
        <v>0</v>
      </c>
      <c r="F25" s="221">
        <v>0</v>
      </c>
      <c r="G25" s="221">
        <v>4.5999999999999999E-2</v>
      </c>
      <c r="H25" s="222">
        <f>SUM(D25,E25,F25,G25)</f>
        <v>4.5999999999999999E-2</v>
      </c>
      <c r="I25" s="221">
        <v>8.2339999999999997E-2</v>
      </c>
      <c r="J25" s="221">
        <v>0</v>
      </c>
    </row>
    <row r="26" spans="1:12" ht="15.75" x14ac:dyDescent="0.25">
      <c r="A26" s="223" t="s">
        <v>38</v>
      </c>
      <c r="B26" s="246"/>
      <c r="C26" s="234"/>
      <c r="D26" s="224">
        <f t="shared" ref="D26:J26" si="2">SUM(D24,D25)</f>
        <v>0</v>
      </c>
      <c r="E26" s="224">
        <f t="shared" si="2"/>
        <v>0</v>
      </c>
      <c r="F26" s="224">
        <f t="shared" si="2"/>
        <v>0</v>
      </c>
      <c r="G26" s="224">
        <f t="shared" si="2"/>
        <v>4.5999999999999999E-2</v>
      </c>
      <c r="H26" s="225">
        <f t="shared" si="2"/>
        <v>4.5999999999999999E-2</v>
      </c>
      <c r="I26" s="221">
        <f t="shared" si="2"/>
        <v>1.6003400000000001</v>
      </c>
      <c r="J26" s="221">
        <f t="shared" si="2"/>
        <v>0</v>
      </c>
    </row>
    <row r="28" spans="1:12" ht="15.75" x14ac:dyDescent="0.25">
      <c r="A28" s="213" t="s">
        <v>46</v>
      </c>
      <c r="B28" s="243"/>
      <c r="C28" s="234"/>
      <c r="D28" s="214"/>
      <c r="E28" s="214"/>
      <c r="F28" s="214"/>
      <c r="G28" s="214"/>
      <c r="H28" s="215"/>
      <c r="I28" s="216"/>
      <c r="J28" s="216"/>
    </row>
    <row r="29" spans="1:12" ht="15.75" x14ac:dyDescent="0.25">
      <c r="A29" s="217" t="s">
        <v>49</v>
      </c>
      <c r="B29" s="244"/>
      <c r="C29" s="234"/>
      <c r="D29" s="218">
        <v>0</v>
      </c>
      <c r="E29" s="218">
        <v>0</v>
      </c>
      <c r="F29" s="218">
        <v>2.76E-2</v>
      </c>
      <c r="G29" s="218">
        <v>0</v>
      </c>
      <c r="H29" s="219">
        <f>SUM(D29,E29,F29,G29)</f>
        <v>2.76E-2</v>
      </c>
      <c r="I29" s="218">
        <v>0</v>
      </c>
      <c r="J29" s="218">
        <v>0</v>
      </c>
      <c r="K29" s="244"/>
      <c r="L29" s="234"/>
    </row>
    <row r="30" spans="1:12" ht="15.75" x14ac:dyDescent="0.25">
      <c r="A30" s="223" t="s">
        <v>38</v>
      </c>
      <c r="B30" s="246"/>
      <c r="C30" s="234"/>
      <c r="D30" s="224">
        <f t="shared" ref="D30:J30" si="3">D29</f>
        <v>0</v>
      </c>
      <c r="E30" s="224">
        <f t="shared" si="3"/>
        <v>0</v>
      </c>
      <c r="F30" s="224">
        <f t="shared" si="3"/>
        <v>2.76E-2</v>
      </c>
      <c r="G30" s="224">
        <f t="shared" si="3"/>
        <v>0</v>
      </c>
      <c r="H30" s="225">
        <f t="shared" si="3"/>
        <v>2.76E-2</v>
      </c>
      <c r="I30" s="221">
        <f t="shared" si="3"/>
        <v>0</v>
      </c>
      <c r="J30" s="221">
        <f t="shared" si="3"/>
        <v>0</v>
      </c>
    </row>
    <row r="32" spans="1:12" ht="15.75" x14ac:dyDescent="0.25">
      <c r="A32" s="213" t="s">
        <v>51</v>
      </c>
      <c r="B32" s="243"/>
      <c r="C32" s="234"/>
      <c r="D32" s="214"/>
      <c r="E32" s="214"/>
      <c r="F32" s="214"/>
      <c r="G32" s="214"/>
      <c r="H32" s="215"/>
      <c r="I32" s="216"/>
      <c r="J32" s="216"/>
    </row>
    <row r="33" spans="1:12" ht="15.75" x14ac:dyDescent="0.25">
      <c r="A33" s="217" t="s">
        <v>53</v>
      </c>
      <c r="B33" s="244"/>
      <c r="C33" s="234"/>
      <c r="D33" s="218">
        <v>0</v>
      </c>
      <c r="E33" s="218">
        <v>0</v>
      </c>
      <c r="F33" s="218">
        <v>0</v>
      </c>
      <c r="G33" s="218">
        <v>32.856999999999999</v>
      </c>
      <c r="H33" s="219">
        <f>SUM(D33,E33,F33,G33)</f>
        <v>32.856999999999999</v>
      </c>
      <c r="I33" s="218">
        <v>51.543860000000002</v>
      </c>
      <c r="J33" s="218">
        <v>33.195999999999998</v>
      </c>
      <c r="K33" s="244"/>
      <c r="L33" s="234"/>
    </row>
    <row r="34" spans="1:12" ht="15.75" x14ac:dyDescent="0.25">
      <c r="A34" s="223" t="s">
        <v>38</v>
      </c>
      <c r="B34" s="246"/>
      <c r="C34" s="234"/>
      <c r="D34" s="224">
        <f t="shared" ref="D34:J34" si="4">D33</f>
        <v>0</v>
      </c>
      <c r="E34" s="224">
        <f t="shared" si="4"/>
        <v>0</v>
      </c>
      <c r="F34" s="224">
        <f t="shared" si="4"/>
        <v>0</v>
      </c>
      <c r="G34" s="224">
        <f t="shared" si="4"/>
        <v>32.856999999999999</v>
      </c>
      <c r="H34" s="225">
        <f t="shared" si="4"/>
        <v>32.856999999999999</v>
      </c>
      <c r="I34" s="221">
        <f t="shared" si="4"/>
        <v>51.543860000000002</v>
      </c>
      <c r="J34" s="221">
        <f t="shared" si="4"/>
        <v>33.195999999999998</v>
      </c>
    </row>
    <row r="36" spans="1:12" ht="15.75" x14ac:dyDescent="0.25">
      <c r="A36" s="213" t="s">
        <v>54</v>
      </c>
      <c r="B36" s="243"/>
      <c r="C36" s="234"/>
      <c r="D36" s="214"/>
      <c r="E36" s="214"/>
      <c r="F36" s="214"/>
      <c r="G36" s="214"/>
      <c r="H36" s="215"/>
      <c r="I36" s="216"/>
      <c r="J36" s="216"/>
    </row>
    <row r="37" spans="1:12" ht="15.75" x14ac:dyDescent="0.25">
      <c r="A37" s="217" t="s">
        <v>11</v>
      </c>
      <c r="B37" s="244"/>
      <c r="C37" s="234"/>
      <c r="D37" s="218">
        <v>0</v>
      </c>
      <c r="E37" s="218">
        <v>0</v>
      </c>
      <c r="F37" s="218">
        <v>11.7346</v>
      </c>
      <c r="G37" s="218">
        <v>33.235999999999997</v>
      </c>
      <c r="H37" s="219">
        <f t="shared" ref="H37:H44" si="5">SUM(D37,E37,F37,G37)</f>
        <v>44.970599999999997</v>
      </c>
      <c r="I37" s="218">
        <v>69.884439999999998</v>
      </c>
      <c r="J37" s="218">
        <v>146.50703999999999</v>
      </c>
      <c r="K37" s="244"/>
      <c r="L37" s="234"/>
    </row>
    <row r="38" spans="1:12" ht="15.75" x14ac:dyDescent="0.25">
      <c r="A38" s="220" t="s">
        <v>57</v>
      </c>
      <c r="B38" s="245"/>
      <c r="C38" s="234"/>
      <c r="D38" s="221">
        <v>0</v>
      </c>
      <c r="E38" s="221">
        <v>0</v>
      </c>
      <c r="F38" s="221">
        <v>0</v>
      </c>
      <c r="G38" s="221">
        <v>0</v>
      </c>
      <c r="H38" s="222">
        <f t="shared" si="5"/>
        <v>0</v>
      </c>
      <c r="I38" s="221">
        <v>1.0089999999999999</v>
      </c>
      <c r="J38" s="221">
        <v>0</v>
      </c>
    </row>
    <row r="39" spans="1:12" ht="15.75" x14ac:dyDescent="0.25">
      <c r="A39" s="217" t="s">
        <v>59</v>
      </c>
      <c r="B39" s="244"/>
      <c r="C39" s="234"/>
      <c r="D39" s="218">
        <v>0</v>
      </c>
      <c r="E39" s="218">
        <v>0</v>
      </c>
      <c r="F39" s="218">
        <v>7.1529999999999996</v>
      </c>
      <c r="G39" s="218">
        <v>0</v>
      </c>
      <c r="H39" s="219">
        <f t="shared" si="5"/>
        <v>7.1529999999999996</v>
      </c>
      <c r="I39" s="218">
        <v>0</v>
      </c>
      <c r="J39" s="218">
        <v>0</v>
      </c>
    </row>
    <row r="40" spans="1:12" ht="15.75" x14ac:dyDescent="0.25">
      <c r="A40" s="220" t="s">
        <v>63</v>
      </c>
      <c r="B40" s="245"/>
      <c r="C40" s="234"/>
      <c r="D40" s="221">
        <v>0</v>
      </c>
      <c r="E40" s="221">
        <v>0</v>
      </c>
      <c r="F40" s="221">
        <v>0.2346</v>
      </c>
      <c r="G40" s="221">
        <v>0</v>
      </c>
      <c r="H40" s="222">
        <f t="shared" si="5"/>
        <v>0.2346</v>
      </c>
      <c r="I40" s="221">
        <v>0.23598</v>
      </c>
      <c r="J40" s="221">
        <v>0</v>
      </c>
    </row>
    <row r="41" spans="1:12" ht="15.75" x14ac:dyDescent="0.25">
      <c r="A41" s="217" t="s">
        <v>65</v>
      </c>
      <c r="B41" s="244"/>
      <c r="C41" s="234"/>
      <c r="D41" s="218">
        <v>0</v>
      </c>
      <c r="E41" s="218">
        <v>0</v>
      </c>
      <c r="F41" s="218">
        <v>9.1999999999999998E-2</v>
      </c>
      <c r="G41" s="218">
        <v>0</v>
      </c>
      <c r="H41" s="219">
        <f t="shared" si="5"/>
        <v>9.1999999999999998E-2</v>
      </c>
      <c r="I41" s="218">
        <v>0</v>
      </c>
      <c r="J41" s="218">
        <v>0</v>
      </c>
    </row>
    <row r="42" spans="1:12" ht="15.75" x14ac:dyDescent="0.25">
      <c r="A42" s="220" t="s">
        <v>67</v>
      </c>
      <c r="B42" s="245"/>
      <c r="C42" s="234"/>
      <c r="D42" s="221">
        <v>0</v>
      </c>
      <c r="E42" s="221">
        <v>0</v>
      </c>
      <c r="F42" s="221">
        <v>0</v>
      </c>
      <c r="G42" s="221">
        <v>5.0599999999999996</v>
      </c>
      <c r="H42" s="222">
        <f t="shared" si="5"/>
        <v>5.0599999999999996</v>
      </c>
      <c r="I42" s="221">
        <v>4.83</v>
      </c>
      <c r="J42" s="221">
        <v>0</v>
      </c>
    </row>
    <row r="43" spans="1:12" ht="15.75" x14ac:dyDescent="0.25">
      <c r="A43" s="217" t="s">
        <v>68</v>
      </c>
      <c r="B43" s="244"/>
      <c r="C43" s="234"/>
      <c r="D43" s="218">
        <v>0</v>
      </c>
      <c r="E43" s="218">
        <v>0</v>
      </c>
      <c r="F43" s="218">
        <v>0.2208</v>
      </c>
      <c r="G43" s="218">
        <v>0</v>
      </c>
      <c r="H43" s="219">
        <f t="shared" si="5"/>
        <v>0.2208</v>
      </c>
      <c r="I43" s="218">
        <v>0.1242</v>
      </c>
      <c r="J43" s="218">
        <v>0</v>
      </c>
    </row>
    <row r="44" spans="1:12" ht="15.75" x14ac:dyDescent="0.25">
      <c r="A44" s="220" t="s">
        <v>133</v>
      </c>
      <c r="B44" s="245"/>
      <c r="C44" s="234"/>
      <c r="D44" s="221">
        <v>0</v>
      </c>
      <c r="E44" s="221">
        <v>0</v>
      </c>
      <c r="F44" s="221">
        <v>0</v>
      </c>
      <c r="G44" s="221">
        <v>0</v>
      </c>
      <c r="H44" s="222">
        <f t="shared" si="5"/>
        <v>0</v>
      </c>
      <c r="I44" s="221">
        <v>15.18</v>
      </c>
      <c r="J44" s="221">
        <v>4.5640000000000001</v>
      </c>
    </row>
    <row r="45" spans="1:12" ht="15.75" x14ac:dyDescent="0.25">
      <c r="A45" s="223" t="s">
        <v>38</v>
      </c>
      <c r="B45" s="246"/>
      <c r="C45" s="234"/>
      <c r="D45" s="224">
        <f t="shared" ref="D45:J45" si="6">SUM(D37,D38,D39,D40,D41,D42,D43,D44)</f>
        <v>0</v>
      </c>
      <c r="E45" s="224">
        <f t="shared" si="6"/>
        <v>0</v>
      </c>
      <c r="F45" s="224">
        <f t="shared" si="6"/>
        <v>19.434999999999999</v>
      </c>
      <c r="G45" s="224">
        <f t="shared" si="6"/>
        <v>38.295999999999999</v>
      </c>
      <c r="H45" s="225">
        <f t="shared" si="6"/>
        <v>57.730999999999995</v>
      </c>
      <c r="I45" s="221">
        <f t="shared" si="6"/>
        <v>91.263620000000003</v>
      </c>
      <c r="J45" s="221">
        <f t="shared" si="6"/>
        <v>151.07103999999998</v>
      </c>
    </row>
    <row r="47" spans="1:12" ht="15.75" x14ac:dyDescent="0.25">
      <c r="A47" s="213" t="s">
        <v>72</v>
      </c>
      <c r="B47" s="243"/>
      <c r="C47" s="234"/>
      <c r="D47" s="214"/>
      <c r="E47" s="214"/>
      <c r="F47" s="214"/>
      <c r="G47" s="214"/>
      <c r="H47" s="215"/>
      <c r="I47" s="216"/>
      <c r="J47" s="216"/>
    </row>
    <row r="48" spans="1:12" ht="15.75" x14ac:dyDescent="0.25">
      <c r="A48" s="217" t="s">
        <v>74</v>
      </c>
      <c r="B48" s="244"/>
      <c r="C48" s="234"/>
      <c r="D48" s="218">
        <v>0</v>
      </c>
      <c r="E48" s="218">
        <v>0</v>
      </c>
      <c r="F48" s="218">
        <v>0</v>
      </c>
      <c r="G48" s="218">
        <v>1.288</v>
      </c>
      <c r="H48" s="219">
        <f t="shared" ref="H48:H55" si="7">SUM(D48,E48,F48,G48)</f>
        <v>1.288</v>
      </c>
      <c r="I48" s="218">
        <v>2.835</v>
      </c>
      <c r="J48" s="218">
        <v>2.2269999999999999</v>
      </c>
      <c r="K48" s="244"/>
      <c r="L48" s="234"/>
    </row>
    <row r="49" spans="1:12" ht="15.75" x14ac:dyDescent="0.25">
      <c r="A49" s="220" t="s">
        <v>166</v>
      </c>
      <c r="B49" s="245"/>
      <c r="C49" s="234"/>
      <c r="D49" s="221">
        <v>0</v>
      </c>
      <c r="E49" s="221">
        <v>0</v>
      </c>
      <c r="F49" s="221">
        <v>0</v>
      </c>
      <c r="G49" s="221">
        <v>0</v>
      </c>
      <c r="H49" s="222">
        <f t="shared" si="7"/>
        <v>0</v>
      </c>
      <c r="I49" s="221">
        <v>0</v>
      </c>
      <c r="J49" s="221">
        <v>3.4959999999999998E-2</v>
      </c>
    </row>
    <row r="50" spans="1:12" ht="15.75" x14ac:dyDescent="0.25">
      <c r="A50" s="217" t="s">
        <v>76</v>
      </c>
      <c r="B50" s="244"/>
      <c r="C50" s="234"/>
      <c r="D50" s="218">
        <v>0</v>
      </c>
      <c r="E50" s="218">
        <v>0</v>
      </c>
      <c r="F50" s="218">
        <v>0</v>
      </c>
      <c r="G50" s="218">
        <v>6.3940000000000001</v>
      </c>
      <c r="H50" s="219">
        <f t="shared" si="7"/>
        <v>6.3940000000000001</v>
      </c>
      <c r="I50" s="218">
        <v>0</v>
      </c>
      <c r="J50" s="218">
        <v>4.3470000000000004</v>
      </c>
    </row>
    <row r="51" spans="1:12" ht="15.75" x14ac:dyDescent="0.25">
      <c r="A51" s="220" t="s">
        <v>77</v>
      </c>
      <c r="B51" s="245"/>
      <c r="C51" s="234"/>
      <c r="D51" s="221">
        <v>0</v>
      </c>
      <c r="E51" s="221">
        <v>0</v>
      </c>
      <c r="F51" s="221">
        <v>0</v>
      </c>
      <c r="G51" s="221">
        <v>1.0580000000000001</v>
      </c>
      <c r="H51" s="222">
        <f t="shared" si="7"/>
        <v>1.0580000000000001</v>
      </c>
      <c r="I51" s="221">
        <v>0</v>
      </c>
      <c r="J51" s="221">
        <v>4.0819999999999999</v>
      </c>
    </row>
    <row r="52" spans="1:12" ht="15.75" x14ac:dyDescent="0.25">
      <c r="A52" s="217" t="s">
        <v>153</v>
      </c>
      <c r="B52" s="244"/>
      <c r="C52" s="234"/>
      <c r="D52" s="218">
        <v>0</v>
      </c>
      <c r="E52" s="218">
        <v>0</v>
      </c>
      <c r="F52" s="218">
        <v>0</v>
      </c>
      <c r="G52" s="218">
        <v>0</v>
      </c>
      <c r="H52" s="219">
        <f t="shared" si="7"/>
        <v>0</v>
      </c>
      <c r="I52" s="218">
        <v>0.13800000000000001</v>
      </c>
      <c r="J52" s="218">
        <v>0</v>
      </c>
    </row>
    <row r="53" spans="1:12" ht="15.75" x14ac:dyDescent="0.25">
      <c r="A53" s="220" t="s">
        <v>137</v>
      </c>
      <c r="B53" s="245"/>
      <c r="C53" s="234"/>
      <c r="D53" s="221">
        <v>0</v>
      </c>
      <c r="E53" s="221">
        <v>0</v>
      </c>
      <c r="F53" s="221">
        <v>3.6799999999999999E-2</v>
      </c>
      <c r="G53" s="221">
        <v>0</v>
      </c>
      <c r="H53" s="222">
        <f t="shared" si="7"/>
        <v>3.6799999999999999E-2</v>
      </c>
      <c r="I53" s="221">
        <v>0</v>
      </c>
      <c r="J53" s="221">
        <v>1.15E-2</v>
      </c>
    </row>
    <row r="54" spans="1:12" ht="15.75" x14ac:dyDescent="0.25">
      <c r="A54" s="217" t="s">
        <v>79</v>
      </c>
      <c r="B54" s="244"/>
      <c r="C54" s="234"/>
      <c r="D54" s="218">
        <v>0</v>
      </c>
      <c r="E54" s="218">
        <v>0</v>
      </c>
      <c r="F54" s="218">
        <v>0</v>
      </c>
      <c r="G54" s="218">
        <v>0</v>
      </c>
      <c r="H54" s="219">
        <f t="shared" si="7"/>
        <v>0</v>
      </c>
      <c r="I54" s="218">
        <v>0</v>
      </c>
      <c r="J54" s="218">
        <v>1.196E-2</v>
      </c>
    </row>
    <row r="55" spans="1:12" ht="15.75" x14ac:dyDescent="0.25">
      <c r="A55" s="220" t="s">
        <v>80</v>
      </c>
      <c r="B55" s="245"/>
      <c r="C55" s="234"/>
      <c r="D55" s="221">
        <v>0</v>
      </c>
      <c r="E55" s="221">
        <v>0</v>
      </c>
      <c r="F55" s="221">
        <v>0.49680000000000002</v>
      </c>
      <c r="G55" s="221">
        <v>1.38</v>
      </c>
      <c r="H55" s="222">
        <f t="shared" si="7"/>
        <v>1.8767999999999998</v>
      </c>
      <c r="I55" s="221">
        <v>1.679</v>
      </c>
      <c r="J55" s="221">
        <v>2.226</v>
      </c>
    </row>
    <row r="56" spans="1:12" ht="15.75" x14ac:dyDescent="0.25">
      <c r="A56" s="223" t="s">
        <v>38</v>
      </c>
      <c r="B56" s="246"/>
      <c r="C56" s="234"/>
      <c r="D56" s="224">
        <f t="shared" ref="D56:J56" si="8">SUM(D48,D49,D50,D51,D52,D53,D54,D55)</f>
        <v>0</v>
      </c>
      <c r="E56" s="224">
        <f t="shared" si="8"/>
        <v>0</v>
      </c>
      <c r="F56" s="224">
        <f t="shared" si="8"/>
        <v>0.53360000000000007</v>
      </c>
      <c r="G56" s="224">
        <f t="shared" si="8"/>
        <v>10.120000000000001</v>
      </c>
      <c r="H56" s="225">
        <f t="shared" si="8"/>
        <v>10.653599999999999</v>
      </c>
      <c r="I56" s="221">
        <f t="shared" si="8"/>
        <v>4.6520000000000001</v>
      </c>
      <c r="J56" s="221">
        <f t="shared" si="8"/>
        <v>12.94042</v>
      </c>
    </row>
    <row r="58" spans="1:12" ht="15.75" x14ac:dyDescent="0.25">
      <c r="A58" s="213" t="s">
        <v>84</v>
      </c>
      <c r="B58" s="243"/>
      <c r="C58" s="234"/>
      <c r="D58" s="214"/>
      <c r="E58" s="214"/>
      <c r="F58" s="214"/>
      <c r="G58" s="214"/>
      <c r="H58" s="215"/>
      <c r="I58" s="216"/>
      <c r="J58" s="216"/>
    </row>
    <row r="59" spans="1:12" ht="15.75" x14ac:dyDescent="0.25">
      <c r="A59" s="217" t="s">
        <v>86</v>
      </c>
      <c r="B59" s="244"/>
      <c r="C59" s="234"/>
      <c r="D59" s="218">
        <v>0</v>
      </c>
      <c r="E59" s="218">
        <v>0</v>
      </c>
      <c r="F59" s="218">
        <v>0</v>
      </c>
      <c r="G59" s="218">
        <v>57.887999999999998</v>
      </c>
      <c r="H59" s="219">
        <f>SUM(D59,E59,F59,G59)</f>
        <v>57.887999999999998</v>
      </c>
      <c r="I59" s="218">
        <v>67.199820000000003</v>
      </c>
      <c r="J59" s="218">
        <v>12.074999999999999</v>
      </c>
      <c r="K59" s="244"/>
      <c r="L59" s="234"/>
    </row>
    <row r="60" spans="1:12" ht="15.75" x14ac:dyDescent="0.25">
      <c r="A60" s="220" t="s">
        <v>87</v>
      </c>
      <c r="B60" s="245"/>
      <c r="C60" s="234"/>
      <c r="D60" s="221">
        <v>0</v>
      </c>
      <c r="E60" s="221">
        <v>0</v>
      </c>
      <c r="F60" s="221">
        <v>2.3E-2</v>
      </c>
      <c r="G60" s="221">
        <v>0</v>
      </c>
      <c r="H60" s="222">
        <f>SUM(D60,E60,F60,G60)</f>
        <v>2.3E-2</v>
      </c>
      <c r="I60" s="221">
        <v>0</v>
      </c>
      <c r="J60" s="221">
        <v>0</v>
      </c>
    </row>
    <row r="61" spans="1:12" ht="15.75" x14ac:dyDescent="0.25">
      <c r="A61" s="223" t="s">
        <v>38</v>
      </c>
      <c r="B61" s="246"/>
      <c r="C61" s="234"/>
      <c r="D61" s="224">
        <f t="shared" ref="D61:J61" si="9">SUM(D59,D60)</f>
        <v>0</v>
      </c>
      <c r="E61" s="224">
        <f t="shared" si="9"/>
        <v>0</v>
      </c>
      <c r="F61" s="224">
        <f t="shared" si="9"/>
        <v>2.3E-2</v>
      </c>
      <c r="G61" s="224">
        <f t="shared" si="9"/>
        <v>57.887999999999998</v>
      </c>
      <c r="H61" s="225">
        <f t="shared" si="9"/>
        <v>57.911000000000001</v>
      </c>
      <c r="I61" s="221">
        <f t="shared" si="9"/>
        <v>67.199820000000003</v>
      </c>
      <c r="J61" s="221">
        <f t="shared" si="9"/>
        <v>12.074999999999999</v>
      </c>
    </row>
    <row r="63" spans="1:12" ht="15.75" x14ac:dyDescent="0.25">
      <c r="A63" s="213" t="s">
        <v>93</v>
      </c>
      <c r="B63" s="243"/>
      <c r="C63" s="234"/>
      <c r="D63" s="214"/>
      <c r="E63" s="214"/>
      <c r="F63" s="214"/>
      <c r="G63" s="214"/>
      <c r="H63" s="215"/>
      <c r="I63" s="216"/>
      <c r="J63" s="216"/>
    </row>
    <row r="64" spans="1:12" ht="15.75" x14ac:dyDescent="0.25">
      <c r="A64" s="217" t="s">
        <v>94</v>
      </c>
      <c r="B64" s="244"/>
      <c r="C64" s="234"/>
      <c r="D64" s="218">
        <v>0</v>
      </c>
      <c r="E64" s="218">
        <v>0</v>
      </c>
      <c r="F64" s="218">
        <v>0</v>
      </c>
      <c r="G64" s="218">
        <v>48.209000000000003</v>
      </c>
      <c r="H64" s="219">
        <f>SUM(D64,E64,F64,G64)</f>
        <v>48.209000000000003</v>
      </c>
      <c r="I64" s="218">
        <v>24.0488</v>
      </c>
      <c r="J64" s="218">
        <v>24.450839999999999</v>
      </c>
      <c r="K64" s="244"/>
      <c r="L64" s="234"/>
    </row>
    <row r="65" spans="1:12" ht="15.75" x14ac:dyDescent="0.25">
      <c r="A65" s="220" t="s">
        <v>96</v>
      </c>
      <c r="B65" s="245"/>
      <c r="C65" s="234"/>
      <c r="D65" s="221">
        <v>0</v>
      </c>
      <c r="E65" s="221">
        <v>0</v>
      </c>
      <c r="F65" s="221">
        <v>8.7400000000000005E-2</v>
      </c>
      <c r="G65" s="221">
        <v>0</v>
      </c>
      <c r="H65" s="222">
        <f>SUM(D65,E65,F65,G65)</f>
        <v>8.7400000000000005E-2</v>
      </c>
      <c r="I65" s="221">
        <v>0.93149999999999999</v>
      </c>
      <c r="J65" s="221">
        <v>0</v>
      </c>
    </row>
    <row r="66" spans="1:12" ht="15.75" x14ac:dyDescent="0.25">
      <c r="A66" s="217" t="s">
        <v>161</v>
      </c>
      <c r="B66" s="244"/>
      <c r="C66" s="234"/>
      <c r="D66" s="218">
        <v>0</v>
      </c>
      <c r="E66" s="218">
        <v>0</v>
      </c>
      <c r="F66" s="218">
        <v>13.772399999999999</v>
      </c>
      <c r="G66" s="218">
        <v>0</v>
      </c>
      <c r="H66" s="219">
        <f>SUM(D66,E66,F66,G66)</f>
        <v>13.772399999999999</v>
      </c>
      <c r="I66" s="218">
        <v>13.46144</v>
      </c>
      <c r="J66" s="218">
        <v>0</v>
      </c>
    </row>
    <row r="67" spans="1:12" ht="15.75" x14ac:dyDescent="0.25">
      <c r="A67" s="223" t="s">
        <v>38</v>
      </c>
      <c r="B67" s="246"/>
      <c r="C67" s="234"/>
      <c r="D67" s="224">
        <f t="shared" ref="D67:J67" si="10">SUM(D64,D65,D66)</f>
        <v>0</v>
      </c>
      <c r="E67" s="224">
        <f t="shared" si="10"/>
        <v>0</v>
      </c>
      <c r="F67" s="224">
        <f t="shared" si="10"/>
        <v>13.8598</v>
      </c>
      <c r="G67" s="224">
        <f t="shared" si="10"/>
        <v>48.209000000000003</v>
      </c>
      <c r="H67" s="225">
        <f t="shared" si="10"/>
        <v>62.068800000000003</v>
      </c>
      <c r="I67" s="221">
        <f t="shared" si="10"/>
        <v>38.441739999999996</v>
      </c>
      <c r="J67" s="221">
        <f t="shared" si="10"/>
        <v>24.450839999999999</v>
      </c>
    </row>
    <row r="69" spans="1:12" ht="15.75" x14ac:dyDescent="0.25">
      <c r="A69" s="213" t="s">
        <v>97</v>
      </c>
      <c r="B69" s="243"/>
      <c r="C69" s="234"/>
      <c r="D69" s="214"/>
      <c r="E69" s="214"/>
      <c r="F69" s="214"/>
      <c r="G69" s="214"/>
      <c r="H69" s="215"/>
      <c r="I69" s="216"/>
      <c r="J69" s="216"/>
    </row>
    <row r="70" spans="1:12" ht="15.75" x14ac:dyDescent="0.25">
      <c r="A70" s="217" t="s">
        <v>162</v>
      </c>
      <c r="B70" s="244"/>
      <c r="C70" s="234"/>
      <c r="D70" s="218">
        <v>0</v>
      </c>
      <c r="E70" s="218">
        <v>0</v>
      </c>
      <c r="F70" s="218">
        <v>0</v>
      </c>
      <c r="G70" s="218">
        <v>0</v>
      </c>
      <c r="H70" s="219">
        <f t="shared" ref="H70:H79" si="11">SUM(D70,E70,F70,G70)</f>
        <v>0</v>
      </c>
      <c r="I70" s="218">
        <v>0</v>
      </c>
      <c r="J70" s="218">
        <v>5.9339999999999997E-2</v>
      </c>
      <c r="K70" s="244"/>
      <c r="L70" s="234"/>
    </row>
    <row r="71" spans="1:12" ht="15.75" x14ac:dyDescent="0.25">
      <c r="A71" s="220" t="s">
        <v>98</v>
      </c>
      <c r="B71" s="245"/>
      <c r="C71" s="234"/>
      <c r="D71" s="221">
        <v>0</v>
      </c>
      <c r="E71" s="221">
        <v>0</v>
      </c>
      <c r="F71" s="221">
        <v>21.233599999999999</v>
      </c>
      <c r="G71" s="221">
        <v>0</v>
      </c>
      <c r="H71" s="222">
        <f t="shared" si="11"/>
        <v>21.233599999999999</v>
      </c>
      <c r="I71" s="221">
        <v>19.43224</v>
      </c>
      <c r="J71" s="221">
        <v>13.22592</v>
      </c>
    </row>
    <row r="72" spans="1:12" ht="15.75" x14ac:dyDescent="0.25">
      <c r="A72" s="217" t="s">
        <v>99</v>
      </c>
      <c r="B72" s="244"/>
      <c r="C72" s="234"/>
      <c r="D72" s="218">
        <v>0</v>
      </c>
      <c r="E72" s="218">
        <v>0</v>
      </c>
      <c r="F72" s="218">
        <v>2.3690000000000002</v>
      </c>
      <c r="G72" s="218">
        <v>0</v>
      </c>
      <c r="H72" s="219">
        <f t="shared" si="11"/>
        <v>2.3690000000000002</v>
      </c>
      <c r="I72" s="218">
        <v>1.7346600000000001</v>
      </c>
      <c r="J72" s="218">
        <v>4.5695199999999998</v>
      </c>
    </row>
    <row r="73" spans="1:12" ht="15.75" x14ac:dyDescent="0.25">
      <c r="A73" s="220" t="s">
        <v>100</v>
      </c>
      <c r="B73" s="245"/>
      <c r="C73" s="234"/>
      <c r="D73" s="221">
        <v>0</v>
      </c>
      <c r="E73" s="221">
        <v>0</v>
      </c>
      <c r="F73" s="221">
        <v>0</v>
      </c>
      <c r="G73" s="221">
        <v>0</v>
      </c>
      <c r="H73" s="222">
        <f t="shared" si="11"/>
        <v>0</v>
      </c>
      <c r="I73" s="221">
        <v>6.7159999999999997E-2</v>
      </c>
      <c r="J73" s="221">
        <v>0</v>
      </c>
    </row>
    <row r="74" spans="1:12" ht="15.75" x14ac:dyDescent="0.25">
      <c r="A74" s="217" t="s">
        <v>101</v>
      </c>
      <c r="B74" s="244"/>
      <c r="C74" s="234"/>
      <c r="D74" s="218">
        <v>0</v>
      </c>
      <c r="E74" s="218">
        <v>0</v>
      </c>
      <c r="F74" s="218">
        <v>0.85099999999999998</v>
      </c>
      <c r="G74" s="218">
        <v>0</v>
      </c>
      <c r="H74" s="219">
        <f t="shared" si="11"/>
        <v>0.85099999999999998</v>
      </c>
      <c r="I74" s="218">
        <v>0.73692000000000002</v>
      </c>
      <c r="J74" s="218">
        <v>1.0170600000000001</v>
      </c>
    </row>
    <row r="75" spans="1:12" ht="15.75" x14ac:dyDescent="0.25">
      <c r="A75" s="220" t="s">
        <v>103</v>
      </c>
      <c r="B75" s="245"/>
      <c r="C75" s="234"/>
      <c r="D75" s="221">
        <v>0</v>
      </c>
      <c r="E75" s="221">
        <v>0</v>
      </c>
      <c r="F75" s="221">
        <v>0.2346</v>
      </c>
      <c r="G75" s="221">
        <v>0</v>
      </c>
      <c r="H75" s="222">
        <f t="shared" si="11"/>
        <v>0.2346</v>
      </c>
      <c r="I75" s="221">
        <v>2.2751600000000001</v>
      </c>
      <c r="J75" s="221">
        <v>1.5561799999999999</v>
      </c>
    </row>
    <row r="76" spans="1:12" ht="15.75" x14ac:dyDescent="0.25">
      <c r="A76" s="217" t="s">
        <v>104</v>
      </c>
      <c r="B76" s="244"/>
      <c r="C76" s="234"/>
      <c r="D76" s="218">
        <v>0</v>
      </c>
      <c r="E76" s="218">
        <v>0</v>
      </c>
      <c r="F76" s="218">
        <v>0</v>
      </c>
      <c r="G76" s="218">
        <v>0</v>
      </c>
      <c r="H76" s="219">
        <f t="shared" si="11"/>
        <v>0</v>
      </c>
      <c r="I76" s="218">
        <v>0.253</v>
      </c>
      <c r="J76" s="218">
        <v>0</v>
      </c>
    </row>
    <row r="77" spans="1:12" ht="15.75" x14ac:dyDescent="0.25">
      <c r="A77" s="220" t="s">
        <v>105</v>
      </c>
      <c r="B77" s="245"/>
      <c r="C77" s="234"/>
      <c r="D77" s="221">
        <v>0</v>
      </c>
      <c r="E77" s="221">
        <v>0</v>
      </c>
      <c r="F77" s="221">
        <v>0.37719999999999998</v>
      </c>
      <c r="G77" s="221">
        <v>0</v>
      </c>
      <c r="H77" s="222">
        <f t="shared" si="11"/>
        <v>0.37719999999999998</v>
      </c>
      <c r="I77" s="221">
        <v>1.24292</v>
      </c>
      <c r="J77" s="221">
        <v>1.3726400000000001</v>
      </c>
    </row>
    <row r="78" spans="1:12" ht="15.75" x14ac:dyDescent="0.25">
      <c r="A78" s="217" t="s">
        <v>106</v>
      </c>
      <c r="B78" s="244"/>
      <c r="C78" s="234"/>
      <c r="D78" s="218">
        <v>0</v>
      </c>
      <c r="E78" s="218">
        <v>0</v>
      </c>
      <c r="F78" s="218">
        <v>0</v>
      </c>
      <c r="G78" s="218">
        <v>0</v>
      </c>
      <c r="H78" s="219">
        <f t="shared" si="11"/>
        <v>0</v>
      </c>
      <c r="I78" s="218">
        <v>1.8514999999999999</v>
      </c>
      <c r="J78" s="218">
        <v>0.15456</v>
      </c>
    </row>
    <row r="79" spans="1:12" ht="15.75" x14ac:dyDescent="0.25">
      <c r="A79" s="220" t="s">
        <v>107</v>
      </c>
      <c r="B79" s="245"/>
      <c r="C79" s="234"/>
      <c r="D79" s="221">
        <v>0</v>
      </c>
      <c r="E79" s="221">
        <v>0</v>
      </c>
      <c r="F79" s="221">
        <v>0</v>
      </c>
      <c r="G79" s="221">
        <v>0</v>
      </c>
      <c r="H79" s="222">
        <f t="shared" si="11"/>
        <v>0</v>
      </c>
      <c r="I79" s="221">
        <v>1.48028</v>
      </c>
      <c r="J79" s="221">
        <v>1.41496</v>
      </c>
    </row>
    <row r="80" spans="1:12" ht="15.75" x14ac:dyDescent="0.25">
      <c r="A80" s="223" t="s">
        <v>38</v>
      </c>
      <c r="B80" s="246"/>
      <c r="C80" s="234"/>
      <c r="D80" s="224">
        <f t="shared" ref="D80:J80" si="12">SUM(D70,D71,D72,D73,D74,D75,D76,D77,D78,D79)</f>
        <v>0</v>
      </c>
      <c r="E80" s="224">
        <f t="shared" si="12"/>
        <v>0</v>
      </c>
      <c r="F80" s="224">
        <f t="shared" si="12"/>
        <v>25.065399999999997</v>
      </c>
      <c r="G80" s="224">
        <f t="shared" si="12"/>
        <v>0</v>
      </c>
      <c r="H80" s="225">
        <f t="shared" si="12"/>
        <v>25.065399999999997</v>
      </c>
      <c r="I80" s="221">
        <f t="shared" si="12"/>
        <v>29.073840000000008</v>
      </c>
      <c r="J80" s="221">
        <f t="shared" si="12"/>
        <v>23.370180000000005</v>
      </c>
    </row>
    <row r="82" spans="1:12" ht="15.75" x14ac:dyDescent="0.25">
      <c r="A82" s="213" t="s">
        <v>108</v>
      </c>
      <c r="B82" s="243"/>
      <c r="C82" s="234"/>
      <c r="D82" s="214"/>
      <c r="E82" s="214"/>
      <c r="F82" s="214"/>
      <c r="G82" s="214"/>
      <c r="H82" s="215"/>
      <c r="I82" s="216"/>
      <c r="J82" s="216"/>
    </row>
    <row r="83" spans="1:12" ht="15.75" x14ac:dyDescent="0.25">
      <c r="A83" s="217" t="s">
        <v>109</v>
      </c>
      <c r="B83" s="244"/>
      <c r="C83" s="234"/>
      <c r="D83" s="218">
        <v>0</v>
      </c>
      <c r="E83" s="218">
        <v>0</v>
      </c>
      <c r="F83" s="218">
        <v>15.497400000000001</v>
      </c>
      <c r="G83" s="218">
        <v>0</v>
      </c>
      <c r="H83" s="219">
        <f>SUM(D83,E83,F83,G83)</f>
        <v>15.497400000000001</v>
      </c>
      <c r="I83" s="218">
        <v>5.5172400000000001</v>
      </c>
      <c r="J83" s="218">
        <v>0.15456</v>
      </c>
      <c r="K83" s="244"/>
      <c r="L83" s="234"/>
    </row>
    <row r="84" spans="1:12" ht="15.75" x14ac:dyDescent="0.25">
      <c r="A84" s="220" t="s">
        <v>110</v>
      </c>
      <c r="B84" s="245"/>
      <c r="C84" s="234"/>
      <c r="D84" s="221">
        <v>0</v>
      </c>
      <c r="E84" s="221">
        <v>0</v>
      </c>
      <c r="F84" s="221">
        <v>2.4380000000000002</v>
      </c>
      <c r="G84" s="221">
        <v>0</v>
      </c>
      <c r="H84" s="222">
        <f>SUM(D84,E84,F84,G84)</f>
        <v>2.4380000000000002</v>
      </c>
      <c r="I84" s="221">
        <v>0</v>
      </c>
      <c r="J84" s="221">
        <v>1.399</v>
      </c>
    </row>
    <row r="85" spans="1:12" ht="15.75" x14ac:dyDescent="0.25">
      <c r="A85" s="223" t="s">
        <v>38</v>
      </c>
      <c r="B85" s="246"/>
      <c r="C85" s="234"/>
      <c r="D85" s="224">
        <f t="shared" ref="D85:J85" si="13">SUM(D83,D84)</f>
        <v>0</v>
      </c>
      <c r="E85" s="224">
        <f t="shared" si="13"/>
        <v>0</v>
      </c>
      <c r="F85" s="224">
        <f t="shared" si="13"/>
        <v>17.935400000000001</v>
      </c>
      <c r="G85" s="224">
        <f t="shared" si="13"/>
        <v>0</v>
      </c>
      <c r="H85" s="225">
        <f t="shared" si="13"/>
        <v>17.935400000000001</v>
      </c>
      <c r="I85" s="221">
        <f t="shared" si="13"/>
        <v>5.5172400000000001</v>
      </c>
      <c r="J85" s="221">
        <f t="shared" si="13"/>
        <v>1.5535600000000001</v>
      </c>
    </row>
    <row r="87" spans="1:12" ht="15.75" x14ac:dyDescent="0.25">
      <c r="A87" s="213" t="s">
        <v>37</v>
      </c>
      <c r="B87" s="243"/>
      <c r="C87" s="234"/>
      <c r="D87" s="214"/>
      <c r="E87" s="214"/>
      <c r="F87" s="214"/>
      <c r="G87" s="214"/>
      <c r="H87" s="215"/>
      <c r="I87" s="216"/>
      <c r="J87" s="216"/>
    </row>
    <row r="88" spans="1:12" ht="15.75" x14ac:dyDescent="0.25">
      <c r="A88" s="217" t="s">
        <v>15</v>
      </c>
      <c r="B88" s="244"/>
      <c r="C88" s="234"/>
      <c r="D88" s="218">
        <v>0</v>
      </c>
      <c r="E88" s="218">
        <v>0</v>
      </c>
      <c r="F88" s="218">
        <v>1.84E-2</v>
      </c>
      <c r="G88" s="218">
        <v>0</v>
      </c>
      <c r="H88" s="219">
        <f>SUM(D88,E88,F88,G88)</f>
        <v>1.84E-2</v>
      </c>
      <c r="I88" s="218">
        <v>0.16175999999999999</v>
      </c>
      <c r="J88" s="218">
        <v>2.2999999999999998</v>
      </c>
      <c r="K88" s="244"/>
      <c r="L88" s="234"/>
    </row>
    <row r="89" spans="1:12" ht="15.75" x14ac:dyDescent="0.25">
      <c r="A89" s="223" t="s">
        <v>38</v>
      </c>
      <c r="B89" s="246"/>
      <c r="C89" s="234"/>
      <c r="D89" s="224">
        <f t="shared" ref="D89:J89" si="14">D88</f>
        <v>0</v>
      </c>
      <c r="E89" s="224">
        <f t="shared" si="14"/>
        <v>0</v>
      </c>
      <c r="F89" s="224">
        <f t="shared" si="14"/>
        <v>1.84E-2</v>
      </c>
      <c r="G89" s="224">
        <f t="shared" si="14"/>
        <v>0</v>
      </c>
      <c r="H89" s="225">
        <f t="shared" si="14"/>
        <v>1.84E-2</v>
      </c>
      <c r="I89" s="221">
        <f t="shared" si="14"/>
        <v>0.16175999999999999</v>
      </c>
      <c r="J89" s="221">
        <f t="shared" si="14"/>
        <v>2.2999999999999998</v>
      </c>
    </row>
    <row r="91" spans="1:12" ht="33.950000000000003" customHeight="1" x14ac:dyDescent="0.25">
      <c r="A91" s="226" t="s">
        <v>111</v>
      </c>
      <c r="B91" s="247"/>
      <c r="C91" s="234"/>
      <c r="D91" s="227">
        <f t="shared" ref="D91:J91" si="15">SUM(D21,D26,D30,D34,D45,D56,D61,D67,D80,D85,D89)</f>
        <v>0</v>
      </c>
      <c r="E91" s="227">
        <f t="shared" si="15"/>
        <v>0</v>
      </c>
      <c r="F91" s="227">
        <f t="shared" si="15"/>
        <v>76.898199999999989</v>
      </c>
      <c r="G91" s="227">
        <f t="shared" si="15"/>
        <v>228.28608</v>
      </c>
      <c r="H91" s="227">
        <f t="shared" si="15"/>
        <v>305.18428</v>
      </c>
      <c r="I91" s="227">
        <f t="shared" si="15"/>
        <v>335.75916000000001</v>
      </c>
      <c r="J91" s="228">
        <f t="shared" si="15"/>
        <v>325.10703999999998</v>
      </c>
    </row>
    <row r="93" spans="1:12" x14ac:dyDescent="0.25">
      <c r="A93" s="229" t="s">
        <v>112</v>
      </c>
      <c r="B93" s="248"/>
      <c r="C93" s="234"/>
      <c r="D93" s="230">
        <v>0</v>
      </c>
      <c r="E93" s="230">
        <v>0</v>
      </c>
      <c r="F93" s="230">
        <v>70.313299999999998</v>
      </c>
      <c r="G93" s="230">
        <v>265.44585999999998</v>
      </c>
      <c r="I93" s="231" t="s">
        <v>113</v>
      </c>
      <c r="J93" s="231" t="s">
        <v>113</v>
      </c>
    </row>
    <row r="94" spans="1:12" s="253" customFormat="1" x14ac:dyDescent="0.25">
      <c r="A94" s="249" t="s">
        <v>114</v>
      </c>
      <c r="B94" s="250"/>
      <c r="C94" s="251"/>
      <c r="D94" s="252" t="str">
        <f>IF(OR(D93=0,D93="-"),"-",IF(D91="-",(0-D93)/D93,(D91-D93)/D93))</f>
        <v>-</v>
      </c>
      <c r="E94" s="252" t="str">
        <f>IF(OR(E93=0,E93="-"),"-",IF(E91="-",(0-E93)/E93,(E91-E93)/E93))</f>
        <v>-</v>
      </c>
      <c r="F94" s="252">
        <f>IF(OR(F93=0,F93="-"),"-",IF(F91="-",(0-F93)/F93,(F91-F93)/F93))</f>
        <v>9.3650845572601352E-2</v>
      </c>
      <c r="G94" s="252">
        <f>IF(OR(G93=0,G93="-"),"-",IF(G91="-",(0-G93)/G93,(G91-G93)/G93))</f>
        <v>-0.13999005296221229</v>
      </c>
      <c r="I94" s="254" t="s">
        <v>115</v>
      </c>
      <c r="J94" s="254" t="s">
        <v>116</v>
      </c>
    </row>
    <row r="95" spans="1:12" x14ac:dyDescent="0.25">
      <c r="A95" s="229" t="s">
        <v>117</v>
      </c>
      <c r="B95" s="248"/>
      <c r="C95" s="234"/>
      <c r="D95" s="230">
        <v>0</v>
      </c>
      <c r="E95" s="230">
        <v>0</v>
      </c>
      <c r="F95" s="230">
        <v>46.40204</v>
      </c>
      <c r="G95" s="230">
        <v>278.70499999999998</v>
      </c>
      <c r="I95" s="232">
        <f>IF(OR(I91=0,I91="-"),"-",IF(H91="-",(0-I91)/I91,(H91-I91)/I91))</f>
        <v>-9.1061938563344061E-2</v>
      </c>
      <c r="J95" s="232">
        <f>IF(OR(J91=0,J91="-"),"-",IF(I91="-",(0-J91)/J91,(I91-J91)/J91))</f>
        <v>3.2764962579709213E-2</v>
      </c>
    </row>
    <row r="96" spans="1:12" s="253" customFormat="1" x14ac:dyDescent="0.25">
      <c r="A96" s="252" t="s">
        <v>118</v>
      </c>
      <c r="B96" s="250"/>
      <c r="C96" s="251"/>
      <c r="D96" s="252" t="str">
        <f>IF(OR(D95=0,D95="-"),"-",IF(D93="-",(0-D95)/D95,(D93-D95)/D95))</f>
        <v>-</v>
      </c>
      <c r="E96" s="252" t="str">
        <f>IF(OR(E95=0,E95="-"),"-",IF(E93="-",(0-E95)/E95,(E93-E95)/E95))</f>
        <v>-</v>
      </c>
      <c r="F96" s="252">
        <f>IF(OR(F95=0,F95="-"),"-",IF(F93="-",(0-F95)/F95,(F93-F95)/F95))</f>
        <v>0.51530622360568623</v>
      </c>
      <c r="G96" s="252">
        <f>IF(OR(G95=0,G95="-"),"-",IF(G93="-",(0-G95)/G95,(G93-G95)/G95))</f>
        <v>-4.7574101648696659E-2</v>
      </c>
    </row>
  </sheetData>
  <sheetProtection formatCells="0" formatColumns="0" formatRows="0" insertColumns="0" insertRows="0" insertHyperlinks="0" deleteColumns="0" deleteRows="0" sort="0" autoFilter="0" pivotTables="0"/>
  <mergeCells count="100">
    <mergeCell ref="B93:C93"/>
    <mergeCell ref="B94:C94"/>
    <mergeCell ref="B95:C95"/>
    <mergeCell ref="B96:C96"/>
    <mergeCell ref="B87:C87"/>
    <mergeCell ref="K88:L88"/>
    <mergeCell ref="B88:C88"/>
    <mergeCell ref="B89:C89"/>
    <mergeCell ref="B91:C91"/>
    <mergeCell ref="B82:C82"/>
    <mergeCell ref="K83:L83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9:C69"/>
    <mergeCell ref="K70:L70"/>
    <mergeCell ref="B70:C70"/>
    <mergeCell ref="B61:C61"/>
    <mergeCell ref="B63:C63"/>
    <mergeCell ref="K64:L64"/>
    <mergeCell ref="B64:C64"/>
    <mergeCell ref="B65:C65"/>
    <mergeCell ref="B56:C56"/>
    <mergeCell ref="B58:C58"/>
    <mergeCell ref="K59:L59"/>
    <mergeCell ref="B59:C59"/>
    <mergeCell ref="B60:C60"/>
    <mergeCell ref="B51:C51"/>
    <mergeCell ref="B52:C52"/>
    <mergeCell ref="B53:C53"/>
    <mergeCell ref="B54:C54"/>
    <mergeCell ref="B55:C55"/>
    <mergeCell ref="B47:C47"/>
    <mergeCell ref="K48:L48"/>
    <mergeCell ref="B48:C48"/>
    <mergeCell ref="B49:C49"/>
    <mergeCell ref="B50:C50"/>
    <mergeCell ref="B41:C41"/>
    <mergeCell ref="B42:C42"/>
    <mergeCell ref="B43:C43"/>
    <mergeCell ref="B44:C44"/>
    <mergeCell ref="B45:C45"/>
    <mergeCell ref="K37:L37"/>
    <mergeCell ref="B37:C37"/>
    <mergeCell ref="B38:C38"/>
    <mergeCell ref="B39:C39"/>
    <mergeCell ref="B40:C40"/>
    <mergeCell ref="B32:C32"/>
    <mergeCell ref="K33:L33"/>
    <mergeCell ref="B33:C33"/>
    <mergeCell ref="B34:C34"/>
    <mergeCell ref="B36:C36"/>
    <mergeCell ref="B26:C26"/>
    <mergeCell ref="B28:C28"/>
    <mergeCell ref="K29:L29"/>
    <mergeCell ref="B29:C29"/>
    <mergeCell ref="B30:C30"/>
    <mergeCell ref="B21:C21"/>
    <mergeCell ref="B23:C23"/>
    <mergeCell ref="K24:L24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2015-07-02T09:54:46Z</dcterms:created>
  <dcterms:modified xsi:type="dcterms:W3CDTF">2015-07-02T10:00:18Z</dcterms:modified>
</cp:coreProperties>
</file>