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DALASOUK\Desktop\"/>
    </mc:Choice>
  </mc:AlternateContent>
  <xr:revisionPtr revIDLastSave="0" documentId="13_ncr:1_{B1578002-EB8B-4059-95F4-EC9CEFB77782}" xr6:coauthVersionLast="47" xr6:coauthVersionMax="47" xr10:uidLastSave="{00000000-0000-0000-0000-000000000000}"/>
  <bookViews>
    <workbookView xWindow="-108" yWindow="-108" windowWidth="23256" windowHeight="12456" xr2:uid="{F8983B10-15C1-4F14-A511-8B8981637487}"/>
  </bookViews>
  <sheets>
    <sheet name="รายได้จากลูกค้า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7" i="2"/>
  <c r="E17" i="2" s="1"/>
  <c r="F17" i="2" s="1"/>
  <c r="E15" i="2"/>
  <c r="F15" i="2" s="1"/>
  <c r="D15" i="2"/>
  <c r="C15" i="2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4" i="2"/>
  <c r="D5" i="2"/>
  <c r="D6" i="2"/>
  <c r="D7" i="2"/>
  <c r="D8" i="2"/>
  <c r="D9" i="2"/>
  <c r="D10" i="2"/>
  <c r="D11" i="2"/>
  <c r="D12" i="2"/>
  <c r="D13" i="2"/>
  <c r="D4" i="2"/>
  <c r="I5" i="1"/>
  <c r="J5" i="1" s="1"/>
  <c r="L5" i="1" s="1"/>
  <c r="I6" i="1"/>
  <c r="J6" i="1" s="1"/>
  <c r="L6" i="1" s="1"/>
  <c r="I7" i="1"/>
  <c r="J7" i="1" s="1"/>
  <c r="L7" i="1" s="1"/>
  <c r="I8" i="1"/>
  <c r="J8" i="1" s="1"/>
  <c r="L8" i="1" s="1"/>
  <c r="I9" i="1"/>
  <c r="J9" i="1" s="1"/>
  <c r="L9" i="1" s="1"/>
  <c r="I4" i="1"/>
  <c r="J4" i="1" s="1"/>
  <c r="L4" i="1" s="1"/>
  <c r="H5" i="1"/>
  <c r="H6" i="1"/>
  <c r="H7" i="1"/>
  <c r="H8" i="1"/>
  <c r="H9" i="1"/>
  <c r="H4" i="1"/>
  <c r="M5" i="1"/>
  <c r="M6" i="1"/>
  <c r="M7" i="1"/>
  <c r="M8" i="1"/>
  <c r="M9" i="1"/>
  <c r="M4" i="1"/>
  <c r="C40" i="1"/>
  <c r="C35" i="1"/>
  <c r="D26" i="1"/>
  <c r="D28" i="1" s="1"/>
  <c r="C33" i="1"/>
  <c r="C34" i="1"/>
  <c r="C32" i="1"/>
  <c r="D17" i="2" l="1"/>
  <c r="D27" i="1"/>
  <c r="F4" i="2"/>
  <c r="F16" i="2"/>
  <c r="E16" i="2"/>
  <c r="C16" i="2"/>
  <c r="D16" i="2"/>
</calcChain>
</file>

<file path=xl/sharedStrings.xml><?xml version="1.0" encoding="utf-8"?>
<sst xmlns="http://schemas.openxmlformats.org/spreadsheetml/2006/main" count="98" uniqueCount="86">
  <si>
    <t>ลำดับที่</t>
  </si>
  <si>
    <t>ชื่อลูกค้า</t>
  </si>
  <si>
    <t xml:space="preserve">เวลา </t>
  </si>
  <si>
    <t>จำนวนเงิน</t>
  </si>
  <si>
    <t>Total</t>
  </si>
  <si>
    <t>Average</t>
  </si>
  <si>
    <t>Max</t>
  </si>
  <si>
    <t>Min</t>
  </si>
  <si>
    <t>จำนวนยอดทังหมด</t>
  </si>
  <si>
    <t>จำนวนเงินที่ลูกค้าจ่าย</t>
  </si>
  <si>
    <t>เลข ID</t>
  </si>
  <si>
    <t>ตำนวนเลข ID</t>
  </si>
  <si>
    <t>ส่วนลด</t>
  </si>
  <si>
    <t>ครบ 1 หมืนลด 5%</t>
  </si>
  <si>
    <t>รวมทังสี้น</t>
  </si>
  <si>
    <t>ครบ 2 หมืนลด 10%</t>
  </si>
  <si>
    <t>A</t>
  </si>
  <si>
    <t>No.</t>
  </si>
  <si>
    <t>ชื่อวิชา</t>
  </si>
  <si>
    <t>คะแนน</t>
  </si>
  <si>
    <t>ENG</t>
  </si>
  <si>
    <t>THAI</t>
  </si>
  <si>
    <t>BIO</t>
  </si>
  <si>
    <t>PHYSIC</t>
  </si>
  <si>
    <t>ART</t>
  </si>
  <si>
    <t>COM1</t>
  </si>
  <si>
    <t>COM2</t>
  </si>
  <si>
    <t>Static</t>
  </si>
  <si>
    <t>ECON</t>
  </si>
  <si>
    <t>CHEN</t>
  </si>
  <si>
    <t>B</t>
  </si>
  <si>
    <t>C</t>
  </si>
  <si>
    <t>D</t>
  </si>
  <si>
    <t>E</t>
  </si>
  <si>
    <t>F</t>
  </si>
  <si>
    <t>B+</t>
  </si>
  <si>
    <t>C+</t>
  </si>
  <si>
    <t>D+</t>
  </si>
  <si>
    <t>ราคาสินค้าทึถูก-แพงสุด และ จำนวนทังหมด</t>
  </si>
  <si>
    <t>I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</si>
  <si>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</si>
  <si>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</si>
  <si>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</si>
  <si>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</si>
  <si>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</si>
  <si>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</si>
  <si>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</si>
  <si>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</si>
  <si>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</si>
  <si>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</si>
  <si>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</si>
  <si>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</si>
  <si>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</si>
  <si>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</si>
  <si>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</si>
  <si>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</si>
  <si>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</si>
  <si>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เลขออเดอร์</t>
  </si>
  <si>
    <t>วันทีออกบิน</t>
  </si>
  <si>
    <t>ข้อมูลการชื้อสินค้า</t>
  </si>
  <si>
    <t>ยอดชำละจริง</t>
  </si>
  <si>
    <t>เกรด</t>
  </si>
  <si>
    <t>เกรด (ตัวอักษร)</t>
  </si>
  <si>
    <t>ระดับผลการเรียน</t>
  </si>
  <si>
    <t>80-100</t>
  </si>
  <si>
    <t>ดีเยี่ยม</t>
  </si>
  <si>
    <t>75-79</t>
  </si>
  <si>
    <t>ดีมาก</t>
  </si>
  <si>
    <t>70-74</t>
  </si>
  <si>
    <t>ดี</t>
  </si>
  <si>
    <t>65-69</t>
  </si>
  <si>
    <t>ค่อนข้างดี</t>
  </si>
  <si>
    <t>60-64</t>
  </si>
  <si>
    <t>ปานกลาง</t>
  </si>
  <si>
    <t>55-59</t>
  </si>
  <si>
    <t>พอใช้</t>
  </si>
  <si>
    <t>50-54</t>
  </si>
  <si>
    <t>ผ่านเกณฑ์ขั้นต่ำ</t>
  </si>
  <si>
    <t>ผนคะแนน นาย ก</t>
  </si>
  <si>
    <t>การตัดเกรดแบบ 8 ระดับ ซึ่งมีเกณฑ์การตัดเกรดดังนี้</t>
  </si>
  <si>
    <t>0-49</t>
  </si>
  <si>
    <t>ไม่ผ่านเกณฑ์</t>
  </si>
  <si>
    <t>ผนคะแนนเฉลี่ย</t>
  </si>
  <si>
    <t>คะแนนมากสุด</t>
  </si>
  <si>
    <t>คะแนนน้อยสุด</t>
  </si>
  <si>
    <t>ผนรวมคะแนน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</si>
</sst>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h:mm:ss\ AM/PM;@"/>
    <numFmt numFmtId="165" formatCode="_-[$฿-41E]* #,##0.00_-;\-[$฿-41E]* #,##0.00_-;_-[$฿-41E]* &quot;-&quot;??_-;_-@_-"/>
    <numFmt numFmtId="170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FF"/>
      <name val="Consolas"/>
      <family val="3"/>
    </font>
    <font>
      <sz val="8"/>
      <name val="Calibri"/>
      <family val="2"/>
      <scheme val="minor"/>
    </font>
    <font>
      <sz val="10"/>
      <color rgb="FF1C1E21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/>
    <xf numFmtId="0" fontId="0" fillId="0" borderId="0" xfId="0" applyAlignment="1">
      <alignment horizontal="left" vertical="center"/>
    </xf>
    <xf numFmtId="0" fontId="0" fillId="0" borderId="1" xfId="0" applyBorder="1"/>
    <xf numFmtId="165" fontId="0" fillId="0" borderId="1" xfId="0" applyNumberForma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22" fontId="5" fillId="0" borderId="1" xfId="0" applyNumberFormat="1" applyFont="1" applyBorder="1" applyAlignment="1">
      <alignment horizontal="center" vertical="center"/>
    </xf>
    <xf numFmtId="165" fontId="7" fillId="4" borderId="1" xfId="1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7" fillId="4" borderId="8" xfId="1" applyNumberFormat="1" applyFont="1" applyFill="1" applyBorder="1" applyAlignment="1">
      <alignment horizontal="right" vertical="center"/>
    </xf>
    <xf numFmtId="165" fontId="7" fillId="4" borderId="7" xfId="1" applyNumberFormat="1" applyFont="1" applyFill="1" applyBorder="1" applyAlignment="1">
      <alignment horizontal="right" vertical="center"/>
    </xf>
    <xf numFmtId="0" fontId="13" fillId="7" borderId="6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9" fontId="15" fillId="9" borderId="1" xfId="0" quotePrefix="1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6" xfId="0" applyBorder="1"/>
    <xf numFmtId="0" fontId="10" fillId="0" borderId="6" xfId="0" applyFont="1" applyBorder="1" applyAlignment="1">
      <alignment horizontal="center" vertical="center"/>
    </xf>
    <xf numFmtId="0" fontId="0" fillId="0" borderId="2" xfId="0" applyFill="1" applyBorder="1"/>
    <xf numFmtId="0" fontId="10" fillId="0" borderId="2" xfId="0" applyFont="1" applyBorder="1" applyAlignment="1">
      <alignment horizontal="center" vertical="center"/>
    </xf>
    <xf numFmtId="0" fontId="3" fillId="10" borderId="9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numFmt numFmtId="164" formatCode="[$-409]h:mm:ss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Grade!$C$2</c:f>
              <c:strCache>
                <c:ptCount val="1"/>
                <c:pt idx="0">
                  <c:v>คะแนน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Grade!$B$4:$B$13</c:f>
              <c:strCache>
                <c:ptCount val="10"/>
                <c:pt idx="0">
                  <c:v>ENG</c:v>
                </c:pt>
                <c:pt idx="1">
                  <c:v>THAI</c:v>
                </c:pt>
                <c:pt idx="2">
                  <c:v>BIO</c:v>
                </c:pt>
                <c:pt idx="3">
                  <c:v>PHYSIC</c:v>
                </c:pt>
                <c:pt idx="4">
                  <c:v>ART</c:v>
                </c:pt>
                <c:pt idx="5">
                  <c:v>COM1</c:v>
                </c:pt>
                <c:pt idx="6">
                  <c:v>COM2</c:v>
                </c:pt>
                <c:pt idx="7">
                  <c:v>Static</c:v>
                </c:pt>
                <c:pt idx="8">
                  <c:v>ECON</c:v>
                </c:pt>
                <c:pt idx="9">
                  <c:v>CHEN</c:v>
                </c:pt>
              </c:strCache>
            </c:strRef>
          </c:cat>
          <c:val>
            <c:numRef>
              <c:f>Grade!$C$4:$C$13</c:f>
              <c:numCache>
                <c:formatCode>General</c:formatCode>
                <c:ptCount val="10"/>
                <c:pt idx="0">
                  <c:v>80</c:v>
                </c:pt>
                <c:pt idx="1">
                  <c:v>45</c:v>
                </c:pt>
                <c:pt idx="2">
                  <c:v>30</c:v>
                </c:pt>
                <c:pt idx="3">
                  <c:v>60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45</c:v>
                </c:pt>
                <c:pt idx="8">
                  <c:v>60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9-4116-834C-92B960939A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32129007"/>
        <c:axId val="1100290079"/>
      </c:barChart>
      <c:catAx>
        <c:axId val="103212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90079"/>
        <c:crosses val="autoZero"/>
        <c:auto val="1"/>
        <c:lblAlgn val="ctr"/>
        <c:lblOffset val="100"/>
        <c:noMultiLvlLbl val="0"/>
      </c:catAx>
      <c:valAx>
        <c:axId val="11002900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212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14</xdr:row>
      <xdr:rowOff>266700</xdr:rowOff>
    </xdr:from>
    <xdr:to>
      <xdr:col>19</xdr:col>
      <xdr:colOff>22860</xdr:colOff>
      <xdr:row>35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C6EDA-3201-25E9-58F7-1D1683982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0132C-35B9-4FFD-ADC9-DCB139E7617E}" name="Table1" displayName="Table1" ref="A1:D29" totalsRowShown="0">
  <autoFilter ref="A1:D29" xr:uid="{DE60132C-35B9-4FFD-ADC9-DCB139E7617E}"/>
  <tableColumns count="4">
    <tableColumn id="1" xr3:uid="{47509382-307B-4089-8587-8C8F9874ECA6}" name="ลำดับที่"/>
    <tableColumn id="2" xr3:uid="{F5D8745A-6162-4DE8-93C9-B9C5EACBCB6D}" name="ชื่อลูกค้า"/>
    <tableColumn id="3" xr3:uid="{CF4AC46E-EEE0-42AE-BA0F-24F7BF45130B}" name="เวลา " dataDxfId="0"/>
    <tableColumn id="4" xr3:uid="{A92EF65F-9F1C-4893-8D89-D63B01D9C291}" name="จำนวนเงิ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708A-72DA-40D4-8475-D4988B9C1882}">
  <dimension ref="A1:M40"/>
  <sheetViews>
    <sheetView tabSelected="1" workbookViewId="0">
      <selection activeCell="F1" sqref="F1:M1"/>
    </sheetView>
  </sheetViews>
  <sheetFormatPr defaultRowHeight="14.4" x14ac:dyDescent="0.3"/>
  <cols>
    <col min="1" max="1" width="9.77734375" bestFit="1" customWidth="1"/>
    <col min="2" max="2" width="16.6640625" bestFit="1" customWidth="1"/>
    <col min="3" max="3" width="20.88671875" customWidth="1"/>
    <col min="4" max="4" width="40.44140625" customWidth="1"/>
    <col min="5" max="5" width="12.109375" bestFit="1" customWidth="1"/>
    <col min="6" max="6" width="7.5546875" bestFit="1" customWidth="1"/>
    <col min="7" max="7" width="12.6640625" bestFit="1" customWidth="1"/>
    <col min="8" max="8" width="9.88671875" bestFit="1" customWidth="1"/>
    <col min="9" max="9" width="23.21875" bestFit="1" customWidth="1"/>
    <col min="10" max="11" width="8.6640625" customWidth="1"/>
    <col min="12" max="12" width="20.5546875" customWidth="1"/>
    <col min="13" max="13" width="20.6640625" customWidth="1"/>
  </cols>
  <sheetData>
    <row r="1" spans="1:13" ht="28.8" customHeight="1" x14ac:dyDescent="0.3">
      <c r="A1" t="s">
        <v>0</v>
      </c>
      <c r="B1" t="s">
        <v>1</v>
      </c>
      <c r="C1" t="s">
        <v>2</v>
      </c>
      <c r="D1" s="2" t="s">
        <v>3</v>
      </c>
      <c r="F1" s="20" t="s">
        <v>59</v>
      </c>
      <c r="G1" s="20"/>
      <c r="H1" s="20"/>
      <c r="I1" s="20"/>
      <c r="J1" s="20"/>
      <c r="K1" s="20"/>
      <c r="L1" s="20"/>
      <c r="M1" s="20"/>
    </row>
    <row r="2" spans="1:13" ht="15.6" x14ac:dyDescent="0.3">
      <c r="A2">
        <v>1</v>
      </c>
      <c r="B2" t="s">
        <v>16</v>
      </c>
      <c r="C2" s="1">
        <v>12</v>
      </c>
      <c r="D2" s="2">
        <v>300000</v>
      </c>
      <c r="E2" s="2"/>
      <c r="F2" s="24" t="s">
        <v>0</v>
      </c>
      <c r="G2" s="25" t="s">
        <v>57</v>
      </c>
      <c r="H2" s="25" t="s">
        <v>1</v>
      </c>
      <c r="I2" s="25" t="s">
        <v>9</v>
      </c>
      <c r="J2" s="26" t="s">
        <v>12</v>
      </c>
      <c r="K2" s="27"/>
      <c r="L2" s="25" t="s">
        <v>60</v>
      </c>
      <c r="M2" s="25" t="s">
        <v>58</v>
      </c>
    </row>
    <row r="3" spans="1:13" ht="18" x14ac:dyDescent="0.3">
      <c r="A3">
        <v>2</v>
      </c>
      <c r="B3" t="s">
        <v>30</v>
      </c>
      <c r="C3" s="1">
        <v>1.0416666666666667</v>
      </c>
      <c r="D3" s="2">
        <v>8000</v>
      </c>
      <c r="E3" s="2"/>
      <c r="F3" s="28"/>
      <c r="G3" s="29"/>
      <c r="H3" s="29"/>
      <c r="I3" s="29"/>
      <c r="J3" s="30">
        <v>0.1</v>
      </c>
      <c r="K3" s="30">
        <v>0.05</v>
      </c>
      <c r="L3" s="29"/>
      <c r="M3" s="29"/>
    </row>
    <row r="4" spans="1:13" ht="23.4" x14ac:dyDescent="0.3">
      <c r="A4">
        <v>3</v>
      </c>
      <c r="B4" t="s">
        <v>31</v>
      </c>
      <c r="C4" s="1">
        <v>2.0833333333333335</v>
      </c>
      <c r="D4" s="2">
        <v>90000</v>
      </c>
      <c r="E4" s="2"/>
      <c r="F4" s="21">
        <v>1</v>
      </c>
      <c r="G4" s="9">
        <v>8</v>
      </c>
      <c r="H4" s="10" t="str">
        <f>VLOOKUP(G4,$A$1:$D$25,2,0)</f>
        <v>H</v>
      </c>
      <c r="I4" s="16">
        <f>VLOOKUP(G4,$A$1:$E$26,4,0)</f>
        <v>250000</v>
      </c>
      <c r="J4" s="22">
        <f>IF(I4&gt;=10000, I4*0.1, IF(I4&gt;=20000,I4*0.05, "0"))</f>
        <v>25000</v>
      </c>
      <c r="K4" s="23"/>
      <c r="L4" s="15">
        <f>IF(J4=0,0,I4-J4)</f>
        <v>225000</v>
      </c>
      <c r="M4" s="14">
        <f ca="1">NOW()</f>
        <v>45325.080543055556</v>
      </c>
    </row>
    <row r="5" spans="1:13" ht="23.4" x14ac:dyDescent="0.3">
      <c r="A5">
        <v>4</v>
      </c>
      <c r="B5" t="s">
        <v>32</v>
      </c>
      <c r="C5" s="1">
        <v>3.125</v>
      </c>
      <c r="D5" s="2">
        <v>6220</v>
      </c>
      <c r="E5" s="2"/>
      <c r="F5" s="21">
        <v>2</v>
      </c>
      <c r="G5" s="9">
        <v>2</v>
      </c>
      <c r="H5" s="10" t="str">
        <f t="shared" ref="H5:H9" si="0">VLOOKUP(G5,$A$1:$D$25,2,0)</f>
        <v>B</v>
      </c>
      <c r="I5" s="16">
        <f t="shared" ref="I5:I9" si="1">VLOOKUP(G5,$A$1:$E$26,4,0)</f>
        <v>8000</v>
      </c>
      <c r="J5" s="22" t="str">
        <f>IF(I5&gt;=10000, I5*0.1, IF(I5&gt;=20000,I5*0.05, "0"))</f>
        <v>0</v>
      </c>
      <c r="K5" s="23"/>
      <c r="L5" s="15">
        <f>IF(J5=0,0,I5-J5)</f>
        <v>8000</v>
      </c>
      <c r="M5" s="14">
        <f t="shared" ref="M5:M9" ca="1" si="2">NOW()</f>
        <v>45325.080543055556</v>
      </c>
    </row>
    <row r="6" spans="1:13" ht="23.4" x14ac:dyDescent="0.3">
      <c r="A6">
        <v>5</v>
      </c>
      <c r="B6" t="s">
        <v>33</v>
      </c>
      <c r="C6" s="1">
        <v>4.166666666666667</v>
      </c>
      <c r="D6" s="2">
        <v>10000</v>
      </c>
      <c r="E6" s="2"/>
      <c r="F6" s="21">
        <v>3</v>
      </c>
      <c r="G6" s="9">
        <v>3</v>
      </c>
      <c r="H6" s="10" t="str">
        <f t="shared" si="0"/>
        <v>C</v>
      </c>
      <c r="I6" s="16">
        <f t="shared" si="1"/>
        <v>90000</v>
      </c>
      <c r="J6" s="22">
        <f t="shared" ref="J6:J9" si="3">IF(I6&gt;=10000, I6*0.1, IF(I6&gt;=20000,I6*0.05, "0"))</f>
        <v>9000</v>
      </c>
      <c r="K6" s="23"/>
      <c r="L6" s="15">
        <f t="shared" ref="L6:L9" si="4">IF(J6=0,0,I6-J6)</f>
        <v>81000</v>
      </c>
      <c r="M6" s="14">
        <f t="shared" ca="1" si="2"/>
        <v>45325.080543055556</v>
      </c>
    </row>
    <row r="7" spans="1:13" ht="23.4" x14ac:dyDescent="0.3">
      <c r="A7">
        <v>6</v>
      </c>
      <c r="B7" t="s">
        <v>34</v>
      </c>
      <c r="C7" s="1">
        <v>5.208333333333333</v>
      </c>
      <c r="D7" s="2">
        <v>20000</v>
      </c>
      <c r="E7" s="2"/>
      <c r="F7" s="21">
        <v>4</v>
      </c>
      <c r="G7" s="9">
        <v>5</v>
      </c>
      <c r="H7" s="10" t="str">
        <f t="shared" si="0"/>
        <v>E</v>
      </c>
      <c r="I7" s="16">
        <f t="shared" si="1"/>
        <v>10000</v>
      </c>
      <c r="J7" s="22">
        <f t="shared" si="3"/>
        <v>1000</v>
      </c>
      <c r="K7" s="23"/>
      <c r="L7" s="15">
        <f t="shared" si="4"/>
        <v>9000</v>
      </c>
      <c r="M7" s="14">
        <f t="shared" ca="1" si="2"/>
        <v>45325.080543055556</v>
      </c>
    </row>
    <row r="8" spans="1:13" ht="23.4" x14ac:dyDescent="0.3">
      <c r="A8">
        <v>7</v>
      </c>
      <c r="B8" t="s">
        <v>40</v>
      </c>
      <c r="C8" s="1">
        <v>6.25</v>
      </c>
      <c r="D8" s="2">
        <v>350000</v>
      </c>
      <c r="E8" s="2"/>
      <c r="F8" s="21">
        <v>5</v>
      </c>
      <c r="G8" s="9">
        <v>4</v>
      </c>
      <c r="H8" s="10" t="str">
        <f t="shared" si="0"/>
        <v>D</v>
      </c>
      <c r="I8" s="16">
        <f t="shared" si="1"/>
        <v>6220</v>
      </c>
      <c r="J8" s="22" t="str">
        <f t="shared" si="3"/>
        <v>0</v>
      </c>
      <c r="K8" s="23"/>
      <c r="L8" s="15">
        <f t="shared" si="4"/>
        <v>6220</v>
      </c>
      <c r="M8" s="14">
        <f t="shared" ca="1" si="2"/>
        <v>45325.080543055556</v>
      </c>
    </row>
    <row r="9" spans="1:13" ht="23.4" x14ac:dyDescent="0.3">
      <c r="A9">
        <v>8</v>
      </c>
      <c r="B9" t="s">
        <v>41</v>
      </c>
      <c r="C9" s="1">
        <v>7.291666666666667</v>
      </c>
      <c r="D9" s="2">
        <v>250000</v>
      </c>
      <c r="E9" s="2"/>
      <c r="F9" s="21">
        <v>6</v>
      </c>
      <c r="G9" s="9">
        <v>1</v>
      </c>
      <c r="H9" s="10" t="str">
        <f t="shared" si="0"/>
        <v>A</v>
      </c>
      <c r="I9" s="16">
        <f t="shared" si="1"/>
        <v>300000</v>
      </c>
      <c r="J9" s="22">
        <f t="shared" si="3"/>
        <v>30000</v>
      </c>
      <c r="K9" s="23"/>
      <c r="L9" s="15">
        <f t="shared" si="4"/>
        <v>270000</v>
      </c>
      <c r="M9" s="14">
        <f t="shared" ca="1" si="2"/>
        <v>45325.080543055556</v>
      </c>
    </row>
    <row r="10" spans="1:13" x14ac:dyDescent="0.3">
      <c r="A10">
        <v>9</v>
      </c>
      <c r="B10" t="s">
        <v>39</v>
      </c>
      <c r="C10" s="1">
        <v>8.3333333333333339</v>
      </c>
      <c r="D10" s="2">
        <v>250</v>
      </c>
      <c r="E10" s="2"/>
    </row>
    <row r="11" spans="1:13" x14ac:dyDescent="0.3">
      <c r="A11">
        <v>10</v>
      </c>
      <c r="B11" t="s">
        <v>42</v>
      </c>
      <c r="C11" s="1">
        <v>9.375</v>
      </c>
      <c r="D11" s="2">
        <v>450</v>
      </c>
      <c r="E11" s="2"/>
    </row>
    <row r="12" spans="1:13" x14ac:dyDescent="0.3">
      <c r="A12">
        <v>11</v>
      </c>
      <c r="B12" t="s">
        <v>43</v>
      </c>
      <c r="C12" s="1">
        <v>10.416666666666666</v>
      </c>
      <c r="D12" s="2">
        <v>700</v>
      </c>
      <c r="E12" s="2"/>
    </row>
    <row r="13" spans="1:13" x14ac:dyDescent="0.3">
      <c r="A13">
        <v>12</v>
      </c>
      <c r="B13" t="s">
        <v>44</v>
      </c>
      <c r="C13" s="1">
        <v>11.458333333333334</v>
      </c>
      <c r="D13" s="2">
        <v>982</v>
      </c>
      <c r="E13" s="2"/>
    </row>
    <row r="14" spans="1:13" x14ac:dyDescent="0.3">
      <c r="A14">
        <v>13</v>
      </c>
      <c r="B14" t="s">
        <v>45</v>
      </c>
      <c r="C14" s="1">
        <v>12</v>
      </c>
      <c r="D14" s="2">
        <v>500</v>
      </c>
      <c r="E14" s="2"/>
    </row>
    <row r="15" spans="1:13" x14ac:dyDescent="0.3">
      <c r="A15">
        <v>14</v>
      </c>
      <c r="B15" t="s">
        <v>46</v>
      </c>
      <c r="C15" s="1">
        <v>1.0416666666666667</v>
      </c>
      <c r="D15" s="2">
        <v>100</v>
      </c>
      <c r="E15" s="2"/>
    </row>
    <row r="16" spans="1:13" x14ac:dyDescent="0.3">
      <c r="A16">
        <v>15</v>
      </c>
      <c r="B16" t="s">
        <v>47</v>
      </c>
      <c r="C16" s="1">
        <v>2.0833333333333335</v>
      </c>
      <c r="D16" s="2">
        <v>50</v>
      </c>
      <c r="E16" s="2"/>
    </row>
    <row r="17" spans="1:5" x14ac:dyDescent="0.3">
      <c r="A17">
        <v>16</v>
      </c>
      <c r="B17" t="s">
        <v>48</v>
      </c>
      <c r="C17" s="1">
        <v>3.125</v>
      </c>
      <c r="D17" s="2">
        <v>2000</v>
      </c>
      <c r="E17" s="2"/>
    </row>
    <row r="18" spans="1:5" x14ac:dyDescent="0.3">
      <c r="A18">
        <v>17</v>
      </c>
      <c r="B18" t="s">
        <v>49</v>
      </c>
      <c r="C18" s="1">
        <v>4.166666666666667</v>
      </c>
      <c r="D18" s="2">
        <v>5000</v>
      </c>
      <c r="E18" s="2"/>
    </row>
    <row r="19" spans="1:5" x14ac:dyDescent="0.3">
      <c r="A19">
        <v>18</v>
      </c>
      <c r="B19" t="s">
        <v>50</v>
      </c>
      <c r="C19" s="1">
        <v>5.208333333333333</v>
      </c>
      <c r="D19" s="2">
        <v>6000</v>
      </c>
      <c r="E19" s="2"/>
    </row>
    <row r="20" spans="1:5" x14ac:dyDescent="0.3">
      <c r="A20">
        <v>19</v>
      </c>
      <c r="B20" t="s">
        <v>51</v>
      </c>
      <c r="C20" s="1">
        <v>6.25</v>
      </c>
      <c r="D20" s="2">
        <v>365</v>
      </c>
      <c r="E20" s="2"/>
    </row>
    <row r="21" spans="1:5" x14ac:dyDescent="0.3">
      <c r="A21">
        <v>20</v>
      </c>
      <c r="B21" t="s">
        <v>52</v>
      </c>
      <c r="C21" s="1">
        <v>7.291666666666667</v>
      </c>
      <c r="D21" s="2">
        <v>2000</v>
      </c>
      <c r="E21" s="2"/>
    </row>
    <row r="22" spans="1:5" x14ac:dyDescent="0.3">
      <c r="A22">
        <v>21</v>
      </c>
      <c r="B22" t="s">
        <v>53</v>
      </c>
      <c r="C22" s="1">
        <v>8.3333333333333339</v>
      </c>
      <c r="D22" s="2">
        <v>211</v>
      </c>
      <c r="E22" s="2"/>
    </row>
    <row r="23" spans="1:5" x14ac:dyDescent="0.3">
      <c r="A23">
        <v>22</v>
      </c>
      <c r="B23" t="s">
        <v>54</v>
      </c>
      <c r="C23" s="1">
        <v>9.375</v>
      </c>
      <c r="D23" s="2">
        <v>2662</v>
      </c>
      <c r="E23" s="2"/>
    </row>
    <row r="24" spans="1:5" x14ac:dyDescent="0.3">
      <c r="A24">
        <v>23</v>
      </c>
      <c r="B24" t="s">
        <v>55</v>
      </c>
      <c r="C24" s="1">
        <v>10.416666666666666</v>
      </c>
      <c r="D24" s="2">
        <v>500</v>
      </c>
      <c r="E24" s="2"/>
    </row>
    <row r="25" spans="1:5" x14ac:dyDescent="0.3">
      <c r="A25">
        <v>24</v>
      </c>
      <c r="B25" t="s">
        <v>56</v>
      </c>
      <c r="C25" s="1">
        <v>10.4583333333333</v>
      </c>
      <c r="D25" s="2">
        <v>1000</v>
      </c>
      <c r="E25" s="2"/>
    </row>
    <row r="26" spans="1:5" x14ac:dyDescent="0.3">
      <c r="A26" t="s">
        <v>4</v>
      </c>
      <c r="D26" s="2">
        <f>SUM(D2:D25)</f>
        <v>1056990</v>
      </c>
      <c r="E26" s="2"/>
    </row>
    <row r="27" spans="1:5" x14ac:dyDescent="0.3">
      <c r="C27" s="1" t="s">
        <v>14</v>
      </c>
      <c r="D27" s="3" t="str">
        <f>BAHTTEXT(D26)</f>
        <v>หนึ่งล้านห้าหมื่นหกพันเก้าร้อยเก้าสิบบาทถ้วน</v>
      </c>
      <c r="E27" s="2"/>
    </row>
    <row r="28" spans="1:5" x14ac:dyDescent="0.3">
      <c r="B28" s="5" t="s">
        <v>15</v>
      </c>
      <c r="C28" s="1" t="s">
        <v>13</v>
      </c>
      <c r="D28" s="11">
        <f>IF(D26&gt;=10000, D26*0.9, IF(D26&gt;=20000,D26*0.95, "ราคารวมไม่ถึง"))</f>
        <v>951291</v>
      </c>
      <c r="E28" s="2"/>
    </row>
    <row r="29" spans="1:5" x14ac:dyDescent="0.3">
      <c r="C29" s="1"/>
      <c r="D29" s="3"/>
      <c r="E29" s="2"/>
    </row>
    <row r="31" spans="1:5" x14ac:dyDescent="0.3">
      <c r="B31" s="12" t="s">
        <v>38</v>
      </c>
      <c r="C31" s="12"/>
    </row>
    <row r="32" spans="1:5" x14ac:dyDescent="0.3">
      <c r="B32" s="7" t="s">
        <v>5</v>
      </c>
      <c r="C32" s="8">
        <f>AVERAGE(D2:D25)</f>
        <v>44041.25</v>
      </c>
    </row>
    <row r="33" spans="2:3" x14ac:dyDescent="0.3">
      <c r="B33" s="7" t="s">
        <v>6</v>
      </c>
      <c r="C33" s="8">
        <f>MAX(D2:D25)</f>
        <v>350000</v>
      </c>
    </row>
    <row r="34" spans="2:3" x14ac:dyDescent="0.3">
      <c r="B34" s="7" t="s">
        <v>7</v>
      </c>
      <c r="C34" s="8">
        <f>MIN(D2:D25)</f>
        <v>50</v>
      </c>
    </row>
    <row r="35" spans="2:3" x14ac:dyDescent="0.3">
      <c r="B35" s="7" t="s">
        <v>8</v>
      </c>
      <c r="C35" s="7">
        <f>COUNTA(A2:A25)</f>
        <v>24</v>
      </c>
    </row>
    <row r="36" spans="2:3" x14ac:dyDescent="0.3">
      <c r="B36" s="7"/>
      <c r="C36" s="7"/>
    </row>
    <row r="39" spans="2:3" x14ac:dyDescent="0.3">
      <c r="B39" s="3" t="s">
        <v>10</v>
      </c>
      <c r="C39" t="s">
        <v>11</v>
      </c>
    </row>
    <row r="40" spans="2:3" x14ac:dyDescent="0.3">
      <c r="B40" s="4">
        <v>1526422556528</v>
      </c>
      <c r="C40">
        <f>LEN(B40)</f>
        <v>13</v>
      </c>
    </row>
  </sheetData>
  <mergeCells count="15">
    <mergeCell ref="F2:F3"/>
    <mergeCell ref="F1:M1"/>
    <mergeCell ref="M2:M3"/>
    <mergeCell ref="J4:K4"/>
    <mergeCell ref="J5:K5"/>
    <mergeCell ref="J6:K6"/>
    <mergeCell ref="J7:K7"/>
    <mergeCell ref="L2:L3"/>
    <mergeCell ref="B31:C31"/>
    <mergeCell ref="J2:K2"/>
    <mergeCell ref="I2:I3"/>
    <mergeCell ref="H2:H3"/>
    <mergeCell ref="G2:G3"/>
    <mergeCell ref="J8:K8"/>
    <mergeCell ref="J9:K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3317-9B56-4134-94EC-C0AED455D750}">
  <dimension ref="A1:K27"/>
  <sheetViews>
    <sheetView workbookViewId="0">
      <selection activeCell="C22" sqref="C22"/>
    </sheetView>
  </sheetViews>
  <sheetFormatPr defaultRowHeight="14.4" x14ac:dyDescent="0.3"/>
  <cols>
    <col min="1" max="1" width="10.109375" customWidth="1"/>
    <col min="2" max="3" width="16.88671875" customWidth="1"/>
    <col min="4" max="4" width="11.88671875" customWidth="1"/>
    <col min="5" max="5" width="11.77734375" customWidth="1"/>
    <col min="6" max="6" width="14.21875" customWidth="1"/>
    <col min="8" max="8" width="9.21875" customWidth="1"/>
    <col min="9" max="9" width="6.5546875" customWidth="1"/>
    <col min="10" max="10" width="14.6640625" customWidth="1"/>
    <col min="11" max="11" width="12.33203125" customWidth="1"/>
  </cols>
  <sheetData>
    <row r="1" spans="1:11" ht="33.6" customHeight="1" x14ac:dyDescent="0.3">
      <c r="A1" s="34" t="s">
        <v>78</v>
      </c>
      <c r="B1" s="34"/>
      <c r="C1" s="34"/>
      <c r="D1" s="34"/>
      <c r="E1" s="34"/>
      <c r="F1" s="34"/>
    </row>
    <row r="2" spans="1:11" x14ac:dyDescent="0.3">
      <c r="A2" s="32" t="s">
        <v>17</v>
      </c>
      <c r="B2" s="32" t="s">
        <v>18</v>
      </c>
      <c r="C2" s="32" t="s">
        <v>19</v>
      </c>
      <c r="D2" s="44" t="s">
        <v>61</v>
      </c>
      <c r="E2" s="44"/>
      <c r="F2" s="45" t="s">
        <v>63</v>
      </c>
    </row>
    <row r="3" spans="1:11" ht="27.6" x14ac:dyDescent="0.3">
      <c r="A3" s="32"/>
      <c r="B3" s="32"/>
      <c r="C3" s="32"/>
      <c r="D3" s="46" t="s">
        <v>62</v>
      </c>
      <c r="E3" s="46" t="s">
        <v>61</v>
      </c>
      <c r="F3" s="45"/>
      <c r="H3" s="31" t="s">
        <v>79</v>
      </c>
      <c r="I3" s="31"/>
      <c r="J3" s="31"/>
      <c r="K3" s="31"/>
    </row>
    <row r="4" spans="1:11" x14ac:dyDescent="0.3">
      <c r="A4" s="7">
        <v>1</v>
      </c>
      <c r="B4" s="7" t="s">
        <v>20</v>
      </c>
      <c r="C4" s="7">
        <v>80</v>
      </c>
      <c r="D4" s="33" t="str">
        <f>IF(C4&gt;=80,"A",IF(C4&gt;=75,"B+",IF(C4&gt;=70,"B",IF(C4&gt;=65,"C+",IF(C4&gt;=60,"C",IF(C4&gt;=55,"D+",IF(C4&gt;=50,"D","F")))))))</f>
        <v>A</v>
      </c>
      <c r="E4" s="33">
        <f>IF(C4&gt;=80,4,IF(C4&gt;=75,3.5,IF(C4&gt;=70,3,IF(C4&gt;=65,2.5,IF(C4&gt;=60,2,IF(C4&gt;=55,1.5,IF(C4&gt;=50,1,0)))))))</f>
        <v>4</v>
      </c>
      <c r="F4" s="33" t="str">
        <f>IF(E4=4,"ดีเยี่ยม",IF(E4=3.5,"ดีมาก",IF(E4=3,"ดี",IF(E4=2.5,"ค่อนข้างดี",IF(E4=2,"ปานกลาง",IF(E4=1.5,"พอใช้",IF(E4=1,"ผ่านเกณฑ์ขั้นต่ำ","ต่ำกว่าเกณฑ์")))))))</f>
        <v>ดีเยี่ยม</v>
      </c>
      <c r="H4" s="17" t="s">
        <v>19</v>
      </c>
      <c r="I4" s="17" t="s">
        <v>61</v>
      </c>
      <c r="J4" s="17" t="s">
        <v>62</v>
      </c>
      <c r="K4" s="17" t="s">
        <v>63</v>
      </c>
    </row>
    <row r="5" spans="1:11" x14ac:dyDescent="0.3">
      <c r="A5" s="7">
        <v>2</v>
      </c>
      <c r="B5" s="7" t="s">
        <v>21</v>
      </c>
      <c r="C5" s="7">
        <v>45</v>
      </c>
      <c r="D5" s="33" t="str">
        <f t="shared" ref="D5:D16" si="0">IF(C5&gt;=80,"A",IF(C5&gt;=75,"B+",IF(C5&gt;=70,"B",IF(C5&gt;=65,"C+",IF(C5&gt;=60,"C",IF(C5&gt;=55,"D+",IF(C5&gt;=50,"D","F")))))))</f>
        <v>F</v>
      </c>
      <c r="E5" s="33">
        <f t="shared" ref="E5:E16" si="1">IF(C5&gt;=80,4,IF(C5&gt;=75,3.5,IF(C5&gt;=70,3,IF(C5&gt;=65,2.5,IF(C5&gt;=60,2,IF(C5&gt;=55,1.5,IF(C5&gt;=50,1,0)))))))</f>
        <v>0</v>
      </c>
      <c r="F5" s="33" t="str">
        <f t="shared" ref="F5:F16" si="2">IF(E5=4,"ดีเยี่ยม",IF(E5=3.5,"ดีมาก",IF(E5=3,"ดี",IF(E5=2.5,"ค่อนข้างดี",IF(E5=2,"ปานกลาง",IF(E5=1.5,"พอใช้",IF(E5=1,"ผ่านเกณฑ์ขั้นต่ำ","ต่ำกว่าเกณฑ์")))))))</f>
        <v>ต่ำกว่าเกณฑ์</v>
      </c>
      <c r="H5" s="18" t="s">
        <v>64</v>
      </c>
      <c r="I5" s="18">
        <v>4</v>
      </c>
      <c r="J5" s="18" t="s">
        <v>16</v>
      </c>
      <c r="K5" s="18" t="s">
        <v>65</v>
      </c>
    </row>
    <row r="6" spans="1:11" x14ac:dyDescent="0.3">
      <c r="A6" s="7">
        <v>3</v>
      </c>
      <c r="B6" s="7" t="s">
        <v>22</v>
      </c>
      <c r="C6" s="7">
        <v>30</v>
      </c>
      <c r="D6" s="33" t="str">
        <f t="shared" si="0"/>
        <v>F</v>
      </c>
      <c r="E6" s="33">
        <f t="shared" si="1"/>
        <v>0</v>
      </c>
      <c r="F6" s="33" t="str">
        <f t="shared" si="2"/>
        <v>ต่ำกว่าเกณฑ์</v>
      </c>
      <c r="H6" s="18" t="s">
        <v>66</v>
      </c>
      <c r="I6" s="18">
        <v>3.5</v>
      </c>
      <c r="J6" s="18" t="s">
        <v>35</v>
      </c>
      <c r="K6" s="18" t="s">
        <v>67</v>
      </c>
    </row>
    <row r="7" spans="1:11" x14ac:dyDescent="0.3">
      <c r="A7" s="7">
        <v>4</v>
      </c>
      <c r="B7" s="7" t="s">
        <v>23</v>
      </c>
      <c r="C7" s="7">
        <v>60</v>
      </c>
      <c r="D7" s="33" t="str">
        <f t="shared" si="0"/>
        <v>C</v>
      </c>
      <c r="E7" s="33">
        <f t="shared" si="1"/>
        <v>2</v>
      </c>
      <c r="F7" s="33" t="str">
        <f t="shared" si="2"/>
        <v>ปานกลาง</v>
      </c>
      <c r="H7" s="18" t="s">
        <v>68</v>
      </c>
      <c r="I7" s="18">
        <v>3</v>
      </c>
      <c r="J7" s="18" t="s">
        <v>30</v>
      </c>
      <c r="K7" s="18" t="s">
        <v>69</v>
      </c>
    </row>
    <row r="8" spans="1:11" x14ac:dyDescent="0.3">
      <c r="A8" s="7">
        <v>5</v>
      </c>
      <c r="B8" s="7" t="s">
        <v>24</v>
      </c>
      <c r="C8" s="7">
        <v>85</v>
      </c>
      <c r="D8" s="33" t="str">
        <f t="shared" si="0"/>
        <v>A</v>
      </c>
      <c r="E8" s="33">
        <f t="shared" si="1"/>
        <v>4</v>
      </c>
      <c r="F8" s="33" t="str">
        <f t="shared" si="2"/>
        <v>ดีเยี่ยม</v>
      </c>
      <c r="H8" s="18" t="s">
        <v>70</v>
      </c>
      <c r="I8" s="18">
        <v>2.5</v>
      </c>
      <c r="J8" s="18" t="s">
        <v>36</v>
      </c>
      <c r="K8" s="18" t="s">
        <v>71</v>
      </c>
    </row>
    <row r="9" spans="1:11" x14ac:dyDescent="0.3">
      <c r="A9" s="7">
        <v>6</v>
      </c>
      <c r="B9" s="7" t="s">
        <v>25</v>
      </c>
      <c r="C9" s="7">
        <v>90</v>
      </c>
      <c r="D9" s="33" t="str">
        <f t="shared" si="0"/>
        <v>A</v>
      </c>
      <c r="E9" s="33">
        <f t="shared" si="1"/>
        <v>4</v>
      </c>
      <c r="F9" s="33" t="str">
        <f t="shared" si="2"/>
        <v>ดีเยี่ยม</v>
      </c>
      <c r="H9" s="18" t="s">
        <v>72</v>
      </c>
      <c r="I9" s="18">
        <v>2</v>
      </c>
      <c r="J9" s="18" t="s">
        <v>31</v>
      </c>
      <c r="K9" s="18" t="s">
        <v>73</v>
      </c>
    </row>
    <row r="10" spans="1:11" x14ac:dyDescent="0.3">
      <c r="A10" s="7">
        <v>7</v>
      </c>
      <c r="B10" s="7" t="s">
        <v>26</v>
      </c>
      <c r="C10" s="7">
        <v>95</v>
      </c>
      <c r="D10" s="33" t="str">
        <f t="shared" si="0"/>
        <v>A</v>
      </c>
      <c r="E10" s="33">
        <f t="shared" si="1"/>
        <v>4</v>
      </c>
      <c r="F10" s="33" t="str">
        <f t="shared" si="2"/>
        <v>ดีเยี่ยม</v>
      </c>
      <c r="H10" s="18" t="s">
        <v>74</v>
      </c>
      <c r="I10" s="18">
        <v>1.5</v>
      </c>
      <c r="J10" s="18" t="s">
        <v>37</v>
      </c>
      <c r="K10" s="18" t="s">
        <v>75</v>
      </c>
    </row>
    <row r="11" spans="1:11" x14ac:dyDescent="0.3">
      <c r="A11" s="7">
        <v>8</v>
      </c>
      <c r="B11" s="7" t="s">
        <v>27</v>
      </c>
      <c r="C11" s="7">
        <v>45</v>
      </c>
      <c r="D11" s="33" t="str">
        <f t="shared" si="0"/>
        <v>F</v>
      </c>
      <c r="E11" s="33">
        <f t="shared" si="1"/>
        <v>0</v>
      </c>
      <c r="F11" s="33" t="str">
        <f t="shared" si="2"/>
        <v>ต่ำกว่าเกณฑ์</v>
      </c>
      <c r="H11" s="18" t="s">
        <v>76</v>
      </c>
      <c r="I11" s="18">
        <v>1</v>
      </c>
      <c r="J11" s="18" t="s">
        <v>32</v>
      </c>
      <c r="K11" s="18" t="s">
        <v>77</v>
      </c>
    </row>
    <row r="12" spans="1:11" x14ac:dyDescent="0.3">
      <c r="A12" s="7">
        <v>9</v>
      </c>
      <c r="B12" s="7" t="s">
        <v>28</v>
      </c>
      <c r="C12" s="7">
        <v>60</v>
      </c>
      <c r="D12" s="33" t="str">
        <f t="shared" si="0"/>
        <v>C</v>
      </c>
      <c r="E12" s="33">
        <f t="shared" si="1"/>
        <v>2</v>
      </c>
      <c r="F12" s="33" t="str">
        <f t="shared" si="2"/>
        <v>ปานกลาง</v>
      </c>
      <c r="H12" s="18" t="s">
        <v>80</v>
      </c>
      <c r="I12" s="18">
        <v>0</v>
      </c>
      <c r="J12" s="18" t="s">
        <v>34</v>
      </c>
      <c r="K12" s="18" t="s">
        <v>81</v>
      </c>
    </row>
    <row r="13" spans="1:11" ht="15" thickBot="1" x14ac:dyDescent="0.35">
      <c r="A13" s="37">
        <v>10</v>
      </c>
      <c r="B13" s="37" t="s">
        <v>29</v>
      </c>
      <c r="C13" s="37">
        <v>88</v>
      </c>
      <c r="D13" s="38" t="str">
        <f t="shared" si="0"/>
        <v>A</v>
      </c>
      <c r="E13" s="38">
        <f t="shared" si="1"/>
        <v>4</v>
      </c>
      <c r="F13" s="38" t="str">
        <f t="shared" si="2"/>
        <v>ดีเยี่ยม</v>
      </c>
    </row>
    <row r="14" spans="1:11" ht="21" customHeight="1" thickBot="1" x14ac:dyDescent="0.35">
      <c r="A14" s="42"/>
      <c r="B14" s="41" t="s">
        <v>85</v>
      </c>
      <c r="C14" s="41">
        <f>SUM(C4:C13)</f>
        <v>678</v>
      </c>
      <c r="D14" s="41"/>
      <c r="E14" s="41"/>
      <c r="F14" s="43"/>
    </row>
    <row r="15" spans="1:11" x14ac:dyDescent="0.3">
      <c r="B15" s="39" t="s">
        <v>82</v>
      </c>
      <c r="C15" s="13">
        <f>SUM(C4:C13)/10</f>
        <v>67.8</v>
      </c>
      <c r="D15" s="40" t="str">
        <f>IF(C15&gt;=80,"A",IF(C15&gt;=75,"B+",IF(C15&gt;=70,"B",IF(C15&gt;=65,"C+",IF(C15&gt;=60,"C",IF(C15&gt;=55,"D+",IF(C15&gt;=50,"D","F")))))))</f>
        <v>C+</v>
      </c>
      <c r="E15" s="40">
        <f>IF(C15&gt;=80,4,IF(C15&gt;=75,3.5,IF(C15&gt;=70,3,IF(C15&gt;=65,2.5,IF(C15&gt;=60,2,IF(C15&gt;=55,1.5,IF(C15&gt;=50,1,0)))))))</f>
        <v>2.5</v>
      </c>
      <c r="F15" s="40" t="str">
        <f>IF(E15=4,"ดีเยี่ยม",IF(E15=3.5,"ดีมาก",IF(E15=3,"ดี",IF(E15=2.5,"ค่อนข้างดี",IF(E15=2,"ปานกลาง",IF(E15=1.5,"พอใช้",IF(E15=1,"ผ่านเกณฑ์ขั้นต่ำ","ต่ำกว่าเกณฑ์")))))))</f>
        <v>ค่อนข้างดี</v>
      </c>
    </row>
    <row r="16" spans="1:11" x14ac:dyDescent="0.3">
      <c r="B16" s="35" t="s">
        <v>83</v>
      </c>
      <c r="C16" s="7">
        <f ca="1">MAX(C4:C17)</f>
        <v>95</v>
      </c>
      <c r="D16" s="36" t="str">
        <f ca="1">IF(C16&gt;=80,"A",IF(C16&gt;=75,"B+",IF(C16&gt;=70,"B",IF(C16&gt;=65,"C+",IF(C16&gt;=60,"C",IF(C16&gt;=55,"D+",IF(C16&gt;=50,"D","F")))))))</f>
        <v>A</v>
      </c>
      <c r="E16" s="36">
        <f ca="1">IF(C16&gt;=80,4,IF(C16&gt;=75,3.5,IF(C16&gt;=70,3,IF(C16&gt;=65,2.5,IF(C16&gt;=60,2,IF(C16&gt;=55,1.5,IF(C16&gt;=50,1,0)))))))</f>
        <v>4</v>
      </c>
      <c r="F16" s="36" t="str">
        <f ca="1">IF(E16=4,"ดีเยี่ยม",IF(E16=3.5,"ดีมาก",IF(E16=3,"ดี",IF(E16=2.5,"ค่อนข้างดี",IF(E16=2,"ปานกลาง",IF(E16=1.5,"พอใช้",IF(E16=1,"ผ่านเกณฑ์ขั้นต่ำ","ต่ำกว่าเกณฑ์")))))))</f>
        <v>ดีเยี่ยม</v>
      </c>
    </row>
    <row r="17" spans="2:7" x14ac:dyDescent="0.3">
      <c r="B17" s="35" t="s">
        <v>84</v>
      </c>
      <c r="C17" s="7">
        <f>MIN(C4:C13)</f>
        <v>30</v>
      </c>
      <c r="D17" s="36" t="str">
        <f>IF(C17&gt;=80,"A",IF(C17&gt;=75,"B+",IF(C17&gt;=70,"B",IF(C17&gt;=65,"C+",IF(C17&gt;=60,"C",IF(C17&gt;=55,"D+",IF(C17&gt;=50,"D","F")))))))</f>
        <v>F</v>
      </c>
      <c r="E17" s="36">
        <f>IF(C17&gt;=80,4,IF(C17&gt;=75,3.5,IF(C17&gt;=70,3,IF(C17&gt;=65,2.5,IF(C17&gt;=60,2,IF(C17&gt;=55,1.5,IF(C17&gt;=50,1,0)))))))</f>
        <v>0</v>
      </c>
      <c r="F17" s="36" t="str">
        <f>IF(E17=4,"ดีเยี่ยม",IF(E17=3.5,"ดีมาก",IF(E17=3,"ดี",IF(E17=2.5,"ค่อนข้างดี",IF(E17=2,"ปานกลาง",IF(E17=1.5,"พอใช้",IF(E17=1,"ผ่านเกณฑ์ขั้นต่ำ","ต่ำกว่าเกณฑ์")))))))</f>
        <v>ต่ำกว่าเกณฑ์</v>
      </c>
    </row>
    <row r="20" spans="2:7" x14ac:dyDescent="0.3">
      <c r="F20" s="19"/>
    </row>
    <row r="21" spans="2:7" x14ac:dyDescent="0.3">
      <c r="F21" s="19"/>
    </row>
    <row r="22" spans="2:7" x14ac:dyDescent="0.3">
      <c r="F22" s="19"/>
    </row>
    <row r="23" spans="2:7" x14ac:dyDescent="0.3">
      <c r="F23" s="19"/>
      <c r="G23" s="6"/>
    </row>
    <row r="24" spans="2:7" x14ac:dyDescent="0.3">
      <c r="F24" s="19"/>
    </row>
    <row r="25" spans="2:7" x14ac:dyDescent="0.3">
      <c r="F25" s="19"/>
    </row>
    <row r="26" spans="2:7" x14ac:dyDescent="0.3">
      <c r="F26" s="19"/>
    </row>
    <row r="27" spans="2:7" x14ac:dyDescent="0.3">
      <c r="F27" s="19"/>
    </row>
  </sheetData>
  <mergeCells count="7">
    <mergeCell ref="F2:F3"/>
    <mergeCell ref="A1:F1"/>
    <mergeCell ref="H3:K3"/>
    <mergeCell ref="A2:A3"/>
    <mergeCell ref="B2:B3"/>
    <mergeCell ref="C2:C3"/>
    <mergeCell ref="D2:E2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รายได้จากลูกค้า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</dc:creator>
  <cp:lastModifiedBy>1</cp:lastModifiedBy>
  <dcterms:created xsi:type="dcterms:W3CDTF">2023-02-17T04:09:51Z</dcterms:created>
  <dcterms:modified xsi:type="dcterms:W3CDTF">2024-02-02T18:55:58Z</dcterms:modified>
</cp:coreProperties>
</file>