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charts/colors6.xml" ContentType="application/vnd.ms-office.chartcolorstyle+xml"/>
  <Override PartName="/xl/charts/style6.xml" ContentType="application/vnd.ms-office.chartstyle+xml"/>
  <Override PartName="/xl/charts/chart7.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worksheets/sheet1.xml" ContentType="application/vnd.openxmlformats-officedocument.spreadsheetml.worksheet+xml"/>
  <Override PartName="/xl/worksheets/sheet5.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charts/chart4.xml" ContentType="application/vnd.openxmlformats-officedocument.drawingml.chart+xml"/>
  <Override PartName="/xl/pivotTables/pivotTable1.xml" ContentType="application/vnd.openxmlformats-officedocument.spreadsheetml.pivotTable+xml"/>
  <Override PartName="/xl/charts/style4.xml" ContentType="application/vnd.ms-office.chartstyle+xml"/>
  <Override PartName="/xl/drawings/drawing3.xml" ContentType="application/vnd.openxmlformats-officedocument.drawing+xml"/>
  <Override PartName="/xl/charts/style3.xml" ContentType="application/vnd.ms-office.chartstyle+xml"/>
  <Override PartName="/xl/charts/chart5.xml" ContentType="application/vnd.openxmlformats-officedocument.drawingml.chart+xml"/>
  <Override PartName="/xl/charts/colors3.xml" ContentType="application/vnd.ms-office.chartcolorstyle+xml"/>
  <Override PartName="/xl/charts/colors4.xml" ContentType="application/vnd.ms-office.chartcolorstyle+xml"/>
  <Override PartName="/xl/calcChain.xml" ContentType="application/vnd.openxmlformats-officedocument.spreadsheetml.calcChain+xml"/>
  <Override PartName="/xl/connections.xml" ContentType="application/vnd.openxmlformats-officedocument.spreadsheetml.connection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docProps/custom.xml" ContentType="application/vnd.openxmlformats-officedocument.custom-properties+xml"/>
  <Override PartName="/xl/tables/table4.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customXml/itemProps4.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110"/>
  <workbookPr hidePivotFieldList="1"/>
  <mc:AlternateContent xmlns:mc="http://schemas.openxmlformats.org/markup-compatibility/2006">
    <mc:Choice Requires="x15">
      <x15ac:absPath xmlns:x15ac="http://schemas.microsoft.com/office/spreadsheetml/2010/11/ac" url="C:\Users\Megan\Documents\"/>
    </mc:Choice>
  </mc:AlternateContent>
  <bookViews>
    <workbookView xWindow="0" yWindow="0" windowWidth="19474" windowHeight="12883" firstSheet="3" activeTab="3" xr2:uid="{00000000-000D-0000-FFFF-FFFF00000000}"/>
  </bookViews>
  <sheets>
    <sheet name="Financial Summary" sheetId="3" state="hidden" r:id="rId1"/>
    <sheet name="Fixed Costs" sheetId="4" state="hidden" r:id="rId2"/>
    <sheet name="Variable Costs" sheetId="5" state="hidden" r:id="rId3"/>
    <sheet name="R&amp;D Summary" sheetId="7" r:id="rId4"/>
    <sheet name="Sheet1" sheetId="1" state="hidden" r:id="rId5"/>
    <sheet name="Sheet2" sheetId="2" state="hidden" r:id="rId6"/>
    <sheet name="R&amp;D Raw Data" sheetId="6" state="hidden" r:id="rId7"/>
  </sheets>
  <definedNames>
    <definedName name="ExternalData_1" localSheetId="6" hidden="1">'R&amp;D Raw Data'!$A$1:$D$481</definedName>
    <definedName name="ExternalData_1" localSheetId="4" hidden="1">Sheet1!$B$46:$D$86</definedName>
    <definedName name="Slicer_Product">#N/A</definedName>
  </definedNames>
  <calcPr calcId="179017"/>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14" i="7" l="1"/>
  <c r="M5" i="4" l="1"/>
  <c r="D5" i="4"/>
  <c r="J5" i="4"/>
  <c r="G5" i="4"/>
  <c r="J6" i="4"/>
  <c r="D6" i="4"/>
  <c r="F6" i="4"/>
  <c r="G6" i="4"/>
  <c r="H6" i="4"/>
  <c r="I6" i="4"/>
  <c r="K6" i="4"/>
  <c r="L6" i="4"/>
  <c r="M6" i="4"/>
  <c r="N6" i="4"/>
  <c r="E6" i="4"/>
  <c r="X7" i="7"/>
  <c r="L28" i="1" l="1"/>
  <c r="T86" i="1"/>
  <c r="S86" i="1"/>
  <c r="R86" i="1"/>
  <c r="Q86" i="1"/>
  <c r="P86" i="1"/>
  <c r="O86" i="1"/>
  <c r="N86" i="1"/>
  <c r="M86" i="1"/>
  <c r="L86" i="1"/>
  <c r="K86" i="1"/>
  <c r="J86" i="1"/>
  <c r="I86" i="1"/>
  <c r="T85" i="1"/>
  <c r="S85" i="1"/>
  <c r="R85" i="1"/>
  <c r="Q85" i="1"/>
  <c r="P85" i="1"/>
  <c r="O85" i="1"/>
  <c r="N85" i="1"/>
  <c r="M85" i="1"/>
  <c r="L85" i="1"/>
  <c r="K85" i="1"/>
  <c r="J85" i="1"/>
  <c r="I85" i="1"/>
  <c r="T84" i="1"/>
  <c r="S84" i="1"/>
  <c r="R84" i="1"/>
  <c r="Q84" i="1"/>
  <c r="P84" i="1"/>
  <c r="O84" i="1"/>
  <c r="N84" i="1"/>
  <c r="M84" i="1"/>
  <c r="L84" i="1"/>
  <c r="K84" i="1"/>
  <c r="J84" i="1"/>
  <c r="I84" i="1"/>
  <c r="T83" i="1"/>
  <c r="S83" i="1"/>
  <c r="R83" i="1"/>
  <c r="Q83" i="1"/>
  <c r="P83" i="1"/>
  <c r="O83" i="1"/>
  <c r="N83" i="1"/>
  <c r="M83" i="1"/>
  <c r="L83" i="1"/>
  <c r="K83" i="1"/>
  <c r="J83" i="1"/>
  <c r="I83" i="1"/>
  <c r="T82" i="1"/>
  <c r="S82" i="1"/>
  <c r="R82" i="1"/>
  <c r="Q82" i="1"/>
  <c r="P82" i="1"/>
  <c r="O82" i="1"/>
  <c r="N82" i="1"/>
  <c r="M82" i="1"/>
  <c r="L82" i="1"/>
  <c r="K82" i="1"/>
  <c r="J82" i="1"/>
  <c r="I82" i="1"/>
  <c r="T81" i="1"/>
  <c r="S81" i="1"/>
  <c r="R81" i="1"/>
  <c r="Q81" i="1"/>
  <c r="P81" i="1"/>
  <c r="O81" i="1"/>
  <c r="N81" i="1"/>
  <c r="M81" i="1"/>
  <c r="L81" i="1"/>
  <c r="K81" i="1"/>
  <c r="J81" i="1"/>
  <c r="I81" i="1"/>
  <c r="T80" i="1"/>
  <c r="S80" i="1"/>
  <c r="R80" i="1"/>
  <c r="Q80" i="1"/>
  <c r="P80" i="1"/>
  <c r="O80" i="1"/>
  <c r="N80" i="1"/>
  <c r="M80" i="1"/>
  <c r="L80" i="1"/>
  <c r="K80" i="1"/>
  <c r="J80" i="1"/>
  <c r="I80" i="1"/>
  <c r="T79" i="1"/>
  <c r="S79" i="1"/>
  <c r="R79" i="1"/>
  <c r="Q79" i="1"/>
  <c r="P79" i="1"/>
  <c r="O79" i="1"/>
  <c r="N79" i="1"/>
  <c r="M79" i="1"/>
  <c r="L79" i="1"/>
  <c r="K79" i="1"/>
  <c r="J79" i="1"/>
  <c r="I79" i="1"/>
  <c r="T78" i="1"/>
  <c r="S78" i="1"/>
  <c r="R78" i="1"/>
  <c r="Q78" i="1"/>
  <c r="P78" i="1"/>
  <c r="O78" i="1"/>
  <c r="N78" i="1"/>
  <c r="M78" i="1"/>
  <c r="L78" i="1"/>
  <c r="K78" i="1"/>
  <c r="J78" i="1"/>
  <c r="I78" i="1"/>
  <c r="T77" i="1"/>
  <c r="S77" i="1"/>
  <c r="R77" i="1"/>
  <c r="Q77" i="1"/>
  <c r="P77" i="1"/>
  <c r="O77" i="1"/>
  <c r="N77" i="1"/>
  <c r="M77" i="1"/>
  <c r="L77" i="1"/>
  <c r="K77" i="1"/>
  <c r="J77" i="1"/>
  <c r="I77" i="1"/>
  <c r="T76" i="1"/>
  <c r="S76" i="1"/>
  <c r="R76" i="1"/>
  <c r="Q76" i="1"/>
  <c r="P76" i="1"/>
  <c r="O76" i="1"/>
  <c r="N76" i="1"/>
  <c r="M76" i="1"/>
  <c r="L76" i="1"/>
  <c r="K76" i="1"/>
  <c r="J76" i="1"/>
  <c r="I76" i="1"/>
  <c r="T75" i="1"/>
  <c r="S75" i="1"/>
  <c r="R75" i="1"/>
  <c r="Q75" i="1"/>
  <c r="P75" i="1"/>
  <c r="O75" i="1"/>
  <c r="N75" i="1"/>
  <c r="M75" i="1"/>
  <c r="L75" i="1"/>
  <c r="K75" i="1"/>
  <c r="J75" i="1"/>
  <c r="I75" i="1"/>
  <c r="T74" i="1"/>
  <c r="S74" i="1"/>
  <c r="R74" i="1"/>
  <c r="Q74" i="1"/>
  <c r="P74" i="1"/>
  <c r="O74" i="1"/>
  <c r="N74" i="1"/>
  <c r="M74" i="1"/>
  <c r="L74" i="1"/>
  <c r="K74" i="1"/>
  <c r="J74" i="1"/>
  <c r="I74" i="1"/>
  <c r="T73" i="1"/>
  <c r="S73" i="1"/>
  <c r="R73" i="1"/>
  <c r="Q73" i="1"/>
  <c r="P73" i="1"/>
  <c r="O73" i="1"/>
  <c r="N73" i="1"/>
  <c r="M73" i="1"/>
  <c r="L73" i="1"/>
  <c r="K73" i="1"/>
  <c r="J73" i="1"/>
  <c r="I73" i="1"/>
  <c r="T72" i="1"/>
  <c r="S72" i="1"/>
  <c r="R72" i="1"/>
  <c r="Q72" i="1"/>
  <c r="P72" i="1"/>
  <c r="O72" i="1"/>
  <c r="N72" i="1"/>
  <c r="M72" i="1"/>
  <c r="L72" i="1"/>
  <c r="K72" i="1"/>
  <c r="J72" i="1"/>
  <c r="I72" i="1"/>
  <c r="T71" i="1"/>
  <c r="S71" i="1"/>
  <c r="R71" i="1"/>
  <c r="Q71" i="1"/>
  <c r="P71" i="1"/>
  <c r="O71" i="1"/>
  <c r="N71" i="1"/>
  <c r="M71" i="1"/>
  <c r="L71" i="1"/>
  <c r="K71" i="1"/>
  <c r="J71" i="1"/>
  <c r="I71" i="1"/>
  <c r="T70" i="1"/>
  <c r="S70" i="1"/>
  <c r="R70" i="1"/>
  <c r="Q70" i="1"/>
  <c r="P70" i="1"/>
  <c r="O70" i="1"/>
  <c r="N70" i="1"/>
  <c r="M70" i="1"/>
  <c r="L70" i="1"/>
  <c r="K70" i="1"/>
  <c r="J70" i="1"/>
  <c r="I70" i="1"/>
  <c r="T69" i="1"/>
  <c r="S69" i="1"/>
  <c r="R69" i="1"/>
  <c r="Q69" i="1"/>
  <c r="P69" i="1"/>
  <c r="O69" i="1"/>
  <c r="N69" i="1"/>
  <c r="M69" i="1"/>
  <c r="L69" i="1"/>
  <c r="K69" i="1"/>
  <c r="J69" i="1"/>
  <c r="I69" i="1"/>
  <c r="T68" i="1"/>
  <c r="S68" i="1"/>
  <c r="R68" i="1"/>
  <c r="Q68" i="1"/>
  <c r="P68" i="1"/>
  <c r="O68" i="1"/>
  <c r="N68" i="1"/>
  <c r="M68" i="1"/>
  <c r="L68" i="1"/>
  <c r="K68" i="1"/>
  <c r="J68" i="1"/>
  <c r="I68" i="1"/>
  <c r="T67" i="1"/>
  <c r="S67" i="1"/>
  <c r="R67" i="1"/>
  <c r="Q67" i="1"/>
  <c r="P67" i="1"/>
  <c r="O67" i="1"/>
  <c r="N67" i="1"/>
  <c r="M67" i="1"/>
  <c r="L67" i="1"/>
  <c r="K67" i="1"/>
  <c r="J67" i="1"/>
  <c r="I67" i="1"/>
  <c r="T66" i="1"/>
  <c r="S66" i="1"/>
  <c r="R66" i="1"/>
  <c r="Q66" i="1"/>
  <c r="P66" i="1"/>
  <c r="O66" i="1"/>
  <c r="N66" i="1"/>
  <c r="M66" i="1"/>
  <c r="L66" i="1"/>
  <c r="K66" i="1"/>
  <c r="J66" i="1"/>
  <c r="I66" i="1"/>
  <c r="T65" i="1"/>
  <c r="S65" i="1"/>
  <c r="R65" i="1"/>
  <c r="Q65" i="1"/>
  <c r="P65" i="1"/>
  <c r="O65" i="1"/>
  <c r="N65" i="1"/>
  <c r="M65" i="1"/>
  <c r="L65" i="1"/>
  <c r="K65" i="1"/>
  <c r="J65" i="1"/>
  <c r="I65" i="1"/>
  <c r="T64" i="1"/>
  <c r="S64" i="1"/>
  <c r="R64" i="1"/>
  <c r="Q64" i="1"/>
  <c r="P64" i="1"/>
  <c r="O64" i="1"/>
  <c r="N64" i="1"/>
  <c r="M64" i="1"/>
  <c r="L64" i="1"/>
  <c r="K64" i="1"/>
  <c r="J64" i="1"/>
  <c r="I64" i="1"/>
  <c r="T63" i="1"/>
  <c r="S63" i="1"/>
  <c r="R63" i="1"/>
  <c r="Q63" i="1"/>
  <c r="P63" i="1"/>
  <c r="O63" i="1"/>
  <c r="N63" i="1"/>
  <c r="M63" i="1"/>
  <c r="L63" i="1"/>
  <c r="K63" i="1"/>
  <c r="J63" i="1"/>
  <c r="I63" i="1"/>
  <c r="T62" i="1"/>
  <c r="S62" i="1"/>
  <c r="R62" i="1"/>
  <c r="Q62" i="1"/>
  <c r="P62" i="1"/>
  <c r="O62" i="1"/>
  <c r="N62" i="1"/>
  <c r="M62" i="1"/>
  <c r="L62" i="1"/>
  <c r="K62" i="1"/>
  <c r="J62" i="1"/>
  <c r="I62" i="1"/>
  <c r="T61" i="1"/>
  <c r="S61" i="1"/>
  <c r="R61" i="1"/>
  <c r="Q61" i="1"/>
  <c r="P61" i="1"/>
  <c r="O61" i="1"/>
  <c r="N61" i="1"/>
  <c r="M61" i="1"/>
  <c r="L61" i="1"/>
  <c r="K61" i="1"/>
  <c r="J61" i="1"/>
  <c r="I61" i="1"/>
  <c r="T60" i="1"/>
  <c r="S60" i="1"/>
  <c r="R60" i="1"/>
  <c r="Q60" i="1"/>
  <c r="P60" i="1"/>
  <c r="O60" i="1"/>
  <c r="N60" i="1"/>
  <c r="M60" i="1"/>
  <c r="L60" i="1"/>
  <c r="K60" i="1"/>
  <c r="J60" i="1"/>
  <c r="I60" i="1"/>
  <c r="T59" i="1"/>
  <c r="S59" i="1"/>
  <c r="R59" i="1"/>
  <c r="Q59" i="1"/>
  <c r="P59" i="1"/>
  <c r="O59" i="1"/>
  <c r="N59" i="1"/>
  <c r="M59" i="1"/>
  <c r="L59" i="1"/>
  <c r="K59" i="1"/>
  <c r="J59" i="1"/>
  <c r="I59" i="1"/>
  <c r="T58" i="1"/>
  <c r="S58" i="1"/>
  <c r="R58" i="1"/>
  <c r="Q58" i="1"/>
  <c r="P58" i="1"/>
  <c r="O58" i="1"/>
  <c r="N58" i="1"/>
  <c r="M58" i="1"/>
  <c r="L58" i="1"/>
  <c r="K58" i="1"/>
  <c r="J58" i="1"/>
  <c r="I58" i="1"/>
  <c r="T57" i="1"/>
  <c r="S57" i="1"/>
  <c r="R57" i="1"/>
  <c r="Q57" i="1"/>
  <c r="P57" i="1"/>
  <c r="O57" i="1"/>
  <c r="N57" i="1"/>
  <c r="M57" i="1"/>
  <c r="L57" i="1"/>
  <c r="K57" i="1"/>
  <c r="J57" i="1"/>
  <c r="I57" i="1"/>
  <c r="T56" i="1"/>
  <c r="S56" i="1"/>
  <c r="R56" i="1"/>
  <c r="Q56" i="1"/>
  <c r="P56" i="1"/>
  <c r="O56" i="1"/>
  <c r="N56" i="1"/>
  <c r="M56" i="1"/>
  <c r="L56" i="1"/>
  <c r="K56" i="1"/>
  <c r="J56" i="1"/>
  <c r="I56" i="1"/>
  <c r="T55" i="1"/>
  <c r="S55" i="1"/>
  <c r="R55" i="1"/>
  <c r="Q55" i="1"/>
  <c r="P55" i="1"/>
  <c r="O55" i="1"/>
  <c r="N55" i="1"/>
  <c r="M55" i="1"/>
  <c r="L55" i="1"/>
  <c r="K55" i="1"/>
  <c r="J55" i="1"/>
  <c r="I55" i="1"/>
  <c r="T54" i="1"/>
  <c r="S54" i="1"/>
  <c r="R54" i="1"/>
  <c r="Q54" i="1"/>
  <c r="P54" i="1"/>
  <c r="O54" i="1"/>
  <c r="N54" i="1"/>
  <c r="M54" i="1"/>
  <c r="L54" i="1"/>
  <c r="K54" i="1"/>
  <c r="J54" i="1"/>
  <c r="I54" i="1"/>
  <c r="T53" i="1"/>
  <c r="S53" i="1"/>
  <c r="R53" i="1"/>
  <c r="Q53" i="1"/>
  <c r="P53" i="1"/>
  <c r="O53" i="1"/>
  <c r="N53" i="1"/>
  <c r="M53" i="1"/>
  <c r="L53" i="1"/>
  <c r="K53" i="1"/>
  <c r="J53" i="1"/>
  <c r="I53" i="1"/>
  <c r="T52" i="1"/>
  <c r="S52" i="1"/>
  <c r="R52" i="1"/>
  <c r="Q52" i="1"/>
  <c r="P52" i="1"/>
  <c r="O52" i="1"/>
  <c r="N52" i="1"/>
  <c r="M52" i="1"/>
  <c r="L52" i="1"/>
  <c r="K52" i="1"/>
  <c r="J52" i="1"/>
  <c r="I52" i="1"/>
  <c r="T51" i="1"/>
  <c r="S51" i="1"/>
  <c r="R51" i="1"/>
  <c r="Q51" i="1"/>
  <c r="P51" i="1"/>
  <c r="O51" i="1"/>
  <c r="N51" i="1"/>
  <c r="M51" i="1"/>
  <c r="L51" i="1"/>
  <c r="K51" i="1"/>
  <c r="J51" i="1"/>
  <c r="I51" i="1"/>
  <c r="J47" i="1"/>
  <c r="K47" i="1"/>
  <c r="L47" i="1"/>
  <c r="M47" i="1"/>
  <c r="N47" i="1"/>
  <c r="O47" i="1"/>
  <c r="P47" i="1"/>
  <c r="Q47" i="1"/>
  <c r="R47" i="1"/>
  <c r="S47" i="1"/>
  <c r="T47" i="1"/>
  <c r="J48" i="1"/>
  <c r="K48" i="1"/>
  <c r="L48" i="1"/>
  <c r="M48" i="1"/>
  <c r="N48" i="1"/>
  <c r="O48" i="1"/>
  <c r="P48" i="1"/>
  <c r="Q48" i="1"/>
  <c r="R48" i="1"/>
  <c r="S48" i="1"/>
  <c r="T48" i="1"/>
  <c r="J49" i="1"/>
  <c r="K49" i="1"/>
  <c r="L49" i="1"/>
  <c r="M49" i="1"/>
  <c r="N49" i="1"/>
  <c r="O49" i="1"/>
  <c r="P49" i="1"/>
  <c r="Q49" i="1"/>
  <c r="R49" i="1"/>
  <c r="S49" i="1"/>
  <c r="T49" i="1"/>
  <c r="J50" i="1"/>
  <c r="K50" i="1"/>
  <c r="L50" i="1"/>
  <c r="M50" i="1"/>
  <c r="N50" i="1"/>
  <c r="O50" i="1"/>
  <c r="P50" i="1"/>
  <c r="Q50" i="1"/>
  <c r="R50" i="1"/>
  <c r="S50" i="1"/>
  <c r="T50" i="1"/>
  <c r="I50" i="1"/>
  <c r="I49" i="1"/>
  <c r="I48" i="1"/>
  <c r="I47" i="1"/>
  <c r="P8" i="4"/>
  <c r="P7" i="4"/>
  <c r="P6" i="4"/>
  <c r="O6" i="4" s="1"/>
  <c r="P5" i="4"/>
  <c r="U7" i="7"/>
  <c r="U15" i="7"/>
  <c r="U6" i="7"/>
  <c r="U12" i="7"/>
  <c r="U13" i="7"/>
  <c r="U11" i="7"/>
  <c r="U9" i="7"/>
  <c r="AB7" i="7"/>
  <c r="AA9" i="7"/>
  <c r="Y8" i="7"/>
  <c r="I8" i="5"/>
  <c r="AA7" i="7"/>
  <c r="AH9" i="7"/>
  <c r="Z8" i="7"/>
  <c r="AE7" i="7"/>
  <c r="AD9" i="7"/>
  <c r="X9" i="7"/>
  <c r="AF10" i="7"/>
  <c r="AG8" i="7"/>
  <c r="Y9" i="7"/>
  <c r="Z10" i="7"/>
  <c r="N8" i="5"/>
  <c r="O8" i="5"/>
  <c r="K8" i="5"/>
  <c r="AC7" i="7"/>
  <c r="J8" i="5"/>
  <c r="F8" i="5"/>
  <c r="AB8" i="7"/>
  <c r="AA8" i="7"/>
  <c r="AD10" i="7"/>
  <c r="Y10" i="7"/>
  <c r="AC8" i="7"/>
  <c r="AG7" i="7"/>
  <c r="AF8" i="7"/>
  <c r="AD8" i="7"/>
  <c r="AE10" i="7"/>
  <c r="AH8" i="7"/>
  <c r="U8" i="7"/>
  <c r="AG10" i="7"/>
  <c r="E8" i="5"/>
  <c r="X8" i="7"/>
  <c r="AI10" i="7"/>
  <c r="AI7" i="7"/>
  <c r="AH10" i="7"/>
  <c r="H8" i="5"/>
  <c r="AA10" i="7"/>
  <c r="Z9" i="7"/>
  <c r="AD7" i="7"/>
  <c r="M8" i="5"/>
  <c r="AC9" i="7"/>
  <c r="Z7" i="7"/>
  <c r="AE8" i="7"/>
  <c r="AB10" i="7"/>
  <c r="AF7" i="7"/>
  <c r="AI8" i="7"/>
  <c r="L8" i="5"/>
  <c r="AI9" i="7"/>
  <c r="AH7" i="7"/>
  <c r="AE9" i="7"/>
  <c r="AG9" i="7"/>
  <c r="G8" i="5"/>
  <c r="Y7" i="7"/>
  <c r="D8" i="5"/>
  <c r="AB9" i="7"/>
  <c r="U10" i="7"/>
  <c r="AF9" i="7"/>
  <c r="AC10" i="7"/>
  <c r="X10" i="7"/>
  <c r="D23" i="7" l="1"/>
  <c r="D24" i="7"/>
  <c r="D21" i="7"/>
  <c r="D22" i="7"/>
  <c r="AG11" i="7"/>
  <c r="AD11" i="7"/>
  <c r="AH11" i="7"/>
  <c r="AI11" i="7"/>
  <c r="Y11" i="7"/>
  <c r="AB11" i="7"/>
  <c r="AF11" i="7"/>
  <c r="AE11" i="7"/>
  <c r="X11" i="7"/>
  <c r="X12" i="7" s="1"/>
  <c r="AC11" i="7"/>
  <c r="Z11" i="7"/>
  <c r="AA11" i="7"/>
  <c r="AI12" i="7" l="1"/>
  <c r="Z12" i="7"/>
  <c r="D25" i="7"/>
  <c r="AE12" i="7"/>
  <c r="AH12" i="7"/>
  <c r="AB12" i="7"/>
  <c r="AF12" i="7"/>
  <c r="AC12" i="7"/>
  <c r="AA12" i="7"/>
  <c r="AG12" i="7"/>
  <c r="Y12" i="7"/>
  <c r="AD12" i="7"/>
  <c r="C8" i="5"/>
  <c r="C7" i="5"/>
  <c r="C6" i="5"/>
  <c r="C5" i="5"/>
  <c r="C8" i="4"/>
  <c r="C7" i="4"/>
  <c r="C6" i="4"/>
  <c r="C5" i="4"/>
  <c r="E8" i="4"/>
  <c r="F8" i="4"/>
  <c r="G8" i="4"/>
  <c r="H8" i="4"/>
  <c r="I8" i="4"/>
  <c r="J8" i="4"/>
  <c r="K8" i="4"/>
  <c r="L8" i="4"/>
  <c r="M8" i="4"/>
  <c r="N8" i="4"/>
  <c r="D8" i="4"/>
  <c r="E7" i="4"/>
  <c r="F7" i="4"/>
  <c r="G7" i="4"/>
  <c r="H7" i="4"/>
  <c r="I7" i="4"/>
  <c r="J7" i="4"/>
  <c r="K7" i="4"/>
  <c r="L7" i="4"/>
  <c r="M7" i="4"/>
  <c r="N7" i="4"/>
  <c r="D7" i="4"/>
  <c r="J9" i="4"/>
  <c r="F5" i="4"/>
  <c r="F9" i="4" s="1"/>
  <c r="H5" i="4"/>
  <c r="I5" i="4"/>
  <c r="K5" i="4"/>
  <c r="L5" i="4"/>
  <c r="N5" i="4"/>
  <c r="N9" i="4" s="1"/>
  <c r="E5" i="4"/>
  <c r="O8" i="4" l="1"/>
  <c r="O7" i="4"/>
  <c r="O5" i="4"/>
  <c r="H9" i="4"/>
  <c r="G9" i="4"/>
  <c r="K9" i="4"/>
  <c r="L9" i="4"/>
  <c r="I9" i="4"/>
  <c r="E9" i="4"/>
  <c r="M9" i="4"/>
  <c r="D9" i="4"/>
  <c r="D10" i="1"/>
  <c r="D11" i="1"/>
  <c r="D12" i="1"/>
  <c r="D13" i="1"/>
  <c r="D14" i="1"/>
  <c r="D15" i="1"/>
  <c r="D16" i="1"/>
  <c r="D17" i="1"/>
  <c r="D18" i="1"/>
  <c r="D9" i="1"/>
  <c r="I8" i="1"/>
  <c r="B4" i="1"/>
  <c r="O9" i="4" l="1"/>
  <c r="F11" i="4"/>
  <c r="J11" i="4"/>
  <c r="N11" i="4"/>
  <c r="E11" i="4"/>
  <c r="G11" i="4"/>
  <c r="K11" i="4"/>
  <c r="D11" i="4"/>
  <c r="H11" i="4"/>
  <c r="L11" i="4"/>
  <c r="I11" i="4"/>
  <c r="M11" i="4"/>
  <c r="O11" i="4"/>
  <c r="P9" i="4"/>
  <c r="O9" i="3"/>
  <c r="O8" i="3"/>
  <c r="O7" i="3"/>
  <c r="O6" i="3"/>
  <c r="N9" i="3"/>
  <c r="N8" i="3"/>
  <c r="N7" i="3"/>
  <c r="N6" i="3"/>
  <c r="G12" i="3"/>
  <c r="G11" i="3"/>
  <c r="G10" i="3"/>
  <c r="E8" i="3" l="1"/>
  <c r="H10" i="3" s="1"/>
  <c r="E6" i="3"/>
  <c r="E5" i="3"/>
  <c r="N1" i="2"/>
  <c r="M1" i="2"/>
  <c r="L1" i="2"/>
  <c r="K1" i="2"/>
  <c r="J1" i="2"/>
  <c r="I1" i="2"/>
  <c r="H1" i="2"/>
  <c r="G1" i="2"/>
  <c r="F1" i="2"/>
  <c r="S6" i="2"/>
  <c r="T6" i="2"/>
  <c r="U6" i="2"/>
  <c r="V6" i="2"/>
  <c r="W6" i="2"/>
  <c r="X6" i="2"/>
  <c r="Y6" i="2"/>
  <c r="Z6" i="2"/>
  <c r="S7" i="2"/>
  <c r="T7" i="2"/>
  <c r="U7" i="2"/>
  <c r="V7" i="2"/>
  <c r="W7" i="2"/>
  <c r="X7" i="2"/>
  <c r="Y7" i="2"/>
  <c r="Z7" i="2"/>
  <c r="S8" i="2"/>
  <c r="T8" i="2"/>
  <c r="U8" i="2"/>
  <c r="V8" i="2"/>
  <c r="W8" i="2"/>
  <c r="X8" i="2"/>
  <c r="Y8" i="2"/>
  <c r="Z8" i="2"/>
  <c r="S9" i="2"/>
  <c r="T9" i="2"/>
  <c r="U9" i="2"/>
  <c r="V9" i="2"/>
  <c r="W9" i="2"/>
  <c r="X9" i="2"/>
  <c r="Y9" i="2"/>
  <c r="Z9" i="2"/>
  <c r="S10" i="2"/>
  <c r="T10" i="2"/>
  <c r="U10" i="2"/>
  <c r="V10" i="2"/>
  <c r="W10" i="2"/>
  <c r="X10" i="2"/>
  <c r="Y10" i="2"/>
  <c r="Z10" i="2"/>
  <c r="S11" i="2"/>
  <c r="T11" i="2"/>
  <c r="U11" i="2"/>
  <c r="V11" i="2"/>
  <c r="W11" i="2"/>
  <c r="X11" i="2"/>
  <c r="Y11" i="2"/>
  <c r="Z11" i="2"/>
  <c r="S12" i="2"/>
  <c r="T12" i="2"/>
  <c r="U12" i="2"/>
  <c r="V12" i="2"/>
  <c r="W12" i="2"/>
  <c r="X12" i="2"/>
  <c r="Y12" i="2"/>
  <c r="Z12" i="2"/>
  <c r="S13" i="2"/>
  <c r="T13" i="2"/>
  <c r="U13" i="2"/>
  <c r="V13" i="2"/>
  <c r="W13" i="2"/>
  <c r="X13" i="2"/>
  <c r="Y13" i="2"/>
  <c r="Z13" i="2"/>
  <c r="S14" i="2"/>
  <c r="T14" i="2"/>
  <c r="U14" i="2"/>
  <c r="V14" i="2"/>
  <c r="W14" i="2"/>
  <c r="X14" i="2"/>
  <c r="Y14" i="2"/>
  <c r="Z14" i="2"/>
  <c r="S15" i="2"/>
  <c r="T15" i="2"/>
  <c r="U15" i="2"/>
  <c r="V15" i="2"/>
  <c r="W15" i="2"/>
  <c r="X15" i="2"/>
  <c r="Y15" i="2"/>
  <c r="Z15" i="2"/>
  <c r="S16" i="2"/>
  <c r="T16" i="2"/>
  <c r="U16" i="2"/>
  <c r="V16" i="2"/>
  <c r="W16" i="2"/>
  <c r="X16" i="2"/>
  <c r="Y16" i="2"/>
  <c r="Z16" i="2"/>
  <c r="S17" i="2"/>
  <c r="T17" i="2"/>
  <c r="U17" i="2"/>
  <c r="V17" i="2"/>
  <c r="W17" i="2"/>
  <c r="X17" i="2"/>
  <c r="Y17" i="2"/>
  <c r="Z17" i="2"/>
  <c r="S18" i="2"/>
  <c r="T18" i="2"/>
  <c r="U18" i="2"/>
  <c r="V18" i="2"/>
  <c r="W18" i="2"/>
  <c r="X18" i="2"/>
  <c r="Y18" i="2"/>
  <c r="Z18" i="2"/>
  <c r="S19" i="2"/>
  <c r="T19" i="2"/>
  <c r="U19" i="2"/>
  <c r="V19" i="2"/>
  <c r="W19" i="2"/>
  <c r="X19" i="2"/>
  <c r="Y19" i="2"/>
  <c r="Z19" i="2"/>
  <c r="S20" i="2"/>
  <c r="T20" i="2"/>
  <c r="U20" i="2"/>
  <c r="V20" i="2"/>
  <c r="W20" i="2"/>
  <c r="X20" i="2"/>
  <c r="Y20" i="2"/>
  <c r="Z20" i="2"/>
  <c r="S21" i="2"/>
  <c r="T21" i="2"/>
  <c r="U21" i="2"/>
  <c r="V21" i="2"/>
  <c r="W21" i="2"/>
  <c r="X21" i="2"/>
  <c r="Y21" i="2"/>
  <c r="Z21" i="2"/>
  <c r="S22" i="2"/>
  <c r="T22" i="2"/>
  <c r="U22" i="2"/>
  <c r="V22" i="2"/>
  <c r="W22" i="2"/>
  <c r="X22" i="2"/>
  <c r="Y22" i="2"/>
  <c r="Z22" i="2"/>
  <c r="S23" i="2"/>
  <c r="T23" i="2"/>
  <c r="U23" i="2"/>
  <c r="V23" i="2"/>
  <c r="W23" i="2"/>
  <c r="X23" i="2"/>
  <c r="Y23" i="2"/>
  <c r="Z23" i="2"/>
  <c r="S24" i="2"/>
  <c r="T24" i="2"/>
  <c r="U24" i="2"/>
  <c r="V24" i="2"/>
  <c r="W24" i="2"/>
  <c r="X24" i="2"/>
  <c r="Y24" i="2"/>
  <c r="Z24" i="2"/>
  <c r="S25" i="2"/>
  <c r="T25" i="2"/>
  <c r="U25" i="2"/>
  <c r="V25" i="2"/>
  <c r="W25" i="2"/>
  <c r="X25" i="2"/>
  <c r="Y25" i="2"/>
  <c r="Z25" i="2"/>
  <c r="S26" i="2"/>
  <c r="T26" i="2"/>
  <c r="U26" i="2"/>
  <c r="V26" i="2"/>
  <c r="W26" i="2"/>
  <c r="X26" i="2"/>
  <c r="Y26" i="2"/>
  <c r="Z26" i="2"/>
  <c r="S27" i="2"/>
  <c r="T27" i="2"/>
  <c r="U27" i="2"/>
  <c r="V27" i="2"/>
  <c r="W27" i="2"/>
  <c r="X27" i="2"/>
  <c r="Y27" i="2"/>
  <c r="Z27" i="2"/>
  <c r="S28" i="2"/>
  <c r="T28" i="2"/>
  <c r="U28" i="2"/>
  <c r="V28" i="2"/>
  <c r="W28" i="2"/>
  <c r="X28" i="2"/>
  <c r="Y28" i="2"/>
  <c r="Z28" i="2"/>
  <c r="S29" i="2"/>
  <c r="T29" i="2"/>
  <c r="U29" i="2"/>
  <c r="V29" i="2"/>
  <c r="W29" i="2"/>
  <c r="X29" i="2"/>
  <c r="Y29" i="2"/>
  <c r="Z29" i="2"/>
  <c r="S30" i="2"/>
  <c r="T30" i="2"/>
  <c r="U30" i="2"/>
  <c r="V30" i="2"/>
  <c r="W30" i="2"/>
  <c r="X30" i="2"/>
  <c r="Y30" i="2"/>
  <c r="Z30" i="2"/>
  <c r="S31" i="2"/>
  <c r="T31" i="2"/>
  <c r="U31" i="2"/>
  <c r="V31" i="2"/>
  <c r="W31" i="2"/>
  <c r="X31" i="2"/>
  <c r="Y31" i="2"/>
  <c r="Z31" i="2"/>
  <c r="S32" i="2"/>
  <c r="T32" i="2"/>
  <c r="U32" i="2"/>
  <c r="V32" i="2"/>
  <c r="W32" i="2"/>
  <c r="X32" i="2"/>
  <c r="Y32" i="2"/>
  <c r="Z32" i="2"/>
  <c r="S33" i="2"/>
  <c r="T33" i="2"/>
  <c r="U33" i="2"/>
  <c r="V33" i="2"/>
  <c r="W33" i="2"/>
  <c r="X33" i="2"/>
  <c r="Y33" i="2"/>
  <c r="Z33" i="2"/>
  <c r="S34" i="2"/>
  <c r="T34" i="2"/>
  <c r="U34" i="2"/>
  <c r="V34" i="2"/>
  <c r="W34" i="2"/>
  <c r="X34" i="2"/>
  <c r="Y34" i="2"/>
  <c r="Z34" i="2"/>
  <c r="S35" i="2"/>
  <c r="T35" i="2"/>
  <c r="U35" i="2"/>
  <c r="V35" i="2"/>
  <c r="W35" i="2"/>
  <c r="X35" i="2"/>
  <c r="Y35" i="2"/>
  <c r="Z35" i="2"/>
  <c r="S36" i="2"/>
  <c r="T36" i="2"/>
  <c r="U36" i="2"/>
  <c r="V36" i="2"/>
  <c r="W36" i="2"/>
  <c r="X36" i="2"/>
  <c r="Y36" i="2"/>
  <c r="Z36" i="2"/>
  <c r="S37" i="2"/>
  <c r="T37" i="2"/>
  <c r="U37" i="2"/>
  <c r="V37" i="2"/>
  <c r="W37" i="2"/>
  <c r="X37" i="2"/>
  <c r="Y37" i="2"/>
  <c r="Z37" i="2"/>
  <c r="S38" i="2"/>
  <c r="T38" i="2"/>
  <c r="U38" i="2"/>
  <c r="V38" i="2"/>
  <c r="W38" i="2"/>
  <c r="X38" i="2"/>
  <c r="Y38" i="2"/>
  <c r="Z38" i="2"/>
  <c r="S39" i="2"/>
  <c r="T39" i="2"/>
  <c r="U39" i="2"/>
  <c r="V39" i="2"/>
  <c r="W39" i="2"/>
  <c r="X39" i="2"/>
  <c r="Y39" i="2"/>
  <c r="Z39" i="2"/>
  <c r="S40" i="2"/>
  <c r="T40" i="2"/>
  <c r="U40" i="2"/>
  <c r="V40" i="2"/>
  <c r="W40" i="2"/>
  <c r="X40" i="2"/>
  <c r="Y40" i="2"/>
  <c r="Z40" i="2"/>
  <c r="S41" i="2"/>
  <c r="T41" i="2"/>
  <c r="U41" i="2"/>
  <c r="V41" i="2"/>
  <c r="W41" i="2"/>
  <c r="X41" i="2"/>
  <c r="Y41" i="2"/>
  <c r="Z41" i="2"/>
  <c r="S42" i="2"/>
  <c r="T42" i="2"/>
  <c r="U42" i="2"/>
  <c r="V42" i="2"/>
  <c r="W42" i="2"/>
  <c r="X42" i="2"/>
  <c r="Y42" i="2"/>
  <c r="Z42" i="2"/>
  <c r="S43" i="2"/>
  <c r="T43" i="2"/>
  <c r="U43" i="2"/>
  <c r="V43" i="2"/>
  <c r="W43" i="2"/>
  <c r="X43" i="2"/>
  <c r="Y43" i="2"/>
  <c r="Z43" i="2"/>
  <c r="S44" i="2"/>
  <c r="T44" i="2"/>
  <c r="U44" i="2"/>
  <c r="V44" i="2"/>
  <c r="W44" i="2"/>
  <c r="X44" i="2"/>
  <c r="Y44" i="2"/>
  <c r="Z44" i="2"/>
  <c r="S45" i="2"/>
  <c r="T45" i="2"/>
  <c r="U45" i="2"/>
  <c r="V45" i="2"/>
  <c r="W45" i="2"/>
  <c r="X45" i="2"/>
  <c r="Y45" i="2"/>
  <c r="Z45" i="2"/>
  <c r="S46" i="2"/>
  <c r="T46" i="2"/>
  <c r="U46" i="2"/>
  <c r="V46" i="2"/>
  <c r="W46" i="2"/>
  <c r="X46" i="2"/>
  <c r="Y46" i="2"/>
  <c r="Z46" i="2"/>
  <c r="S47" i="2"/>
  <c r="T47" i="2"/>
  <c r="U47" i="2"/>
  <c r="V47" i="2"/>
  <c r="W47" i="2"/>
  <c r="X47" i="2"/>
  <c r="Y47" i="2"/>
  <c r="Z47" i="2"/>
  <c r="S48" i="2"/>
  <c r="T48" i="2"/>
  <c r="U48" i="2"/>
  <c r="V48" i="2"/>
  <c r="W48" i="2"/>
  <c r="X48" i="2"/>
  <c r="Y48" i="2"/>
  <c r="Z48" i="2"/>
  <c r="S49" i="2"/>
  <c r="T49" i="2"/>
  <c r="U49" i="2"/>
  <c r="V49" i="2"/>
  <c r="W49" i="2"/>
  <c r="X49" i="2"/>
  <c r="Y49" i="2"/>
  <c r="Z49" i="2"/>
  <c r="S50" i="2"/>
  <c r="T50" i="2"/>
  <c r="U50" i="2"/>
  <c r="V50" i="2"/>
  <c r="W50" i="2"/>
  <c r="X50" i="2"/>
  <c r="Y50" i="2"/>
  <c r="Z50" i="2"/>
  <c r="S51" i="2"/>
  <c r="T51" i="2"/>
  <c r="U51" i="2"/>
  <c r="V51" i="2"/>
  <c r="W51" i="2"/>
  <c r="X51" i="2"/>
  <c r="Y51" i="2"/>
  <c r="Z51" i="2"/>
  <c r="S52" i="2"/>
  <c r="T52" i="2"/>
  <c r="U52" i="2"/>
  <c r="V52" i="2"/>
  <c r="W52" i="2"/>
  <c r="X52" i="2"/>
  <c r="Y52" i="2"/>
  <c r="Z52" i="2"/>
  <c r="S53" i="2"/>
  <c r="T53" i="2"/>
  <c r="U53" i="2"/>
  <c r="V53" i="2"/>
  <c r="W53" i="2"/>
  <c r="X53" i="2"/>
  <c r="Y53" i="2"/>
  <c r="Z53" i="2"/>
  <c r="S54" i="2"/>
  <c r="T54" i="2"/>
  <c r="U54" i="2"/>
  <c r="V54" i="2"/>
  <c r="W54" i="2"/>
  <c r="X54" i="2"/>
  <c r="Y54" i="2"/>
  <c r="Z54" i="2"/>
  <c r="S55" i="2"/>
  <c r="T55" i="2"/>
  <c r="U55" i="2"/>
  <c r="V55" i="2"/>
  <c r="W55" i="2"/>
  <c r="X55" i="2"/>
  <c r="Y55" i="2"/>
  <c r="Z55" i="2"/>
  <c r="S56" i="2"/>
  <c r="T56" i="2"/>
  <c r="U56" i="2"/>
  <c r="V56" i="2"/>
  <c r="W56" i="2"/>
  <c r="X56" i="2"/>
  <c r="Y56" i="2"/>
  <c r="Z56" i="2"/>
  <c r="S57" i="2"/>
  <c r="T57" i="2"/>
  <c r="U57" i="2"/>
  <c r="V57" i="2"/>
  <c r="W57" i="2"/>
  <c r="X57" i="2"/>
  <c r="Y57" i="2"/>
  <c r="Z57" i="2"/>
  <c r="S58" i="2"/>
  <c r="T58" i="2"/>
  <c r="U58" i="2"/>
  <c r="V58" i="2"/>
  <c r="W58" i="2"/>
  <c r="X58" i="2"/>
  <c r="Y58" i="2"/>
  <c r="Z58" i="2"/>
  <c r="S59" i="2"/>
  <c r="T59" i="2"/>
  <c r="U59" i="2"/>
  <c r="V59" i="2"/>
  <c r="W59" i="2"/>
  <c r="X59" i="2"/>
  <c r="Y59" i="2"/>
  <c r="Z59" i="2"/>
  <c r="S60" i="2"/>
  <c r="T60" i="2"/>
  <c r="U60" i="2"/>
  <c r="V60" i="2"/>
  <c r="W60" i="2"/>
  <c r="X60" i="2"/>
  <c r="Y60" i="2"/>
  <c r="Z60" i="2"/>
  <c r="S61" i="2"/>
  <c r="T61" i="2"/>
  <c r="U61" i="2"/>
  <c r="V61" i="2"/>
  <c r="W61" i="2"/>
  <c r="X61" i="2"/>
  <c r="Y61" i="2"/>
  <c r="Z61" i="2"/>
  <c r="S62" i="2"/>
  <c r="T62" i="2"/>
  <c r="U62" i="2"/>
  <c r="V62" i="2"/>
  <c r="W62" i="2"/>
  <c r="X62" i="2"/>
  <c r="Y62" i="2"/>
  <c r="Z62" i="2"/>
  <c r="S63" i="2"/>
  <c r="T63" i="2"/>
  <c r="U63" i="2"/>
  <c r="V63" i="2"/>
  <c r="W63" i="2"/>
  <c r="X63" i="2"/>
  <c r="Y63" i="2"/>
  <c r="Z63" i="2"/>
  <c r="S64" i="2"/>
  <c r="T64" i="2"/>
  <c r="U64" i="2"/>
  <c r="V64" i="2"/>
  <c r="W64" i="2"/>
  <c r="X64" i="2"/>
  <c r="Y64" i="2"/>
  <c r="Z64" i="2"/>
  <c r="S65" i="2"/>
  <c r="T65" i="2"/>
  <c r="U65" i="2"/>
  <c r="V65" i="2"/>
  <c r="W65" i="2"/>
  <c r="X65" i="2"/>
  <c r="Y65" i="2"/>
  <c r="Z65" i="2"/>
  <c r="S66" i="2"/>
  <c r="T66" i="2"/>
  <c r="U66" i="2"/>
  <c r="V66" i="2"/>
  <c r="W66" i="2"/>
  <c r="X66" i="2"/>
  <c r="Y66" i="2"/>
  <c r="Z66" i="2"/>
  <c r="S67" i="2"/>
  <c r="T67" i="2"/>
  <c r="U67" i="2"/>
  <c r="V67" i="2"/>
  <c r="W67" i="2"/>
  <c r="X67" i="2"/>
  <c r="Y67" i="2"/>
  <c r="Z67" i="2"/>
  <c r="S68" i="2"/>
  <c r="T68" i="2"/>
  <c r="U68" i="2"/>
  <c r="V68" i="2"/>
  <c r="W68" i="2"/>
  <c r="X68" i="2"/>
  <c r="Y68" i="2"/>
  <c r="Z68" i="2"/>
  <c r="S69" i="2"/>
  <c r="T69" i="2"/>
  <c r="U69" i="2"/>
  <c r="V69" i="2"/>
  <c r="W69" i="2"/>
  <c r="X69" i="2"/>
  <c r="Y69" i="2"/>
  <c r="Z69" i="2"/>
  <c r="S70" i="2"/>
  <c r="T70" i="2"/>
  <c r="U70" i="2"/>
  <c r="V70" i="2"/>
  <c r="W70" i="2"/>
  <c r="X70" i="2"/>
  <c r="Y70" i="2"/>
  <c r="Z70" i="2"/>
  <c r="S71" i="2"/>
  <c r="T71" i="2"/>
  <c r="U71" i="2"/>
  <c r="V71" i="2"/>
  <c r="W71" i="2"/>
  <c r="X71" i="2"/>
  <c r="Y71" i="2"/>
  <c r="Z71" i="2"/>
  <c r="S72" i="2"/>
  <c r="T72" i="2"/>
  <c r="U72" i="2"/>
  <c r="V72" i="2"/>
  <c r="W72" i="2"/>
  <c r="X72" i="2"/>
  <c r="Y72" i="2"/>
  <c r="Z72" i="2"/>
  <c r="S73" i="2"/>
  <c r="T73" i="2"/>
  <c r="U73" i="2"/>
  <c r="V73" i="2"/>
  <c r="W73" i="2"/>
  <c r="X73" i="2"/>
  <c r="Y73" i="2"/>
  <c r="Z73" i="2"/>
  <c r="S74" i="2"/>
  <c r="T74" i="2"/>
  <c r="U74" i="2"/>
  <c r="V74" i="2"/>
  <c r="W74" i="2"/>
  <c r="X74" i="2"/>
  <c r="Y74" i="2"/>
  <c r="Z74" i="2"/>
  <c r="S75" i="2"/>
  <c r="T75" i="2"/>
  <c r="U75" i="2"/>
  <c r="V75" i="2"/>
  <c r="W75" i="2"/>
  <c r="X75" i="2"/>
  <c r="Y75" i="2"/>
  <c r="Z75" i="2"/>
  <c r="S76" i="2"/>
  <c r="T76" i="2"/>
  <c r="U76" i="2"/>
  <c r="V76" i="2"/>
  <c r="W76" i="2"/>
  <c r="X76" i="2"/>
  <c r="Y76" i="2"/>
  <c r="Z76" i="2"/>
  <c r="S77" i="2"/>
  <c r="T77" i="2"/>
  <c r="U77" i="2"/>
  <c r="V77" i="2"/>
  <c r="W77" i="2"/>
  <c r="X77" i="2"/>
  <c r="Y77" i="2"/>
  <c r="Z77" i="2"/>
  <c r="S78" i="2"/>
  <c r="T78" i="2"/>
  <c r="U78" i="2"/>
  <c r="V78" i="2"/>
  <c r="W78" i="2"/>
  <c r="X78" i="2"/>
  <c r="Y78" i="2"/>
  <c r="Z78" i="2"/>
  <c r="S79" i="2"/>
  <c r="T79" i="2"/>
  <c r="U79" i="2"/>
  <c r="V79" i="2"/>
  <c r="W79" i="2"/>
  <c r="X79" i="2"/>
  <c r="Y79" i="2"/>
  <c r="Z79" i="2"/>
  <c r="S80" i="2"/>
  <c r="T80" i="2"/>
  <c r="U80" i="2"/>
  <c r="V80" i="2"/>
  <c r="W80" i="2"/>
  <c r="X80" i="2"/>
  <c r="Y80" i="2"/>
  <c r="Z80" i="2"/>
  <c r="S81" i="2"/>
  <c r="T81" i="2"/>
  <c r="U81" i="2"/>
  <c r="V81" i="2"/>
  <c r="W81" i="2"/>
  <c r="X81" i="2"/>
  <c r="Y81" i="2"/>
  <c r="Z81" i="2"/>
  <c r="S82" i="2"/>
  <c r="T82" i="2"/>
  <c r="U82" i="2"/>
  <c r="V82" i="2"/>
  <c r="W82" i="2"/>
  <c r="X82" i="2"/>
  <c r="Y82" i="2"/>
  <c r="Z82" i="2"/>
  <c r="S83" i="2"/>
  <c r="T83" i="2"/>
  <c r="U83" i="2"/>
  <c r="V83" i="2"/>
  <c r="W83" i="2"/>
  <c r="X83" i="2"/>
  <c r="Y83" i="2"/>
  <c r="Z83" i="2"/>
  <c r="S84" i="2"/>
  <c r="T84" i="2"/>
  <c r="U84" i="2"/>
  <c r="V84" i="2"/>
  <c r="W84" i="2"/>
  <c r="X84" i="2"/>
  <c r="Y84" i="2"/>
  <c r="Z84" i="2"/>
  <c r="S85" i="2"/>
  <c r="T85" i="2"/>
  <c r="U85" i="2"/>
  <c r="V85" i="2"/>
  <c r="W85" i="2"/>
  <c r="X85" i="2"/>
  <c r="Y85" i="2"/>
  <c r="Z85" i="2"/>
  <c r="S86" i="2"/>
  <c r="T86" i="2"/>
  <c r="U86" i="2"/>
  <c r="V86" i="2"/>
  <c r="W86" i="2"/>
  <c r="X86" i="2"/>
  <c r="Y86" i="2"/>
  <c r="Z86" i="2"/>
  <c r="S87" i="2"/>
  <c r="T87" i="2"/>
  <c r="U87" i="2"/>
  <c r="V87" i="2"/>
  <c r="W87" i="2"/>
  <c r="X87" i="2"/>
  <c r="Y87" i="2"/>
  <c r="Z87" i="2"/>
  <c r="S88" i="2"/>
  <c r="T88" i="2"/>
  <c r="U88" i="2"/>
  <c r="V88" i="2"/>
  <c r="W88" i="2"/>
  <c r="X88" i="2"/>
  <c r="Y88" i="2"/>
  <c r="Z88" i="2"/>
  <c r="S89" i="2"/>
  <c r="T89" i="2"/>
  <c r="U89" i="2"/>
  <c r="V89" i="2"/>
  <c r="W89" i="2"/>
  <c r="X89" i="2"/>
  <c r="Y89" i="2"/>
  <c r="Z89" i="2"/>
  <c r="S90" i="2"/>
  <c r="T90" i="2"/>
  <c r="U90" i="2"/>
  <c r="V90" i="2"/>
  <c r="W90" i="2"/>
  <c r="X90" i="2"/>
  <c r="Y90" i="2"/>
  <c r="Z90" i="2"/>
  <c r="S91" i="2"/>
  <c r="T91" i="2"/>
  <c r="U91" i="2"/>
  <c r="V91" i="2"/>
  <c r="W91" i="2"/>
  <c r="X91" i="2"/>
  <c r="Y91" i="2"/>
  <c r="Z91" i="2"/>
  <c r="S92" i="2"/>
  <c r="T92" i="2"/>
  <c r="U92" i="2"/>
  <c r="V92" i="2"/>
  <c r="W92" i="2"/>
  <c r="X92" i="2"/>
  <c r="Y92" i="2"/>
  <c r="Z92" i="2"/>
  <c r="S93" i="2"/>
  <c r="T93" i="2"/>
  <c r="U93" i="2"/>
  <c r="V93" i="2"/>
  <c r="W93" i="2"/>
  <c r="X93" i="2"/>
  <c r="Y93" i="2"/>
  <c r="Z93" i="2"/>
  <c r="S94" i="2"/>
  <c r="T94" i="2"/>
  <c r="U94" i="2"/>
  <c r="V94" i="2"/>
  <c r="W94" i="2"/>
  <c r="X94" i="2"/>
  <c r="Y94" i="2"/>
  <c r="Z94" i="2"/>
  <c r="S95" i="2"/>
  <c r="T95" i="2"/>
  <c r="U95" i="2"/>
  <c r="V95" i="2"/>
  <c r="W95" i="2"/>
  <c r="X95" i="2"/>
  <c r="Y95" i="2"/>
  <c r="Z95" i="2"/>
  <c r="S96" i="2"/>
  <c r="T96" i="2"/>
  <c r="U96" i="2"/>
  <c r="V96" i="2"/>
  <c r="W96" i="2"/>
  <c r="X96" i="2"/>
  <c r="Y96" i="2"/>
  <c r="Z96" i="2"/>
  <c r="S97" i="2"/>
  <c r="T97" i="2"/>
  <c r="U97" i="2"/>
  <c r="V97" i="2"/>
  <c r="W97" i="2"/>
  <c r="X97" i="2"/>
  <c r="Y97" i="2"/>
  <c r="Z97" i="2"/>
  <c r="S98" i="2"/>
  <c r="T98" i="2"/>
  <c r="U98" i="2"/>
  <c r="V98" i="2"/>
  <c r="W98" i="2"/>
  <c r="X98" i="2"/>
  <c r="Y98" i="2"/>
  <c r="Z98" i="2"/>
  <c r="S99" i="2"/>
  <c r="T99" i="2"/>
  <c r="U99" i="2"/>
  <c r="V99" i="2"/>
  <c r="W99" i="2"/>
  <c r="X99" i="2"/>
  <c r="Y99" i="2"/>
  <c r="Z99" i="2"/>
  <c r="S100" i="2"/>
  <c r="T100" i="2"/>
  <c r="U100" i="2"/>
  <c r="V100" i="2"/>
  <c r="W100" i="2"/>
  <c r="X100" i="2"/>
  <c r="Y100" i="2"/>
  <c r="Z100" i="2"/>
  <c r="S101" i="2"/>
  <c r="T101" i="2"/>
  <c r="U101" i="2"/>
  <c r="V101" i="2"/>
  <c r="W101" i="2"/>
  <c r="X101" i="2"/>
  <c r="Y101" i="2"/>
  <c r="Z101" i="2"/>
  <c r="S102" i="2"/>
  <c r="T102" i="2"/>
  <c r="U102" i="2"/>
  <c r="V102" i="2"/>
  <c r="W102" i="2"/>
  <c r="X102" i="2"/>
  <c r="Y102" i="2"/>
  <c r="Z102" i="2"/>
  <c r="S103" i="2"/>
  <c r="T103" i="2"/>
  <c r="U103" i="2"/>
  <c r="V103" i="2"/>
  <c r="W103" i="2"/>
  <c r="X103" i="2"/>
  <c r="Y103" i="2"/>
  <c r="Z103" i="2"/>
  <c r="S104" i="2"/>
  <c r="T104" i="2"/>
  <c r="U104" i="2"/>
  <c r="V104" i="2"/>
  <c r="W104" i="2"/>
  <c r="X104" i="2"/>
  <c r="Y104" i="2"/>
  <c r="Z104" i="2"/>
  <c r="S105" i="2"/>
  <c r="T105" i="2"/>
  <c r="U105" i="2"/>
  <c r="V105" i="2"/>
  <c r="W105" i="2"/>
  <c r="X105" i="2"/>
  <c r="Y105" i="2"/>
  <c r="Z105" i="2"/>
  <c r="S106" i="2"/>
  <c r="T106" i="2"/>
  <c r="U106" i="2"/>
  <c r="V106" i="2"/>
  <c r="W106" i="2"/>
  <c r="X106" i="2"/>
  <c r="Y106" i="2"/>
  <c r="Z106" i="2"/>
  <c r="S107" i="2"/>
  <c r="T107" i="2"/>
  <c r="U107" i="2"/>
  <c r="V107" i="2"/>
  <c r="W107" i="2"/>
  <c r="X107" i="2"/>
  <c r="Y107" i="2"/>
  <c r="Z107" i="2"/>
  <c r="S108" i="2"/>
  <c r="T108" i="2"/>
  <c r="U108" i="2"/>
  <c r="V108" i="2"/>
  <c r="W108" i="2"/>
  <c r="X108" i="2"/>
  <c r="Y108" i="2"/>
  <c r="Z108" i="2"/>
  <c r="S109" i="2"/>
  <c r="T109" i="2"/>
  <c r="U109" i="2"/>
  <c r="V109" i="2"/>
  <c r="W109" i="2"/>
  <c r="X109" i="2"/>
  <c r="Y109" i="2"/>
  <c r="Z109" i="2"/>
  <c r="S110" i="2"/>
  <c r="T110" i="2"/>
  <c r="U110" i="2"/>
  <c r="V110" i="2"/>
  <c r="W110" i="2"/>
  <c r="X110" i="2"/>
  <c r="Y110" i="2"/>
  <c r="Z110" i="2"/>
  <c r="S111" i="2"/>
  <c r="T111" i="2"/>
  <c r="U111" i="2"/>
  <c r="V111" i="2"/>
  <c r="W111" i="2"/>
  <c r="X111" i="2"/>
  <c r="Y111" i="2"/>
  <c r="Z111" i="2"/>
  <c r="S112" i="2"/>
  <c r="T112" i="2"/>
  <c r="U112" i="2"/>
  <c r="V112" i="2"/>
  <c r="W112" i="2"/>
  <c r="X112" i="2"/>
  <c r="Y112" i="2"/>
  <c r="Z112" i="2"/>
  <c r="S113" i="2"/>
  <c r="T113" i="2"/>
  <c r="U113" i="2"/>
  <c r="V113" i="2"/>
  <c r="W113" i="2"/>
  <c r="X113" i="2"/>
  <c r="Y113" i="2"/>
  <c r="Z113" i="2"/>
  <c r="S114" i="2"/>
  <c r="T114" i="2"/>
  <c r="U114" i="2"/>
  <c r="V114" i="2"/>
  <c r="W114" i="2"/>
  <c r="X114" i="2"/>
  <c r="Y114" i="2"/>
  <c r="Z114" i="2"/>
  <c r="S115" i="2"/>
  <c r="T115" i="2"/>
  <c r="U115" i="2"/>
  <c r="V115" i="2"/>
  <c r="W115" i="2"/>
  <c r="X115" i="2"/>
  <c r="Y115" i="2"/>
  <c r="Z115" i="2"/>
  <c r="S116" i="2"/>
  <c r="T116" i="2"/>
  <c r="U116" i="2"/>
  <c r="V116" i="2"/>
  <c r="W116" i="2"/>
  <c r="X116" i="2"/>
  <c r="Y116" i="2"/>
  <c r="Z116" i="2"/>
  <c r="S117" i="2"/>
  <c r="T117" i="2"/>
  <c r="U117" i="2"/>
  <c r="V117" i="2"/>
  <c r="W117" i="2"/>
  <c r="X117" i="2"/>
  <c r="Y117" i="2"/>
  <c r="Z117" i="2"/>
  <c r="S118" i="2"/>
  <c r="T118" i="2"/>
  <c r="U118" i="2"/>
  <c r="V118" i="2"/>
  <c r="W118" i="2"/>
  <c r="X118" i="2"/>
  <c r="Y118" i="2"/>
  <c r="Z118" i="2"/>
  <c r="S119" i="2"/>
  <c r="T119" i="2"/>
  <c r="U119" i="2"/>
  <c r="V119" i="2"/>
  <c r="W119" i="2"/>
  <c r="X119" i="2"/>
  <c r="Y119" i="2"/>
  <c r="Z119" i="2"/>
  <c r="S120" i="2"/>
  <c r="T120" i="2"/>
  <c r="U120" i="2"/>
  <c r="V120" i="2"/>
  <c r="W120" i="2"/>
  <c r="X120" i="2"/>
  <c r="Y120" i="2"/>
  <c r="Z120" i="2"/>
  <c r="S121" i="2"/>
  <c r="T121" i="2"/>
  <c r="U121" i="2"/>
  <c r="V121" i="2"/>
  <c r="W121" i="2"/>
  <c r="X121" i="2"/>
  <c r="Y121" i="2"/>
  <c r="Z121" i="2"/>
  <c r="S122" i="2"/>
  <c r="T122" i="2"/>
  <c r="U122" i="2"/>
  <c r="V122" i="2"/>
  <c r="W122" i="2"/>
  <c r="X122" i="2"/>
  <c r="Y122" i="2"/>
  <c r="Z122" i="2"/>
  <c r="S123" i="2"/>
  <c r="T123" i="2"/>
  <c r="U123" i="2"/>
  <c r="V123" i="2"/>
  <c r="W123" i="2"/>
  <c r="X123" i="2"/>
  <c r="Y123" i="2"/>
  <c r="Z123" i="2"/>
  <c r="S124" i="2"/>
  <c r="T124" i="2"/>
  <c r="U124" i="2"/>
  <c r="V124" i="2"/>
  <c r="W124" i="2"/>
  <c r="X124" i="2"/>
  <c r="Y124" i="2"/>
  <c r="Z124" i="2"/>
  <c r="S125" i="2"/>
  <c r="T125" i="2"/>
  <c r="U125" i="2"/>
  <c r="V125" i="2"/>
  <c r="W125" i="2"/>
  <c r="X125" i="2"/>
  <c r="Y125" i="2"/>
  <c r="Z125" i="2"/>
  <c r="S126" i="2"/>
  <c r="T126" i="2"/>
  <c r="U126" i="2"/>
  <c r="V126" i="2"/>
  <c r="W126" i="2"/>
  <c r="X126" i="2"/>
  <c r="Y126" i="2"/>
  <c r="Z126" i="2"/>
  <c r="S127" i="2"/>
  <c r="T127" i="2"/>
  <c r="U127" i="2"/>
  <c r="V127" i="2"/>
  <c r="W127" i="2"/>
  <c r="X127" i="2"/>
  <c r="Y127" i="2"/>
  <c r="Z127" i="2"/>
  <c r="S128" i="2"/>
  <c r="T128" i="2"/>
  <c r="U128" i="2"/>
  <c r="V128" i="2"/>
  <c r="W128" i="2"/>
  <c r="X128" i="2"/>
  <c r="Y128" i="2"/>
  <c r="Z128" i="2"/>
  <c r="S129" i="2"/>
  <c r="T129" i="2"/>
  <c r="U129" i="2"/>
  <c r="V129" i="2"/>
  <c r="W129" i="2"/>
  <c r="X129" i="2"/>
  <c r="Y129" i="2"/>
  <c r="Z129" i="2"/>
  <c r="S130" i="2"/>
  <c r="T130" i="2"/>
  <c r="U130" i="2"/>
  <c r="V130" i="2"/>
  <c r="W130" i="2"/>
  <c r="X130" i="2"/>
  <c r="Y130" i="2"/>
  <c r="Z130" i="2"/>
  <c r="S131" i="2"/>
  <c r="T131" i="2"/>
  <c r="U131" i="2"/>
  <c r="V131" i="2"/>
  <c r="W131" i="2"/>
  <c r="X131" i="2"/>
  <c r="Y131" i="2"/>
  <c r="Z131" i="2"/>
  <c r="S132" i="2"/>
  <c r="T132" i="2"/>
  <c r="U132" i="2"/>
  <c r="V132" i="2"/>
  <c r="W132" i="2"/>
  <c r="X132" i="2"/>
  <c r="Y132" i="2"/>
  <c r="Z132" i="2"/>
  <c r="S133" i="2"/>
  <c r="T133" i="2"/>
  <c r="U133" i="2"/>
  <c r="V133" i="2"/>
  <c r="W133" i="2"/>
  <c r="X133" i="2"/>
  <c r="Y133" i="2"/>
  <c r="Z133" i="2"/>
  <c r="S134" i="2"/>
  <c r="T134" i="2"/>
  <c r="U134" i="2"/>
  <c r="V134" i="2"/>
  <c r="W134" i="2"/>
  <c r="X134" i="2"/>
  <c r="Y134" i="2"/>
  <c r="Z134" i="2"/>
  <c r="S135" i="2"/>
  <c r="T135" i="2"/>
  <c r="U135" i="2"/>
  <c r="V135" i="2"/>
  <c r="W135" i="2"/>
  <c r="X135" i="2"/>
  <c r="Y135" i="2"/>
  <c r="Z135" i="2"/>
  <c r="S136" i="2"/>
  <c r="T136" i="2"/>
  <c r="U136" i="2"/>
  <c r="V136" i="2"/>
  <c r="W136" i="2"/>
  <c r="X136" i="2"/>
  <c r="Y136" i="2"/>
  <c r="Z136" i="2"/>
  <c r="S137" i="2"/>
  <c r="T137" i="2"/>
  <c r="U137" i="2"/>
  <c r="V137" i="2"/>
  <c r="W137" i="2"/>
  <c r="X137" i="2"/>
  <c r="Y137" i="2"/>
  <c r="Z137" i="2"/>
  <c r="S138" i="2"/>
  <c r="T138" i="2"/>
  <c r="U138" i="2"/>
  <c r="V138" i="2"/>
  <c r="W138" i="2"/>
  <c r="X138" i="2"/>
  <c r="Y138" i="2"/>
  <c r="Z138" i="2"/>
  <c r="S139" i="2"/>
  <c r="T139" i="2"/>
  <c r="U139" i="2"/>
  <c r="V139" i="2"/>
  <c r="W139" i="2"/>
  <c r="X139" i="2"/>
  <c r="Y139" i="2"/>
  <c r="Z139" i="2"/>
  <c r="S140" i="2"/>
  <c r="T140" i="2"/>
  <c r="U140" i="2"/>
  <c r="V140" i="2"/>
  <c r="W140" i="2"/>
  <c r="X140" i="2"/>
  <c r="Y140" i="2"/>
  <c r="Z140" i="2"/>
  <c r="S141" i="2"/>
  <c r="T141" i="2"/>
  <c r="U141" i="2"/>
  <c r="V141" i="2"/>
  <c r="W141" i="2"/>
  <c r="X141" i="2"/>
  <c r="Y141" i="2"/>
  <c r="Z141" i="2"/>
  <c r="S142" i="2"/>
  <c r="T142" i="2"/>
  <c r="U142" i="2"/>
  <c r="V142" i="2"/>
  <c r="W142" i="2"/>
  <c r="X142" i="2"/>
  <c r="Y142" i="2"/>
  <c r="Z142" i="2"/>
  <c r="S143" i="2"/>
  <c r="T143" i="2"/>
  <c r="U143" i="2"/>
  <c r="V143" i="2"/>
  <c r="W143" i="2"/>
  <c r="X143" i="2"/>
  <c r="Y143" i="2"/>
  <c r="Z143" i="2"/>
  <c r="S144" i="2"/>
  <c r="T144" i="2"/>
  <c r="U144" i="2"/>
  <c r="V144" i="2"/>
  <c r="W144" i="2"/>
  <c r="X144" i="2"/>
  <c r="Y144" i="2"/>
  <c r="Z144" i="2"/>
  <c r="S145" i="2"/>
  <c r="T145" i="2"/>
  <c r="U145" i="2"/>
  <c r="V145" i="2"/>
  <c r="W145" i="2"/>
  <c r="X145" i="2"/>
  <c r="Y145" i="2"/>
  <c r="Z145" i="2"/>
  <c r="S146" i="2"/>
  <c r="T146" i="2"/>
  <c r="U146" i="2"/>
  <c r="V146" i="2"/>
  <c r="W146" i="2"/>
  <c r="X146" i="2"/>
  <c r="Y146" i="2"/>
  <c r="Z146" i="2"/>
  <c r="S147" i="2"/>
  <c r="T147" i="2"/>
  <c r="U147" i="2"/>
  <c r="V147" i="2"/>
  <c r="W147" i="2"/>
  <c r="X147" i="2"/>
  <c r="Y147" i="2"/>
  <c r="Z147" i="2"/>
  <c r="S148" i="2"/>
  <c r="T148" i="2"/>
  <c r="U148" i="2"/>
  <c r="V148" i="2"/>
  <c r="W148" i="2"/>
  <c r="X148" i="2"/>
  <c r="Y148" i="2"/>
  <c r="Z148" i="2"/>
  <c r="S149" i="2"/>
  <c r="T149" i="2"/>
  <c r="U149" i="2"/>
  <c r="V149" i="2"/>
  <c r="W149" i="2"/>
  <c r="X149" i="2"/>
  <c r="Y149" i="2"/>
  <c r="Z149" i="2"/>
  <c r="S150" i="2"/>
  <c r="T150" i="2"/>
  <c r="U150" i="2"/>
  <c r="V150" i="2"/>
  <c r="W150" i="2"/>
  <c r="X150" i="2"/>
  <c r="Y150" i="2"/>
  <c r="Z150" i="2"/>
  <c r="S151" i="2"/>
  <c r="T151" i="2"/>
  <c r="U151" i="2"/>
  <c r="V151" i="2"/>
  <c r="W151" i="2"/>
  <c r="X151" i="2"/>
  <c r="Y151" i="2"/>
  <c r="Z151" i="2"/>
  <c r="S152" i="2"/>
  <c r="T152" i="2"/>
  <c r="U152" i="2"/>
  <c r="V152" i="2"/>
  <c r="W152" i="2"/>
  <c r="X152" i="2"/>
  <c r="Y152" i="2"/>
  <c r="Z152" i="2"/>
  <c r="S153" i="2"/>
  <c r="T153" i="2"/>
  <c r="U153" i="2"/>
  <c r="V153" i="2"/>
  <c r="W153" i="2"/>
  <c r="X153" i="2"/>
  <c r="Y153" i="2"/>
  <c r="Z153" i="2"/>
  <c r="S154" i="2"/>
  <c r="T154" i="2"/>
  <c r="U154" i="2"/>
  <c r="V154" i="2"/>
  <c r="W154" i="2"/>
  <c r="X154" i="2"/>
  <c r="Y154" i="2"/>
  <c r="Z154" i="2"/>
  <c r="S155" i="2"/>
  <c r="T155" i="2"/>
  <c r="U155" i="2"/>
  <c r="V155" i="2"/>
  <c r="W155" i="2"/>
  <c r="X155" i="2"/>
  <c r="Y155" i="2"/>
  <c r="Z155" i="2"/>
  <c r="S156" i="2"/>
  <c r="T156" i="2"/>
  <c r="U156" i="2"/>
  <c r="V156" i="2"/>
  <c r="W156" i="2"/>
  <c r="X156" i="2"/>
  <c r="Y156" i="2"/>
  <c r="Z156" i="2"/>
  <c r="S157" i="2"/>
  <c r="T157" i="2"/>
  <c r="U157" i="2"/>
  <c r="V157" i="2"/>
  <c r="W157" i="2"/>
  <c r="X157" i="2"/>
  <c r="Y157" i="2"/>
  <c r="Z157" i="2"/>
  <c r="S158" i="2"/>
  <c r="T158" i="2"/>
  <c r="U158" i="2"/>
  <c r="V158" i="2"/>
  <c r="W158" i="2"/>
  <c r="X158" i="2"/>
  <c r="Y158" i="2"/>
  <c r="Z158" i="2"/>
  <c r="S159" i="2"/>
  <c r="T159" i="2"/>
  <c r="U159" i="2"/>
  <c r="V159" i="2"/>
  <c r="W159" i="2"/>
  <c r="X159" i="2"/>
  <c r="Y159" i="2"/>
  <c r="Z159" i="2"/>
  <c r="S160" i="2"/>
  <c r="T160" i="2"/>
  <c r="U160" i="2"/>
  <c r="V160" i="2"/>
  <c r="W160" i="2"/>
  <c r="X160" i="2"/>
  <c r="Y160" i="2"/>
  <c r="Z160" i="2"/>
  <c r="S161" i="2"/>
  <c r="T161" i="2"/>
  <c r="U161" i="2"/>
  <c r="V161" i="2"/>
  <c r="W161" i="2"/>
  <c r="X161" i="2"/>
  <c r="Y161" i="2"/>
  <c r="Z161" i="2"/>
  <c r="S162" i="2"/>
  <c r="T162" i="2"/>
  <c r="U162" i="2"/>
  <c r="V162" i="2"/>
  <c r="W162" i="2"/>
  <c r="X162" i="2"/>
  <c r="Y162" i="2"/>
  <c r="Z162" i="2"/>
  <c r="S163" i="2"/>
  <c r="T163" i="2"/>
  <c r="U163" i="2"/>
  <c r="V163" i="2"/>
  <c r="W163" i="2"/>
  <c r="X163" i="2"/>
  <c r="Y163" i="2"/>
  <c r="Z163" i="2"/>
  <c r="S164" i="2"/>
  <c r="T164" i="2"/>
  <c r="U164" i="2"/>
  <c r="V164" i="2"/>
  <c r="W164" i="2"/>
  <c r="X164" i="2"/>
  <c r="Y164" i="2"/>
  <c r="Z164" i="2"/>
  <c r="S165" i="2"/>
  <c r="T165" i="2"/>
  <c r="U165" i="2"/>
  <c r="V165" i="2"/>
  <c r="W165" i="2"/>
  <c r="X165" i="2"/>
  <c r="Y165" i="2"/>
  <c r="Z165" i="2"/>
  <c r="S166" i="2"/>
  <c r="T166" i="2"/>
  <c r="U166" i="2"/>
  <c r="V166" i="2"/>
  <c r="W166" i="2"/>
  <c r="X166" i="2"/>
  <c r="Y166" i="2"/>
  <c r="Z166" i="2"/>
  <c r="S167" i="2"/>
  <c r="T167" i="2"/>
  <c r="U167" i="2"/>
  <c r="V167" i="2"/>
  <c r="W167" i="2"/>
  <c r="X167" i="2"/>
  <c r="Y167" i="2"/>
  <c r="Z167" i="2"/>
  <c r="S168" i="2"/>
  <c r="T168" i="2"/>
  <c r="U168" i="2"/>
  <c r="V168" i="2"/>
  <c r="W168" i="2"/>
  <c r="X168" i="2"/>
  <c r="Y168" i="2"/>
  <c r="Z168" i="2"/>
  <c r="S169" i="2"/>
  <c r="T169" i="2"/>
  <c r="U169" i="2"/>
  <c r="V169" i="2"/>
  <c r="W169" i="2"/>
  <c r="X169" i="2"/>
  <c r="Y169" i="2"/>
  <c r="Z169" i="2"/>
  <c r="S170" i="2"/>
  <c r="T170" i="2"/>
  <c r="U170" i="2"/>
  <c r="V170" i="2"/>
  <c r="W170" i="2"/>
  <c r="X170" i="2"/>
  <c r="Y170" i="2"/>
  <c r="Z170" i="2"/>
  <c r="S171" i="2"/>
  <c r="T171" i="2"/>
  <c r="U171" i="2"/>
  <c r="V171" i="2"/>
  <c r="W171" i="2"/>
  <c r="X171" i="2"/>
  <c r="Y171" i="2"/>
  <c r="Z171" i="2"/>
  <c r="S172" i="2"/>
  <c r="T172" i="2"/>
  <c r="U172" i="2"/>
  <c r="V172" i="2"/>
  <c r="W172" i="2"/>
  <c r="X172" i="2"/>
  <c r="Y172" i="2"/>
  <c r="Z172" i="2"/>
  <c r="S173" i="2"/>
  <c r="T173" i="2"/>
  <c r="U173" i="2"/>
  <c r="V173" i="2"/>
  <c r="W173" i="2"/>
  <c r="X173" i="2"/>
  <c r="Y173" i="2"/>
  <c r="Z173" i="2"/>
  <c r="S174" i="2"/>
  <c r="T174" i="2"/>
  <c r="U174" i="2"/>
  <c r="V174" i="2"/>
  <c r="W174" i="2"/>
  <c r="X174" i="2"/>
  <c r="Y174" i="2"/>
  <c r="Z174" i="2"/>
  <c r="S175" i="2"/>
  <c r="T175" i="2"/>
  <c r="U175" i="2"/>
  <c r="V175" i="2"/>
  <c r="W175" i="2"/>
  <c r="X175" i="2"/>
  <c r="Y175" i="2"/>
  <c r="Z175" i="2"/>
  <c r="S176" i="2"/>
  <c r="T176" i="2"/>
  <c r="U176" i="2"/>
  <c r="V176" i="2"/>
  <c r="W176" i="2"/>
  <c r="X176" i="2"/>
  <c r="Y176" i="2"/>
  <c r="Z176" i="2"/>
  <c r="S177" i="2"/>
  <c r="T177" i="2"/>
  <c r="U177" i="2"/>
  <c r="V177" i="2"/>
  <c r="W177" i="2"/>
  <c r="X177" i="2"/>
  <c r="Y177" i="2"/>
  <c r="Z177" i="2"/>
  <c r="S178" i="2"/>
  <c r="T178" i="2"/>
  <c r="U178" i="2"/>
  <c r="V178" i="2"/>
  <c r="W178" i="2"/>
  <c r="X178" i="2"/>
  <c r="Y178" i="2"/>
  <c r="Z178" i="2"/>
  <c r="S179" i="2"/>
  <c r="T179" i="2"/>
  <c r="U179" i="2"/>
  <c r="V179" i="2"/>
  <c r="W179" i="2"/>
  <c r="X179" i="2"/>
  <c r="Y179" i="2"/>
  <c r="Z179" i="2"/>
  <c r="S180" i="2"/>
  <c r="T180" i="2"/>
  <c r="U180" i="2"/>
  <c r="V180" i="2"/>
  <c r="W180" i="2"/>
  <c r="X180" i="2"/>
  <c r="Y180" i="2"/>
  <c r="Z180" i="2"/>
  <c r="S181" i="2"/>
  <c r="T181" i="2"/>
  <c r="U181" i="2"/>
  <c r="V181" i="2"/>
  <c r="W181" i="2"/>
  <c r="X181" i="2"/>
  <c r="Y181" i="2"/>
  <c r="Z181" i="2"/>
  <c r="S182" i="2"/>
  <c r="T182" i="2"/>
  <c r="U182" i="2"/>
  <c r="V182" i="2"/>
  <c r="W182" i="2"/>
  <c r="X182" i="2"/>
  <c r="Y182" i="2"/>
  <c r="Z182" i="2"/>
  <c r="S183" i="2"/>
  <c r="T183" i="2"/>
  <c r="U183" i="2"/>
  <c r="V183" i="2"/>
  <c r="W183" i="2"/>
  <c r="X183" i="2"/>
  <c r="Y183" i="2"/>
  <c r="Z183" i="2"/>
  <c r="S184" i="2"/>
  <c r="T184" i="2"/>
  <c r="U184" i="2"/>
  <c r="V184" i="2"/>
  <c r="W184" i="2"/>
  <c r="X184" i="2"/>
  <c r="Y184" i="2"/>
  <c r="Z184" i="2"/>
  <c r="S185" i="2"/>
  <c r="T185" i="2"/>
  <c r="U185" i="2"/>
  <c r="V185" i="2"/>
  <c r="W185" i="2"/>
  <c r="X185" i="2"/>
  <c r="Y185" i="2"/>
  <c r="Z185" i="2"/>
  <c r="S186" i="2"/>
  <c r="T186" i="2"/>
  <c r="U186" i="2"/>
  <c r="V186" i="2"/>
  <c r="W186" i="2"/>
  <c r="X186" i="2"/>
  <c r="Y186" i="2"/>
  <c r="Z186" i="2"/>
  <c r="S187" i="2"/>
  <c r="T187" i="2"/>
  <c r="U187" i="2"/>
  <c r="V187" i="2"/>
  <c r="W187" i="2"/>
  <c r="X187" i="2"/>
  <c r="Y187" i="2"/>
  <c r="Z187" i="2"/>
  <c r="S188" i="2"/>
  <c r="T188" i="2"/>
  <c r="U188" i="2"/>
  <c r="V188" i="2"/>
  <c r="W188" i="2"/>
  <c r="X188" i="2"/>
  <c r="Y188" i="2"/>
  <c r="Z188" i="2"/>
  <c r="S189" i="2"/>
  <c r="T189" i="2"/>
  <c r="U189" i="2"/>
  <c r="V189" i="2"/>
  <c r="W189" i="2"/>
  <c r="X189" i="2"/>
  <c r="Y189" i="2"/>
  <c r="Z189" i="2"/>
  <c r="S190" i="2"/>
  <c r="T190" i="2"/>
  <c r="U190" i="2"/>
  <c r="V190" i="2"/>
  <c r="W190" i="2"/>
  <c r="X190" i="2"/>
  <c r="Y190" i="2"/>
  <c r="Z190" i="2"/>
  <c r="S191" i="2"/>
  <c r="T191" i="2"/>
  <c r="U191" i="2"/>
  <c r="V191" i="2"/>
  <c r="W191" i="2"/>
  <c r="X191" i="2"/>
  <c r="Y191" i="2"/>
  <c r="Z191" i="2"/>
  <c r="S192" i="2"/>
  <c r="T192" i="2"/>
  <c r="U192" i="2"/>
  <c r="V192" i="2"/>
  <c r="W192" i="2"/>
  <c r="X192" i="2"/>
  <c r="Y192" i="2"/>
  <c r="Z192" i="2"/>
  <c r="S193" i="2"/>
  <c r="T193" i="2"/>
  <c r="U193" i="2"/>
  <c r="V193" i="2"/>
  <c r="W193" i="2"/>
  <c r="X193" i="2"/>
  <c r="Y193" i="2"/>
  <c r="Z193" i="2"/>
  <c r="S194" i="2"/>
  <c r="T194" i="2"/>
  <c r="U194" i="2"/>
  <c r="V194" i="2"/>
  <c r="W194" i="2"/>
  <c r="X194" i="2"/>
  <c r="Y194" i="2"/>
  <c r="Z194" i="2"/>
  <c r="S195" i="2"/>
  <c r="T195" i="2"/>
  <c r="U195" i="2"/>
  <c r="V195" i="2"/>
  <c r="W195" i="2"/>
  <c r="X195" i="2"/>
  <c r="Y195" i="2"/>
  <c r="Z195" i="2"/>
  <c r="S196" i="2"/>
  <c r="T196" i="2"/>
  <c r="U196" i="2"/>
  <c r="V196" i="2"/>
  <c r="W196" i="2"/>
  <c r="X196" i="2"/>
  <c r="Y196" i="2"/>
  <c r="Z196" i="2"/>
  <c r="S197" i="2"/>
  <c r="T197" i="2"/>
  <c r="U197" i="2"/>
  <c r="V197" i="2"/>
  <c r="W197" i="2"/>
  <c r="X197" i="2"/>
  <c r="Y197" i="2"/>
  <c r="Z197" i="2"/>
  <c r="S198" i="2"/>
  <c r="T198" i="2"/>
  <c r="U198" i="2"/>
  <c r="V198" i="2"/>
  <c r="W198" i="2"/>
  <c r="X198" i="2"/>
  <c r="Y198" i="2"/>
  <c r="Z198" i="2"/>
  <c r="S199" i="2"/>
  <c r="T199" i="2"/>
  <c r="U199" i="2"/>
  <c r="V199" i="2"/>
  <c r="W199" i="2"/>
  <c r="X199" i="2"/>
  <c r="Y199" i="2"/>
  <c r="Z199" i="2"/>
  <c r="S200" i="2"/>
  <c r="T200" i="2"/>
  <c r="U200" i="2"/>
  <c r="V200" i="2"/>
  <c r="W200" i="2"/>
  <c r="X200" i="2"/>
  <c r="Y200" i="2"/>
  <c r="Z200" i="2"/>
  <c r="S201" i="2"/>
  <c r="T201" i="2"/>
  <c r="U201" i="2"/>
  <c r="V201" i="2"/>
  <c r="W201" i="2"/>
  <c r="X201" i="2"/>
  <c r="Y201" i="2"/>
  <c r="Z201" i="2"/>
  <c r="S202" i="2"/>
  <c r="T202" i="2"/>
  <c r="U202" i="2"/>
  <c r="V202" i="2"/>
  <c r="W202" i="2"/>
  <c r="X202" i="2"/>
  <c r="Y202" i="2"/>
  <c r="Z202" i="2"/>
  <c r="S203" i="2"/>
  <c r="T203" i="2"/>
  <c r="U203" i="2"/>
  <c r="V203" i="2"/>
  <c r="W203" i="2"/>
  <c r="X203" i="2"/>
  <c r="Y203" i="2"/>
  <c r="Z203" i="2"/>
  <c r="S204" i="2"/>
  <c r="T204" i="2"/>
  <c r="U204" i="2"/>
  <c r="V204" i="2"/>
  <c r="W204" i="2"/>
  <c r="X204" i="2"/>
  <c r="Y204" i="2"/>
  <c r="Z204" i="2"/>
  <c r="S205" i="2"/>
  <c r="T205" i="2"/>
  <c r="U205" i="2"/>
  <c r="V205" i="2"/>
  <c r="W205" i="2"/>
  <c r="X205" i="2"/>
  <c r="Y205" i="2"/>
  <c r="Z205" i="2"/>
  <c r="S206" i="2"/>
  <c r="T206" i="2"/>
  <c r="U206" i="2"/>
  <c r="V206" i="2"/>
  <c r="W206" i="2"/>
  <c r="X206" i="2"/>
  <c r="Y206" i="2"/>
  <c r="Z206" i="2"/>
  <c r="S207" i="2"/>
  <c r="T207" i="2"/>
  <c r="U207" i="2"/>
  <c r="V207" i="2"/>
  <c r="W207" i="2"/>
  <c r="X207" i="2"/>
  <c r="Y207" i="2"/>
  <c r="Z207" i="2"/>
  <c r="S208" i="2"/>
  <c r="T208" i="2"/>
  <c r="U208" i="2"/>
  <c r="V208" i="2"/>
  <c r="W208" i="2"/>
  <c r="X208" i="2"/>
  <c r="Y208" i="2"/>
  <c r="Z208" i="2"/>
  <c r="S209" i="2"/>
  <c r="T209" i="2"/>
  <c r="U209" i="2"/>
  <c r="V209" i="2"/>
  <c r="W209" i="2"/>
  <c r="X209" i="2"/>
  <c r="Y209" i="2"/>
  <c r="Z209" i="2"/>
  <c r="S210" i="2"/>
  <c r="T210" i="2"/>
  <c r="U210" i="2"/>
  <c r="V210" i="2"/>
  <c r="W210" i="2"/>
  <c r="X210" i="2"/>
  <c r="Y210" i="2"/>
  <c r="Z210" i="2"/>
  <c r="S211" i="2"/>
  <c r="T211" i="2"/>
  <c r="U211" i="2"/>
  <c r="V211" i="2"/>
  <c r="W211" i="2"/>
  <c r="X211" i="2"/>
  <c r="Y211" i="2"/>
  <c r="Z211" i="2"/>
  <c r="S212" i="2"/>
  <c r="T212" i="2"/>
  <c r="U212" i="2"/>
  <c r="V212" i="2"/>
  <c r="W212" i="2"/>
  <c r="X212" i="2"/>
  <c r="Y212" i="2"/>
  <c r="Z212" i="2"/>
  <c r="S213" i="2"/>
  <c r="T213" i="2"/>
  <c r="U213" i="2"/>
  <c r="V213" i="2"/>
  <c r="W213" i="2"/>
  <c r="X213" i="2"/>
  <c r="Y213" i="2"/>
  <c r="Z213" i="2"/>
  <c r="S214" i="2"/>
  <c r="T214" i="2"/>
  <c r="U214" i="2"/>
  <c r="V214" i="2"/>
  <c r="W214" i="2"/>
  <c r="X214" i="2"/>
  <c r="Y214" i="2"/>
  <c r="Z214" i="2"/>
  <c r="S215" i="2"/>
  <c r="T215" i="2"/>
  <c r="U215" i="2"/>
  <c r="V215" i="2"/>
  <c r="W215" i="2"/>
  <c r="X215" i="2"/>
  <c r="Y215" i="2"/>
  <c r="Z215" i="2"/>
  <c r="S216" i="2"/>
  <c r="T216" i="2"/>
  <c r="U216" i="2"/>
  <c r="V216" i="2"/>
  <c r="W216" i="2"/>
  <c r="X216" i="2"/>
  <c r="Y216" i="2"/>
  <c r="Z216" i="2"/>
  <c r="S217" i="2"/>
  <c r="T217" i="2"/>
  <c r="U217" i="2"/>
  <c r="V217" i="2"/>
  <c r="W217" i="2"/>
  <c r="X217" i="2"/>
  <c r="Y217" i="2"/>
  <c r="Z217" i="2"/>
  <c r="S218" i="2"/>
  <c r="T218" i="2"/>
  <c r="U218" i="2"/>
  <c r="V218" i="2"/>
  <c r="W218" i="2"/>
  <c r="X218" i="2"/>
  <c r="Y218" i="2"/>
  <c r="Z218" i="2"/>
  <c r="S219" i="2"/>
  <c r="T219" i="2"/>
  <c r="U219" i="2"/>
  <c r="V219" i="2"/>
  <c r="W219" i="2"/>
  <c r="X219" i="2"/>
  <c r="Y219" i="2"/>
  <c r="Z219" i="2"/>
  <c r="S220" i="2"/>
  <c r="T220" i="2"/>
  <c r="U220" i="2"/>
  <c r="V220" i="2"/>
  <c r="W220" i="2"/>
  <c r="X220" i="2"/>
  <c r="Y220" i="2"/>
  <c r="Z220" i="2"/>
  <c r="S221" i="2"/>
  <c r="T221" i="2"/>
  <c r="U221" i="2"/>
  <c r="V221" i="2"/>
  <c r="W221" i="2"/>
  <c r="X221" i="2"/>
  <c r="Y221" i="2"/>
  <c r="Z221" i="2"/>
  <c r="S222" i="2"/>
  <c r="T222" i="2"/>
  <c r="U222" i="2"/>
  <c r="V222" i="2"/>
  <c r="W222" i="2"/>
  <c r="X222" i="2"/>
  <c r="Y222" i="2"/>
  <c r="Z222" i="2"/>
  <c r="S223" i="2"/>
  <c r="T223" i="2"/>
  <c r="U223" i="2"/>
  <c r="V223" i="2"/>
  <c r="W223" i="2"/>
  <c r="X223" i="2"/>
  <c r="Y223" i="2"/>
  <c r="Z223" i="2"/>
  <c r="S224" i="2"/>
  <c r="T224" i="2"/>
  <c r="U224" i="2"/>
  <c r="V224" i="2"/>
  <c r="W224" i="2"/>
  <c r="X224" i="2"/>
  <c r="Y224" i="2"/>
  <c r="Z224" i="2"/>
  <c r="S225" i="2"/>
  <c r="T225" i="2"/>
  <c r="U225" i="2"/>
  <c r="V225" i="2"/>
  <c r="W225" i="2"/>
  <c r="X225" i="2"/>
  <c r="Y225" i="2"/>
  <c r="Z225" i="2"/>
  <c r="S226" i="2"/>
  <c r="T226" i="2"/>
  <c r="U226" i="2"/>
  <c r="V226" i="2"/>
  <c r="W226" i="2"/>
  <c r="X226" i="2"/>
  <c r="Y226" i="2"/>
  <c r="Z226" i="2"/>
  <c r="S227" i="2"/>
  <c r="T227" i="2"/>
  <c r="U227" i="2"/>
  <c r="V227" i="2"/>
  <c r="W227" i="2"/>
  <c r="X227" i="2"/>
  <c r="Y227" i="2"/>
  <c r="Z227" i="2"/>
  <c r="S228" i="2"/>
  <c r="T228" i="2"/>
  <c r="U228" i="2"/>
  <c r="V228" i="2"/>
  <c r="W228" i="2"/>
  <c r="X228" i="2"/>
  <c r="Y228" i="2"/>
  <c r="Z228" i="2"/>
  <c r="S229" i="2"/>
  <c r="T229" i="2"/>
  <c r="U229" i="2"/>
  <c r="V229" i="2"/>
  <c r="W229" i="2"/>
  <c r="X229" i="2"/>
  <c r="Y229" i="2"/>
  <c r="Z229" i="2"/>
  <c r="S230" i="2"/>
  <c r="T230" i="2"/>
  <c r="U230" i="2"/>
  <c r="V230" i="2"/>
  <c r="W230" i="2"/>
  <c r="X230" i="2"/>
  <c r="Y230" i="2"/>
  <c r="Z230" i="2"/>
  <c r="S231" i="2"/>
  <c r="T231" i="2"/>
  <c r="U231" i="2"/>
  <c r="V231" i="2"/>
  <c r="W231" i="2"/>
  <c r="X231" i="2"/>
  <c r="Y231" i="2"/>
  <c r="Z231" i="2"/>
  <c r="S232" i="2"/>
  <c r="T232" i="2"/>
  <c r="U232" i="2"/>
  <c r="V232" i="2"/>
  <c r="W232" i="2"/>
  <c r="X232" i="2"/>
  <c r="Y232" i="2"/>
  <c r="Z232" i="2"/>
  <c r="S233" i="2"/>
  <c r="T233" i="2"/>
  <c r="U233" i="2"/>
  <c r="V233" i="2"/>
  <c r="W233" i="2"/>
  <c r="X233" i="2"/>
  <c r="Y233" i="2"/>
  <c r="Z233" i="2"/>
  <c r="S234" i="2"/>
  <c r="T234" i="2"/>
  <c r="U234" i="2"/>
  <c r="V234" i="2"/>
  <c r="W234" i="2"/>
  <c r="X234" i="2"/>
  <c r="Y234" i="2"/>
  <c r="Z234" i="2"/>
  <c r="S235" i="2"/>
  <c r="T235" i="2"/>
  <c r="U235" i="2"/>
  <c r="V235" i="2"/>
  <c r="W235" i="2"/>
  <c r="X235" i="2"/>
  <c r="Y235" i="2"/>
  <c r="Z235" i="2"/>
  <c r="S236" i="2"/>
  <c r="T236" i="2"/>
  <c r="U236" i="2"/>
  <c r="V236" i="2"/>
  <c r="W236" i="2"/>
  <c r="X236" i="2"/>
  <c r="Y236" i="2"/>
  <c r="Z236" i="2"/>
  <c r="S237" i="2"/>
  <c r="T237" i="2"/>
  <c r="U237" i="2"/>
  <c r="V237" i="2"/>
  <c r="W237" i="2"/>
  <c r="X237" i="2"/>
  <c r="Y237" i="2"/>
  <c r="Z237" i="2"/>
  <c r="S238" i="2"/>
  <c r="T238" i="2"/>
  <c r="U238" i="2"/>
  <c r="V238" i="2"/>
  <c r="W238" i="2"/>
  <c r="X238" i="2"/>
  <c r="Y238" i="2"/>
  <c r="Z238" i="2"/>
  <c r="S239" i="2"/>
  <c r="T239" i="2"/>
  <c r="U239" i="2"/>
  <c r="V239" i="2"/>
  <c r="W239" i="2"/>
  <c r="X239" i="2"/>
  <c r="Y239" i="2"/>
  <c r="Z239" i="2"/>
  <c r="S240" i="2"/>
  <c r="T240" i="2"/>
  <c r="U240" i="2"/>
  <c r="V240" i="2"/>
  <c r="W240" i="2"/>
  <c r="X240" i="2"/>
  <c r="Y240" i="2"/>
  <c r="Z240" i="2"/>
  <c r="S241" i="2"/>
  <c r="T241" i="2"/>
  <c r="U241" i="2"/>
  <c r="V241" i="2"/>
  <c r="W241" i="2"/>
  <c r="X241" i="2"/>
  <c r="Y241" i="2"/>
  <c r="Z241" i="2"/>
  <c r="S242" i="2"/>
  <c r="T242" i="2"/>
  <c r="U242" i="2"/>
  <c r="V242" i="2"/>
  <c r="W242" i="2"/>
  <c r="X242" i="2"/>
  <c r="Y242" i="2"/>
  <c r="Z242" i="2"/>
  <c r="S243" i="2"/>
  <c r="T243" i="2"/>
  <c r="U243" i="2"/>
  <c r="V243" i="2"/>
  <c r="W243" i="2"/>
  <c r="X243" i="2"/>
  <c r="Y243" i="2"/>
  <c r="Z243" i="2"/>
  <c r="S244" i="2"/>
  <c r="T244" i="2"/>
  <c r="U244" i="2"/>
  <c r="V244" i="2"/>
  <c r="W244" i="2"/>
  <c r="X244" i="2"/>
  <c r="Y244" i="2"/>
  <c r="Z244" i="2"/>
  <c r="S245" i="2"/>
  <c r="T245" i="2"/>
  <c r="U245" i="2"/>
  <c r="V245" i="2"/>
  <c r="W245" i="2"/>
  <c r="X245" i="2"/>
  <c r="Y245" i="2"/>
  <c r="Z245" i="2"/>
  <c r="S246" i="2"/>
  <c r="T246" i="2"/>
  <c r="U246" i="2"/>
  <c r="V246" i="2"/>
  <c r="W246" i="2"/>
  <c r="X246" i="2"/>
  <c r="Y246" i="2"/>
  <c r="Z246" i="2"/>
  <c r="S247" i="2"/>
  <c r="T247" i="2"/>
  <c r="U247" i="2"/>
  <c r="V247" i="2"/>
  <c r="W247" i="2"/>
  <c r="X247" i="2"/>
  <c r="Y247" i="2"/>
  <c r="Z247" i="2"/>
  <c r="S248" i="2"/>
  <c r="T248" i="2"/>
  <c r="U248" i="2"/>
  <c r="V248" i="2"/>
  <c r="W248" i="2"/>
  <c r="X248" i="2"/>
  <c r="Y248" i="2"/>
  <c r="Z248" i="2"/>
  <c r="S249" i="2"/>
  <c r="T249" i="2"/>
  <c r="U249" i="2"/>
  <c r="V249" i="2"/>
  <c r="W249" i="2"/>
  <c r="X249" i="2"/>
  <c r="Y249" i="2"/>
  <c r="Z249" i="2"/>
  <c r="S250" i="2"/>
  <c r="T250" i="2"/>
  <c r="U250" i="2"/>
  <c r="V250" i="2"/>
  <c r="W250" i="2"/>
  <c r="X250" i="2"/>
  <c r="Y250" i="2"/>
  <c r="Z250" i="2"/>
  <c r="S251" i="2"/>
  <c r="T251" i="2"/>
  <c r="U251" i="2"/>
  <c r="V251" i="2"/>
  <c r="W251" i="2"/>
  <c r="X251" i="2"/>
  <c r="Y251" i="2"/>
  <c r="Z251" i="2"/>
  <c r="S252" i="2"/>
  <c r="T252" i="2"/>
  <c r="U252" i="2"/>
  <c r="V252" i="2"/>
  <c r="W252" i="2"/>
  <c r="X252" i="2"/>
  <c r="Y252" i="2"/>
  <c r="Z252" i="2"/>
  <c r="S253" i="2"/>
  <c r="T253" i="2"/>
  <c r="U253" i="2"/>
  <c r="V253" i="2"/>
  <c r="W253" i="2"/>
  <c r="X253" i="2"/>
  <c r="Y253" i="2"/>
  <c r="Z253" i="2"/>
  <c r="S254" i="2"/>
  <c r="T254" i="2"/>
  <c r="U254" i="2"/>
  <c r="V254" i="2"/>
  <c r="W254" i="2"/>
  <c r="X254" i="2"/>
  <c r="Y254" i="2"/>
  <c r="Z254" i="2"/>
  <c r="S255" i="2"/>
  <c r="T255" i="2"/>
  <c r="U255" i="2"/>
  <c r="V255" i="2"/>
  <c r="W255" i="2"/>
  <c r="X255" i="2"/>
  <c r="Y255" i="2"/>
  <c r="Z255" i="2"/>
  <c r="S256" i="2"/>
  <c r="T256" i="2"/>
  <c r="U256" i="2"/>
  <c r="V256" i="2"/>
  <c r="W256" i="2"/>
  <c r="X256" i="2"/>
  <c r="Y256" i="2"/>
  <c r="Z256" i="2"/>
  <c r="S257" i="2"/>
  <c r="T257" i="2"/>
  <c r="U257" i="2"/>
  <c r="V257" i="2"/>
  <c r="W257" i="2"/>
  <c r="X257" i="2"/>
  <c r="Y257" i="2"/>
  <c r="Z257" i="2"/>
  <c r="S258" i="2"/>
  <c r="T258" i="2"/>
  <c r="U258" i="2"/>
  <c r="V258" i="2"/>
  <c r="W258" i="2"/>
  <c r="X258" i="2"/>
  <c r="Y258" i="2"/>
  <c r="Z258" i="2"/>
  <c r="S259" i="2"/>
  <c r="T259" i="2"/>
  <c r="U259" i="2"/>
  <c r="V259" i="2"/>
  <c r="W259" i="2"/>
  <c r="X259" i="2"/>
  <c r="Y259" i="2"/>
  <c r="Z259" i="2"/>
  <c r="S260" i="2"/>
  <c r="T260" i="2"/>
  <c r="U260" i="2"/>
  <c r="V260" i="2"/>
  <c r="W260" i="2"/>
  <c r="X260" i="2"/>
  <c r="Y260" i="2"/>
  <c r="Z260" i="2"/>
  <c r="S261" i="2"/>
  <c r="T261" i="2"/>
  <c r="U261" i="2"/>
  <c r="V261" i="2"/>
  <c r="W261" i="2"/>
  <c r="X261" i="2"/>
  <c r="Y261" i="2"/>
  <c r="Z261" i="2"/>
  <c r="S262" i="2"/>
  <c r="T262" i="2"/>
  <c r="U262" i="2"/>
  <c r="V262" i="2"/>
  <c r="W262" i="2"/>
  <c r="X262" i="2"/>
  <c r="Y262" i="2"/>
  <c r="Z262" i="2"/>
  <c r="S263" i="2"/>
  <c r="T263" i="2"/>
  <c r="U263" i="2"/>
  <c r="V263" i="2"/>
  <c r="W263" i="2"/>
  <c r="X263" i="2"/>
  <c r="Y263" i="2"/>
  <c r="Z263" i="2"/>
  <c r="S264" i="2"/>
  <c r="T264" i="2"/>
  <c r="U264" i="2"/>
  <c r="V264" i="2"/>
  <c r="W264" i="2"/>
  <c r="X264" i="2"/>
  <c r="Y264" i="2"/>
  <c r="Z264" i="2"/>
  <c r="S265" i="2"/>
  <c r="T265" i="2"/>
  <c r="U265" i="2"/>
  <c r="V265" i="2"/>
  <c r="W265" i="2"/>
  <c r="X265" i="2"/>
  <c r="Y265" i="2"/>
  <c r="Z265" i="2"/>
  <c r="S266" i="2"/>
  <c r="T266" i="2"/>
  <c r="U266" i="2"/>
  <c r="V266" i="2"/>
  <c r="W266" i="2"/>
  <c r="X266" i="2"/>
  <c r="Y266" i="2"/>
  <c r="Z266" i="2"/>
  <c r="S267" i="2"/>
  <c r="T267" i="2"/>
  <c r="U267" i="2"/>
  <c r="V267" i="2"/>
  <c r="W267" i="2"/>
  <c r="X267" i="2"/>
  <c r="Y267" i="2"/>
  <c r="Z267" i="2"/>
  <c r="S268" i="2"/>
  <c r="T268" i="2"/>
  <c r="U268" i="2"/>
  <c r="V268" i="2"/>
  <c r="W268" i="2"/>
  <c r="X268" i="2"/>
  <c r="Y268" i="2"/>
  <c r="Z268" i="2"/>
  <c r="S269" i="2"/>
  <c r="T269" i="2"/>
  <c r="U269" i="2"/>
  <c r="V269" i="2"/>
  <c r="W269" i="2"/>
  <c r="X269" i="2"/>
  <c r="Y269" i="2"/>
  <c r="Z269" i="2"/>
  <c r="S270" i="2"/>
  <c r="T270" i="2"/>
  <c r="U270" i="2"/>
  <c r="V270" i="2"/>
  <c r="W270" i="2"/>
  <c r="X270" i="2"/>
  <c r="Y270" i="2"/>
  <c r="Z270" i="2"/>
  <c r="S271" i="2"/>
  <c r="T271" i="2"/>
  <c r="U271" i="2"/>
  <c r="V271" i="2"/>
  <c r="W271" i="2"/>
  <c r="X271" i="2"/>
  <c r="Y271" i="2"/>
  <c r="Z271" i="2"/>
  <c r="S272" i="2"/>
  <c r="T272" i="2"/>
  <c r="U272" i="2"/>
  <c r="V272" i="2"/>
  <c r="W272" i="2"/>
  <c r="X272" i="2"/>
  <c r="Y272" i="2"/>
  <c r="Z272" i="2"/>
  <c r="S273" i="2"/>
  <c r="T273" i="2"/>
  <c r="U273" i="2"/>
  <c r="V273" i="2"/>
  <c r="W273" i="2"/>
  <c r="X273" i="2"/>
  <c r="Y273" i="2"/>
  <c r="Z273" i="2"/>
  <c r="S274" i="2"/>
  <c r="T274" i="2"/>
  <c r="U274" i="2"/>
  <c r="V274" i="2"/>
  <c r="W274" i="2"/>
  <c r="X274" i="2"/>
  <c r="Y274" i="2"/>
  <c r="Z274" i="2"/>
  <c r="S275" i="2"/>
  <c r="T275" i="2"/>
  <c r="U275" i="2"/>
  <c r="V275" i="2"/>
  <c r="W275" i="2"/>
  <c r="X275" i="2"/>
  <c r="Y275" i="2"/>
  <c r="Z275" i="2"/>
  <c r="S276" i="2"/>
  <c r="T276" i="2"/>
  <c r="U276" i="2"/>
  <c r="V276" i="2"/>
  <c r="W276" i="2"/>
  <c r="X276" i="2"/>
  <c r="Y276" i="2"/>
  <c r="Z276" i="2"/>
  <c r="S277" i="2"/>
  <c r="T277" i="2"/>
  <c r="U277" i="2"/>
  <c r="V277" i="2"/>
  <c r="W277" i="2"/>
  <c r="X277" i="2"/>
  <c r="Y277" i="2"/>
  <c r="Z277" i="2"/>
  <c r="S278" i="2"/>
  <c r="T278" i="2"/>
  <c r="U278" i="2"/>
  <c r="V278" i="2"/>
  <c r="W278" i="2"/>
  <c r="X278" i="2"/>
  <c r="Y278" i="2"/>
  <c r="Z278" i="2"/>
  <c r="S279" i="2"/>
  <c r="T279" i="2"/>
  <c r="U279" i="2"/>
  <c r="V279" i="2"/>
  <c r="W279" i="2"/>
  <c r="X279" i="2"/>
  <c r="Y279" i="2"/>
  <c r="Z279" i="2"/>
  <c r="S280" i="2"/>
  <c r="T280" i="2"/>
  <c r="U280" i="2"/>
  <c r="V280" i="2"/>
  <c r="W280" i="2"/>
  <c r="X280" i="2"/>
  <c r="Y280" i="2"/>
  <c r="Z280" i="2"/>
  <c r="S281" i="2"/>
  <c r="T281" i="2"/>
  <c r="U281" i="2"/>
  <c r="V281" i="2"/>
  <c r="W281" i="2"/>
  <c r="X281" i="2"/>
  <c r="Y281" i="2"/>
  <c r="Z281" i="2"/>
  <c r="S282" i="2"/>
  <c r="T282" i="2"/>
  <c r="U282" i="2"/>
  <c r="V282" i="2"/>
  <c r="W282" i="2"/>
  <c r="X282" i="2"/>
  <c r="Y282" i="2"/>
  <c r="Z282" i="2"/>
  <c r="S283" i="2"/>
  <c r="T283" i="2"/>
  <c r="U283" i="2"/>
  <c r="V283" i="2"/>
  <c r="W283" i="2"/>
  <c r="X283" i="2"/>
  <c r="Y283" i="2"/>
  <c r="Z283" i="2"/>
  <c r="S284" i="2"/>
  <c r="T284" i="2"/>
  <c r="U284" i="2"/>
  <c r="V284" i="2"/>
  <c r="W284" i="2"/>
  <c r="X284" i="2"/>
  <c r="Y284" i="2"/>
  <c r="Z284" i="2"/>
  <c r="S285" i="2"/>
  <c r="T285" i="2"/>
  <c r="U285" i="2"/>
  <c r="V285" i="2"/>
  <c r="W285" i="2"/>
  <c r="X285" i="2"/>
  <c r="Y285" i="2"/>
  <c r="Z285" i="2"/>
  <c r="S286" i="2"/>
  <c r="T286" i="2"/>
  <c r="U286" i="2"/>
  <c r="V286" i="2"/>
  <c r="W286" i="2"/>
  <c r="X286" i="2"/>
  <c r="Y286" i="2"/>
  <c r="Z286" i="2"/>
  <c r="S287" i="2"/>
  <c r="T287" i="2"/>
  <c r="U287" i="2"/>
  <c r="V287" i="2"/>
  <c r="W287" i="2"/>
  <c r="X287" i="2"/>
  <c r="Y287" i="2"/>
  <c r="Z287" i="2"/>
  <c r="S288" i="2"/>
  <c r="T288" i="2"/>
  <c r="U288" i="2"/>
  <c r="V288" i="2"/>
  <c r="W288" i="2"/>
  <c r="X288" i="2"/>
  <c r="Y288" i="2"/>
  <c r="Z288" i="2"/>
  <c r="S289" i="2"/>
  <c r="T289" i="2"/>
  <c r="U289" i="2"/>
  <c r="V289" i="2"/>
  <c r="W289" i="2"/>
  <c r="X289" i="2"/>
  <c r="Y289" i="2"/>
  <c r="Z289" i="2"/>
  <c r="S290" i="2"/>
  <c r="T290" i="2"/>
  <c r="U290" i="2"/>
  <c r="V290" i="2"/>
  <c r="W290" i="2"/>
  <c r="X290" i="2"/>
  <c r="Y290" i="2"/>
  <c r="Z290" i="2"/>
  <c r="S291" i="2"/>
  <c r="T291" i="2"/>
  <c r="U291" i="2"/>
  <c r="V291" i="2"/>
  <c r="W291" i="2"/>
  <c r="X291" i="2"/>
  <c r="Y291" i="2"/>
  <c r="Z291" i="2"/>
  <c r="S292" i="2"/>
  <c r="T292" i="2"/>
  <c r="U292" i="2"/>
  <c r="V292" i="2"/>
  <c r="W292" i="2"/>
  <c r="X292" i="2"/>
  <c r="Y292" i="2"/>
  <c r="Z292" i="2"/>
  <c r="S293" i="2"/>
  <c r="T293" i="2"/>
  <c r="U293" i="2"/>
  <c r="V293" i="2"/>
  <c r="W293" i="2"/>
  <c r="X293" i="2"/>
  <c r="Y293" i="2"/>
  <c r="Z293" i="2"/>
  <c r="S294" i="2"/>
  <c r="T294" i="2"/>
  <c r="U294" i="2"/>
  <c r="V294" i="2"/>
  <c r="W294" i="2"/>
  <c r="X294" i="2"/>
  <c r="Y294" i="2"/>
  <c r="Z294" i="2"/>
  <c r="S295" i="2"/>
  <c r="T295" i="2"/>
  <c r="U295" i="2"/>
  <c r="V295" i="2"/>
  <c r="W295" i="2"/>
  <c r="X295" i="2"/>
  <c r="Y295" i="2"/>
  <c r="Z295" i="2"/>
  <c r="S296" i="2"/>
  <c r="T296" i="2"/>
  <c r="U296" i="2"/>
  <c r="V296" i="2"/>
  <c r="W296" i="2"/>
  <c r="X296" i="2"/>
  <c r="Y296" i="2"/>
  <c r="Z296" i="2"/>
  <c r="S297" i="2"/>
  <c r="T297" i="2"/>
  <c r="U297" i="2"/>
  <c r="V297" i="2"/>
  <c r="W297" i="2"/>
  <c r="X297" i="2"/>
  <c r="Y297" i="2"/>
  <c r="Z297" i="2"/>
  <c r="S298" i="2"/>
  <c r="T298" i="2"/>
  <c r="U298" i="2"/>
  <c r="V298" i="2"/>
  <c r="W298" i="2"/>
  <c r="X298" i="2"/>
  <c r="Y298" i="2"/>
  <c r="Z298" i="2"/>
  <c r="S299" i="2"/>
  <c r="T299" i="2"/>
  <c r="U299" i="2"/>
  <c r="V299" i="2"/>
  <c r="W299" i="2"/>
  <c r="X299" i="2"/>
  <c r="Y299" i="2"/>
  <c r="Z299" i="2"/>
  <c r="S300" i="2"/>
  <c r="T300" i="2"/>
  <c r="U300" i="2"/>
  <c r="V300" i="2"/>
  <c r="W300" i="2"/>
  <c r="X300" i="2"/>
  <c r="Y300" i="2"/>
  <c r="Z300" i="2"/>
  <c r="S301" i="2"/>
  <c r="T301" i="2"/>
  <c r="U301" i="2"/>
  <c r="V301" i="2"/>
  <c r="W301" i="2"/>
  <c r="X301" i="2"/>
  <c r="Y301" i="2"/>
  <c r="Z301" i="2"/>
  <c r="S302" i="2"/>
  <c r="T302" i="2"/>
  <c r="U302" i="2"/>
  <c r="V302" i="2"/>
  <c r="W302" i="2"/>
  <c r="X302" i="2"/>
  <c r="Y302" i="2"/>
  <c r="Z302" i="2"/>
  <c r="S303" i="2"/>
  <c r="T303" i="2"/>
  <c r="U303" i="2"/>
  <c r="V303" i="2"/>
  <c r="W303" i="2"/>
  <c r="X303" i="2"/>
  <c r="Y303" i="2"/>
  <c r="Z303" i="2"/>
  <c r="S304" i="2"/>
  <c r="T304" i="2"/>
  <c r="U304" i="2"/>
  <c r="V304" i="2"/>
  <c r="W304" i="2"/>
  <c r="X304" i="2"/>
  <c r="Y304" i="2"/>
  <c r="Z304" i="2"/>
  <c r="S305" i="2"/>
  <c r="T305" i="2"/>
  <c r="U305" i="2"/>
  <c r="V305" i="2"/>
  <c r="W305" i="2"/>
  <c r="X305" i="2"/>
  <c r="Y305" i="2"/>
  <c r="Z305" i="2"/>
  <c r="S306" i="2"/>
  <c r="T306" i="2"/>
  <c r="U306" i="2"/>
  <c r="V306" i="2"/>
  <c r="W306" i="2"/>
  <c r="X306" i="2"/>
  <c r="Y306" i="2"/>
  <c r="Z306" i="2"/>
  <c r="S307" i="2"/>
  <c r="T307" i="2"/>
  <c r="U307" i="2"/>
  <c r="V307" i="2"/>
  <c r="W307" i="2"/>
  <c r="X307" i="2"/>
  <c r="Y307" i="2"/>
  <c r="Z307" i="2"/>
  <c r="S308" i="2"/>
  <c r="T308" i="2"/>
  <c r="U308" i="2"/>
  <c r="V308" i="2"/>
  <c r="W308" i="2"/>
  <c r="X308" i="2"/>
  <c r="Y308" i="2"/>
  <c r="Z308" i="2"/>
  <c r="S309" i="2"/>
  <c r="T309" i="2"/>
  <c r="U309" i="2"/>
  <c r="V309" i="2"/>
  <c r="W309" i="2"/>
  <c r="X309" i="2"/>
  <c r="Y309" i="2"/>
  <c r="Z309" i="2"/>
  <c r="S310" i="2"/>
  <c r="T310" i="2"/>
  <c r="U310" i="2"/>
  <c r="V310" i="2"/>
  <c r="W310" i="2"/>
  <c r="X310" i="2"/>
  <c r="Y310" i="2"/>
  <c r="Z310" i="2"/>
  <c r="S311" i="2"/>
  <c r="T311" i="2"/>
  <c r="U311" i="2"/>
  <c r="V311" i="2"/>
  <c r="W311" i="2"/>
  <c r="X311" i="2"/>
  <c r="Y311" i="2"/>
  <c r="Z311" i="2"/>
  <c r="S312" i="2"/>
  <c r="T312" i="2"/>
  <c r="U312" i="2"/>
  <c r="V312" i="2"/>
  <c r="W312" i="2"/>
  <c r="X312" i="2"/>
  <c r="Y312" i="2"/>
  <c r="Z312" i="2"/>
  <c r="S313" i="2"/>
  <c r="T313" i="2"/>
  <c r="U313" i="2"/>
  <c r="V313" i="2"/>
  <c r="W313" i="2"/>
  <c r="X313" i="2"/>
  <c r="Y313" i="2"/>
  <c r="Z313" i="2"/>
  <c r="S314" i="2"/>
  <c r="T314" i="2"/>
  <c r="U314" i="2"/>
  <c r="V314" i="2"/>
  <c r="W314" i="2"/>
  <c r="X314" i="2"/>
  <c r="Y314" i="2"/>
  <c r="Z314" i="2"/>
  <c r="S315" i="2"/>
  <c r="T315" i="2"/>
  <c r="U315" i="2"/>
  <c r="V315" i="2"/>
  <c r="W315" i="2"/>
  <c r="X315" i="2"/>
  <c r="Y315" i="2"/>
  <c r="Z315" i="2"/>
  <c r="S316" i="2"/>
  <c r="T316" i="2"/>
  <c r="U316" i="2"/>
  <c r="V316" i="2"/>
  <c r="W316" i="2"/>
  <c r="X316" i="2"/>
  <c r="Y316" i="2"/>
  <c r="Z316" i="2"/>
  <c r="S317" i="2"/>
  <c r="T317" i="2"/>
  <c r="U317" i="2"/>
  <c r="V317" i="2"/>
  <c r="W317" i="2"/>
  <c r="X317" i="2"/>
  <c r="Y317" i="2"/>
  <c r="Z317" i="2"/>
  <c r="S318" i="2"/>
  <c r="T318" i="2"/>
  <c r="U318" i="2"/>
  <c r="V318" i="2"/>
  <c r="W318" i="2"/>
  <c r="X318" i="2"/>
  <c r="Y318" i="2"/>
  <c r="Z318" i="2"/>
  <c r="S319" i="2"/>
  <c r="T319" i="2"/>
  <c r="U319" i="2"/>
  <c r="V319" i="2"/>
  <c r="W319" i="2"/>
  <c r="X319" i="2"/>
  <c r="Y319" i="2"/>
  <c r="Z319" i="2"/>
  <c r="S320" i="2"/>
  <c r="T320" i="2"/>
  <c r="U320" i="2"/>
  <c r="V320" i="2"/>
  <c r="W320" i="2"/>
  <c r="X320" i="2"/>
  <c r="Y320" i="2"/>
  <c r="Z320" i="2"/>
  <c r="S321" i="2"/>
  <c r="T321" i="2"/>
  <c r="U321" i="2"/>
  <c r="V321" i="2"/>
  <c r="W321" i="2"/>
  <c r="X321" i="2"/>
  <c r="Y321" i="2"/>
  <c r="Z321" i="2"/>
  <c r="S322" i="2"/>
  <c r="T322" i="2"/>
  <c r="U322" i="2"/>
  <c r="V322" i="2"/>
  <c r="W322" i="2"/>
  <c r="X322" i="2"/>
  <c r="Y322" i="2"/>
  <c r="Z322" i="2"/>
  <c r="S323" i="2"/>
  <c r="T323" i="2"/>
  <c r="U323" i="2"/>
  <c r="V323" i="2"/>
  <c r="W323" i="2"/>
  <c r="X323" i="2"/>
  <c r="Y323" i="2"/>
  <c r="Z323" i="2"/>
  <c r="S324" i="2"/>
  <c r="T324" i="2"/>
  <c r="U324" i="2"/>
  <c r="V324" i="2"/>
  <c r="W324" i="2"/>
  <c r="X324" i="2"/>
  <c r="Y324" i="2"/>
  <c r="Z324" i="2"/>
  <c r="S325" i="2"/>
  <c r="T325" i="2"/>
  <c r="U325" i="2"/>
  <c r="V325" i="2"/>
  <c r="W325" i="2"/>
  <c r="X325" i="2"/>
  <c r="Y325" i="2"/>
  <c r="Z325" i="2"/>
  <c r="S326" i="2"/>
  <c r="T326" i="2"/>
  <c r="U326" i="2"/>
  <c r="V326" i="2"/>
  <c r="W326" i="2"/>
  <c r="X326" i="2"/>
  <c r="Y326" i="2"/>
  <c r="Z326" i="2"/>
  <c r="S327" i="2"/>
  <c r="T327" i="2"/>
  <c r="U327" i="2"/>
  <c r="V327" i="2"/>
  <c r="W327" i="2"/>
  <c r="X327" i="2"/>
  <c r="Y327" i="2"/>
  <c r="Z327" i="2"/>
  <c r="S328" i="2"/>
  <c r="T328" i="2"/>
  <c r="U328" i="2"/>
  <c r="V328" i="2"/>
  <c r="W328" i="2"/>
  <c r="X328" i="2"/>
  <c r="Y328" i="2"/>
  <c r="Z328" i="2"/>
  <c r="S329" i="2"/>
  <c r="T329" i="2"/>
  <c r="U329" i="2"/>
  <c r="V329" i="2"/>
  <c r="W329" i="2"/>
  <c r="X329" i="2"/>
  <c r="Y329" i="2"/>
  <c r="Z329" i="2"/>
  <c r="S330" i="2"/>
  <c r="T330" i="2"/>
  <c r="U330" i="2"/>
  <c r="V330" i="2"/>
  <c r="W330" i="2"/>
  <c r="X330" i="2"/>
  <c r="Y330" i="2"/>
  <c r="Z330" i="2"/>
  <c r="S331" i="2"/>
  <c r="T331" i="2"/>
  <c r="U331" i="2"/>
  <c r="V331" i="2"/>
  <c r="W331" i="2"/>
  <c r="X331" i="2"/>
  <c r="Y331" i="2"/>
  <c r="Z331" i="2"/>
  <c r="S332" i="2"/>
  <c r="T332" i="2"/>
  <c r="U332" i="2"/>
  <c r="V332" i="2"/>
  <c r="W332" i="2"/>
  <c r="X332" i="2"/>
  <c r="Y332" i="2"/>
  <c r="Z332" i="2"/>
  <c r="S333" i="2"/>
  <c r="T333" i="2"/>
  <c r="U333" i="2"/>
  <c r="V333" i="2"/>
  <c r="W333" i="2"/>
  <c r="X333" i="2"/>
  <c r="Y333" i="2"/>
  <c r="Z333" i="2"/>
  <c r="S334" i="2"/>
  <c r="T334" i="2"/>
  <c r="U334" i="2"/>
  <c r="V334" i="2"/>
  <c r="W334" i="2"/>
  <c r="X334" i="2"/>
  <c r="Y334" i="2"/>
  <c r="Z334" i="2"/>
  <c r="S335" i="2"/>
  <c r="T335" i="2"/>
  <c r="U335" i="2"/>
  <c r="V335" i="2"/>
  <c r="W335" i="2"/>
  <c r="X335" i="2"/>
  <c r="Y335" i="2"/>
  <c r="Z335" i="2"/>
  <c r="S336" i="2"/>
  <c r="T336" i="2"/>
  <c r="U336" i="2"/>
  <c r="V336" i="2"/>
  <c r="W336" i="2"/>
  <c r="X336" i="2"/>
  <c r="Y336" i="2"/>
  <c r="Z336" i="2"/>
  <c r="S337" i="2"/>
  <c r="T337" i="2"/>
  <c r="U337" i="2"/>
  <c r="V337" i="2"/>
  <c r="W337" i="2"/>
  <c r="X337" i="2"/>
  <c r="Y337" i="2"/>
  <c r="Z337" i="2"/>
  <c r="S338" i="2"/>
  <c r="T338" i="2"/>
  <c r="U338" i="2"/>
  <c r="V338" i="2"/>
  <c r="W338" i="2"/>
  <c r="X338" i="2"/>
  <c r="Y338" i="2"/>
  <c r="Z338" i="2"/>
  <c r="S339" i="2"/>
  <c r="T339" i="2"/>
  <c r="U339" i="2"/>
  <c r="V339" i="2"/>
  <c r="W339" i="2"/>
  <c r="X339" i="2"/>
  <c r="Y339" i="2"/>
  <c r="Z339" i="2"/>
  <c r="S340" i="2"/>
  <c r="T340" i="2"/>
  <c r="U340" i="2"/>
  <c r="V340" i="2"/>
  <c r="W340" i="2"/>
  <c r="X340" i="2"/>
  <c r="Y340" i="2"/>
  <c r="Z340" i="2"/>
  <c r="S341" i="2"/>
  <c r="T341" i="2"/>
  <c r="U341" i="2"/>
  <c r="V341" i="2"/>
  <c r="W341" i="2"/>
  <c r="X341" i="2"/>
  <c r="Y341" i="2"/>
  <c r="Z341" i="2"/>
  <c r="S342" i="2"/>
  <c r="T342" i="2"/>
  <c r="U342" i="2"/>
  <c r="V342" i="2"/>
  <c r="W342" i="2"/>
  <c r="X342" i="2"/>
  <c r="Y342" i="2"/>
  <c r="Z342" i="2"/>
  <c r="S343" i="2"/>
  <c r="T343" i="2"/>
  <c r="U343" i="2"/>
  <c r="V343" i="2"/>
  <c r="W343" i="2"/>
  <c r="X343" i="2"/>
  <c r="Y343" i="2"/>
  <c r="Z343" i="2"/>
  <c r="S344" i="2"/>
  <c r="T344" i="2"/>
  <c r="U344" i="2"/>
  <c r="V344" i="2"/>
  <c r="W344" i="2"/>
  <c r="X344" i="2"/>
  <c r="Y344" i="2"/>
  <c r="Z344" i="2"/>
  <c r="S345" i="2"/>
  <c r="T345" i="2"/>
  <c r="U345" i="2"/>
  <c r="V345" i="2"/>
  <c r="W345" i="2"/>
  <c r="X345" i="2"/>
  <c r="Y345" i="2"/>
  <c r="Z345" i="2"/>
  <c r="S346" i="2"/>
  <c r="T346" i="2"/>
  <c r="U346" i="2"/>
  <c r="V346" i="2"/>
  <c r="W346" i="2"/>
  <c r="X346" i="2"/>
  <c r="Y346" i="2"/>
  <c r="Z346" i="2"/>
  <c r="S347" i="2"/>
  <c r="T347" i="2"/>
  <c r="U347" i="2"/>
  <c r="V347" i="2"/>
  <c r="W347" i="2"/>
  <c r="X347" i="2"/>
  <c r="Y347" i="2"/>
  <c r="Z347" i="2"/>
  <c r="S348" i="2"/>
  <c r="T348" i="2"/>
  <c r="U348" i="2"/>
  <c r="V348" i="2"/>
  <c r="W348" i="2"/>
  <c r="X348" i="2"/>
  <c r="Y348" i="2"/>
  <c r="Z348" i="2"/>
  <c r="S349" i="2"/>
  <c r="T349" i="2"/>
  <c r="U349" i="2"/>
  <c r="V349" i="2"/>
  <c r="W349" i="2"/>
  <c r="X349" i="2"/>
  <c r="Y349" i="2"/>
  <c r="Z349" i="2"/>
  <c r="S350" i="2"/>
  <c r="T350" i="2"/>
  <c r="U350" i="2"/>
  <c r="V350" i="2"/>
  <c r="W350" i="2"/>
  <c r="X350" i="2"/>
  <c r="Y350" i="2"/>
  <c r="Z350" i="2"/>
  <c r="S351" i="2"/>
  <c r="T351" i="2"/>
  <c r="U351" i="2"/>
  <c r="V351" i="2"/>
  <c r="W351" i="2"/>
  <c r="X351" i="2"/>
  <c r="Y351" i="2"/>
  <c r="Z351" i="2"/>
  <c r="S352" i="2"/>
  <c r="T352" i="2"/>
  <c r="U352" i="2"/>
  <c r="V352" i="2"/>
  <c r="W352" i="2"/>
  <c r="X352" i="2"/>
  <c r="Y352" i="2"/>
  <c r="Z352" i="2"/>
  <c r="S353" i="2"/>
  <c r="T353" i="2"/>
  <c r="U353" i="2"/>
  <c r="V353" i="2"/>
  <c r="W353" i="2"/>
  <c r="X353" i="2"/>
  <c r="Y353" i="2"/>
  <c r="Z353" i="2"/>
  <c r="S354" i="2"/>
  <c r="T354" i="2"/>
  <c r="U354" i="2"/>
  <c r="V354" i="2"/>
  <c r="W354" i="2"/>
  <c r="X354" i="2"/>
  <c r="Y354" i="2"/>
  <c r="Z354" i="2"/>
  <c r="S355" i="2"/>
  <c r="T355" i="2"/>
  <c r="U355" i="2"/>
  <c r="V355" i="2"/>
  <c r="W355" i="2"/>
  <c r="X355" i="2"/>
  <c r="Y355" i="2"/>
  <c r="Z355" i="2"/>
  <c r="S356" i="2"/>
  <c r="T356" i="2"/>
  <c r="U356" i="2"/>
  <c r="V356" i="2"/>
  <c r="W356" i="2"/>
  <c r="X356" i="2"/>
  <c r="Y356" i="2"/>
  <c r="Z356" i="2"/>
  <c r="S357" i="2"/>
  <c r="T357" i="2"/>
  <c r="U357" i="2"/>
  <c r="V357" i="2"/>
  <c r="W357" i="2"/>
  <c r="X357" i="2"/>
  <c r="Y357" i="2"/>
  <c r="Z357" i="2"/>
  <c r="S358" i="2"/>
  <c r="T358" i="2"/>
  <c r="U358" i="2"/>
  <c r="V358" i="2"/>
  <c r="W358" i="2"/>
  <c r="X358" i="2"/>
  <c r="Y358" i="2"/>
  <c r="Z358" i="2"/>
  <c r="S359" i="2"/>
  <c r="T359" i="2"/>
  <c r="U359" i="2"/>
  <c r="V359" i="2"/>
  <c r="W359" i="2"/>
  <c r="X359" i="2"/>
  <c r="Y359" i="2"/>
  <c r="Z359" i="2"/>
  <c r="S360" i="2"/>
  <c r="T360" i="2"/>
  <c r="U360" i="2"/>
  <c r="V360" i="2"/>
  <c r="W360" i="2"/>
  <c r="X360" i="2"/>
  <c r="Y360" i="2"/>
  <c r="Z360" i="2"/>
  <c r="S361" i="2"/>
  <c r="T361" i="2"/>
  <c r="U361" i="2"/>
  <c r="V361" i="2"/>
  <c r="W361" i="2"/>
  <c r="X361" i="2"/>
  <c r="Y361" i="2"/>
  <c r="Z361" i="2"/>
  <c r="S362" i="2"/>
  <c r="T362" i="2"/>
  <c r="U362" i="2"/>
  <c r="V362" i="2"/>
  <c r="W362" i="2"/>
  <c r="X362" i="2"/>
  <c r="Y362" i="2"/>
  <c r="Z362" i="2"/>
  <c r="S363" i="2"/>
  <c r="T363" i="2"/>
  <c r="U363" i="2"/>
  <c r="V363" i="2"/>
  <c r="W363" i="2"/>
  <c r="X363" i="2"/>
  <c r="Y363" i="2"/>
  <c r="Z363" i="2"/>
  <c r="S364" i="2"/>
  <c r="T364" i="2"/>
  <c r="U364" i="2"/>
  <c r="V364" i="2"/>
  <c r="W364" i="2"/>
  <c r="X364" i="2"/>
  <c r="Y364" i="2"/>
  <c r="Z364" i="2"/>
  <c r="S365" i="2"/>
  <c r="T365" i="2"/>
  <c r="U365" i="2"/>
  <c r="V365" i="2"/>
  <c r="W365" i="2"/>
  <c r="X365" i="2"/>
  <c r="Y365" i="2"/>
  <c r="Z365" i="2"/>
  <c r="S366" i="2"/>
  <c r="T366" i="2"/>
  <c r="U366" i="2"/>
  <c r="V366" i="2"/>
  <c r="W366" i="2"/>
  <c r="X366" i="2"/>
  <c r="Y366" i="2"/>
  <c r="Z366" i="2"/>
  <c r="S367" i="2"/>
  <c r="T367" i="2"/>
  <c r="U367" i="2"/>
  <c r="V367" i="2"/>
  <c r="W367" i="2"/>
  <c r="X367" i="2"/>
  <c r="Y367" i="2"/>
  <c r="Z367" i="2"/>
  <c r="S368" i="2"/>
  <c r="T368" i="2"/>
  <c r="U368" i="2"/>
  <c r="V368" i="2"/>
  <c r="W368" i="2"/>
  <c r="X368" i="2"/>
  <c r="Y368" i="2"/>
  <c r="Z368" i="2"/>
  <c r="S369" i="2"/>
  <c r="T369" i="2"/>
  <c r="U369" i="2"/>
  <c r="V369" i="2"/>
  <c r="W369" i="2"/>
  <c r="X369" i="2"/>
  <c r="Y369" i="2"/>
  <c r="Z369" i="2"/>
  <c r="S370" i="2"/>
  <c r="T370" i="2"/>
  <c r="U370" i="2"/>
  <c r="V370" i="2"/>
  <c r="W370" i="2"/>
  <c r="X370" i="2"/>
  <c r="Y370" i="2"/>
  <c r="Z370" i="2"/>
  <c r="S371" i="2"/>
  <c r="T371" i="2"/>
  <c r="U371" i="2"/>
  <c r="V371" i="2"/>
  <c r="W371" i="2"/>
  <c r="X371" i="2"/>
  <c r="Y371" i="2"/>
  <c r="Z371" i="2"/>
  <c r="S372" i="2"/>
  <c r="T372" i="2"/>
  <c r="U372" i="2"/>
  <c r="V372" i="2"/>
  <c r="W372" i="2"/>
  <c r="X372" i="2"/>
  <c r="Y372" i="2"/>
  <c r="Z372" i="2"/>
  <c r="S373" i="2"/>
  <c r="T373" i="2"/>
  <c r="U373" i="2"/>
  <c r="V373" i="2"/>
  <c r="W373" i="2"/>
  <c r="X373" i="2"/>
  <c r="Y373" i="2"/>
  <c r="Z373" i="2"/>
  <c r="S374" i="2"/>
  <c r="T374" i="2"/>
  <c r="U374" i="2"/>
  <c r="V374" i="2"/>
  <c r="W374" i="2"/>
  <c r="X374" i="2"/>
  <c r="Y374" i="2"/>
  <c r="Z374" i="2"/>
  <c r="S375" i="2"/>
  <c r="T375" i="2"/>
  <c r="U375" i="2"/>
  <c r="V375" i="2"/>
  <c r="W375" i="2"/>
  <c r="X375" i="2"/>
  <c r="Y375" i="2"/>
  <c r="Z375" i="2"/>
  <c r="S376" i="2"/>
  <c r="T376" i="2"/>
  <c r="U376" i="2"/>
  <c r="V376" i="2"/>
  <c r="W376" i="2"/>
  <c r="X376" i="2"/>
  <c r="Y376" i="2"/>
  <c r="Z376" i="2"/>
  <c r="S377" i="2"/>
  <c r="T377" i="2"/>
  <c r="U377" i="2"/>
  <c r="V377" i="2"/>
  <c r="W377" i="2"/>
  <c r="X377" i="2"/>
  <c r="Y377" i="2"/>
  <c r="Z377" i="2"/>
  <c r="S378" i="2"/>
  <c r="T378" i="2"/>
  <c r="U378" i="2"/>
  <c r="V378" i="2"/>
  <c r="W378" i="2"/>
  <c r="X378" i="2"/>
  <c r="Y378" i="2"/>
  <c r="Z378" i="2"/>
  <c r="S379" i="2"/>
  <c r="T379" i="2"/>
  <c r="U379" i="2"/>
  <c r="V379" i="2"/>
  <c r="W379" i="2"/>
  <c r="X379" i="2"/>
  <c r="Y379" i="2"/>
  <c r="Z379" i="2"/>
  <c r="S380" i="2"/>
  <c r="T380" i="2"/>
  <c r="U380" i="2"/>
  <c r="V380" i="2"/>
  <c r="W380" i="2"/>
  <c r="X380" i="2"/>
  <c r="Y380" i="2"/>
  <c r="Z380" i="2"/>
  <c r="S381" i="2"/>
  <c r="T381" i="2"/>
  <c r="U381" i="2"/>
  <c r="V381" i="2"/>
  <c r="W381" i="2"/>
  <c r="X381" i="2"/>
  <c r="Y381" i="2"/>
  <c r="Z381" i="2"/>
  <c r="S382" i="2"/>
  <c r="T382" i="2"/>
  <c r="U382" i="2"/>
  <c r="V382" i="2"/>
  <c r="W382" i="2"/>
  <c r="X382" i="2"/>
  <c r="Y382" i="2"/>
  <c r="Z382" i="2"/>
  <c r="S383" i="2"/>
  <c r="T383" i="2"/>
  <c r="U383" i="2"/>
  <c r="V383" i="2"/>
  <c r="W383" i="2"/>
  <c r="X383" i="2"/>
  <c r="Y383" i="2"/>
  <c r="Z383" i="2"/>
  <c r="S384" i="2"/>
  <c r="T384" i="2"/>
  <c r="U384" i="2"/>
  <c r="V384" i="2"/>
  <c r="W384" i="2"/>
  <c r="X384" i="2"/>
  <c r="Y384" i="2"/>
  <c r="Z384" i="2"/>
  <c r="S385" i="2"/>
  <c r="T385" i="2"/>
  <c r="U385" i="2"/>
  <c r="V385" i="2"/>
  <c r="W385" i="2"/>
  <c r="X385" i="2"/>
  <c r="Y385" i="2"/>
  <c r="Z385" i="2"/>
  <c r="S386" i="2"/>
  <c r="T386" i="2"/>
  <c r="U386" i="2"/>
  <c r="V386" i="2"/>
  <c r="W386" i="2"/>
  <c r="X386" i="2"/>
  <c r="Y386" i="2"/>
  <c r="Z386" i="2"/>
  <c r="S387" i="2"/>
  <c r="T387" i="2"/>
  <c r="U387" i="2"/>
  <c r="V387" i="2"/>
  <c r="W387" i="2"/>
  <c r="X387" i="2"/>
  <c r="Y387" i="2"/>
  <c r="Z387" i="2"/>
  <c r="S388" i="2"/>
  <c r="T388" i="2"/>
  <c r="U388" i="2"/>
  <c r="V388" i="2"/>
  <c r="W388" i="2"/>
  <c r="X388" i="2"/>
  <c r="Y388" i="2"/>
  <c r="Z388" i="2"/>
  <c r="S389" i="2"/>
  <c r="T389" i="2"/>
  <c r="U389" i="2"/>
  <c r="V389" i="2"/>
  <c r="W389" i="2"/>
  <c r="X389" i="2"/>
  <c r="Y389" i="2"/>
  <c r="Z389" i="2"/>
  <c r="S390" i="2"/>
  <c r="T390" i="2"/>
  <c r="U390" i="2"/>
  <c r="V390" i="2"/>
  <c r="W390" i="2"/>
  <c r="X390" i="2"/>
  <c r="Y390" i="2"/>
  <c r="Z390" i="2"/>
  <c r="S391" i="2"/>
  <c r="T391" i="2"/>
  <c r="U391" i="2"/>
  <c r="V391" i="2"/>
  <c r="W391" i="2"/>
  <c r="X391" i="2"/>
  <c r="Y391" i="2"/>
  <c r="Z391" i="2"/>
  <c r="S392" i="2"/>
  <c r="T392" i="2"/>
  <c r="U392" i="2"/>
  <c r="V392" i="2"/>
  <c r="W392" i="2"/>
  <c r="X392" i="2"/>
  <c r="Y392" i="2"/>
  <c r="Z392" i="2"/>
  <c r="S393" i="2"/>
  <c r="T393" i="2"/>
  <c r="U393" i="2"/>
  <c r="V393" i="2"/>
  <c r="W393" i="2"/>
  <c r="X393" i="2"/>
  <c r="Y393" i="2"/>
  <c r="Z393" i="2"/>
  <c r="S394" i="2"/>
  <c r="T394" i="2"/>
  <c r="U394" i="2"/>
  <c r="V394" i="2"/>
  <c r="W394" i="2"/>
  <c r="X394" i="2"/>
  <c r="Y394" i="2"/>
  <c r="Z394" i="2"/>
  <c r="S395" i="2"/>
  <c r="T395" i="2"/>
  <c r="U395" i="2"/>
  <c r="V395" i="2"/>
  <c r="W395" i="2"/>
  <c r="X395" i="2"/>
  <c r="Y395" i="2"/>
  <c r="Z395" i="2"/>
  <c r="S396" i="2"/>
  <c r="T396" i="2"/>
  <c r="U396" i="2"/>
  <c r="V396" i="2"/>
  <c r="W396" i="2"/>
  <c r="X396" i="2"/>
  <c r="Y396" i="2"/>
  <c r="Z396" i="2"/>
  <c r="S397" i="2"/>
  <c r="T397" i="2"/>
  <c r="U397" i="2"/>
  <c r="V397" i="2"/>
  <c r="W397" i="2"/>
  <c r="X397" i="2"/>
  <c r="Y397" i="2"/>
  <c r="Z397" i="2"/>
  <c r="S398" i="2"/>
  <c r="T398" i="2"/>
  <c r="U398" i="2"/>
  <c r="V398" i="2"/>
  <c r="W398" i="2"/>
  <c r="X398" i="2"/>
  <c r="Y398" i="2"/>
  <c r="Z398" i="2"/>
  <c r="S399" i="2"/>
  <c r="T399" i="2"/>
  <c r="U399" i="2"/>
  <c r="V399" i="2"/>
  <c r="W399" i="2"/>
  <c r="X399" i="2"/>
  <c r="Y399" i="2"/>
  <c r="Z399" i="2"/>
  <c r="S400" i="2"/>
  <c r="T400" i="2"/>
  <c r="U400" i="2"/>
  <c r="V400" i="2"/>
  <c r="W400" i="2"/>
  <c r="X400" i="2"/>
  <c r="Y400" i="2"/>
  <c r="Z400" i="2"/>
  <c r="S401" i="2"/>
  <c r="T401" i="2"/>
  <c r="U401" i="2"/>
  <c r="V401" i="2"/>
  <c r="W401" i="2"/>
  <c r="X401" i="2"/>
  <c r="Y401" i="2"/>
  <c r="Z401" i="2"/>
  <c r="S402" i="2"/>
  <c r="T402" i="2"/>
  <c r="U402" i="2"/>
  <c r="V402" i="2"/>
  <c r="W402" i="2"/>
  <c r="X402" i="2"/>
  <c r="Y402" i="2"/>
  <c r="Z402" i="2"/>
  <c r="S403" i="2"/>
  <c r="T403" i="2"/>
  <c r="U403" i="2"/>
  <c r="V403" i="2"/>
  <c r="W403" i="2"/>
  <c r="X403" i="2"/>
  <c r="Y403" i="2"/>
  <c r="Z403" i="2"/>
  <c r="S404" i="2"/>
  <c r="T404" i="2"/>
  <c r="U404" i="2"/>
  <c r="V404" i="2"/>
  <c r="W404" i="2"/>
  <c r="X404" i="2"/>
  <c r="Y404" i="2"/>
  <c r="Z404" i="2"/>
  <c r="S405" i="2"/>
  <c r="T405" i="2"/>
  <c r="U405" i="2"/>
  <c r="V405" i="2"/>
  <c r="W405" i="2"/>
  <c r="X405" i="2"/>
  <c r="Y405" i="2"/>
  <c r="Z405" i="2"/>
  <c r="S406" i="2"/>
  <c r="T406" i="2"/>
  <c r="U406" i="2"/>
  <c r="V406" i="2"/>
  <c r="W406" i="2"/>
  <c r="X406" i="2"/>
  <c r="Y406" i="2"/>
  <c r="Z406" i="2"/>
  <c r="S407" i="2"/>
  <c r="T407" i="2"/>
  <c r="U407" i="2"/>
  <c r="V407" i="2"/>
  <c r="W407" i="2"/>
  <c r="X407" i="2"/>
  <c r="Y407" i="2"/>
  <c r="Z407" i="2"/>
  <c r="S408" i="2"/>
  <c r="T408" i="2"/>
  <c r="U408" i="2"/>
  <c r="V408" i="2"/>
  <c r="W408" i="2"/>
  <c r="X408" i="2"/>
  <c r="Y408" i="2"/>
  <c r="Z408" i="2"/>
  <c r="S409" i="2"/>
  <c r="T409" i="2"/>
  <c r="U409" i="2"/>
  <c r="V409" i="2"/>
  <c r="W409" i="2"/>
  <c r="X409" i="2"/>
  <c r="Y409" i="2"/>
  <c r="Z409" i="2"/>
  <c r="S410" i="2"/>
  <c r="T410" i="2"/>
  <c r="U410" i="2"/>
  <c r="V410" i="2"/>
  <c r="W410" i="2"/>
  <c r="X410" i="2"/>
  <c r="Y410" i="2"/>
  <c r="Z410" i="2"/>
  <c r="S411" i="2"/>
  <c r="T411" i="2"/>
  <c r="U411" i="2"/>
  <c r="V411" i="2"/>
  <c r="W411" i="2"/>
  <c r="X411" i="2"/>
  <c r="Y411" i="2"/>
  <c r="Z411" i="2"/>
  <c r="S412" i="2"/>
  <c r="T412" i="2"/>
  <c r="U412" i="2"/>
  <c r="V412" i="2"/>
  <c r="W412" i="2"/>
  <c r="X412" i="2"/>
  <c r="Y412" i="2"/>
  <c r="Z412" i="2"/>
  <c r="S413" i="2"/>
  <c r="T413" i="2"/>
  <c r="U413" i="2"/>
  <c r="V413" i="2"/>
  <c r="W413" i="2"/>
  <c r="X413" i="2"/>
  <c r="Y413" i="2"/>
  <c r="Z413" i="2"/>
  <c r="S414" i="2"/>
  <c r="T414" i="2"/>
  <c r="U414" i="2"/>
  <c r="V414" i="2"/>
  <c r="W414" i="2"/>
  <c r="X414" i="2"/>
  <c r="Y414" i="2"/>
  <c r="Z414" i="2"/>
  <c r="S415" i="2"/>
  <c r="T415" i="2"/>
  <c r="U415" i="2"/>
  <c r="V415" i="2"/>
  <c r="W415" i="2"/>
  <c r="X415" i="2"/>
  <c r="Y415" i="2"/>
  <c r="Z415" i="2"/>
  <c r="S416" i="2"/>
  <c r="T416" i="2"/>
  <c r="U416" i="2"/>
  <c r="V416" i="2"/>
  <c r="W416" i="2"/>
  <c r="X416" i="2"/>
  <c r="Y416" i="2"/>
  <c r="Z416" i="2"/>
  <c r="S417" i="2"/>
  <c r="T417" i="2"/>
  <c r="U417" i="2"/>
  <c r="V417" i="2"/>
  <c r="W417" i="2"/>
  <c r="X417" i="2"/>
  <c r="Y417" i="2"/>
  <c r="Z417" i="2"/>
  <c r="S418" i="2"/>
  <c r="T418" i="2"/>
  <c r="U418" i="2"/>
  <c r="V418" i="2"/>
  <c r="W418" i="2"/>
  <c r="X418" i="2"/>
  <c r="Y418" i="2"/>
  <c r="Z418" i="2"/>
  <c r="S419" i="2"/>
  <c r="T419" i="2"/>
  <c r="U419" i="2"/>
  <c r="V419" i="2"/>
  <c r="W419" i="2"/>
  <c r="X419" i="2"/>
  <c r="Y419" i="2"/>
  <c r="Z419" i="2"/>
  <c r="S420" i="2"/>
  <c r="T420" i="2"/>
  <c r="U420" i="2"/>
  <c r="V420" i="2"/>
  <c r="W420" i="2"/>
  <c r="X420" i="2"/>
  <c r="Y420" i="2"/>
  <c r="Z420" i="2"/>
  <c r="S421" i="2"/>
  <c r="T421" i="2"/>
  <c r="U421" i="2"/>
  <c r="V421" i="2"/>
  <c r="W421" i="2"/>
  <c r="X421" i="2"/>
  <c r="Y421" i="2"/>
  <c r="Z421" i="2"/>
  <c r="S422" i="2"/>
  <c r="T422" i="2"/>
  <c r="U422" i="2"/>
  <c r="V422" i="2"/>
  <c r="W422" i="2"/>
  <c r="X422" i="2"/>
  <c r="Y422" i="2"/>
  <c r="Z422" i="2"/>
  <c r="S423" i="2"/>
  <c r="T423" i="2"/>
  <c r="U423" i="2"/>
  <c r="V423" i="2"/>
  <c r="W423" i="2"/>
  <c r="X423" i="2"/>
  <c r="Y423" i="2"/>
  <c r="Z423" i="2"/>
  <c r="S424" i="2"/>
  <c r="T424" i="2"/>
  <c r="U424" i="2"/>
  <c r="V424" i="2"/>
  <c r="W424" i="2"/>
  <c r="X424" i="2"/>
  <c r="Y424" i="2"/>
  <c r="Z424" i="2"/>
  <c r="S425" i="2"/>
  <c r="T425" i="2"/>
  <c r="U425" i="2"/>
  <c r="V425" i="2"/>
  <c r="W425" i="2"/>
  <c r="X425" i="2"/>
  <c r="Y425" i="2"/>
  <c r="Z425" i="2"/>
  <c r="S426" i="2"/>
  <c r="T426" i="2"/>
  <c r="U426" i="2"/>
  <c r="V426" i="2"/>
  <c r="W426" i="2"/>
  <c r="X426" i="2"/>
  <c r="Y426" i="2"/>
  <c r="Z426" i="2"/>
  <c r="S427" i="2"/>
  <c r="T427" i="2"/>
  <c r="U427" i="2"/>
  <c r="V427" i="2"/>
  <c r="W427" i="2"/>
  <c r="X427" i="2"/>
  <c r="Y427" i="2"/>
  <c r="Z427" i="2"/>
  <c r="S428" i="2"/>
  <c r="T428" i="2"/>
  <c r="U428" i="2"/>
  <c r="V428" i="2"/>
  <c r="W428" i="2"/>
  <c r="X428" i="2"/>
  <c r="Y428" i="2"/>
  <c r="Z428" i="2"/>
  <c r="S429" i="2"/>
  <c r="T429" i="2"/>
  <c r="U429" i="2"/>
  <c r="V429" i="2"/>
  <c r="W429" i="2"/>
  <c r="X429" i="2"/>
  <c r="Y429" i="2"/>
  <c r="Z429" i="2"/>
  <c r="S430" i="2"/>
  <c r="T430" i="2"/>
  <c r="U430" i="2"/>
  <c r="V430" i="2"/>
  <c r="W430" i="2"/>
  <c r="X430" i="2"/>
  <c r="Y430" i="2"/>
  <c r="Z430" i="2"/>
  <c r="S431" i="2"/>
  <c r="T431" i="2"/>
  <c r="U431" i="2"/>
  <c r="V431" i="2"/>
  <c r="W431" i="2"/>
  <c r="X431" i="2"/>
  <c r="Y431" i="2"/>
  <c r="Z431" i="2"/>
  <c r="S432" i="2"/>
  <c r="T432" i="2"/>
  <c r="U432" i="2"/>
  <c r="V432" i="2"/>
  <c r="W432" i="2"/>
  <c r="X432" i="2"/>
  <c r="Y432" i="2"/>
  <c r="Z432" i="2"/>
  <c r="S433" i="2"/>
  <c r="T433" i="2"/>
  <c r="U433" i="2"/>
  <c r="V433" i="2"/>
  <c r="W433" i="2"/>
  <c r="X433" i="2"/>
  <c r="Y433" i="2"/>
  <c r="Z433" i="2"/>
  <c r="S434" i="2"/>
  <c r="T434" i="2"/>
  <c r="U434" i="2"/>
  <c r="V434" i="2"/>
  <c r="W434" i="2"/>
  <c r="X434" i="2"/>
  <c r="Y434" i="2"/>
  <c r="Z434" i="2"/>
  <c r="S435" i="2"/>
  <c r="T435" i="2"/>
  <c r="U435" i="2"/>
  <c r="V435" i="2"/>
  <c r="W435" i="2"/>
  <c r="X435" i="2"/>
  <c r="Y435" i="2"/>
  <c r="Z435" i="2"/>
  <c r="S436" i="2"/>
  <c r="T436" i="2"/>
  <c r="U436" i="2"/>
  <c r="V436" i="2"/>
  <c r="W436" i="2"/>
  <c r="X436" i="2"/>
  <c r="Y436" i="2"/>
  <c r="Z436" i="2"/>
  <c r="S437" i="2"/>
  <c r="T437" i="2"/>
  <c r="U437" i="2"/>
  <c r="V437" i="2"/>
  <c r="W437" i="2"/>
  <c r="X437" i="2"/>
  <c r="Y437" i="2"/>
  <c r="Z437" i="2"/>
  <c r="S438" i="2"/>
  <c r="T438" i="2"/>
  <c r="U438" i="2"/>
  <c r="V438" i="2"/>
  <c r="W438" i="2"/>
  <c r="X438" i="2"/>
  <c r="Y438" i="2"/>
  <c r="Z438" i="2"/>
  <c r="S439" i="2"/>
  <c r="T439" i="2"/>
  <c r="U439" i="2"/>
  <c r="V439" i="2"/>
  <c r="W439" i="2"/>
  <c r="X439" i="2"/>
  <c r="Y439" i="2"/>
  <c r="Z439" i="2"/>
  <c r="S440" i="2"/>
  <c r="T440" i="2"/>
  <c r="U440" i="2"/>
  <c r="V440" i="2"/>
  <c r="W440" i="2"/>
  <c r="X440" i="2"/>
  <c r="Y440" i="2"/>
  <c r="Z440" i="2"/>
  <c r="S441" i="2"/>
  <c r="T441" i="2"/>
  <c r="U441" i="2"/>
  <c r="V441" i="2"/>
  <c r="W441" i="2"/>
  <c r="X441" i="2"/>
  <c r="Y441" i="2"/>
  <c r="Z441" i="2"/>
  <c r="S442" i="2"/>
  <c r="T442" i="2"/>
  <c r="U442" i="2"/>
  <c r="V442" i="2"/>
  <c r="W442" i="2"/>
  <c r="X442" i="2"/>
  <c r="Y442" i="2"/>
  <c r="Z442" i="2"/>
  <c r="S443" i="2"/>
  <c r="T443" i="2"/>
  <c r="U443" i="2"/>
  <c r="V443" i="2"/>
  <c r="W443" i="2"/>
  <c r="X443" i="2"/>
  <c r="Y443" i="2"/>
  <c r="Z443" i="2"/>
  <c r="S444" i="2"/>
  <c r="T444" i="2"/>
  <c r="U444" i="2"/>
  <c r="V444" i="2"/>
  <c r="W444" i="2"/>
  <c r="X444" i="2"/>
  <c r="Y444" i="2"/>
  <c r="Z444" i="2"/>
  <c r="S445" i="2"/>
  <c r="T445" i="2"/>
  <c r="U445" i="2"/>
  <c r="V445" i="2"/>
  <c r="W445" i="2"/>
  <c r="X445" i="2"/>
  <c r="Y445" i="2"/>
  <c r="Z445" i="2"/>
  <c r="S446" i="2"/>
  <c r="T446" i="2"/>
  <c r="U446" i="2"/>
  <c r="V446" i="2"/>
  <c r="W446" i="2"/>
  <c r="X446" i="2"/>
  <c r="Y446" i="2"/>
  <c r="Z446" i="2"/>
  <c r="S447" i="2"/>
  <c r="T447" i="2"/>
  <c r="U447" i="2"/>
  <c r="V447" i="2"/>
  <c r="W447" i="2"/>
  <c r="X447" i="2"/>
  <c r="Y447" i="2"/>
  <c r="Z447" i="2"/>
  <c r="S448" i="2"/>
  <c r="T448" i="2"/>
  <c r="U448" i="2"/>
  <c r="V448" i="2"/>
  <c r="W448" i="2"/>
  <c r="X448" i="2"/>
  <c r="Y448" i="2"/>
  <c r="Z448" i="2"/>
  <c r="S449" i="2"/>
  <c r="T449" i="2"/>
  <c r="U449" i="2"/>
  <c r="V449" i="2"/>
  <c r="W449" i="2"/>
  <c r="X449" i="2"/>
  <c r="Y449" i="2"/>
  <c r="Z449" i="2"/>
  <c r="S450" i="2"/>
  <c r="T450" i="2"/>
  <c r="U450" i="2"/>
  <c r="V450" i="2"/>
  <c r="W450" i="2"/>
  <c r="X450" i="2"/>
  <c r="Y450" i="2"/>
  <c r="Z450" i="2"/>
  <c r="S451" i="2"/>
  <c r="T451" i="2"/>
  <c r="U451" i="2"/>
  <c r="V451" i="2"/>
  <c r="W451" i="2"/>
  <c r="X451" i="2"/>
  <c r="Y451" i="2"/>
  <c r="Z451" i="2"/>
  <c r="S452" i="2"/>
  <c r="T452" i="2"/>
  <c r="U452" i="2"/>
  <c r="V452" i="2"/>
  <c r="W452" i="2"/>
  <c r="X452" i="2"/>
  <c r="Y452" i="2"/>
  <c r="Z452" i="2"/>
  <c r="S453" i="2"/>
  <c r="T453" i="2"/>
  <c r="U453" i="2"/>
  <c r="V453" i="2"/>
  <c r="W453" i="2"/>
  <c r="X453" i="2"/>
  <c r="Y453" i="2"/>
  <c r="Z453" i="2"/>
  <c r="S454" i="2"/>
  <c r="T454" i="2"/>
  <c r="U454" i="2"/>
  <c r="V454" i="2"/>
  <c r="W454" i="2"/>
  <c r="X454" i="2"/>
  <c r="Y454" i="2"/>
  <c r="Z454" i="2"/>
  <c r="S455" i="2"/>
  <c r="T455" i="2"/>
  <c r="U455" i="2"/>
  <c r="V455" i="2"/>
  <c r="W455" i="2"/>
  <c r="X455" i="2"/>
  <c r="Y455" i="2"/>
  <c r="Z455" i="2"/>
  <c r="S456" i="2"/>
  <c r="T456" i="2"/>
  <c r="U456" i="2"/>
  <c r="V456" i="2"/>
  <c r="W456" i="2"/>
  <c r="X456" i="2"/>
  <c r="Y456" i="2"/>
  <c r="Z456" i="2"/>
  <c r="S457" i="2"/>
  <c r="T457" i="2"/>
  <c r="U457" i="2"/>
  <c r="V457" i="2"/>
  <c r="W457" i="2"/>
  <c r="X457" i="2"/>
  <c r="Y457" i="2"/>
  <c r="Z457" i="2"/>
  <c r="S458" i="2"/>
  <c r="T458" i="2"/>
  <c r="U458" i="2"/>
  <c r="V458" i="2"/>
  <c r="W458" i="2"/>
  <c r="X458" i="2"/>
  <c r="Y458" i="2"/>
  <c r="Z458" i="2"/>
  <c r="S459" i="2"/>
  <c r="T459" i="2"/>
  <c r="U459" i="2"/>
  <c r="V459" i="2"/>
  <c r="W459" i="2"/>
  <c r="X459" i="2"/>
  <c r="Y459" i="2"/>
  <c r="Z459" i="2"/>
  <c r="S460" i="2"/>
  <c r="T460" i="2"/>
  <c r="U460" i="2"/>
  <c r="V460" i="2"/>
  <c r="W460" i="2"/>
  <c r="X460" i="2"/>
  <c r="Y460" i="2"/>
  <c r="Z460" i="2"/>
  <c r="S461" i="2"/>
  <c r="T461" i="2"/>
  <c r="U461" i="2"/>
  <c r="V461" i="2"/>
  <c r="W461" i="2"/>
  <c r="X461" i="2"/>
  <c r="Y461" i="2"/>
  <c r="Z461" i="2"/>
  <c r="S462" i="2"/>
  <c r="T462" i="2"/>
  <c r="U462" i="2"/>
  <c r="V462" i="2"/>
  <c r="W462" i="2"/>
  <c r="X462" i="2"/>
  <c r="Y462" i="2"/>
  <c r="Z462" i="2"/>
  <c r="S463" i="2"/>
  <c r="T463" i="2"/>
  <c r="U463" i="2"/>
  <c r="V463" i="2"/>
  <c r="W463" i="2"/>
  <c r="X463" i="2"/>
  <c r="Y463" i="2"/>
  <c r="Z463" i="2"/>
  <c r="S464" i="2"/>
  <c r="T464" i="2"/>
  <c r="U464" i="2"/>
  <c r="V464" i="2"/>
  <c r="W464" i="2"/>
  <c r="X464" i="2"/>
  <c r="Y464" i="2"/>
  <c r="Z464" i="2"/>
  <c r="S465" i="2"/>
  <c r="T465" i="2"/>
  <c r="U465" i="2"/>
  <c r="V465" i="2"/>
  <c r="W465" i="2"/>
  <c r="X465" i="2"/>
  <c r="Y465" i="2"/>
  <c r="Z465" i="2"/>
  <c r="S466" i="2"/>
  <c r="T466" i="2"/>
  <c r="U466" i="2"/>
  <c r="V466" i="2"/>
  <c r="W466" i="2"/>
  <c r="X466" i="2"/>
  <c r="Y466" i="2"/>
  <c r="Z466" i="2"/>
  <c r="S467" i="2"/>
  <c r="T467" i="2"/>
  <c r="U467" i="2"/>
  <c r="V467" i="2"/>
  <c r="W467" i="2"/>
  <c r="X467" i="2"/>
  <c r="Y467" i="2"/>
  <c r="Z467" i="2"/>
  <c r="S468" i="2"/>
  <c r="T468" i="2"/>
  <c r="U468" i="2"/>
  <c r="V468" i="2"/>
  <c r="W468" i="2"/>
  <c r="X468" i="2"/>
  <c r="Y468" i="2"/>
  <c r="Z468" i="2"/>
  <c r="S469" i="2"/>
  <c r="T469" i="2"/>
  <c r="U469" i="2"/>
  <c r="V469" i="2"/>
  <c r="W469" i="2"/>
  <c r="X469" i="2"/>
  <c r="Y469" i="2"/>
  <c r="Z469" i="2"/>
  <c r="S470" i="2"/>
  <c r="T470" i="2"/>
  <c r="U470" i="2"/>
  <c r="V470" i="2"/>
  <c r="W470" i="2"/>
  <c r="X470" i="2"/>
  <c r="Y470" i="2"/>
  <c r="Z470" i="2"/>
  <c r="S471" i="2"/>
  <c r="T471" i="2"/>
  <c r="U471" i="2"/>
  <c r="V471" i="2"/>
  <c r="W471" i="2"/>
  <c r="X471" i="2"/>
  <c r="Y471" i="2"/>
  <c r="Z471" i="2"/>
  <c r="S472" i="2"/>
  <c r="T472" i="2"/>
  <c r="U472" i="2"/>
  <c r="V472" i="2"/>
  <c r="W472" i="2"/>
  <c r="X472" i="2"/>
  <c r="Y472" i="2"/>
  <c r="Z472" i="2"/>
  <c r="S473" i="2"/>
  <c r="T473" i="2"/>
  <c r="U473" i="2"/>
  <c r="V473" i="2"/>
  <c r="W473" i="2"/>
  <c r="X473" i="2"/>
  <c r="Y473" i="2"/>
  <c r="Z473" i="2"/>
  <c r="S474" i="2"/>
  <c r="T474" i="2"/>
  <c r="U474" i="2"/>
  <c r="V474" i="2"/>
  <c r="W474" i="2"/>
  <c r="X474" i="2"/>
  <c r="Y474" i="2"/>
  <c r="Z474" i="2"/>
  <c r="S475" i="2"/>
  <c r="T475" i="2"/>
  <c r="U475" i="2"/>
  <c r="V475" i="2"/>
  <c r="W475" i="2"/>
  <c r="X475" i="2"/>
  <c r="Y475" i="2"/>
  <c r="Z475" i="2"/>
  <c r="S476" i="2"/>
  <c r="T476" i="2"/>
  <c r="U476" i="2"/>
  <c r="V476" i="2"/>
  <c r="W476" i="2"/>
  <c r="X476" i="2"/>
  <c r="Y476" i="2"/>
  <c r="Z476" i="2"/>
  <c r="S477" i="2"/>
  <c r="T477" i="2"/>
  <c r="U477" i="2"/>
  <c r="V477" i="2"/>
  <c r="W477" i="2"/>
  <c r="X477" i="2"/>
  <c r="Y477" i="2"/>
  <c r="Z477" i="2"/>
  <c r="S478" i="2"/>
  <c r="T478" i="2"/>
  <c r="U478" i="2"/>
  <c r="V478" i="2"/>
  <c r="W478" i="2"/>
  <c r="X478" i="2"/>
  <c r="Y478" i="2"/>
  <c r="Z478" i="2"/>
  <c r="S479" i="2"/>
  <c r="T479" i="2"/>
  <c r="U479" i="2"/>
  <c r="V479" i="2"/>
  <c r="W479" i="2"/>
  <c r="X479" i="2"/>
  <c r="Y479" i="2"/>
  <c r="Z479" i="2"/>
  <c r="S480" i="2"/>
  <c r="T480" i="2"/>
  <c r="U480" i="2"/>
  <c r="V480" i="2"/>
  <c r="W480" i="2"/>
  <c r="X480" i="2"/>
  <c r="Y480" i="2"/>
  <c r="Z480" i="2"/>
  <c r="S481" i="2"/>
  <c r="T481" i="2"/>
  <c r="U481" i="2"/>
  <c r="V481" i="2"/>
  <c r="W481" i="2"/>
  <c r="X481" i="2"/>
  <c r="Y481" i="2"/>
  <c r="Z481" i="2"/>
  <c r="S482" i="2"/>
  <c r="T482" i="2"/>
  <c r="U482" i="2"/>
  <c r="V482" i="2"/>
  <c r="W482" i="2"/>
  <c r="X482" i="2"/>
  <c r="Y482" i="2"/>
  <c r="Z482" i="2"/>
  <c r="S483" i="2"/>
  <c r="T483" i="2"/>
  <c r="U483" i="2"/>
  <c r="V483" i="2"/>
  <c r="W483" i="2"/>
  <c r="X483" i="2"/>
  <c r="Y483" i="2"/>
  <c r="Z483" i="2"/>
  <c r="S484" i="2"/>
  <c r="T484" i="2"/>
  <c r="U484" i="2"/>
  <c r="V484" i="2"/>
  <c r="W484" i="2"/>
  <c r="X484" i="2"/>
  <c r="Y484" i="2"/>
  <c r="Z484" i="2"/>
  <c r="S485" i="2"/>
  <c r="T485" i="2"/>
  <c r="U485" i="2"/>
  <c r="V485" i="2"/>
  <c r="W485" i="2"/>
  <c r="X485" i="2"/>
  <c r="Y485" i="2"/>
  <c r="Z485" i="2"/>
  <c r="S486" i="2"/>
  <c r="T486" i="2"/>
  <c r="U486" i="2"/>
  <c r="V486" i="2"/>
  <c r="W486" i="2"/>
  <c r="X486" i="2"/>
  <c r="Y486" i="2"/>
  <c r="Z486" i="2"/>
  <c r="S487" i="2"/>
  <c r="T487" i="2"/>
  <c r="U487" i="2"/>
  <c r="V487" i="2"/>
  <c r="W487" i="2"/>
  <c r="X487" i="2"/>
  <c r="Y487" i="2"/>
  <c r="Z487" i="2"/>
  <c r="S488" i="2"/>
  <c r="T488" i="2"/>
  <c r="U488" i="2"/>
  <c r="V488" i="2"/>
  <c r="W488" i="2"/>
  <c r="X488" i="2"/>
  <c r="Y488" i="2"/>
  <c r="Z488" i="2"/>
  <c r="S489" i="2"/>
  <c r="T489" i="2"/>
  <c r="U489" i="2"/>
  <c r="V489" i="2"/>
  <c r="W489" i="2"/>
  <c r="X489" i="2"/>
  <c r="Y489" i="2"/>
  <c r="Z489" i="2"/>
  <c r="S490" i="2"/>
  <c r="T490" i="2"/>
  <c r="U490" i="2"/>
  <c r="V490" i="2"/>
  <c r="W490" i="2"/>
  <c r="X490" i="2"/>
  <c r="Y490" i="2"/>
  <c r="Z490" i="2"/>
  <c r="S491" i="2"/>
  <c r="T491" i="2"/>
  <c r="U491" i="2"/>
  <c r="V491" i="2"/>
  <c r="W491" i="2"/>
  <c r="X491" i="2"/>
  <c r="Y491" i="2"/>
  <c r="Z491" i="2"/>
  <c r="S492" i="2"/>
  <c r="T492" i="2"/>
  <c r="U492" i="2"/>
  <c r="V492" i="2"/>
  <c r="W492" i="2"/>
  <c r="X492" i="2"/>
  <c r="Y492" i="2"/>
  <c r="Z492" i="2"/>
  <c r="S493" i="2"/>
  <c r="T493" i="2"/>
  <c r="U493" i="2"/>
  <c r="V493" i="2"/>
  <c r="W493" i="2"/>
  <c r="X493" i="2"/>
  <c r="Y493" i="2"/>
  <c r="Z493" i="2"/>
  <c r="S494" i="2"/>
  <c r="T494" i="2"/>
  <c r="U494" i="2"/>
  <c r="V494" i="2"/>
  <c r="W494" i="2"/>
  <c r="X494" i="2"/>
  <c r="Y494" i="2"/>
  <c r="Z494" i="2"/>
  <c r="S495" i="2"/>
  <c r="T495" i="2"/>
  <c r="U495" i="2"/>
  <c r="V495" i="2"/>
  <c r="W495" i="2"/>
  <c r="X495" i="2"/>
  <c r="Y495" i="2"/>
  <c r="Z495" i="2"/>
  <c r="S496" i="2"/>
  <c r="T496" i="2"/>
  <c r="U496" i="2"/>
  <c r="V496" i="2"/>
  <c r="W496" i="2"/>
  <c r="X496" i="2"/>
  <c r="Y496" i="2"/>
  <c r="Z496" i="2"/>
  <c r="S497" i="2"/>
  <c r="T497" i="2"/>
  <c r="U497" i="2"/>
  <c r="V497" i="2"/>
  <c r="W497" i="2"/>
  <c r="X497" i="2"/>
  <c r="Y497" i="2"/>
  <c r="Z497" i="2"/>
  <c r="S498" i="2"/>
  <c r="T498" i="2"/>
  <c r="U498" i="2"/>
  <c r="V498" i="2"/>
  <c r="W498" i="2"/>
  <c r="X498" i="2"/>
  <c r="Y498" i="2"/>
  <c r="Z498" i="2"/>
  <c r="S499" i="2"/>
  <c r="T499" i="2"/>
  <c r="U499" i="2"/>
  <c r="V499" i="2"/>
  <c r="W499" i="2"/>
  <c r="X499" i="2"/>
  <c r="Y499" i="2"/>
  <c r="Z499" i="2"/>
  <c r="S500" i="2"/>
  <c r="T500" i="2"/>
  <c r="U500" i="2"/>
  <c r="V500" i="2"/>
  <c r="W500" i="2"/>
  <c r="X500" i="2"/>
  <c r="Y500" i="2"/>
  <c r="Z500" i="2"/>
  <c r="S501" i="2"/>
  <c r="T501" i="2"/>
  <c r="U501" i="2"/>
  <c r="V501" i="2"/>
  <c r="W501" i="2"/>
  <c r="X501" i="2"/>
  <c r="Y501" i="2"/>
  <c r="Z501" i="2"/>
  <c r="S502" i="2"/>
  <c r="T502" i="2"/>
  <c r="U502" i="2"/>
  <c r="V502" i="2"/>
  <c r="W502" i="2"/>
  <c r="X502" i="2"/>
  <c r="Y502" i="2"/>
  <c r="Z502" i="2"/>
  <c r="S503" i="2"/>
  <c r="T503" i="2"/>
  <c r="U503" i="2"/>
  <c r="V503" i="2"/>
  <c r="W503" i="2"/>
  <c r="X503" i="2"/>
  <c r="Y503" i="2"/>
  <c r="Z503" i="2"/>
  <c r="S504" i="2"/>
  <c r="T504" i="2"/>
  <c r="U504" i="2"/>
  <c r="V504" i="2"/>
  <c r="W504" i="2"/>
  <c r="X504" i="2"/>
  <c r="Y504" i="2"/>
  <c r="Z504" i="2"/>
  <c r="S505" i="2"/>
  <c r="T505" i="2"/>
  <c r="U505" i="2"/>
  <c r="V505" i="2"/>
  <c r="W505" i="2"/>
  <c r="X505" i="2"/>
  <c r="Y505" i="2"/>
  <c r="Z505" i="2"/>
  <c r="S506" i="2"/>
  <c r="T506" i="2"/>
  <c r="U506" i="2"/>
  <c r="V506" i="2"/>
  <c r="W506" i="2"/>
  <c r="X506" i="2"/>
  <c r="Y506" i="2"/>
  <c r="Z506" i="2"/>
  <c r="S507" i="2"/>
  <c r="T507" i="2"/>
  <c r="U507" i="2"/>
  <c r="V507" i="2"/>
  <c r="W507" i="2"/>
  <c r="X507" i="2"/>
  <c r="Y507" i="2"/>
  <c r="Z507" i="2"/>
  <c r="S508" i="2"/>
  <c r="T508" i="2"/>
  <c r="U508" i="2"/>
  <c r="V508" i="2"/>
  <c r="W508" i="2"/>
  <c r="X508" i="2"/>
  <c r="Y508" i="2"/>
  <c r="Z508" i="2"/>
  <c r="S509" i="2"/>
  <c r="T509" i="2"/>
  <c r="U509" i="2"/>
  <c r="V509" i="2"/>
  <c r="W509" i="2"/>
  <c r="X509" i="2"/>
  <c r="Y509" i="2"/>
  <c r="Z509" i="2"/>
  <c r="S510" i="2"/>
  <c r="T510" i="2"/>
  <c r="U510" i="2"/>
  <c r="V510" i="2"/>
  <c r="W510" i="2"/>
  <c r="X510" i="2"/>
  <c r="Y510" i="2"/>
  <c r="Z510" i="2"/>
  <c r="S511" i="2"/>
  <c r="T511" i="2"/>
  <c r="U511" i="2"/>
  <c r="V511" i="2"/>
  <c r="W511" i="2"/>
  <c r="X511" i="2"/>
  <c r="Y511" i="2"/>
  <c r="Z511" i="2"/>
  <c r="S512" i="2"/>
  <c r="T512" i="2"/>
  <c r="U512" i="2"/>
  <c r="V512" i="2"/>
  <c r="W512" i="2"/>
  <c r="X512" i="2"/>
  <c r="Y512" i="2"/>
  <c r="Z512" i="2"/>
  <c r="S513" i="2"/>
  <c r="T513" i="2"/>
  <c r="U513" i="2"/>
  <c r="V513" i="2"/>
  <c r="W513" i="2"/>
  <c r="X513" i="2"/>
  <c r="Y513" i="2"/>
  <c r="Z513" i="2"/>
  <c r="S514" i="2"/>
  <c r="T514" i="2"/>
  <c r="U514" i="2"/>
  <c r="V514" i="2"/>
  <c r="W514" i="2"/>
  <c r="X514" i="2"/>
  <c r="Y514" i="2"/>
  <c r="Z514" i="2"/>
  <c r="S515" i="2"/>
  <c r="T515" i="2"/>
  <c r="U515" i="2"/>
  <c r="V515" i="2"/>
  <c r="W515" i="2"/>
  <c r="X515" i="2"/>
  <c r="Y515" i="2"/>
  <c r="Z515" i="2"/>
  <c r="S516" i="2"/>
  <c r="T516" i="2"/>
  <c r="U516" i="2"/>
  <c r="V516" i="2"/>
  <c r="W516" i="2"/>
  <c r="X516" i="2"/>
  <c r="Y516" i="2"/>
  <c r="Z516" i="2"/>
  <c r="S517" i="2"/>
  <c r="T517" i="2"/>
  <c r="U517" i="2"/>
  <c r="V517" i="2"/>
  <c r="W517" i="2"/>
  <c r="X517" i="2"/>
  <c r="Y517" i="2"/>
  <c r="Z517" i="2"/>
  <c r="S518" i="2"/>
  <c r="T518" i="2"/>
  <c r="U518" i="2"/>
  <c r="V518" i="2"/>
  <c r="W518" i="2"/>
  <c r="X518" i="2"/>
  <c r="Y518" i="2"/>
  <c r="Z518" i="2"/>
  <c r="S519" i="2"/>
  <c r="T519" i="2"/>
  <c r="U519" i="2"/>
  <c r="V519" i="2"/>
  <c r="W519" i="2"/>
  <c r="X519" i="2"/>
  <c r="Y519" i="2"/>
  <c r="Z519" i="2"/>
  <c r="S520" i="2"/>
  <c r="T520" i="2"/>
  <c r="U520" i="2"/>
  <c r="V520" i="2"/>
  <c r="W520" i="2"/>
  <c r="X520" i="2"/>
  <c r="Y520" i="2"/>
  <c r="Z520" i="2"/>
  <c r="S521" i="2"/>
  <c r="T521" i="2"/>
  <c r="U521" i="2"/>
  <c r="V521" i="2"/>
  <c r="W521" i="2"/>
  <c r="X521" i="2"/>
  <c r="Y521" i="2"/>
  <c r="Z521" i="2"/>
  <c r="S522" i="2"/>
  <c r="T522" i="2"/>
  <c r="U522" i="2"/>
  <c r="V522" i="2"/>
  <c r="W522" i="2"/>
  <c r="X522" i="2"/>
  <c r="Y522" i="2"/>
  <c r="Z522" i="2"/>
  <c r="S523" i="2"/>
  <c r="T523" i="2"/>
  <c r="U523" i="2"/>
  <c r="V523" i="2"/>
  <c r="W523" i="2"/>
  <c r="X523" i="2"/>
  <c r="Y523" i="2"/>
  <c r="Z523" i="2"/>
  <c r="S524" i="2"/>
  <c r="T524" i="2"/>
  <c r="U524" i="2"/>
  <c r="V524" i="2"/>
  <c r="W524" i="2"/>
  <c r="X524" i="2"/>
  <c r="Y524" i="2"/>
  <c r="Z524" i="2"/>
  <c r="S525" i="2"/>
  <c r="T525" i="2"/>
  <c r="U525" i="2"/>
  <c r="V525" i="2"/>
  <c r="W525" i="2"/>
  <c r="X525" i="2"/>
  <c r="Y525" i="2"/>
  <c r="Z525" i="2"/>
  <c r="S526" i="2"/>
  <c r="T526" i="2"/>
  <c r="U526" i="2"/>
  <c r="V526" i="2"/>
  <c r="W526" i="2"/>
  <c r="X526" i="2"/>
  <c r="Y526" i="2"/>
  <c r="Z526" i="2"/>
  <c r="S527" i="2"/>
  <c r="T527" i="2"/>
  <c r="U527" i="2"/>
  <c r="V527" i="2"/>
  <c r="W527" i="2"/>
  <c r="X527" i="2"/>
  <c r="Y527" i="2"/>
  <c r="Z527" i="2"/>
  <c r="S528" i="2"/>
  <c r="T528" i="2"/>
  <c r="U528" i="2"/>
  <c r="V528" i="2"/>
  <c r="W528" i="2"/>
  <c r="X528" i="2"/>
  <c r="Y528" i="2"/>
  <c r="Z528" i="2"/>
  <c r="S529" i="2"/>
  <c r="T529" i="2"/>
  <c r="U529" i="2"/>
  <c r="V529" i="2"/>
  <c r="W529" i="2"/>
  <c r="X529" i="2"/>
  <c r="Y529" i="2"/>
  <c r="Z529" i="2"/>
  <c r="S530" i="2"/>
  <c r="T530" i="2"/>
  <c r="U530" i="2"/>
  <c r="V530" i="2"/>
  <c r="W530" i="2"/>
  <c r="X530" i="2"/>
  <c r="Y530" i="2"/>
  <c r="Z530" i="2"/>
  <c r="S531" i="2"/>
  <c r="T531" i="2"/>
  <c r="U531" i="2"/>
  <c r="V531" i="2"/>
  <c r="W531" i="2"/>
  <c r="X531" i="2"/>
  <c r="Y531" i="2"/>
  <c r="Z531" i="2"/>
  <c r="S532" i="2"/>
  <c r="T532" i="2"/>
  <c r="U532" i="2"/>
  <c r="V532" i="2"/>
  <c r="W532" i="2"/>
  <c r="X532" i="2"/>
  <c r="Y532" i="2"/>
  <c r="Z532" i="2"/>
  <c r="S533" i="2"/>
  <c r="T533" i="2"/>
  <c r="U533" i="2"/>
  <c r="V533" i="2"/>
  <c r="W533" i="2"/>
  <c r="X533" i="2"/>
  <c r="Y533" i="2"/>
  <c r="Z533" i="2"/>
  <c r="S534" i="2"/>
  <c r="T534" i="2"/>
  <c r="U534" i="2"/>
  <c r="V534" i="2"/>
  <c r="W534" i="2"/>
  <c r="X534" i="2"/>
  <c r="Y534" i="2"/>
  <c r="Z534" i="2"/>
  <c r="S535" i="2"/>
  <c r="T535" i="2"/>
  <c r="U535" i="2"/>
  <c r="V535" i="2"/>
  <c r="W535" i="2"/>
  <c r="X535" i="2"/>
  <c r="Y535" i="2"/>
  <c r="Z535" i="2"/>
  <c r="S536" i="2"/>
  <c r="T536" i="2"/>
  <c r="U536" i="2"/>
  <c r="V536" i="2"/>
  <c r="W536" i="2"/>
  <c r="X536" i="2"/>
  <c r="Y536" i="2"/>
  <c r="Z536" i="2"/>
  <c r="S537" i="2"/>
  <c r="T537" i="2"/>
  <c r="U537" i="2"/>
  <c r="V537" i="2"/>
  <c r="W537" i="2"/>
  <c r="X537" i="2"/>
  <c r="Y537" i="2"/>
  <c r="Z537" i="2"/>
  <c r="S538" i="2"/>
  <c r="T538" i="2"/>
  <c r="U538" i="2"/>
  <c r="V538" i="2"/>
  <c r="W538" i="2"/>
  <c r="X538" i="2"/>
  <c r="Y538" i="2"/>
  <c r="Z538" i="2"/>
  <c r="S539" i="2"/>
  <c r="T539" i="2"/>
  <c r="U539" i="2"/>
  <c r="V539" i="2"/>
  <c r="W539" i="2"/>
  <c r="X539" i="2"/>
  <c r="Y539" i="2"/>
  <c r="Z539" i="2"/>
  <c r="S540" i="2"/>
  <c r="T540" i="2"/>
  <c r="U540" i="2"/>
  <c r="V540" i="2"/>
  <c r="W540" i="2"/>
  <c r="X540" i="2"/>
  <c r="Y540" i="2"/>
  <c r="Z540" i="2"/>
  <c r="S541" i="2"/>
  <c r="T541" i="2"/>
  <c r="U541" i="2"/>
  <c r="V541" i="2"/>
  <c r="W541" i="2"/>
  <c r="X541" i="2"/>
  <c r="Y541" i="2"/>
  <c r="Z541" i="2"/>
  <c r="AA541" i="2"/>
  <c r="S542" i="2"/>
  <c r="T542" i="2"/>
  <c r="U542" i="2"/>
  <c r="V542" i="2"/>
  <c r="W542" i="2"/>
  <c r="X542" i="2"/>
  <c r="Y542" i="2"/>
  <c r="Z542" i="2"/>
  <c r="S543" i="2"/>
  <c r="T543" i="2"/>
  <c r="U543" i="2"/>
  <c r="V543" i="2"/>
  <c r="W543" i="2"/>
  <c r="X543" i="2"/>
  <c r="Y543" i="2"/>
  <c r="Z543" i="2"/>
  <c r="S544" i="2"/>
  <c r="T544" i="2"/>
  <c r="U544" i="2"/>
  <c r="V544" i="2"/>
  <c r="W544" i="2"/>
  <c r="X544" i="2"/>
  <c r="Y544" i="2"/>
  <c r="Z544" i="2"/>
  <c r="S545" i="2"/>
  <c r="T545" i="2"/>
  <c r="U545" i="2"/>
  <c r="V545" i="2"/>
  <c r="W545" i="2"/>
  <c r="X545" i="2"/>
  <c r="Y545" i="2"/>
  <c r="Z545" i="2"/>
  <c r="S546" i="2"/>
  <c r="T546" i="2"/>
  <c r="U546" i="2"/>
  <c r="V546" i="2"/>
  <c r="W546" i="2"/>
  <c r="X546" i="2"/>
  <c r="Y546" i="2"/>
  <c r="Z546" i="2"/>
  <c r="S547" i="2"/>
  <c r="T547" i="2"/>
  <c r="U547" i="2"/>
  <c r="V547" i="2"/>
  <c r="W547" i="2"/>
  <c r="X547" i="2"/>
  <c r="Y547" i="2"/>
  <c r="Z547" i="2"/>
  <c r="S548" i="2"/>
  <c r="T548" i="2"/>
  <c r="U548" i="2"/>
  <c r="V548" i="2"/>
  <c r="W548" i="2"/>
  <c r="X548" i="2"/>
  <c r="Y548" i="2"/>
  <c r="Z548" i="2"/>
  <c r="S549" i="2"/>
  <c r="T549" i="2"/>
  <c r="U549" i="2"/>
  <c r="V549" i="2"/>
  <c r="W549" i="2"/>
  <c r="X549" i="2"/>
  <c r="Y549" i="2"/>
  <c r="Z549" i="2"/>
  <c r="S550" i="2"/>
  <c r="T550" i="2"/>
  <c r="U550" i="2"/>
  <c r="V550" i="2"/>
  <c r="W550" i="2"/>
  <c r="X550" i="2"/>
  <c r="Y550" i="2"/>
  <c r="Z550" i="2"/>
  <c r="S551" i="2"/>
  <c r="T551" i="2"/>
  <c r="U551" i="2"/>
  <c r="V551" i="2"/>
  <c r="W551" i="2"/>
  <c r="X551" i="2"/>
  <c r="Y551" i="2"/>
  <c r="Z551" i="2"/>
  <c r="S552" i="2"/>
  <c r="T552" i="2"/>
  <c r="U552" i="2"/>
  <c r="V552" i="2"/>
  <c r="W552" i="2"/>
  <c r="X552" i="2"/>
  <c r="Y552" i="2"/>
  <c r="Z552" i="2"/>
  <c r="S553" i="2"/>
  <c r="T553" i="2"/>
  <c r="U553" i="2"/>
  <c r="V553" i="2"/>
  <c r="W553" i="2"/>
  <c r="X553" i="2"/>
  <c r="Y553" i="2"/>
  <c r="Z553" i="2"/>
  <c r="S554" i="2"/>
  <c r="T554" i="2"/>
  <c r="U554" i="2"/>
  <c r="V554" i="2"/>
  <c r="W554" i="2"/>
  <c r="X554" i="2"/>
  <c r="Y554" i="2"/>
  <c r="Z554" i="2"/>
  <c r="S555" i="2"/>
  <c r="T555" i="2"/>
  <c r="U555" i="2"/>
  <c r="V555" i="2"/>
  <c r="W555" i="2"/>
  <c r="X555" i="2"/>
  <c r="Y555" i="2"/>
  <c r="Z555" i="2"/>
  <c r="S556" i="2"/>
  <c r="T556" i="2"/>
  <c r="U556" i="2"/>
  <c r="V556" i="2"/>
  <c r="W556" i="2"/>
  <c r="X556" i="2"/>
  <c r="Y556" i="2"/>
  <c r="Z556" i="2"/>
  <c r="S557" i="2"/>
  <c r="T557" i="2"/>
  <c r="U557" i="2"/>
  <c r="V557" i="2"/>
  <c r="W557" i="2"/>
  <c r="X557" i="2"/>
  <c r="Y557" i="2"/>
  <c r="Z557" i="2"/>
  <c r="S558" i="2"/>
  <c r="T558" i="2"/>
  <c r="U558" i="2"/>
  <c r="V558" i="2"/>
  <c r="W558" i="2"/>
  <c r="X558" i="2"/>
  <c r="Y558" i="2"/>
  <c r="Z558" i="2"/>
  <c r="S559" i="2"/>
  <c r="T559" i="2"/>
  <c r="U559" i="2"/>
  <c r="V559" i="2"/>
  <c r="W559" i="2"/>
  <c r="X559" i="2"/>
  <c r="Y559" i="2"/>
  <c r="Z559" i="2"/>
  <c r="S560" i="2"/>
  <c r="T560" i="2"/>
  <c r="U560" i="2"/>
  <c r="V560" i="2"/>
  <c r="W560" i="2"/>
  <c r="X560" i="2"/>
  <c r="Y560" i="2"/>
  <c r="Z560" i="2"/>
  <c r="S561" i="2"/>
  <c r="T561" i="2"/>
  <c r="U561" i="2"/>
  <c r="V561" i="2"/>
  <c r="W561" i="2"/>
  <c r="X561" i="2"/>
  <c r="Y561" i="2"/>
  <c r="Z561" i="2"/>
  <c r="S562" i="2"/>
  <c r="T562" i="2"/>
  <c r="U562" i="2"/>
  <c r="V562" i="2"/>
  <c r="W562" i="2"/>
  <c r="X562" i="2"/>
  <c r="Y562" i="2"/>
  <c r="Z562" i="2"/>
  <c r="S563" i="2"/>
  <c r="T563" i="2"/>
  <c r="U563" i="2"/>
  <c r="V563" i="2"/>
  <c r="W563" i="2"/>
  <c r="X563" i="2"/>
  <c r="Y563" i="2"/>
  <c r="Z563" i="2"/>
  <c r="S564" i="2"/>
  <c r="T564" i="2"/>
  <c r="U564" i="2"/>
  <c r="V564" i="2"/>
  <c r="W564" i="2"/>
  <c r="X564" i="2"/>
  <c r="Y564" i="2"/>
  <c r="Z564" i="2"/>
  <c r="S565" i="2"/>
  <c r="T565" i="2"/>
  <c r="U565" i="2"/>
  <c r="V565" i="2"/>
  <c r="W565" i="2"/>
  <c r="X565" i="2"/>
  <c r="Y565" i="2"/>
  <c r="Z565" i="2"/>
  <c r="S566" i="2"/>
  <c r="T566" i="2"/>
  <c r="U566" i="2"/>
  <c r="V566" i="2"/>
  <c r="W566" i="2"/>
  <c r="X566" i="2"/>
  <c r="Y566" i="2"/>
  <c r="Z566" i="2"/>
  <c r="S567" i="2"/>
  <c r="T567" i="2"/>
  <c r="U567" i="2"/>
  <c r="V567" i="2"/>
  <c r="W567" i="2"/>
  <c r="X567" i="2"/>
  <c r="Y567" i="2"/>
  <c r="Z567" i="2"/>
  <c r="S568" i="2"/>
  <c r="T568" i="2"/>
  <c r="U568" i="2"/>
  <c r="V568" i="2"/>
  <c r="W568" i="2"/>
  <c r="X568" i="2"/>
  <c r="Y568" i="2"/>
  <c r="Z568" i="2"/>
  <c r="S569" i="2"/>
  <c r="T569" i="2"/>
  <c r="U569" i="2"/>
  <c r="V569" i="2"/>
  <c r="W569" i="2"/>
  <c r="X569" i="2"/>
  <c r="Y569" i="2"/>
  <c r="Z569" i="2"/>
  <c r="S570" i="2"/>
  <c r="T570" i="2"/>
  <c r="U570" i="2"/>
  <c r="V570" i="2"/>
  <c r="W570" i="2"/>
  <c r="X570" i="2"/>
  <c r="Y570" i="2"/>
  <c r="Z570" i="2"/>
  <c r="S571" i="2"/>
  <c r="T571" i="2"/>
  <c r="U571" i="2"/>
  <c r="V571" i="2"/>
  <c r="W571" i="2"/>
  <c r="X571" i="2"/>
  <c r="Y571" i="2"/>
  <c r="Z571" i="2"/>
  <c r="S572" i="2"/>
  <c r="T572" i="2"/>
  <c r="U572" i="2"/>
  <c r="V572" i="2"/>
  <c r="W572" i="2"/>
  <c r="X572" i="2"/>
  <c r="Y572" i="2"/>
  <c r="Z572" i="2"/>
  <c r="S573" i="2"/>
  <c r="T573" i="2"/>
  <c r="U573" i="2"/>
  <c r="V573" i="2"/>
  <c r="W573" i="2"/>
  <c r="X573" i="2"/>
  <c r="Y573" i="2"/>
  <c r="Z573" i="2"/>
  <c r="S574" i="2"/>
  <c r="T574" i="2"/>
  <c r="U574" i="2"/>
  <c r="V574" i="2"/>
  <c r="W574" i="2"/>
  <c r="X574" i="2"/>
  <c r="Y574" i="2"/>
  <c r="Z574" i="2"/>
  <c r="S575" i="2"/>
  <c r="T575" i="2"/>
  <c r="U575" i="2"/>
  <c r="V575" i="2"/>
  <c r="W575" i="2"/>
  <c r="X575" i="2"/>
  <c r="Y575" i="2"/>
  <c r="Z575" i="2"/>
  <c r="S576" i="2"/>
  <c r="T576" i="2"/>
  <c r="U576" i="2"/>
  <c r="V576" i="2"/>
  <c r="W576" i="2"/>
  <c r="X576" i="2"/>
  <c r="Y576" i="2"/>
  <c r="Z576" i="2"/>
  <c r="S577" i="2"/>
  <c r="T577" i="2"/>
  <c r="U577" i="2"/>
  <c r="V577" i="2"/>
  <c r="W577" i="2"/>
  <c r="X577" i="2"/>
  <c r="Y577" i="2"/>
  <c r="Z577" i="2"/>
  <c r="S578" i="2"/>
  <c r="T578" i="2"/>
  <c r="U578" i="2"/>
  <c r="V578" i="2"/>
  <c r="W578" i="2"/>
  <c r="X578" i="2"/>
  <c r="Y578" i="2"/>
  <c r="Z578" i="2"/>
  <c r="S579" i="2"/>
  <c r="T579" i="2"/>
  <c r="U579" i="2"/>
  <c r="V579" i="2"/>
  <c r="W579" i="2"/>
  <c r="X579" i="2"/>
  <c r="Y579" i="2"/>
  <c r="Z579" i="2"/>
  <c r="S580" i="2"/>
  <c r="T580" i="2"/>
  <c r="U580" i="2"/>
  <c r="V580" i="2"/>
  <c r="W580" i="2"/>
  <c r="X580" i="2"/>
  <c r="Y580" i="2"/>
  <c r="Z580" i="2"/>
  <c r="S581" i="2"/>
  <c r="T581" i="2"/>
  <c r="U581" i="2"/>
  <c r="V581" i="2"/>
  <c r="W581" i="2"/>
  <c r="X581" i="2"/>
  <c r="Y581" i="2"/>
  <c r="Z581" i="2"/>
  <c r="S582" i="2"/>
  <c r="T582" i="2"/>
  <c r="U582" i="2"/>
  <c r="V582" i="2"/>
  <c r="W582" i="2"/>
  <c r="X582" i="2"/>
  <c r="Y582" i="2"/>
  <c r="Z582" i="2"/>
  <c r="S583" i="2"/>
  <c r="T583" i="2"/>
  <c r="U583" i="2"/>
  <c r="V583" i="2"/>
  <c r="W583" i="2"/>
  <c r="X583" i="2"/>
  <c r="Y583" i="2"/>
  <c r="Z583" i="2"/>
  <c r="S584" i="2"/>
  <c r="T584" i="2"/>
  <c r="U584" i="2"/>
  <c r="V584" i="2"/>
  <c r="W584" i="2"/>
  <c r="X584" i="2"/>
  <c r="Y584" i="2"/>
  <c r="Z584" i="2"/>
  <c r="S585" i="2"/>
  <c r="T585" i="2"/>
  <c r="U585" i="2"/>
  <c r="V585" i="2"/>
  <c r="W585" i="2"/>
  <c r="X585" i="2"/>
  <c r="Y585" i="2"/>
  <c r="Z585" i="2"/>
  <c r="S586" i="2"/>
  <c r="T586" i="2"/>
  <c r="U586" i="2"/>
  <c r="V586" i="2"/>
  <c r="W586" i="2"/>
  <c r="X586" i="2"/>
  <c r="Y586" i="2"/>
  <c r="Z586" i="2"/>
  <c r="S587" i="2"/>
  <c r="T587" i="2"/>
  <c r="U587" i="2"/>
  <c r="V587" i="2"/>
  <c r="W587" i="2"/>
  <c r="X587" i="2"/>
  <c r="Y587" i="2"/>
  <c r="Z587" i="2"/>
  <c r="S588" i="2"/>
  <c r="T588" i="2"/>
  <c r="U588" i="2"/>
  <c r="V588" i="2"/>
  <c r="W588" i="2"/>
  <c r="X588" i="2"/>
  <c r="Y588" i="2"/>
  <c r="Z588" i="2"/>
  <c r="S589" i="2"/>
  <c r="T589" i="2"/>
  <c r="U589" i="2"/>
  <c r="V589" i="2"/>
  <c r="W589" i="2"/>
  <c r="X589" i="2"/>
  <c r="Y589" i="2"/>
  <c r="Z589" i="2"/>
  <c r="S590" i="2"/>
  <c r="T590" i="2"/>
  <c r="U590" i="2"/>
  <c r="V590" i="2"/>
  <c r="W590" i="2"/>
  <c r="X590" i="2"/>
  <c r="Y590" i="2"/>
  <c r="Z590" i="2"/>
  <c r="S591" i="2"/>
  <c r="T591" i="2"/>
  <c r="U591" i="2"/>
  <c r="V591" i="2"/>
  <c r="W591" i="2"/>
  <c r="X591" i="2"/>
  <c r="Y591" i="2"/>
  <c r="Z591" i="2"/>
  <c r="S592" i="2"/>
  <c r="T592" i="2"/>
  <c r="U592" i="2"/>
  <c r="V592" i="2"/>
  <c r="W592" i="2"/>
  <c r="X592" i="2"/>
  <c r="Y592" i="2"/>
  <c r="Z592" i="2"/>
  <c r="S593" i="2"/>
  <c r="T593" i="2"/>
  <c r="U593" i="2"/>
  <c r="V593" i="2"/>
  <c r="W593" i="2"/>
  <c r="X593" i="2"/>
  <c r="Y593" i="2"/>
  <c r="Z593" i="2"/>
  <c r="S594" i="2"/>
  <c r="T594" i="2"/>
  <c r="U594" i="2"/>
  <c r="V594" i="2"/>
  <c r="W594" i="2"/>
  <c r="X594" i="2"/>
  <c r="Y594" i="2"/>
  <c r="Z594" i="2"/>
  <c r="S595" i="2"/>
  <c r="T595" i="2"/>
  <c r="U595" i="2"/>
  <c r="V595" i="2"/>
  <c r="W595" i="2"/>
  <c r="X595" i="2"/>
  <c r="Y595" i="2"/>
  <c r="Z595" i="2"/>
  <c r="S596" i="2"/>
  <c r="T596" i="2"/>
  <c r="U596" i="2"/>
  <c r="V596" i="2"/>
  <c r="W596" i="2"/>
  <c r="X596" i="2"/>
  <c r="Y596" i="2"/>
  <c r="Z596" i="2"/>
  <c r="S597" i="2"/>
  <c r="T597" i="2"/>
  <c r="U597" i="2"/>
  <c r="V597" i="2"/>
  <c r="W597" i="2"/>
  <c r="X597" i="2"/>
  <c r="Y597" i="2"/>
  <c r="Z597" i="2"/>
  <c r="S598" i="2"/>
  <c r="T598" i="2"/>
  <c r="U598" i="2"/>
  <c r="V598" i="2"/>
  <c r="W598" i="2"/>
  <c r="X598" i="2"/>
  <c r="Y598" i="2"/>
  <c r="Z598" i="2"/>
  <c r="S599" i="2"/>
  <c r="T599" i="2"/>
  <c r="U599" i="2"/>
  <c r="V599" i="2"/>
  <c r="W599" i="2"/>
  <c r="X599" i="2"/>
  <c r="Y599" i="2"/>
  <c r="Z599" i="2"/>
  <c r="S600" i="2"/>
  <c r="T600" i="2"/>
  <c r="U600" i="2"/>
  <c r="V600" i="2"/>
  <c r="W600" i="2"/>
  <c r="X600" i="2"/>
  <c r="Y600" i="2"/>
  <c r="Z600" i="2"/>
  <c r="S601" i="2"/>
  <c r="T601" i="2"/>
  <c r="U601" i="2"/>
  <c r="V601" i="2"/>
  <c r="W601" i="2"/>
  <c r="X601" i="2"/>
  <c r="Y601" i="2"/>
  <c r="Z601" i="2"/>
  <c r="S602" i="2"/>
  <c r="T602" i="2"/>
  <c r="U602" i="2"/>
  <c r="V602" i="2"/>
  <c r="W602" i="2"/>
  <c r="X602" i="2"/>
  <c r="Y602" i="2"/>
  <c r="Z602" i="2"/>
  <c r="S603" i="2"/>
  <c r="T603" i="2"/>
  <c r="U603" i="2"/>
  <c r="V603" i="2"/>
  <c r="W603" i="2"/>
  <c r="X603" i="2"/>
  <c r="Y603" i="2"/>
  <c r="Z603" i="2"/>
  <c r="S604" i="2"/>
  <c r="T604" i="2"/>
  <c r="U604" i="2"/>
  <c r="V604" i="2"/>
  <c r="W604" i="2"/>
  <c r="X604" i="2"/>
  <c r="Y604" i="2"/>
  <c r="Z604"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S4" i="2"/>
  <c r="T4" i="2"/>
  <c r="U4" i="2"/>
  <c r="V4" i="2"/>
  <c r="W4" i="2"/>
  <c r="X4" i="2"/>
  <c r="Y4" i="2"/>
  <c r="Z4" i="2"/>
  <c r="AA4" i="2"/>
  <c r="R4" i="2"/>
  <c r="O6" i="2"/>
  <c r="AA6" i="2" s="1"/>
  <c r="O7" i="2"/>
  <c r="AA7" i="2" s="1"/>
  <c r="O8" i="2"/>
  <c r="AA8" i="2" s="1"/>
  <c r="O9" i="2"/>
  <c r="AA9" i="2" s="1"/>
  <c r="O10" i="2"/>
  <c r="AA10" i="2" s="1"/>
  <c r="O11" i="2"/>
  <c r="AA11" i="2" s="1"/>
  <c r="O12" i="2"/>
  <c r="AA12" i="2" s="1"/>
  <c r="O13" i="2"/>
  <c r="AA13" i="2" s="1"/>
  <c r="O14" i="2"/>
  <c r="AA14" i="2" s="1"/>
  <c r="O15" i="2"/>
  <c r="AA15" i="2" s="1"/>
  <c r="O16" i="2"/>
  <c r="AA16" i="2" s="1"/>
  <c r="O17" i="2"/>
  <c r="AA17" i="2" s="1"/>
  <c r="O18" i="2"/>
  <c r="AA18" i="2" s="1"/>
  <c r="O19" i="2"/>
  <c r="AA19" i="2" s="1"/>
  <c r="O20" i="2"/>
  <c r="AA20" i="2" s="1"/>
  <c r="O21" i="2"/>
  <c r="AA21" i="2" s="1"/>
  <c r="O22" i="2"/>
  <c r="AA22" i="2" s="1"/>
  <c r="O23" i="2"/>
  <c r="AA23" i="2" s="1"/>
  <c r="O24" i="2"/>
  <c r="AA24" i="2" s="1"/>
  <c r="O25" i="2"/>
  <c r="AA25" i="2" s="1"/>
  <c r="O26" i="2"/>
  <c r="AA26" i="2" s="1"/>
  <c r="O27" i="2"/>
  <c r="AA27" i="2" s="1"/>
  <c r="O28" i="2"/>
  <c r="AA28" i="2" s="1"/>
  <c r="O29" i="2"/>
  <c r="AA29" i="2" s="1"/>
  <c r="O30" i="2"/>
  <c r="AA30" i="2" s="1"/>
  <c r="O31" i="2"/>
  <c r="AA31" i="2" s="1"/>
  <c r="O32" i="2"/>
  <c r="AA32" i="2" s="1"/>
  <c r="O33" i="2"/>
  <c r="AA33" i="2" s="1"/>
  <c r="O34" i="2"/>
  <c r="AA34" i="2" s="1"/>
  <c r="O35" i="2"/>
  <c r="AA35" i="2" s="1"/>
  <c r="O36" i="2"/>
  <c r="AA36" i="2" s="1"/>
  <c r="O37" i="2"/>
  <c r="AA37" i="2" s="1"/>
  <c r="O38" i="2"/>
  <c r="AA38" i="2" s="1"/>
  <c r="O39" i="2"/>
  <c r="AA39" i="2" s="1"/>
  <c r="O40" i="2"/>
  <c r="AA40" i="2" s="1"/>
  <c r="O41" i="2"/>
  <c r="AA41" i="2" s="1"/>
  <c r="O42" i="2"/>
  <c r="AA42" i="2" s="1"/>
  <c r="O43" i="2"/>
  <c r="AA43" i="2" s="1"/>
  <c r="O44" i="2"/>
  <c r="AA44" i="2" s="1"/>
  <c r="O45" i="2"/>
  <c r="AA45" i="2" s="1"/>
  <c r="O46" i="2"/>
  <c r="AA46" i="2" s="1"/>
  <c r="O47" i="2"/>
  <c r="AA47" i="2" s="1"/>
  <c r="O48" i="2"/>
  <c r="AA48" i="2" s="1"/>
  <c r="O49" i="2"/>
  <c r="AA49" i="2" s="1"/>
  <c r="O50" i="2"/>
  <c r="AA50" i="2" s="1"/>
  <c r="O51" i="2"/>
  <c r="AA51" i="2" s="1"/>
  <c r="O52" i="2"/>
  <c r="AA52" i="2" s="1"/>
  <c r="O53" i="2"/>
  <c r="AA53" i="2" s="1"/>
  <c r="O54" i="2"/>
  <c r="AA54" i="2" s="1"/>
  <c r="O55" i="2"/>
  <c r="AA55" i="2" s="1"/>
  <c r="O56" i="2"/>
  <c r="AA56" i="2" s="1"/>
  <c r="O57" i="2"/>
  <c r="AA57" i="2" s="1"/>
  <c r="O58" i="2"/>
  <c r="AA58" i="2" s="1"/>
  <c r="O59" i="2"/>
  <c r="AA59" i="2" s="1"/>
  <c r="O60" i="2"/>
  <c r="AA60" i="2" s="1"/>
  <c r="O61" i="2"/>
  <c r="AA61" i="2" s="1"/>
  <c r="O62" i="2"/>
  <c r="AA62" i="2" s="1"/>
  <c r="O63" i="2"/>
  <c r="AA63" i="2" s="1"/>
  <c r="O64" i="2"/>
  <c r="AA64" i="2" s="1"/>
  <c r="O65" i="2"/>
  <c r="AA65" i="2" s="1"/>
  <c r="O66" i="2"/>
  <c r="AA66" i="2" s="1"/>
  <c r="O67" i="2"/>
  <c r="AA67" i="2" s="1"/>
  <c r="O68" i="2"/>
  <c r="AA68" i="2" s="1"/>
  <c r="O69" i="2"/>
  <c r="AA69" i="2" s="1"/>
  <c r="O70" i="2"/>
  <c r="AA70" i="2" s="1"/>
  <c r="O71" i="2"/>
  <c r="AA71" i="2" s="1"/>
  <c r="O72" i="2"/>
  <c r="AA72" i="2" s="1"/>
  <c r="O73" i="2"/>
  <c r="AA73" i="2" s="1"/>
  <c r="O74" i="2"/>
  <c r="AA74" i="2" s="1"/>
  <c r="O75" i="2"/>
  <c r="AA75" i="2" s="1"/>
  <c r="O76" i="2"/>
  <c r="AA76" i="2" s="1"/>
  <c r="O77" i="2"/>
  <c r="AA77" i="2" s="1"/>
  <c r="O78" i="2"/>
  <c r="AA78" i="2" s="1"/>
  <c r="O79" i="2"/>
  <c r="AA79" i="2" s="1"/>
  <c r="O80" i="2"/>
  <c r="AA80" i="2" s="1"/>
  <c r="O81" i="2"/>
  <c r="AA81" i="2" s="1"/>
  <c r="O82" i="2"/>
  <c r="AA82" i="2" s="1"/>
  <c r="O83" i="2"/>
  <c r="AA83" i="2" s="1"/>
  <c r="O84" i="2"/>
  <c r="AA84" i="2" s="1"/>
  <c r="O85" i="2"/>
  <c r="AA85" i="2" s="1"/>
  <c r="O86" i="2"/>
  <c r="AA86" i="2" s="1"/>
  <c r="O87" i="2"/>
  <c r="AA87" i="2" s="1"/>
  <c r="O88" i="2"/>
  <c r="AA88" i="2" s="1"/>
  <c r="O89" i="2"/>
  <c r="AA89" i="2" s="1"/>
  <c r="O90" i="2"/>
  <c r="AA90" i="2" s="1"/>
  <c r="O91" i="2"/>
  <c r="AA91" i="2" s="1"/>
  <c r="O92" i="2"/>
  <c r="AA92" i="2" s="1"/>
  <c r="O93" i="2"/>
  <c r="AA93" i="2" s="1"/>
  <c r="O94" i="2"/>
  <c r="AA94" i="2" s="1"/>
  <c r="O95" i="2"/>
  <c r="AA95" i="2" s="1"/>
  <c r="O96" i="2"/>
  <c r="AA96" i="2" s="1"/>
  <c r="O97" i="2"/>
  <c r="AA97" i="2" s="1"/>
  <c r="O98" i="2"/>
  <c r="AA98" i="2" s="1"/>
  <c r="O99" i="2"/>
  <c r="AA99" i="2" s="1"/>
  <c r="O100" i="2"/>
  <c r="AA100" i="2" s="1"/>
  <c r="O101" i="2"/>
  <c r="AA101" i="2" s="1"/>
  <c r="O102" i="2"/>
  <c r="AA102" i="2" s="1"/>
  <c r="O103" i="2"/>
  <c r="AA103" i="2" s="1"/>
  <c r="O104" i="2"/>
  <c r="AA104" i="2" s="1"/>
  <c r="O105" i="2"/>
  <c r="AA105" i="2" s="1"/>
  <c r="O106" i="2"/>
  <c r="AA106" i="2" s="1"/>
  <c r="O107" i="2"/>
  <c r="AA107" i="2" s="1"/>
  <c r="O108" i="2"/>
  <c r="AA108" i="2" s="1"/>
  <c r="O109" i="2"/>
  <c r="AA109" i="2" s="1"/>
  <c r="O110" i="2"/>
  <c r="AA110" i="2" s="1"/>
  <c r="O111" i="2"/>
  <c r="AA111" i="2" s="1"/>
  <c r="O112" i="2"/>
  <c r="AA112" i="2" s="1"/>
  <c r="O113" i="2"/>
  <c r="AA113" i="2" s="1"/>
  <c r="O114" i="2"/>
  <c r="AA114" i="2" s="1"/>
  <c r="O115" i="2"/>
  <c r="AA115" i="2" s="1"/>
  <c r="O116" i="2"/>
  <c r="AA116" i="2" s="1"/>
  <c r="O117" i="2"/>
  <c r="AA117" i="2" s="1"/>
  <c r="O118" i="2"/>
  <c r="AA118" i="2" s="1"/>
  <c r="O119" i="2"/>
  <c r="AA119" i="2" s="1"/>
  <c r="O120" i="2"/>
  <c r="AA120" i="2" s="1"/>
  <c r="O121" i="2"/>
  <c r="AA121" i="2" s="1"/>
  <c r="O122" i="2"/>
  <c r="AA122" i="2" s="1"/>
  <c r="O123" i="2"/>
  <c r="AA123" i="2" s="1"/>
  <c r="O124" i="2"/>
  <c r="AA124" i="2" s="1"/>
  <c r="O125" i="2"/>
  <c r="AA125" i="2" s="1"/>
  <c r="O126" i="2"/>
  <c r="AA126" i="2" s="1"/>
  <c r="O127" i="2"/>
  <c r="AA127" i="2" s="1"/>
  <c r="O128" i="2"/>
  <c r="AA128" i="2" s="1"/>
  <c r="O129" i="2"/>
  <c r="AA129" i="2" s="1"/>
  <c r="O130" i="2"/>
  <c r="AA130" i="2" s="1"/>
  <c r="O131" i="2"/>
  <c r="AA131" i="2" s="1"/>
  <c r="O132" i="2"/>
  <c r="AA132" i="2" s="1"/>
  <c r="O133" i="2"/>
  <c r="AA133" i="2" s="1"/>
  <c r="O134" i="2"/>
  <c r="AA134" i="2" s="1"/>
  <c r="O135" i="2"/>
  <c r="AA135" i="2" s="1"/>
  <c r="O136" i="2"/>
  <c r="AA136" i="2" s="1"/>
  <c r="O137" i="2"/>
  <c r="AA137" i="2" s="1"/>
  <c r="O138" i="2"/>
  <c r="AA138" i="2" s="1"/>
  <c r="O139" i="2"/>
  <c r="AA139" i="2" s="1"/>
  <c r="O140" i="2"/>
  <c r="AA140" i="2" s="1"/>
  <c r="O141" i="2"/>
  <c r="AA141" i="2" s="1"/>
  <c r="O142" i="2"/>
  <c r="AA142" i="2" s="1"/>
  <c r="O143" i="2"/>
  <c r="AA143" i="2" s="1"/>
  <c r="O144" i="2"/>
  <c r="AA144" i="2" s="1"/>
  <c r="O145" i="2"/>
  <c r="AA145" i="2" s="1"/>
  <c r="O146" i="2"/>
  <c r="AA146" i="2" s="1"/>
  <c r="O147" i="2"/>
  <c r="AA147" i="2" s="1"/>
  <c r="O148" i="2"/>
  <c r="AA148" i="2" s="1"/>
  <c r="O149" i="2"/>
  <c r="AA149" i="2" s="1"/>
  <c r="O150" i="2"/>
  <c r="AA150" i="2" s="1"/>
  <c r="O151" i="2"/>
  <c r="AA151" i="2" s="1"/>
  <c r="O152" i="2"/>
  <c r="AA152" i="2" s="1"/>
  <c r="O153" i="2"/>
  <c r="AA153" i="2" s="1"/>
  <c r="O154" i="2"/>
  <c r="AA154" i="2" s="1"/>
  <c r="O155" i="2"/>
  <c r="AA155" i="2" s="1"/>
  <c r="O156" i="2"/>
  <c r="AA156" i="2" s="1"/>
  <c r="O157" i="2"/>
  <c r="AA157" i="2" s="1"/>
  <c r="O158" i="2"/>
  <c r="AA158" i="2" s="1"/>
  <c r="O159" i="2"/>
  <c r="AA159" i="2" s="1"/>
  <c r="O160" i="2"/>
  <c r="AA160" i="2" s="1"/>
  <c r="O161" i="2"/>
  <c r="AA161" i="2" s="1"/>
  <c r="O162" i="2"/>
  <c r="AA162" i="2" s="1"/>
  <c r="O163" i="2"/>
  <c r="AA163" i="2" s="1"/>
  <c r="O164" i="2"/>
  <c r="AA164" i="2" s="1"/>
  <c r="O165" i="2"/>
  <c r="AA165" i="2" s="1"/>
  <c r="O166" i="2"/>
  <c r="AA166" i="2" s="1"/>
  <c r="O167" i="2"/>
  <c r="AA167" i="2" s="1"/>
  <c r="O168" i="2"/>
  <c r="AA168" i="2" s="1"/>
  <c r="O169" i="2"/>
  <c r="AA169" i="2" s="1"/>
  <c r="O170" i="2"/>
  <c r="AA170" i="2" s="1"/>
  <c r="O171" i="2"/>
  <c r="AA171" i="2" s="1"/>
  <c r="O172" i="2"/>
  <c r="AA172" i="2" s="1"/>
  <c r="O173" i="2"/>
  <c r="AA173" i="2" s="1"/>
  <c r="O174" i="2"/>
  <c r="AA174" i="2" s="1"/>
  <c r="O175" i="2"/>
  <c r="AA175" i="2" s="1"/>
  <c r="O176" i="2"/>
  <c r="AA176" i="2" s="1"/>
  <c r="O177" i="2"/>
  <c r="AA177" i="2" s="1"/>
  <c r="O178" i="2"/>
  <c r="AA178" i="2" s="1"/>
  <c r="O179" i="2"/>
  <c r="AA179" i="2" s="1"/>
  <c r="O180" i="2"/>
  <c r="AA180" i="2" s="1"/>
  <c r="O181" i="2"/>
  <c r="AA181" i="2" s="1"/>
  <c r="O182" i="2"/>
  <c r="AA182" i="2" s="1"/>
  <c r="O183" i="2"/>
  <c r="AA183" i="2" s="1"/>
  <c r="O184" i="2"/>
  <c r="AA184" i="2" s="1"/>
  <c r="O185" i="2"/>
  <c r="AA185" i="2" s="1"/>
  <c r="O186" i="2"/>
  <c r="AA186" i="2" s="1"/>
  <c r="O187" i="2"/>
  <c r="AA187" i="2" s="1"/>
  <c r="O188" i="2"/>
  <c r="AA188" i="2" s="1"/>
  <c r="O189" i="2"/>
  <c r="AA189" i="2" s="1"/>
  <c r="O190" i="2"/>
  <c r="AA190" i="2" s="1"/>
  <c r="O191" i="2"/>
  <c r="AA191" i="2" s="1"/>
  <c r="O192" i="2"/>
  <c r="AA192" i="2" s="1"/>
  <c r="O193" i="2"/>
  <c r="AA193" i="2" s="1"/>
  <c r="O194" i="2"/>
  <c r="AA194" i="2" s="1"/>
  <c r="O195" i="2"/>
  <c r="AA195" i="2" s="1"/>
  <c r="O196" i="2"/>
  <c r="AA196" i="2" s="1"/>
  <c r="O197" i="2"/>
  <c r="AA197" i="2" s="1"/>
  <c r="O198" i="2"/>
  <c r="AA198" i="2" s="1"/>
  <c r="O199" i="2"/>
  <c r="AA199" i="2" s="1"/>
  <c r="O200" i="2"/>
  <c r="AA200" i="2" s="1"/>
  <c r="O201" i="2"/>
  <c r="AA201" i="2" s="1"/>
  <c r="O202" i="2"/>
  <c r="AA202" i="2" s="1"/>
  <c r="O203" i="2"/>
  <c r="AA203" i="2" s="1"/>
  <c r="O204" i="2"/>
  <c r="AA204" i="2" s="1"/>
  <c r="O205" i="2"/>
  <c r="AA205" i="2" s="1"/>
  <c r="O206" i="2"/>
  <c r="AA206" i="2" s="1"/>
  <c r="O207" i="2"/>
  <c r="AA207" i="2" s="1"/>
  <c r="O208" i="2"/>
  <c r="AA208" i="2" s="1"/>
  <c r="O209" i="2"/>
  <c r="AA209" i="2" s="1"/>
  <c r="O210" i="2"/>
  <c r="AA210" i="2" s="1"/>
  <c r="O211" i="2"/>
  <c r="AA211" i="2" s="1"/>
  <c r="O212" i="2"/>
  <c r="AA212" i="2" s="1"/>
  <c r="O213" i="2"/>
  <c r="AA213" i="2" s="1"/>
  <c r="O214" i="2"/>
  <c r="AA214" i="2" s="1"/>
  <c r="O215" i="2"/>
  <c r="AA215" i="2" s="1"/>
  <c r="O216" i="2"/>
  <c r="AA216" i="2" s="1"/>
  <c r="O217" i="2"/>
  <c r="AA217" i="2" s="1"/>
  <c r="O218" i="2"/>
  <c r="AA218" i="2" s="1"/>
  <c r="O219" i="2"/>
  <c r="AA219" i="2" s="1"/>
  <c r="O220" i="2"/>
  <c r="AA220" i="2" s="1"/>
  <c r="O221" i="2"/>
  <c r="AA221" i="2" s="1"/>
  <c r="O222" i="2"/>
  <c r="AA222" i="2" s="1"/>
  <c r="O223" i="2"/>
  <c r="AA223" i="2" s="1"/>
  <c r="O224" i="2"/>
  <c r="AA224" i="2" s="1"/>
  <c r="O225" i="2"/>
  <c r="AA225" i="2" s="1"/>
  <c r="O226" i="2"/>
  <c r="AA226" i="2" s="1"/>
  <c r="O227" i="2"/>
  <c r="AA227" i="2" s="1"/>
  <c r="O228" i="2"/>
  <c r="AA228" i="2" s="1"/>
  <c r="O229" i="2"/>
  <c r="AA229" i="2" s="1"/>
  <c r="O230" i="2"/>
  <c r="AA230" i="2" s="1"/>
  <c r="O231" i="2"/>
  <c r="AA231" i="2" s="1"/>
  <c r="O232" i="2"/>
  <c r="AA232" i="2" s="1"/>
  <c r="O233" i="2"/>
  <c r="AA233" i="2" s="1"/>
  <c r="O234" i="2"/>
  <c r="AA234" i="2" s="1"/>
  <c r="O235" i="2"/>
  <c r="AA235" i="2" s="1"/>
  <c r="O236" i="2"/>
  <c r="AA236" i="2" s="1"/>
  <c r="O237" i="2"/>
  <c r="AA237" i="2" s="1"/>
  <c r="O238" i="2"/>
  <c r="AA238" i="2" s="1"/>
  <c r="O239" i="2"/>
  <c r="AA239" i="2" s="1"/>
  <c r="O240" i="2"/>
  <c r="AA240" i="2" s="1"/>
  <c r="O241" i="2"/>
  <c r="AA241" i="2" s="1"/>
  <c r="O242" i="2"/>
  <c r="AA242" i="2" s="1"/>
  <c r="O243" i="2"/>
  <c r="AA243" i="2" s="1"/>
  <c r="O244" i="2"/>
  <c r="AA244" i="2" s="1"/>
  <c r="O245" i="2"/>
  <c r="AA245" i="2" s="1"/>
  <c r="O246" i="2"/>
  <c r="AA246" i="2" s="1"/>
  <c r="O247" i="2"/>
  <c r="AA247" i="2" s="1"/>
  <c r="O248" i="2"/>
  <c r="AA248" i="2" s="1"/>
  <c r="O249" i="2"/>
  <c r="AA249" i="2" s="1"/>
  <c r="O250" i="2"/>
  <c r="AA250" i="2" s="1"/>
  <c r="O251" i="2"/>
  <c r="AA251" i="2" s="1"/>
  <c r="O252" i="2"/>
  <c r="AA252" i="2" s="1"/>
  <c r="O253" i="2"/>
  <c r="AA253" i="2" s="1"/>
  <c r="O254" i="2"/>
  <c r="AA254" i="2" s="1"/>
  <c r="O255" i="2"/>
  <c r="AA255" i="2" s="1"/>
  <c r="O256" i="2"/>
  <c r="AA256" i="2" s="1"/>
  <c r="O257" i="2"/>
  <c r="AA257" i="2" s="1"/>
  <c r="O258" i="2"/>
  <c r="AA258" i="2" s="1"/>
  <c r="O259" i="2"/>
  <c r="AA259" i="2" s="1"/>
  <c r="O260" i="2"/>
  <c r="AA260" i="2" s="1"/>
  <c r="O261" i="2"/>
  <c r="AA261" i="2" s="1"/>
  <c r="O262" i="2"/>
  <c r="AA262" i="2" s="1"/>
  <c r="O263" i="2"/>
  <c r="AA263" i="2" s="1"/>
  <c r="O264" i="2"/>
  <c r="AA264" i="2" s="1"/>
  <c r="O265" i="2"/>
  <c r="AA265" i="2" s="1"/>
  <c r="O266" i="2"/>
  <c r="AA266" i="2" s="1"/>
  <c r="O267" i="2"/>
  <c r="AA267" i="2" s="1"/>
  <c r="O268" i="2"/>
  <c r="AA268" i="2" s="1"/>
  <c r="O269" i="2"/>
  <c r="AA269" i="2" s="1"/>
  <c r="O270" i="2"/>
  <c r="AA270" i="2" s="1"/>
  <c r="O271" i="2"/>
  <c r="AA271" i="2" s="1"/>
  <c r="O272" i="2"/>
  <c r="AA272" i="2" s="1"/>
  <c r="O273" i="2"/>
  <c r="AA273" i="2" s="1"/>
  <c r="O274" i="2"/>
  <c r="AA274" i="2" s="1"/>
  <c r="O275" i="2"/>
  <c r="AA275" i="2" s="1"/>
  <c r="O276" i="2"/>
  <c r="AA276" i="2" s="1"/>
  <c r="O277" i="2"/>
  <c r="AA277" i="2" s="1"/>
  <c r="O278" i="2"/>
  <c r="AA278" i="2" s="1"/>
  <c r="O279" i="2"/>
  <c r="AA279" i="2" s="1"/>
  <c r="O280" i="2"/>
  <c r="AA280" i="2" s="1"/>
  <c r="O281" i="2"/>
  <c r="AA281" i="2" s="1"/>
  <c r="O282" i="2"/>
  <c r="AA282" i="2" s="1"/>
  <c r="O283" i="2"/>
  <c r="AA283" i="2" s="1"/>
  <c r="O284" i="2"/>
  <c r="AA284" i="2" s="1"/>
  <c r="O285" i="2"/>
  <c r="AA285" i="2" s="1"/>
  <c r="O286" i="2"/>
  <c r="AA286" i="2" s="1"/>
  <c r="O287" i="2"/>
  <c r="AA287" i="2" s="1"/>
  <c r="O288" i="2"/>
  <c r="AA288" i="2" s="1"/>
  <c r="O289" i="2"/>
  <c r="AA289" i="2" s="1"/>
  <c r="O290" i="2"/>
  <c r="AA290" i="2" s="1"/>
  <c r="O291" i="2"/>
  <c r="AA291" i="2" s="1"/>
  <c r="O292" i="2"/>
  <c r="AA292" i="2" s="1"/>
  <c r="O293" i="2"/>
  <c r="AA293" i="2" s="1"/>
  <c r="O294" i="2"/>
  <c r="AA294" i="2" s="1"/>
  <c r="O295" i="2"/>
  <c r="AA295" i="2" s="1"/>
  <c r="O296" i="2"/>
  <c r="AA296" i="2" s="1"/>
  <c r="O297" i="2"/>
  <c r="AA297" i="2" s="1"/>
  <c r="O298" i="2"/>
  <c r="AA298" i="2" s="1"/>
  <c r="O299" i="2"/>
  <c r="AA299" i="2" s="1"/>
  <c r="O300" i="2"/>
  <c r="AA300" i="2" s="1"/>
  <c r="O301" i="2"/>
  <c r="AA301" i="2" s="1"/>
  <c r="O302" i="2"/>
  <c r="AA302" i="2" s="1"/>
  <c r="O303" i="2"/>
  <c r="AA303" i="2" s="1"/>
  <c r="O304" i="2"/>
  <c r="AA304" i="2" s="1"/>
  <c r="O305" i="2"/>
  <c r="AA305" i="2" s="1"/>
  <c r="O306" i="2"/>
  <c r="AA306" i="2" s="1"/>
  <c r="O307" i="2"/>
  <c r="AA307" i="2" s="1"/>
  <c r="O308" i="2"/>
  <c r="AA308" i="2" s="1"/>
  <c r="O309" i="2"/>
  <c r="AA309" i="2" s="1"/>
  <c r="O310" i="2"/>
  <c r="AA310" i="2" s="1"/>
  <c r="O311" i="2"/>
  <c r="AA311" i="2" s="1"/>
  <c r="O312" i="2"/>
  <c r="AA312" i="2" s="1"/>
  <c r="O313" i="2"/>
  <c r="AA313" i="2" s="1"/>
  <c r="O314" i="2"/>
  <c r="AA314" i="2" s="1"/>
  <c r="O315" i="2"/>
  <c r="AA315" i="2" s="1"/>
  <c r="O316" i="2"/>
  <c r="AA316" i="2" s="1"/>
  <c r="O317" i="2"/>
  <c r="AA317" i="2" s="1"/>
  <c r="O318" i="2"/>
  <c r="AA318" i="2" s="1"/>
  <c r="O319" i="2"/>
  <c r="AA319" i="2" s="1"/>
  <c r="O320" i="2"/>
  <c r="AA320" i="2" s="1"/>
  <c r="O321" i="2"/>
  <c r="AA321" i="2" s="1"/>
  <c r="O322" i="2"/>
  <c r="AA322" i="2" s="1"/>
  <c r="O323" i="2"/>
  <c r="AA323" i="2" s="1"/>
  <c r="O324" i="2"/>
  <c r="AA324" i="2" s="1"/>
  <c r="O325" i="2"/>
  <c r="AA325" i="2" s="1"/>
  <c r="O326" i="2"/>
  <c r="AA326" i="2" s="1"/>
  <c r="O327" i="2"/>
  <c r="AA327" i="2" s="1"/>
  <c r="O328" i="2"/>
  <c r="AA328" i="2" s="1"/>
  <c r="O329" i="2"/>
  <c r="AA329" i="2" s="1"/>
  <c r="O330" i="2"/>
  <c r="AA330" i="2" s="1"/>
  <c r="O331" i="2"/>
  <c r="AA331" i="2" s="1"/>
  <c r="O332" i="2"/>
  <c r="AA332" i="2" s="1"/>
  <c r="O333" i="2"/>
  <c r="AA333" i="2" s="1"/>
  <c r="O334" i="2"/>
  <c r="AA334" i="2" s="1"/>
  <c r="O335" i="2"/>
  <c r="AA335" i="2" s="1"/>
  <c r="O336" i="2"/>
  <c r="AA336" i="2" s="1"/>
  <c r="O337" i="2"/>
  <c r="AA337" i="2" s="1"/>
  <c r="O338" i="2"/>
  <c r="AA338" i="2" s="1"/>
  <c r="O339" i="2"/>
  <c r="AA339" i="2" s="1"/>
  <c r="O340" i="2"/>
  <c r="AA340" i="2" s="1"/>
  <c r="O341" i="2"/>
  <c r="AA341" i="2" s="1"/>
  <c r="O342" i="2"/>
  <c r="AA342" i="2" s="1"/>
  <c r="O343" i="2"/>
  <c r="AA343" i="2" s="1"/>
  <c r="O344" i="2"/>
  <c r="AA344" i="2" s="1"/>
  <c r="O345" i="2"/>
  <c r="AA345" i="2" s="1"/>
  <c r="O346" i="2"/>
  <c r="AA346" i="2" s="1"/>
  <c r="O347" i="2"/>
  <c r="AA347" i="2" s="1"/>
  <c r="O348" i="2"/>
  <c r="AA348" i="2" s="1"/>
  <c r="O349" i="2"/>
  <c r="AA349" i="2" s="1"/>
  <c r="O350" i="2"/>
  <c r="AA350" i="2" s="1"/>
  <c r="O351" i="2"/>
  <c r="AA351" i="2" s="1"/>
  <c r="O352" i="2"/>
  <c r="AA352" i="2" s="1"/>
  <c r="O353" i="2"/>
  <c r="AA353" i="2" s="1"/>
  <c r="O354" i="2"/>
  <c r="AA354" i="2" s="1"/>
  <c r="O355" i="2"/>
  <c r="AA355" i="2" s="1"/>
  <c r="O356" i="2"/>
  <c r="AA356" i="2" s="1"/>
  <c r="O357" i="2"/>
  <c r="AA357" i="2" s="1"/>
  <c r="O358" i="2"/>
  <c r="AA358" i="2" s="1"/>
  <c r="O359" i="2"/>
  <c r="AA359" i="2" s="1"/>
  <c r="O360" i="2"/>
  <c r="AA360" i="2" s="1"/>
  <c r="O361" i="2"/>
  <c r="AA361" i="2" s="1"/>
  <c r="O362" i="2"/>
  <c r="AA362" i="2" s="1"/>
  <c r="O363" i="2"/>
  <c r="AA363" i="2" s="1"/>
  <c r="O364" i="2"/>
  <c r="AA364" i="2" s="1"/>
  <c r="O365" i="2"/>
  <c r="AA365" i="2" s="1"/>
  <c r="O366" i="2"/>
  <c r="AA366" i="2" s="1"/>
  <c r="O367" i="2"/>
  <c r="AA367" i="2" s="1"/>
  <c r="O368" i="2"/>
  <c r="AA368" i="2" s="1"/>
  <c r="O369" i="2"/>
  <c r="AA369" i="2" s="1"/>
  <c r="O370" i="2"/>
  <c r="AA370" i="2" s="1"/>
  <c r="O371" i="2"/>
  <c r="AA371" i="2" s="1"/>
  <c r="O372" i="2"/>
  <c r="AA372" i="2" s="1"/>
  <c r="O373" i="2"/>
  <c r="AA373" i="2" s="1"/>
  <c r="O374" i="2"/>
  <c r="AA374" i="2" s="1"/>
  <c r="O375" i="2"/>
  <c r="AA375" i="2" s="1"/>
  <c r="O376" i="2"/>
  <c r="AA376" i="2" s="1"/>
  <c r="O377" i="2"/>
  <c r="AA377" i="2" s="1"/>
  <c r="O378" i="2"/>
  <c r="AA378" i="2" s="1"/>
  <c r="O379" i="2"/>
  <c r="AA379" i="2" s="1"/>
  <c r="O380" i="2"/>
  <c r="AA380" i="2" s="1"/>
  <c r="O381" i="2"/>
  <c r="AA381" i="2" s="1"/>
  <c r="O382" i="2"/>
  <c r="AA382" i="2" s="1"/>
  <c r="O383" i="2"/>
  <c r="AA383" i="2" s="1"/>
  <c r="O384" i="2"/>
  <c r="AA384" i="2" s="1"/>
  <c r="O385" i="2"/>
  <c r="AA385" i="2" s="1"/>
  <c r="O386" i="2"/>
  <c r="AA386" i="2" s="1"/>
  <c r="O387" i="2"/>
  <c r="AA387" i="2" s="1"/>
  <c r="O388" i="2"/>
  <c r="AA388" i="2" s="1"/>
  <c r="O389" i="2"/>
  <c r="AA389" i="2" s="1"/>
  <c r="O390" i="2"/>
  <c r="AA390" i="2" s="1"/>
  <c r="O391" i="2"/>
  <c r="AA391" i="2" s="1"/>
  <c r="O392" i="2"/>
  <c r="AA392" i="2" s="1"/>
  <c r="O393" i="2"/>
  <c r="AA393" i="2" s="1"/>
  <c r="O394" i="2"/>
  <c r="AA394" i="2" s="1"/>
  <c r="O395" i="2"/>
  <c r="AA395" i="2" s="1"/>
  <c r="O396" i="2"/>
  <c r="AA396" i="2" s="1"/>
  <c r="O397" i="2"/>
  <c r="AA397" i="2" s="1"/>
  <c r="O398" i="2"/>
  <c r="AA398" i="2" s="1"/>
  <c r="O399" i="2"/>
  <c r="AA399" i="2" s="1"/>
  <c r="O400" i="2"/>
  <c r="AA400" i="2" s="1"/>
  <c r="O401" i="2"/>
  <c r="AA401" i="2" s="1"/>
  <c r="O402" i="2"/>
  <c r="AA402" i="2" s="1"/>
  <c r="O403" i="2"/>
  <c r="AA403" i="2" s="1"/>
  <c r="O404" i="2"/>
  <c r="AA404" i="2" s="1"/>
  <c r="O405" i="2"/>
  <c r="AA405" i="2" s="1"/>
  <c r="O406" i="2"/>
  <c r="AA406" i="2" s="1"/>
  <c r="O407" i="2"/>
  <c r="AA407" i="2" s="1"/>
  <c r="O408" i="2"/>
  <c r="AA408" i="2" s="1"/>
  <c r="O409" i="2"/>
  <c r="AA409" i="2" s="1"/>
  <c r="O410" i="2"/>
  <c r="AA410" i="2" s="1"/>
  <c r="O411" i="2"/>
  <c r="AA411" i="2" s="1"/>
  <c r="O412" i="2"/>
  <c r="AA412" i="2" s="1"/>
  <c r="O413" i="2"/>
  <c r="AA413" i="2" s="1"/>
  <c r="O414" i="2"/>
  <c r="AA414" i="2" s="1"/>
  <c r="O415" i="2"/>
  <c r="AA415" i="2" s="1"/>
  <c r="O416" i="2"/>
  <c r="AA416" i="2" s="1"/>
  <c r="O417" i="2"/>
  <c r="AA417" i="2" s="1"/>
  <c r="O418" i="2"/>
  <c r="AA418" i="2" s="1"/>
  <c r="O419" i="2"/>
  <c r="AA419" i="2" s="1"/>
  <c r="O420" i="2"/>
  <c r="AA420" i="2" s="1"/>
  <c r="O421" i="2"/>
  <c r="AA421" i="2" s="1"/>
  <c r="O422" i="2"/>
  <c r="AA422" i="2" s="1"/>
  <c r="O423" i="2"/>
  <c r="AA423" i="2" s="1"/>
  <c r="O424" i="2"/>
  <c r="AA424" i="2" s="1"/>
  <c r="O425" i="2"/>
  <c r="AA425" i="2" s="1"/>
  <c r="O426" i="2"/>
  <c r="AA426" i="2" s="1"/>
  <c r="O427" i="2"/>
  <c r="AA427" i="2" s="1"/>
  <c r="O428" i="2"/>
  <c r="AA428" i="2" s="1"/>
  <c r="O429" i="2"/>
  <c r="AA429" i="2" s="1"/>
  <c r="O430" i="2"/>
  <c r="AA430" i="2" s="1"/>
  <c r="O431" i="2"/>
  <c r="AA431" i="2" s="1"/>
  <c r="O432" i="2"/>
  <c r="AA432" i="2" s="1"/>
  <c r="O433" i="2"/>
  <c r="AA433" i="2" s="1"/>
  <c r="O434" i="2"/>
  <c r="AA434" i="2" s="1"/>
  <c r="O435" i="2"/>
  <c r="AA435" i="2" s="1"/>
  <c r="O436" i="2"/>
  <c r="AA436" i="2" s="1"/>
  <c r="O437" i="2"/>
  <c r="AA437" i="2" s="1"/>
  <c r="O438" i="2"/>
  <c r="AA438" i="2" s="1"/>
  <c r="O439" i="2"/>
  <c r="AA439" i="2" s="1"/>
  <c r="O440" i="2"/>
  <c r="AA440" i="2" s="1"/>
  <c r="O441" i="2"/>
  <c r="AA441" i="2" s="1"/>
  <c r="O442" i="2"/>
  <c r="AA442" i="2" s="1"/>
  <c r="O443" i="2"/>
  <c r="AA443" i="2" s="1"/>
  <c r="O444" i="2"/>
  <c r="AA444" i="2" s="1"/>
  <c r="O445" i="2"/>
  <c r="AA445" i="2" s="1"/>
  <c r="O446" i="2"/>
  <c r="AA446" i="2" s="1"/>
  <c r="O447" i="2"/>
  <c r="AA447" i="2" s="1"/>
  <c r="O448" i="2"/>
  <c r="AA448" i="2" s="1"/>
  <c r="O449" i="2"/>
  <c r="AA449" i="2" s="1"/>
  <c r="O450" i="2"/>
  <c r="AA450" i="2" s="1"/>
  <c r="O451" i="2"/>
  <c r="AA451" i="2" s="1"/>
  <c r="O452" i="2"/>
  <c r="AA452" i="2" s="1"/>
  <c r="O453" i="2"/>
  <c r="AA453" i="2" s="1"/>
  <c r="O454" i="2"/>
  <c r="AA454" i="2" s="1"/>
  <c r="O455" i="2"/>
  <c r="AA455" i="2" s="1"/>
  <c r="O456" i="2"/>
  <c r="AA456" i="2" s="1"/>
  <c r="O457" i="2"/>
  <c r="AA457" i="2" s="1"/>
  <c r="O458" i="2"/>
  <c r="AA458" i="2" s="1"/>
  <c r="O459" i="2"/>
  <c r="AA459" i="2" s="1"/>
  <c r="O460" i="2"/>
  <c r="AA460" i="2" s="1"/>
  <c r="O461" i="2"/>
  <c r="AA461" i="2" s="1"/>
  <c r="O462" i="2"/>
  <c r="AA462" i="2" s="1"/>
  <c r="O463" i="2"/>
  <c r="AA463" i="2" s="1"/>
  <c r="O464" i="2"/>
  <c r="AA464" i="2" s="1"/>
  <c r="O465" i="2"/>
  <c r="AA465" i="2" s="1"/>
  <c r="O466" i="2"/>
  <c r="AA466" i="2" s="1"/>
  <c r="O467" i="2"/>
  <c r="AA467" i="2" s="1"/>
  <c r="O468" i="2"/>
  <c r="AA468" i="2" s="1"/>
  <c r="O469" i="2"/>
  <c r="AA469" i="2" s="1"/>
  <c r="O470" i="2"/>
  <c r="AA470" i="2" s="1"/>
  <c r="O471" i="2"/>
  <c r="AA471" i="2" s="1"/>
  <c r="O472" i="2"/>
  <c r="AA472" i="2" s="1"/>
  <c r="O473" i="2"/>
  <c r="AA473" i="2" s="1"/>
  <c r="O474" i="2"/>
  <c r="AA474" i="2" s="1"/>
  <c r="O475" i="2"/>
  <c r="AA475" i="2" s="1"/>
  <c r="O476" i="2"/>
  <c r="AA476" i="2" s="1"/>
  <c r="O477" i="2"/>
  <c r="AA477" i="2" s="1"/>
  <c r="O478" i="2"/>
  <c r="AA478" i="2" s="1"/>
  <c r="O479" i="2"/>
  <c r="AA479" i="2" s="1"/>
  <c r="O480" i="2"/>
  <c r="AA480" i="2" s="1"/>
  <c r="O481" i="2"/>
  <c r="AA481" i="2" s="1"/>
  <c r="O482" i="2"/>
  <c r="AA482" i="2" s="1"/>
  <c r="O483" i="2"/>
  <c r="AA483" i="2" s="1"/>
  <c r="O484" i="2"/>
  <c r="AA484" i="2" s="1"/>
  <c r="O485" i="2"/>
  <c r="AA485" i="2" s="1"/>
  <c r="O486" i="2"/>
  <c r="AA486" i="2" s="1"/>
  <c r="O487" i="2"/>
  <c r="AA487" i="2" s="1"/>
  <c r="O488" i="2"/>
  <c r="AA488" i="2" s="1"/>
  <c r="O489" i="2"/>
  <c r="AA489" i="2" s="1"/>
  <c r="O490" i="2"/>
  <c r="AA490" i="2" s="1"/>
  <c r="O491" i="2"/>
  <c r="AA491" i="2" s="1"/>
  <c r="O492" i="2"/>
  <c r="AA492" i="2" s="1"/>
  <c r="O493" i="2"/>
  <c r="AA493" i="2" s="1"/>
  <c r="O494" i="2"/>
  <c r="AA494" i="2" s="1"/>
  <c r="O495" i="2"/>
  <c r="AA495" i="2" s="1"/>
  <c r="O496" i="2"/>
  <c r="AA496" i="2" s="1"/>
  <c r="O497" i="2"/>
  <c r="AA497" i="2" s="1"/>
  <c r="O498" i="2"/>
  <c r="AA498" i="2" s="1"/>
  <c r="O499" i="2"/>
  <c r="AA499" i="2" s="1"/>
  <c r="O500" i="2"/>
  <c r="AA500" i="2" s="1"/>
  <c r="O501" i="2"/>
  <c r="AA501" i="2" s="1"/>
  <c r="O502" i="2"/>
  <c r="AA502" i="2" s="1"/>
  <c r="O503" i="2"/>
  <c r="AA503" i="2" s="1"/>
  <c r="O504" i="2"/>
  <c r="AA504" i="2" s="1"/>
  <c r="O505" i="2"/>
  <c r="AA505" i="2" s="1"/>
  <c r="O506" i="2"/>
  <c r="AA506" i="2" s="1"/>
  <c r="O507" i="2"/>
  <c r="AA507" i="2" s="1"/>
  <c r="O508" i="2"/>
  <c r="AA508" i="2" s="1"/>
  <c r="O509" i="2"/>
  <c r="AA509" i="2" s="1"/>
  <c r="O510" i="2"/>
  <c r="AA510" i="2" s="1"/>
  <c r="O511" i="2"/>
  <c r="AA511" i="2" s="1"/>
  <c r="O512" i="2"/>
  <c r="AA512" i="2" s="1"/>
  <c r="O513" i="2"/>
  <c r="AA513" i="2" s="1"/>
  <c r="O514" i="2"/>
  <c r="AA514" i="2" s="1"/>
  <c r="O515" i="2"/>
  <c r="AA515" i="2" s="1"/>
  <c r="O516" i="2"/>
  <c r="AA516" i="2" s="1"/>
  <c r="O517" i="2"/>
  <c r="AA517" i="2" s="1"/>
  <c r="O518" i="2"/>
  <c r="AA518" i="2" s="1"/>
  <c r="O519" i="2"/>
  <c r="AA519" i="2" s="1"/>
  <c r="O520" i="2"/>
  <c r="AA520" i="2" s="1"/>
  <c r="O521" i="2"/>
  <c r="AA521" i="2" s="1"/>
  <c r="O522" i="2"/>
  <c r="AA522" i="2" s="1"/>
  <c r="O523" i="2"/>
  <c r="AA523" i="2" s="1"/>
  <c r="O524" i="2"/>
  <c r="AA524" i="2" s="1"/>
  <c r="O525" i="2"/>
  <c r="AA525" i="2" s="1"/>
  <c r="O526" i="2"/>
  <c r="AA526" i="2" s="1"/>
  <c r="O527" i="2"/>
  <c r="AA527" i="2" s="1"/>
  <c r="O528" i="2"/>
  <c r="AA528" i="2" s="1"/>
  <c r="O529" i="2"/>
  <c r="AA529" i="2" s="1"/>
  <c r="O530" i="2"/>
  <c r="AA530" i="2" s="1"/>
  <c r="O531" i="2"/>
  <c r="AA531" i="2" s="1"/>
  <c r="O532" i="2"/>
  <c r="AA532" i="2" s="1"/>
  <c r="O533" i="2"/>
  <c r="AA533" i="2" s="1"/>
  <c r="O534" i="2"/>
  <c r="AA534" i="2" s="1"/>
  <c r="O535" i="2"/>
  <c r="AA535" i="2" s="1"/>
  <c r="O536" i="2"/>
  <c r="AA536" i="2" s="1"/>
  <c r="O537" i="2"/>
  <c r="AA537" i="2" s="1"/>
  <c r="O538" i="2"/>
  <c r="AA538" i="2" s="1"/>
  <c r="O539" i="2"/>
  <c r="AA539" i="2" s="1"/>
  <c r="O540" i="2"/>
  <c r="AA540" i="2" s="1"/>
  <c r="O541" i="2"/>
  <c r="O542" i="2"/>
  <c r="AA542" i="2" s="1"/>
  <c r="O543" i="2"/>
  <c r="AA543" i="2" s="1"/>
  <c r="O544" i="2"/>
  <c r="AA544" i="2" s="1"/>
  <c r="O545" i="2"/>
  <c r="AA545" i="2" s="1"/>
  <c r="O546" i="2"/>
  <c r="AA546" i="2" s="1"/>
  <c r="O547" i="2"/>
  <c r="AA547" i="2" s="1"/>
  <c r="O548" i="2"/>
  <c r="AA548" i="2" s="1"/>
  <c r="O549" i="2"/>
  <c r="AA549" i="2" s="1"/>
  <c r="O550" i="2"/>
  <c r="AA550" i="2" s="1"/>
  <c r="O551" i="2"/>
  <c r="AA551" i="2" s="1"/>
  <c r="O552" i="2"/>
  <c r="AA552" i="2" s="1"/>
  <c r="O553" i="2"/>
  <c r="AA553" i="2" s="1"/>
  <c r="O554" i="2"/>
  <c r="AA554" i="2" s="1"/>
  <c r="O555" i="2"/>
  <c r="AA555" i="2" s="1"/>
  <c r="O556" i="2"/>
  <c r="AA556" i="2" s="1"/>
  <c r="O557" i="2"/>
  <c r="AA557" i="2" s="1"/>
  <c r="O558" i="2"/>
  <c r="AA558" i="2" s="1"/>
  <c r="O559" i="2"/>
  <c r="AA559" i="2" s="1"/>
  <c r="O560" i="2"/>
  <c r="AA560" i="2" s="1"/>
  <c r="O561" i="2"/>
  <c r="AA561" i="2" s="1"/>
  <c r="O562" i="2"/>
  <c r="AA562" i="2" s="1"/>
  <c r="O563" i="2"/>
  <c r="AA563" i="2" s="1"/>
  <c r="O564" i="2"/>
  <c r="AA564" i="2" s="1"/>
  <c r="O565" i="2"/>
  <c r="AA565" i="2" s="1"/>
  <c r="O566" i="2"/>
  <c r="AA566" i="2" s="1"/>
  <c r="O567" i="2"/>
  <c r="AA567" i="2" s="1"/>
  <c r="O568" i="2"/>
  <c r="AA568" i="2" s="1"/>
  <c r="O569" i="2"/>
  <c r="AA569" i="2" s="1"/>
  <c r="O570" i="2"/>
  <c r="AA570" i="2" s="1"/>
  <c r="O571" i="2"/>
  <c r="AA571" i="2" s="1"/>
  <c r="O572" i="2"/>
  <c r="AA572" i="2" s="1"/>
  <c r="O573" i="2"/>
  <c r="AA573" i="2" s="1"/>
  <c r="O574" i="2"/>
  <c r="AA574" i="2" s="1"/>
  <c r="O575" i="2"/>
  <c r="AA575" i="2" s="1"/>
  <c r="O576" i="2"/>
  <c r="AA576" i="2" s="1"/>
  <c r="O577" i="2"/>
  <c r="AA577" i="2" s="1"/>
  <c r="O578" i="2"/>
  <c r="AA578" i="2" s="1"/>
  <c r="O579" i="2"/>
  <c r="AA579" i="2" s="1"/>
  <c r="O580" i="2"/>
  <c r="AA580" i="2" s="1"/>
  <c r="O581" i="2"/>
  <c r="AA581" i="2" s="1"/>
  <c r="O582" i="2"/>
  <c r="AA582" i="2" s="1"/>
  <c r="O583" i="2"/>
  <c r="AA583" i="2" s="1"/>
  <c r="O584" i="2"/>
  <c r="AA584" i="2" s="1"/>
  <c r="O585" i="2"/>
  <c r="AA585" i="2" s="1"/>
  <c r="O586" i="2"/>
  <c r="AA586" i="2" s="1"/>
  <c r="O587" i="2"/>
  <c r="AA587" i="2" s="1"/>
  <c r="O588" i="2"/>
  <c r="AA588" i="2" s="1"/>
  <c r="O589" i="2"/>
  <c r="AA589" i="2" s="1"/>
  <c r="O590" i="2"/>
  <c r="AA590" i="2" s="1"/>
  <c r="O591" i="2"/>
  <c r="AA591" i="2" s="1"/>
  <c r="O592" i="2"/>
  <c r="AA592" i="2" s="1"/>
  <c r="O593" i="2"/>
  <c r="AA593" i="2" s="1"/>
  <c r="O594" i="2"/>
  <c r="AA594" i="2" s="1"/>
  <c r="O595" i="2"/>
  <c r="AA595" i="2" s="1"/>
  <c r="O596" i="2"/>
  <c r="AA596" i="2" s="1"/>
  <c r="O597" i="2"/>
  <c r="AA597" i="2" s="1"/>
  <c r="O598" i="2"/>
  <c r="AA598" i="2" s="1"/>
  <c r="O599" i="2"/>
  <c r="AA599" i="2" s="1"/>
  <c r="O600" i="2"/>
  <c r="AA600" i="2" s="1"/>
  <c r="O601" i="2"/>
  <c r="AA601" i="2" s="1"/>
  <c r="O602" i="2"/>
  <c r="AA602" i="2" s="1"/>
  <c r="O603" i="2"/>
  <c r="AA603" i="2" s="1"/>
  <c r="O604" i="2"/>
  <c r="AA604" i="2" s="1"/>
  <c r="S5" i="2"/>
  <c r="T5" i="2"/>
  <c r="U5" i="2"/>
  <c r="V5" i="2"/>
  <c r="W5" i="2"/>
  <c r="X5" i="2"/>
  <c r="Y5" i="2"/>
  <c r="Z5" i="2"/>
  <c r="R5" i="2"/>
  <c r="E4" i="3" l="1"/>
  <c r="E17" i="3" s="1"/>
  <c r="P7" i="5" s="1"/>
  <c r="O1" i="2"/>
  <c r="P1" i="2" s="1"/>
  <c r="P115" i="2"/>
  <c r="P73" i="2"/>
  <c r="P7" i="2"/>
  <c r="P15" i="2"/>
  <c r="P237" i="2"/>
  <c r="P410" i="2"/>
  <c r="P394" i="2"/>
  <c r="P276" i="2"/>
  <c r="P502" i="2"/>
  <c r="P179" i="2"/>
  <c r="P147" i="2"/>
  <c r="P131" i="2"/>
  <c r="P99" i="2"/>
  <c r="P98" i="2"/>
  <c r="P590" i="2"/>
  <c r="P586" i="2"/>
  <c r="P582" i="2"/>
  <c r="P316" i="2"/>
  <c r="P292" i="2"/>
  <c r="P284" i="2"/>
  <c r="P259" i="2"/>
  <c r="P442" i="2"/>
  <c r="P598" i="2"/>
  <c r="P348" i="2"/>
  <c r="P25" i="2"/>
  <c r="P496" i="2"/>
  <c r="P482" i="2"/>
  <c r="P340" i="2"/>
  <c r="P566" i="2"/>
  <c r="P534" i="2"/>
  <c r="P508" i="2"/>
  <c r="P504" i="2"/>
  <c r="P416" i="2"/>
  <c r="P376" i="2"/>
  <c r="P356" i="2"/>
  <c r="P308" i="2"/>
  <c r="P296" i="2"/>
  <c r="P163" i="2"/>
  <c r="P55" i="2"/>
  <c r="P49" i="2"/>
  <c r="P550" i="2"/>
  <c r="P549" i="2"/>
  <c r="P474" i="2"/>
  <c r="P448" i="2"/>
  <c r="P332" i="2"/>
  <c r="P324" i="2"/>
  <c r="P189" i="2"/>
  <c r="P83" i="2"/>
  <c r="P466" i="2"/>
  <c r="P300" i="2"/>
  <c r="P288" i="2"/>
  <c r="P280" i="2"/>
  <c r="P279" i="2"/>
  <c r="P269" i="2"/>
  <c r="P211" i="2"/>
  <c r="P195" i="2"/>
  <c r="P165" i="2"/>
  <c r="P162" i="2"/>
  <c r="P133" i="2"/>
  <c r="P123" i="2"/>
  <c r="P101" i="2"/>
  <c r="P39" i="2"/>
  <c r="P518" i="2"/>
  <c r="P488" i="2"/>
  <c r="P364" i="2"/>
  <c r="P354" i="2"/>
  <c r="P343" i="2"/>
  <c r="P336" i="2"/>
  <c r="P334" i="2"/>
  <c r="P311" i="2"/>
  <c r="P304" i="2"/>
  <c r="P302" i="2"/>
  <c r="P558" i="2"/>
  <c r="P480" i="2"/>
  <c r="P464" i="2"/>
  <c r="P460" i="2"/>
  <c r="P456" i="2"/>
  <c r="P440" i="2"/>
  <c r="P434" i="2"/>
  <c r="P402" i="2"/>
  <c r="P400" i="2"/>
  <c r="P396" i="2"/>
  <c r="P368" i="2"/>
  <c r="P366" i="2"/>
  <c r="P141" i="2"/>
  <c r="P77" i="2"/>
  <c r="P17" i="2"/>
  <c r="P604" i="2"/>
  <c r="P600" i="2"/>
  <c r="P554" i="2"/>
  <c r="P444" i="2"/>
  <c r="P412" i="2"/>
  <c r="P386" i="2"/>
  <c r="P384" i="2"/>
  <c r="P367" i="2"/>
  <c r="P360" i="2"/>
  <c r="P358" i="2"/>
  <c r="P346" i="2"/>
  <c r="P335" i="2"/>
  <c r="P328" i="2"/>
  <c r="P326" i="2"/>
  <c r="P314" i="2"/>
  <c r="P303" i="2"/>
  <c r="P294" i="2"/>
  <c r="P282" i="2"/>
  <c r="P278" i="2"/>
  <c r="P272" i="2"/>
  <c r="P271" i="2"/>
  <c r="P253" i="2"/>
  <c r="P251" i="2"/>
  <c r="P247" i="2"/>
  <c r="P245" i="2"/>
  <c r="P149" i="2"/>
  <c r="P146" i="2"/>
  <c r="P125" i="2"/>
  <c r="P107" i="2"/>
  <c r="P85" i="2"/>
  <c r="P82" i="2"/>
  <c r="P69" i="2"/>
  <c r="P65" i="2"/>
  <c r="P47" i="2"/>
  <c r="P37" i="2"/>
  <c r="P510" i="2"/>
  <c r="P322" i="2"/>
  <c r="P290" i="2"/>
  <c r="P574" i="2"/>
  <c r="P572" i="2"/>
  <c r="P568" i="2"/>
  <c r="P526" i="2"/>
  <c r="P522" i="2"/>
  <c r="P490" i="2"/>
  <c r="P472" i="2"/>
  <c r="P450" i="2"/>
  <c r="P432" i="2"/>
  <c r="P428" i="2"/>
  <c r="P424" i="2"/>
  <c r="P418" i="2"/>
  <c r="P408" i="2"/>
  <c r="P370" i="2"/>
  <c r="P359" i="2"/>
  <c r="P352" i="2"/>
  <c r="P350" i="2"/>
  <c r="P338" i="2"/>
  <c r="P327" i="2"/>
  <c r="P320" i="2"/>
  <c r="P318" i="2"/>
  <c r="P306" i="2"/>
  <c r="P295" i="2"/>
  <c r="P286" i="2"/>
  <c r="P274" i="2"/>
  <c r="P229" i="2"/>
  <c r="P227" i="2"/>
  <c r="P223" i="2"/>
  <c r="P221" i="2"/>
  <c r="P205" i="2"/>
  <c r="P203" i="2"/>
  <c r="P199" i="2"/>
  <c r="P197" i="2"/>
  <c r="P173" i="2"/>
  <c r="P171" i="2"/>
  <c r="P130" i="2"/>
  <c r="P109" i="2"/>
  <c r="P91" i="2"/>
  <c r="P53" i="2"/>
  <c r="P23" i="2"/>
  <c r="P21" i="2"/>
  <c r="P13" i="2"/>
  <c r="P9" i="2"/>
  <c r="P213" i="2"/>
  <c r="P581" i="2"/>
  <c r="P542" i="2"/>
  <c r="P540" i="2"/>
  <c r="P536" i="2"/>
  <c r="P531" i="2"/>
  <c r="P498" i="2"/>
  <c r="P476" i="2"/>
  <c r="P392" i="2"/>
  <c r="P380" i="2"/>
  <c r="P378" i="2"/>
  <c r="P362" i="2"/>
  <c r="P351" i="2"/>
  <c r="P344" i="2"/>
  <c r="P342" i="2"/>
  <c r="P330" i="2"/>
  <c r="P319" i="2"/>
  <c r="P312" i="2"/>
  <c r="P310" i="2"/>
  <c r="P298" i="2"/>
  <c r="P287" i="2"/>
  <c r="P261" i="2"/>
  <c r="P243" i="2"/>
  <c r="P181" i="2"/>
  <c r="P178" i="2"/>
  <c r="P157" i="2"/>
  <c r="P155" i="2"/>
  <c r="P139" i="2"/>
  <c r="P117" i="2"/>
  <c r="P114" i="2"/>
  <c r="P93" i="2"/>
  <c r="P71" i="2"/>
  <c r="P63" i="2"/>
  <c r="P57" i="2"/>
  <c r="P45" i="2"/>
  <c r="P41" i="2"/>
  <c r="P33" i="2"/>
  <c r="P31" i="2"/>
  <c r="P596" i="2"/>
  <c r="P592" i="2"/>
  <c r="P578" i="2"/>
  <c r="P564" i="2"/>
  <c r="P560" i="2"/>
  <c r="P546" i="2"/>
  <c r="P532" i="2"/>
  <c r="P528" i="2"/>
  <c r="P514" i="2"/>
  <c r="P500" i="2"/>
  <c r="P484" i="2"/>
  <c r="P478" i="2"/>
  <c r="P452" i="2"/>
  <c r="P446" i="2"/>
  <c r="P420" i="2"/>
  <c r="P414" i="2"/>
  <c r="P407" i="2"/>
  <c r="P267" i="2"/>
  <c r="P263" i="2"/>
  <c r="P242" i="2"/>
  <c r="P228" i="2"/>
  <c r="P219" i="2"/>
  <c r="P215" i="2"/>
  <c r="P194" i="2"/>
  <c r="P175" i="2"/>
  <c r="P159" i="2"/>
  <c r="P143" i="2"/>
  <c r="P127" i="2"/>
  <c r="P111" i="2"/>
  <c r="P95" i="2"/>
  <c r="P79" i="2"/>
  <c r="P602" i="2"/>
  <c r="P588" i="2"/>
  <c r="P584" i="2"/>
  <c r="P570" i="2"/>
  <c r="P556" i="2"/>
  <c r="P552" i="2"/>
  <c r="P538" i="2"/>
  <c r="P524" i="2"/>
  <c r="P520" i="2"/>
  <c r="P506" i="2"/>
  <c r="P479" i="2"/>
  <c r="P468" i="2"/>
  <c r="P447" i="2"/>
  <c r="P436" i="2"/>
  <c r="P415" i="2"/>
  <c r="P404" i="2"/>
  <c r="P388" i="2"/>
  <c r="P382" i="2"/>
  <c r="P258" i="2"/>
  <c r="P239" i="2"/>
  <c r="P191" i="2"/>
  <c r="P594" i="2"/>
  <c r="P580" i="2"/>
  <c r="P576" i="2"/>
  <c r="P562" i="2"/>
  <c r="P557" i="2"/>
  <c r="P548" i="2"/>
  <c r="P544" i="2"/>
  <c r="P530" i="2"/>
  <c r="P516" i="2"/>
  <c r="P512" i="2"/>
  <c r="P492" i="2"/>
  <c r="P486" i="2"/>
  <c r="P458" i="2"/>
  <c r="P454" i="2"/>
  <c r="P426" i="2"/>
  <c r="P422" i="2"/>
  <c r="P383" i="2"/>
  <c r="P372" i="2"/>
  <c r="P365" i="2"/>
  <c r="P357" i="2"/>
  <c r="P349" i="2"/>
  <c r="P341" i="2"/>
  <c r="P333" i="2"/>
  <c r="P325" i="2"/>
  <c r="P317" i="2"/>
  <c r="P309" i="2"/>
  <c r="P301" i="2"/>
  <c r="P293" i="2"/>
  <c r="P285" i="2"/>
  <c r="P277" i="2"/>
  <c r="P255" i="2"/>
  <c r="P235" i="2"/>
  <c r="P231" i="2"/>
  <c r="P207" i="2"/>
  <c r="P187" i="2"/>
  <c r="P183" i="2"/>
  <c r="P167" i="2"/>
  <c r="P151" i="2"/>
  <c r="P135" i="2"/>
  <c r="P119" i="2"/>
  <c r="P103" i="2"/>
  <c r="P87" i="2"/>
  <c r="P601" i="2"/>
  <c r="P577" i="2"/>
  <c r="P561" i="2"/>
  <c r="P545" i="2"/>
  <c r="P513" i="2"/>
  <c r="P233" i="2"/>
  <c r="P29" i="2"/>
  <c r="P11" i="2"/>
  <c r="P595" i="2"/>
  <c r="P587" i="2"/>
  <c r="P579" i="2"/>
  <c r="P547" i="2"/>
  <c r="P539" i="2"/>
  <c r="P523" i="2"/>
  <c r="P515" i="2"/>
  <c r="P507" i="2"/>
  <c r="P493" i="2"/>
  <c r="P597" i="2"/>
  <c r="P589" i="2"/>
  <c r="P573" i="2"/>
  <c r="P565" i="2"/>
  <c r="P533" i="2"/>
  <c r="P525" i="2"/>
  <c r="P517" i="2"/>
  <c r="P509" i="2"/>
  <c r="P501" i="2"/>
  <c r="P494" i="2"/>
  <c r="P487" i="2"/>
  <c r="P469" i="2"/>
  <c r="P462" i="2"/>
  <c r="P455" i="2"/>
  <c r="P437" i="2"/>
  <c r="P430" i="2"/>
  <c r="P423" i="2"/>
  <c r="P405" i="2"/>
  <c r="P398" i="2"/>
  <c r="P391" i="2"/>
  <c r="P373" i="2"/>
  <c r="P265" i="2"/>
  <c r="P260" i="2"/>
  <c r="P210" i="2"/>
  <c r="P201" i="2"/>
  <c r="P196" i="2"/>
  <c r="P593" i="2"/>
  <c r="P585" i="2"/>
  <c r="P569" i="2"/>
  <c r="P553" i="2"/>
  <c r="P537" i="2"/>
  <c r="P529" i="2"/>
  <c r="P521" i="2"/>
  <c r="P505" i="2"/>
  <c r="P485" i="2"/>
  <c r="P471" i="2"/>
  <c r="P453" i="2"/>
  <c r="P439" i="2"/>
  <c r="P421" i="2"/>
  <c r="P389" i="2"/>
  <c r="P375" i="2"/>
  <c r="P603" i="2"/>
  <c r="P571" i="2"/>
  <c r="P563" i="2"/>
  <c r="P555" i="2"/>
  <c r="P461" i="2"/>
  <c r="P429" i="2"/>
  <c r="P397" i="2"/>
  <c r="P390" i="2"/>
  <c r="P249" i="2"/>
  <c r="P244" i="2"/>
  <c r="P541" i="2"/>
  <c r="P599" i="2"/>
  <c r="P591" i="2"/>
  <c r="P583" i="2"/>
  <c r="P575" i="2"/>
  <c r="P567" i="2"/>
  <c r="P559" i="2"/>
  <c r="P551" i="2"/>
  <c r="P543" i="2"/>
  <c r="P535" i="2"/>
  <c r="P527" i="2"/>
  <c r="P519" i="2"/>
  <c r="P511" i="2"/>
  <c r="P503" i="2"/>
  <c r="P495" i="2"/>
  <c r="P477" i="2"/>
  <c r="P470" i="2"/>
  <c r="P463" i="2"/>
  <c r="P445" i="2"/>
  <c r="P438" i="2"/>
  <c r="P431" i="2"/>
  <c r="P413" i="2"/>
  <c r="P406" i="2"/>
  <c r="P399" i="2"/>
  <c r="P381" i="2"/>
  <c r="P374" i="2"/>
  <c r="P226" i="2"/>
  <c r="P217" i="2"/>
  <c r="P212" i="2"/>
  <c r="P185" i="2"/>
  <c r="P180" i="2"/>
  <c r="P169" i="2"/>
  <c r="P164" i="2"/>
  <c r="P153" i="2"/>
  <c r="P148" i="2"/>
  <c r="P137" i="2"/>
  <c r="P132" i="2"/>
  <c r="P121" i="2"/>
  <c r="P116" i="2"/>
  <c r="P105" i="2"/>
  <c r="P100" i="2"/>
  <c r="P89" i="2"/>
  <c r="P84" i="2"/>
  <c r="P61" i="2"/>
  <c r="P43" i="2"/>
  <c r="P36" i="2"/>
  <c r="P30" i="2"/>
  <c r="P19" i="2"/>
  <c r="P12" i="2"/>
  <c r="P6" i="2"/>
  <c r="P497" i="2"/>
  <c r="P489" i="2"/>
  <c r="P481" i="2"/>
  <c r="P473" i="2"/>
  <c r="P465" i="2"/>
  <c r="P457" i="2"/>
  <c r="P449" i="2"/>
  <c r="P441" i="2"/>
  <c r="P433" i="2"/>
  <c r="P425" i="2"/>
  <c r="P417" i="2"/>
  <c r="P409" i="2"/>
  <c r="P401" i="2"/>
  <c r="P393" i="2"/>
  <c r="P385" i="2"/>
  <c r="P377" i="2"/>
  <c r="P369" i="2"/>
  <c r="P361" i="2"/>
  <c r="P353" i="2"/>
  <c r="P345" i="2"/>
  <c r="P337" i="2"/>
  <c r="P329" i="2"/>
  <c r="P321" i="2"/>
  <c r="P313" i="2"/>
  <c r="P305" i="2"/>
  <c r="P297" i="2"/>
  <c r="P289" i="2"/>
  <c r="P281" i="2"/>
  <c r="P273" i="2"/>
  <c r="P266" i="2"/>
  <c r="P250" i="2"/>
  <c r="P234" i="2"/>
  <c r="P218" i="2"/>
  <c r="P202" i="2"/>
  <c r="P186" i="2"/>
  <c r="P170" i="2"/>
  <c r="P154" i="2"/>
  <c r="P138" i="2"/>
  <c r="P122" i="2"/>
  <c r="P106" i="2"/>
  <c r="P90" i="2"/>
  <c r="P75" i="2"/>
  <c r="P68" i="2"/>
  <c r="P62" i="2"/>
  <c r="P51" i="2"/>
  <c r="P44" i="2"/>
  <c r="P38" i="2"/>
  <c r="P499" i="2"/>
  <c r="P491" i="2"/>
  <c r="P483" i="2"/>
  <c r="P475" i="2"/>
  <c r="P467" i="2"/>
  <c r="P459" i="2"/>
  <c r="P451" i="2"/>
  <c r="P443" i="2"/>
  <c r="P435" i="2"/>
  <c r="P427" i="2"/>
  <c r="P419" i="2"/>
  <c r="P411" i="2"/>
  <c r="P403" i="2"/>
  <c r="P395" i="2"/>
  <c r="P387" i="2"/>
  <c r="P379" i="2"/>
  <c r="P371" i="2"/>
  <c r="P363" i="2"/>
  <c r="P355" i="2"/>
  <c r="P347" i="2"/>
  <c r="P339" i="2"/>
  <c r="P331" i="2"/>
  <c r="P323" i="2"/>
  <c r="P315" i="2"/>
  <c r="P307" i="2"/>
  <c r="P299" i="2"/>
  <c r="P291" i="2"/>
  <c r="P283" i="2"/>
  <c r="P275" i="2"/>
  <c r="P268" i="2"/>
  <c r="P257" i="2"/>
  <c r="P252" i="2"/>
  <c r="P241" i="2"/>
  <c r="P236" i="2"/>
  <c r="P225" i="2"/>
  <c r="P220" i="2"/>
  <c r="P209" i="2"/>
  <c r="P204" i="2"/>
  <c r="P193" i="2"/>
  <c r="P188" i="2"/>
  <c r="P177" i="2"/>
  <c r="P172" i="2"/>
  <c r="P161" i="2"/>
  <c r="P156" i="2"/>
  <c r="P145" i="2"/>
  <c r="P140" i="2"/>
  <c r="P129" i="2"/>
  <c r="P124" i="2"/>
  <c r="P113" i="2"/>
  <c r="P108" i="2"/>
  <c r="P97" i="2"/>
  <c r="P92" i="2"/>
  <c r="P81" i="2"/>
  <c r="P76" i="2"/>
  <c r="P70" i="2"/>
  <c r="P270" i="2"/>
  <c r="P262" i="2"/>
  <c r="P254" i="2"/>
  <c r="P246" i="2"/>
  <c r="P238" i="2"/>
  <c r="P230" i="2"/>
  <c r="P222" i="2"/>
  <c r="P214" i="2"/>
  <c r="P206" i="2"/>
  <c r="P198" i="2"/>
  <c r="P190" i="2"/>
  <c r="P182" i="2"/>
  <c r="P174" i="2"/>
  <c r="P166" i="2"/>
  <c r="P158" i="2"/>
  <c r="P150" i="2"/>
  <c r="P142" i="2"/>
  <c r="P134" i="2"/>
  <c r="P126" i="2"/>
  <c r="P118" i="2"/>
  <c r="P110" i="2"/>
  <c r="P102" i="2"/>
  <c r="P94" i="2"/>
  <c r="P86" i="2"/>
  <c r="P78" i="2"/>
  <c r="P59" i="2"/>
  <c r="P52" i="2"/>
  <c r="P46" i="2"/>
  <c r="P27" i="2"/>
  <c r="P20" i="2"/>
  <c r="P14" i="2"/>
  <c r="P264" i="2"/>
  <c r="P256" i="2"/>
  <c r="P248" i="2"/>
  <c r="P240" i="2"/>
  <c r="P232" i="2"/>
  <c r="P224" i="2"/>
  <c r="P216" i="2"/>
  <c r="P208" i="2"/>
  <c r="P200" i="2"/>
  <c r="P192" i="2"/>
  <c r="P184" i="2"/>
  <c r="P176" i="2"/>
  <c r="P168" i="2"/>
  <c r="P160" i="2"/>
  <c r="P152" i="2"/>
  <c r="P144" i="2"/>
  <c r="P136" i="2"/>
  <c r="P128" i="2"/>
  <c r="P120" i="2"/>
  <c r="P112" i="2"/>
  <c r="P104" i="2"/>
  <c r="P96" i="2"/>
  <c r="P88" i="2"/>
  <c r="P80" i="2"/>
  <c r="P67" i="2"/>
  <c r="P60" i="2"/>
  <c r="P54" i="2"/>
  <c r="P35" i="2"/>
  <c r="P28" i="2"/>
  <c r="P22" i="2"/>
  <c r="P72" i="2"/>
  <c r="P64" i="2"/>
  <c r="P56" i="2"/>
  <c r="P48" i="2"/>
  <c r="P40" i="2"/>
  <c r="P32" i="2"/>
  <c r="P24" i="2"/>
  <c r="P16" i="2"/>
  <c r="P8" i="2"/>
  <c r="P74" i="2"/>
  <c r="P66" i="2"/>
  <c r="P58" i="2"/>
  <c r="P50" i="2"/>
  <c r="P42" i="2"/>
  <c r="P34" i="2"/>
  <c r="P26" i="2"/>
  <c r="P18" i="2"/>
  <c r="P10" i="2"/>
  <c r="O7" i="5" l="1"/>
  <c r="K7" i="5"/>
  <c r="G7" i="5"/>
  <c r="M7" i="5"/>
  <c r="H7" i="5"/>
  <c r="N7" i="5"/>
  <c r="J7" i="5"/>
  <c r="F7" i="5"/>
  <c r="I7" i="5"/>
  <c r="L7" i="5"/>
  <c r="D7" i="5"/>
  <c r="E7" i="5"/>
  <c r="E16" i="3"/>
  <c r="P6" i="5" s="1"/>
  <c r="E15" i="3"/>
  <c r="E18" i="3"/>
  <c r="P5" i="2"/>
  <c r="P4" i="2" s="1"/>
  <c r="AA5" i="2"/>
  <c r="P8" i="5" l="1"/>
  <c r="C4" i="1"/>
  <c r="P5" i="5"/>
  <c r="E14" i="3"/>
  <c r="N6" i="5"/>
  <c r="J6" i="5"/>
  <c r="F6" i="5"/>
  <c r="L6" i="5"/>
  <c r="D6" i="5"/>
  <c r="G6" i="5"/>
  <c r="M6" i="5"/>
  <c r="I6" i="5"/>
  <c r="E6" i="5"/>
  <c r="O6" i="5" s="1"/>
  <c r="H6" i="5"/>
  <c r="K6" i="5"/>
  <c r="M5" i="5" l="1"/>
  <c r="M9" i="5" s="1"/>
  <c r="I5" i="5"/>
  <c r="I9" i="5" s="1"/>
  <c r="D5" i="5"/>
  <c r="D9" i="5" s="1"/>
  <c r="G5" i="5"/>
  <c r="G9" i="5" s="1"/>
  <c r="J5" i="5"/>
  <c r="J9" i="5" s="1"/>
  <c r="L5" i="5"/>
  <c r="L9" i="5" s="1"/>
  <c r="H5" i="5"/>
  <c r="H9" i="5" s="1"/>
  <c r="E5" i="5"/>
  <c r="E9" i="5" s="1"/>
  <c r="K5" i="5"/>
  <c r="K9" i="5" s="1"/>
  <c r="N5" i="5"/>
  <c r="N9" i="5" s="1"/>
  <c r="F5" i="5"/>
  <c r="F9" i="5" s="1"/>
  <c r="O5" i="5"/>
  <c r="O9" i="5" s="1"/>
  <c r="P9" i="5"/>
  <c r="G10" i="1"/>
  <c r="F10" i="1"/>
  <c r="G17" i="1"/>
  <c r="I11" i="1"/>
  <c r="G15" i="1"/>
  <c r="I9" i="1"/>
  <c r="H17" i="1"/>
  <c r="G12" i="1"/>
  <c r="F15" i="1"/>
  <c r="H15" i="1"/>
  <c r="F18" i="1"/>
  <c r="F16" i="1"/>
  <c r="I15" i="1"/>
  <c r="H10" i="1"/>
  <c r="I13" i="1"/>
  <c r="F17" i="1"/>
  <c r="G16" i="1"/>
  <c r="I10" i="1"/>
  <c r="F11" i="1"/>
  <c r="G14" i="1"/>
  <c r="F14" i="1"/>
  <c r="F12" i="1"/>
  <c r="H14" i="1"/>
  <c r="G9" i="1"/>
  <c r="H12" i="1"/>
  <c r="F13" i="1"/>
  <c r="I14" i="1"/>
  <c r="H9" i="1"/>
  <c r="G18" i="1"/>
  <c r="I12" i="1"/>
  <c r="I17" i="1"/>
  <c r="H18" i="1"/>
  <c r="G13" i="1"/>
  <c r="H16" i="1"/>
  <c r="G11" i="1"/>
  <c r="I18" i="1"/>
  <c r="H13" i="1"/>
  <c r="F9" i="1"/>
  <c r="I16" i="1"/>
  <c r="H11" i="1"/>
  <c r="E20" i="3"/>
  <c r="H11" i="3"/>
  <c r="D11" i="5" l="1"/>
  <c r="L11" i="5"/>
  <c r="F11" i="5"/>
  <c r="K11" i="5"/>
  <c r="E11" i="5"/>
  <c r="J11" i="5"/>
  <c r="H11" i="5"/>
  <c r="I11" i="5"/>
  <c r="N11" i="5"/>
  <c r="O11" i="5"/>
  <c r="M11" i="5"/>
  <c r="G11" i="5"/>
  <c r="E21" i="3"/>
  <c r="H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1000000}"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<sst xmlns="http://schemas.openxmlformats.org/spreadsheetml/2006/main" count="3017" uniqueCount="170">
  <si>
    <t>Row Labels</t>
  </si>
  <si>
    <t>Grand Total</t>
  </si>
  <si>
    <t>Column Labels</t>
  </si>
  <si>
    <t>July, 2010</t>
  </si>
  <si>
    <t>T-Shirts</t>
  </si>
  <si>
    <t>Other Accessories</t>
  </si>
  <si>
    <t>Polo Shirts</t>
  </si>
  <si>
    <t>Pants</t>
  </si>
  <si>
    <t>Shorts</t>
  </si>
  <si>
    <t>Socks</t>
  </si>
  <si>
    <t>Shoes</t>
  </si>
  <si>
    <t>Sandals</t>
  </si>
  <si>
    <t>Hats</t>
  </si>
  <si>
    <t>Belts</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</si>
  <si>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</si>
  <si>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</si>
  <si>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</si>
  <si>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</si>
  <si>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</si>
  <si>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</si>
  <si>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</si>
  <si>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</si>
  <si>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</si>
  <si>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</si>
  <si>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</si>
  <si>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</si>
  <si>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</si>
  <si>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</si>
  <si>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</si>
  <si>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</si>
  <si>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</si>
  <si>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</si>
  <si>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</si>
  <si>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</si>
  <si>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</si>
  <si>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</si>
  <si>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</si>
  <si>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</si>
  <si>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</si>
  <si>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</si>
  <si>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</si>
  <si>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</si>
  <si>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</si>
  <si>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</si>
  <si>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</si>
  <si>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</si>
  <si>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</si>
  <si>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</si>
  <si>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</si>
  <si>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</si>
  <si>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</si>
  <si>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</si>
  <si>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</si>
  <si>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</si>
  <si>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</si>
  <si>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</si>
  <si>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</si>
  <si>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</si>
  <si>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</si>
  <si>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</si>
  <si>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</si>
  <si>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</si>
  <si>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</si>
  <si>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</si>
  <si>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</si>
  <si>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</si>
  <si>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</si>
  <si>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</si>
  <si>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</si>
  <si>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</si>
  <si>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</si>
  <si>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</si>
  <si>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</si>
  <si>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Formulas</t>
  </si>
  <si>
    <t>Rev Share</t>
  </si>
  <si>
    <t>Rev</t>
  </si>
  <si>
    <t>Administrative</t>
  </si>
  <si>
    <t>Utilities</t>
  </si>
  <si>
    <t>Other Fixed Costs</t>
  </si>
  <si>
    <t>Commission</t>
  </si>
  <si>
    <t>Marketing</t>
  </si>
  <si>
    <t>Clothing</t>
  </si>
  <si>
    <t>Footware &amp; Accessories</t>
  </si>
  <si>
    <t>TARGET SALES</t>
  </si>
  <si>
    <t>FIXED COSTS</t>
  </si>
  <si>
    <t>VARIABLE COSTS</t>
  </si>
  <si>
    <t>Financial Summary</t>
  </si>
  <si>
    <t>Profit Margin</t>
  </si>
  <si>
    <t>Facilities</t>
  </si>
  <si>
    <t>NET INCOME</t>
  </si>
  <si>
    <t>Supplies</t>
  </si>
  <si>
    <t>Shipping</t>
  </si>
  <si>
    <t>Online</t>
  </si>
  <si>
    <t>Print</t>
  </si>
  <si>
    <t>In-Store</t>
  </si>
  <si>
    <t>Special  Promotions</t>
  </si>
  <si>
    <t>Jul</t>
  </si>
  <si>
    <t>Aug</t>
  </si>
  <si>
    <t>Sep</t>
  </si>
  <si>
    <t>Oct</t>
  </si>
  <si>
    <t>Nov</t>
  </si>
  <si>
    <t>Dec</t>
  </si>
  <si>
    <t>Jan</t>
  </si>
  <si>
    <t>Feb</t>
  </si>
  <si>
    <t>Mar</t>
  </si>
  <si>
    <t>Apr</t>
  </si>
  <si>
    <t>May</t>
  </si>
  <si>
    <t>Jun</t>
  </si>
  <si>
    <t>JUL</t>
  </si>
  <si>
    <t>AUG</t>
  </si>
  <si>
    <t>SEP</t>
  </si>
  <si>
    <t>OCT</t>
  </si>
  <si>
    <t>NOV</t>
  </si>
  <si>
    <t>DEC</t>
  </si>
  <si>
    <t>JAN</t>
  </si>
  <si>
    <t>FEB</t>
  </si>
  <si>
    <t>MAR</t>
  </si>
  <si>
    <t>APR</t>
  </si>
  <si>
    <t>MAY</t>
  </si>
  <si>
    <t>JUN</t>
  </si>
  <si>
    <t>FULL YEAR</t>
  </si>
  <si>
    <t>FIXED COST SUMMARY</t>
  </si>
  <si>
    <t>Cumulative Spend</t>
  </si>
  <si>
    <t>Cumulative Costs</t>
  </si>
  <si>
    <t>VARIABLE COST SUMMARY</t>
  </si>
  <si>
    <t>5-Yr Avg Seasonality</t>
  </si>
  <si>
    <t>Product</t>
  </si>
  <si>
    <t>Column1</t>
  </si>
  <si>
    <t>Column2</t>
  </si>
  <si>
    <t>Column3</t>
  </si>
  <si>
    <t>Column4</t>
  </si>
  <si>
    <t>Column5</t>
  </si>
  <si>
    <t>Column6</t>
  </si>
  <si>
    <t>Column7</t>
  </si>
  <si>
    <t>Column8</t>
  </si>
  <si>
    <t>Attribute</t>
  </si>
  <si>
    <t>Value</t>
  </si>
  <si>
    <t>Activity</t>
  </si>
  <si>
    <t>Month</t>
  </si>
  <si>
    <t>Spend</t>
  </si>
  <si>
    <t>Sum of Spend</t>
  </si>
  <si>
    <t>SPEND DETAILS</t>
  </si>
  <si>
    <t>Total</t>
  </si>
  <si>
    <t>FULL YEAR SPEND</t>
  </si>
  <si>
    <t>SEASONALITY</t>
  </si>
  <si>
    <t>HQ</t>
  </si>
  <si>
    <t>India</t>
  </si>
  <si>
    <t>China</t>
  </si>
  <si>
    <t>Cameras</t>
  </si>
  <si>
    <t>TVs</t>
  </si>
  <si>
    <t>Other</t>
  </si>
  <si>
    <t>Quadcopter</t>
  </si>
  <si>
    <t>Phones</t>
  </si>
  <si>
    <t>Speakers</t>
  </si>
  <si>
    <t>VR</t>
  </si>
  <si>
    <t>Core AI</t>
  </si>
  <si>
    <t>Haptics</t>
  </si>
  <si>
    <t>Quantum Computing</t>
  </si>
  <si>
    <t>Quadcopters</t>
  </si>
  <si>
    <t>Other Locations</t>
  </si>
  <si>
    <t>TOTAL R&amp;D</t>
  </si>
  <si>
    <t>Spend by Category</t>
  </si>
  <si>
    <t>Spend by Location by Month</t>
  </si>
  <si>
    <t>RESEARCH AND DEVELOPMENT SPEND (000's)</t>
  </si>
  <si>
    <t>Category</t>
  </si>
  <si>
    <t>Division</t>
  </si>
  <si>
    <t>Consumer Electronics</t>
  </si>
  <si>
    <t>Core R&amp;D</t>
  </si>
  <si>
    <t>Gaming</t>
  </si>
  <si>
    <t>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</si>
</sst>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
    <numFmt numFmtId="168" formatCode="_(&quot;$&quot;* #,##0.0,,&quot;M&quot;_);_(&quot;$&quot;* \(#,##0.0,,&quot;M&quot;\);_(&quot;$&quot;* &quot;-&quot;??_);_(@_)"/>
    <numFmt numFmtId="169" formatCode="_(&quot;$&quot;* #,##0,&quot;K&quot;_);_(&quot;$&quot;* \(#,##0,&quot;K&quot;\);_(&quot;$&quot;* &quot;-&quot;??_);_(@_)"/>
    <numFmt numFmtId="170" formatCode="&quot;$&quot;#,##0"/>
  </numFmts>
  <fonts count="19" x14ac:knownFonts="1">
    <font>
      <sz val="11"/>
      <color theme="1"/>
      <name val="Calibri"/>
      <family val="2"/>
      <scheme val="minor"/>
    </font>
    <font>
      <sz val="11"/>
      <color theme="1"/>
      <name val="Calibri"/>
      <family val="2"/>
      <scheme val="minor"/>
    </font>
    <font>
      <sz val="14"/>
      <color theme="1"/>
      <name val="Segoe UI Light"/>
      <family val="2"/>
    </font>
    <font>
      <sz val="18"/>
      <color theme="9" tint="-0.499984740745262"/>
      <name val="Segoe UI Light"/>
      <family val="2"/>
    </font>
    <font>
      <sz val="16"/>
      <color theme="9" tint="-0.499984740745262"/>
      <name val="Segoe UI Light"/>
      <family val="2"/>
    </font>
    <font>
      <sz val="22"/>
      <color theme="9" tint="-0.499984740745262"/>
      <name val="Segoe UI Light"/>
      <family val="2"/>
    </font>
    <font>
      <sz val="18"/>
      <color theme="8"/>
      <name val="Segoe UI Light"/>
      <family val="2"/>
    </font>
    <font>
      <sz val="22"/>
      <color theme="8"/>
      <name val="Segoe UI Light"/>
      <family val="2"/>
    </font>
    <font>
      <sz val="14"/>
      <color theme="8"/>
      <name val="Segoe UI Light"/>
      <family val="2"/>
    </font>
    <font>
      <sz val="16"/>
      <color theme="8"/>
      <name val="Segoe UI Light"/>
      <family val="2"/>
    </font>
    <font>
      <sz val="22"/>
      <color rgb="FF7030A0"/>
      <name val="Segoe UI Light"/>
      <family val="2"/>
    </font>
    <font>
      <sz val="14"/>
      <color rgb="FF7030A0"/>
      <name val="Segoe UI Light"/>
      <family val="2"/>
    </font>
    <font>
      <sz val="16"/>
      <color rgb="FF7030A0"/>
      <name val="Segoe UI Light"/>
      <family val="2"/>
    </font>
    <font>
      <sz val="22"/>
      <color rgb="FFFF6600"/>
      <name val="Segoe UI Light"/>
      <family val="2"/>
    </font>
    <font>
      <sz val="16"/>
      <color rgb="FFFF6600"/>
      <name val="Segoe UI Light"/>
      <family val="2"/>
    </font>
    <font>
      <sz val="16"/>
      <color theme="1"/>
      <name val="Calibri"/>
      <family val="2"/>
      <scheme val="minor"/>
    </font>
    <font>
      <b/>
      <sz val="11"/>
      <color theme="1"/>
      <name val="Calibri"/>
      <family val="2"/>
      <scheme val="minor"/>
    </font>
    <font>
      <b/>
      <sz val="14"/>
      <color theme="1"/>
      <name val="Segoe UI Light"/>
      <family val="2"/>
    </font>
    <font>
      <sz val="18"/>
      <color rgb="FFFF6600"/>
      <name val="Segoe UI Light"/>
      <family val="2"/>
    </font>
  </fonts>
  <fills count="7">
    <fill>
      <patternFill patternType="none"/>
    </fill>
    <fill>
      <patternFill patternType="gray125"/>
    </fill>
    <fill>
      <patternFill patternType="solid">
        <fgColor theme="9" tint="-0.499984740745262"/>
        <bgColor indexed="64"/>
      </patternFill>
    </fill>
    <fill>
      <patternFill patternType="solid">
        <fgColor theme="8"/>
        <bgColor indexed="64"/>
      </patternFill>
    </fill>
    <fill>
      <patternFill patternType="solid">
        <fgColor rgb="FF7030A0"/>
        <bgColor indexed="64"/>
      </patternFill>
    </fill>
    <fill>
      <patternFill patternType="solid">
        <fgColor rgb="FFFF6600"/>
        <bgColor indexed="64"/>
      </patternFill>
    </fill>
    <fill>
      <patternFill patternType="solid">
        <fgColor rgb="FFFFFF00"/>
        <bgColor indexed="64"/>
      </patternFill>
    </fill>
  </fills>
  <borders count="15">
    <border>
      <left/>
      <right/>
      <top/>
      <bottom/>
      <diagonal/>
    </border>
    <border>
      <left/>
      <right/>
      <top/>
      <bottom style="medium">
        <color theme="9" tint="-0.499984740745262"/>
      </bottom>
      <diagonal/>
    </border>
    <border>
      <left/>
      <right/>
      <top/>
      <bottom style="medium">
        <color theme="8"/>
      </bottom>
      <diagonal/>
    </border>
    <border>
      <left/>
      <right/>
      <top/>
      <bottom style="medium">
        <color rgb="FF7030A0"/>
      </bottom>
      <diagonal/>
    </border>
    <border>
      <left/>
      <right/>
      <top/>
      <bottom style="medium">
        <color rgb="FFFF6600"/>
      </bottom>
      <diagonal/>
    </border>
    <border>
      <left style="thin">
        <color rgb="FF0070C0"/>
      </left>
      <right style="thin">
        <color rgb="FF0070C0"/>
      </right>
      <top style="thin">
        <color rgb="FF0070C0"/>
      </top>
      <bottom style="thin">
        <color rgb="FF0070C0"/>
      </bottom>
      <diagonal/>
    </border>
    <border>
      <left style="thin">
        <color rgb="FF934BC9"/>
      </left>
      <right style="thin">
        <color rgb="FF934BC9"/>
      </right>
      <top style="thin">
        <color rgb="FF934BC9"/>
      </top>
      <bottom style="thin">
        <color rgb="FF934BC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0" fillId="0" borderId="0" xfId="0" applyNumberFormat="1"/>
    <xf numFmtId="0" fontId="2" fillId="0" borderId="0" xfId="0" applyFont="1"/>
    <xf numFmtId="0" fontId="2" fillId="0" borderId="0" xfId="0" applyFont="1" applyAlignment="1">
      <alignment horizontal="left" indent="2"/>
    </xf>
    <xf numFmtId="165" fontId="2" fillId="0" borderId="0" xfId="1" applyNumberFormat="1" applyFont="1"/>
    <xf numFmtId="0" fontId="4" fillId="0" borderId="0" xfId="0" applyFont="1"/>
    <xf numFmtId="164" fontId="4" fillId="0" borderId="0" xfId="0" applyNumberFormat="1" applyFont="1"/>
    <xf numFmtId="0" fontId="3" fillId="0" borderId="1" xfId="0" applyFont="1" applyBorder="1"/>
    <xf numFmtId="0" fontId="2" fillId="0" borderId="1" xfId="0" applyFont="1" applyBorder="1"/>
    <xf numFmtId="166" fontId="4" fillId="0" borderId="0" xfId="2" applyNumberFormat="1" applyFont="1"/>
    <xf numFmtId="0" fontId="3" fillId="2" borderId="1" xfId="0" applyFont="1" applyFill="1" applyBorder="1"/>
    <xf numFmtId="0" fontId="5" fillId="0" borderId="1" xfId="0" applyFont="1" applyBorder="1"/>
    <xf numFmtId="167" fontId="2" fillId="0" borderId="0" xfId="0" applyNumberFormat="1" applyFont="1"/>
    <xf numFmtId="168" fontId="2" fillId="0" borderId="0" xfId="0" applyNumberFormat="1" applyFont="1"/>
    <xf numFmtId="168" fontId="2" fillId="0" borderId="0" xfId="1" applyNumberFormat="1" applyFont="1"/>
    <xf numFmtId="6" fontId="2" fillId="0" borderId="0" xfId="0" applyNumberFormat="1" applyFont="1"/>
    <xf numFmtId="9" fontId="0" fillId="0" borderId="0" xfId="0" applyNumberFormat="1"/>
    <xf numFmtId="43" fontId="0" fillId="0" borderId="0" xfId="0" applyNumberFormat="1"/>
    <xf numFmtId="0" fontId="2" fillId="0" borderId="0" xfId="0" applyFont="1" applyAlignment="1">
      <alignment horizontal="left"/>
    </xf>
    <xf numFmtId="0" fontId="6" fillId="3" borderId="2" xfId="0" applyFont="1" applyFill="1" applyBorder="1"/>
    <xf numFmtId="0" fontId="7" fillId="0" borderId="2" xfId="0" applyFont="1" applyBorder="1"/>
    <xf numFmtId="0" fontId="8" fillId="0" borderId="2" xfId="0" applyFont="1" applyBorder="1"/>
    <xf numFmtId="169" fontId="2" fillId="0" borderId="0" xfId="1" applyNumberFormat="1" applyFont="1"/>
    <xf numFmtId="0" fontId="6" fillId="4" borderId="3" xfId="0" applyFont="1" applyFill="1" applyBorder="1"/>
    <xf numFmtId="0" fontId="10" fillId="0" borderId="3" xfId="0" applyFont="1" applyBorder="1"/>
    <xf numFmtId="0" fontId="8" fillId="0" borderId="3" xfId="0" applyFont="1" applyBorder="1"/>
    <xf numFmtId="9" fontId="0" fillId="0" borderId="0" xfId="2" applyFont="1"/>
    <xf numFmtId="0" fontId="6" fillId="5" borderId="4" xfId="0" applyFont="1" applyFill="1" applyBorder="1"/>
    <xf numFmtId="0" fontId="13" fillId="0" borderId="4" xfId="0" applyFont="1" applyBorder="1"/>
    <xf numFmtId="0" fontId="8" fillId="0" borderId="4" xfId="0" applyFont="1" applyBorder="1"/>
    <xf numFmtId="0" fontId="2" fillId="0" borderId="0" xfId="0" pivotButton="1" applyFont="1"/>
    <xf numFmtId="170" fontId="2" fillId="0" borderId="0" xfId="0" applyNumberFormat="1" applyFont="1"/>
    <xf numFmtId="0" fontId="2" fillId="0" borderId="0" xfId="0" applyFont="1" applyAlignment="1">
      <alignment horizontal="center" wrapText="1"/>
    </xf>
    <xf numFmtId="0" fontId="14" fillId="0" borderId="0" xfId="0" applyFont="1"/>
    <xf numFmtId="0" fontId="15" fillId="0" borderId="0" xfId="0" applyFont="1"/>
    <xf numFmtId="164" fontId="14" fillId="0" borderId="0" xfId="0" applyNumberFormat="1" applyFont="1"/>
    <xf numFmtId="0" fontId="8" fillId="0" borderId="5" xfId="0" applyFont="1" applyBorder="1" applyAlignment="1">
      <alignment horizontal="center"/>
    </xf>
    <xf numFmtId="0" fontId="2" fillId="0" borderId="5" xfId="0" applyFont="1" applyBorder="1" applyAlignment="1">
      <alignment horizontal="left" indent="2"/>
    </xf>
    <xf numFmtId="165" fontId="2" fillId="0" borderId="5" xfId="1" applyNumberFormat="1" applyFont="1" applyBorder="1"/>
    <xf numFmtId="164" fontId="9" fillId="0" borderId="5" xfId="0" applyNumberFormat="1" applyFont="1" applyBorder="1"/>
    <xf numFmtId="0" fontId="9" fillId="0" borderId="5" xfId="0" applyFont="1" applyBorder="1"/>
    <xf numFmtId="0" fontId="11" fillId="0" borderId="6" xfId="0" applyFont="1" applyBorder="1" applyAlignment="1">
      <alignment horizontal="center"/>
    </xf>
    <xf numFmtId="165" fontId="2" fillId="0" borderId="6" xfId="1" applyNumberFormat="1" applyFont="1" applyBorder="1"/>
    <xf numFmtId="164" fontId="12" fillId="0" borderId="6" xfId="0" applyNumberFormat="1" applyFont="1" applyBorder="1"/>
    <xf numFmtId="0" fontId="2" fillId="0" borderId="6" xfId="0" applyFont="1" applyBorder="1" applyAlignment="1">
      <alignment horizontal="left" indent="2"/>
    </xf>
    <xf numFmtId="0" fontId="12" fillId="0" borderId="6" xfId="0" applyFont="1" applyBorder="1"/>
    <xf numFmtId="168" fontId="2" fillId="0" borderId="6" xfId="1" applyNumberFormat="1" applyFont="1" applyBorder="1"/>
    <xf numFmtId="0" fontId="0" fillId="6" borderId="0" xfId="0" applyFill="1"/>
    <xf numFmtId="0" fontId="17" fillId="0" borderId="0" xfId="0" applyFont="1" applyAlignment="1">
      <alignment horizontal="left" indent="2"/>
    </xf>
    <xf numFmtId="0" fontId="18" fillId="0" borderId="0" xfId="0" applyFont="1"/>
    <xf numFmtId="0" fontId="18" fillId="0" borderId="0" xfId="0" applyFont="1" applyAlignment="1">
      <alignment horizontal="center"/>
    </xf>
    <xf numFmtId="0" fontId="16" fillId="0" borderId="7" xfId="0" applyFont="1" applyBorder="1"/>
    <xf numFmtId="0" fontId="0" fillId="0" borderId="8" xfId="0" applyBorder="1"/>
    <xf numFmtId="0" fontId="0" fillId="0" borderId="9" xfId="0" applyBorder="1"/>
    <xf numFmtId="0" fontId="0" fillId="0" borderId="10" xfId="0" applyBorder="1"/>
    <xf numFmtId="169" fontId="0" fillId="0" borderId="0" xfId="0" applyNumberFormat="1" applyBorder="1"/>
    <xf numFmtId="0" fontId="0" fillId="0" borderId="11" xfId="0" applyBorder="1"/>
    <xf numFmtId="0" fontId="0" fillId="0" borderId="0" xfId="0" applyBorder="1"/>
    <xf numFmtId="44" fontId="0" fillId="0" borderId="11" xfId="1" applyFont="1" applyBorder="1"/>
    <xf numFmtId="0" fontId="0" fillId="0" borderId="12" xfId="0" applyBorder="1"/>
    <xf numFmtId="0" fontId="0" fillId="0" borderId="13" xfId="0" applyBorder="1"/>
    <xf numFmtId="44" fontId="0" fillId="0" borderId="14" xfId="1" applyFont="1" applyBorder="1"/>
    <xf numFmtId="169" fontId="0" fillId="0" borderId="11" xfId="0" applyNumberFormat="1" applyBorder="1"/>
    <xf numFmtId="169" fontId="0" fillId="0" borderId="13" xfId="0" applyNumberFormat="1" applyBorder="1"/>
    <xf numFmtId="169" fontId="0" fillId="0" borderId="14" xfId="0" applyNumberFormat="1" applyBorder="1"/>
    <xf numFmtId="0" fontId="0" fillId="0" borderId="0" xfId="0" applyAlignment="1">
      <alignment horizontal="center"/>
    </xf>
  </cellXfs>
  <cellStyles count="3">
    <cellStyle name="Currency" xfId="1" builtinId="4"/>
    <cellStyle name="Normal" xfId="0" builtinId="0"/>
    <cellStyle name="Percent" xfId="2" builtinId="5"/>
  </cellStyles>
  <dxfs count="30">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font>
        <b val="0"/>
        <i val="0"/>
        <strike val="0"/>
        <condense val="0"/>
        <extend val="0"/>
        <outline val="0"/>
        <shadow val="0"/>
        <u val="none"/>
        <vertAlign val="baseline"/>
        <sz val="14"/>
        <color theme="1"/>
        <name val="Segoe UI Light"/>
        <family val="2"/>
        <scheme val="none"/>
      </font>
      <numFmt numFmtId="10" formatCode="&quot;$&quot;#,##0_);[Red]\(&quot;$&quot;#,##0\)"/>
    </dxf>
    <dxf>
      <font>
        <b val="0"/>
        <i val="0"/>
        <strike val="0"/>
        <condense val="0"/>
        <extend val="0"/>
        <outline val="0"/>
        <shadow val="0"/>
        <u val="none"/>
        <vertAlign val="baseline"/>
        <sz val="14"/>
        <color theme="1"/>
        <name val="Segoe UI Light"/>
        <family val="2"/>
        <scheme val="none"/>
      </font>
    </dxf>
    <dxf>
      <alignment horizontal="center"/>
    </dxf>
    <dxf>
      <alignment horizontal="center"/>
    </dxf>
    <dxf>
      <alignment wrapText="1"/>
    </dxf>
    <dxf>
      <alignment wrapText="1"/>
    </dxf>
    <dxf>
      <font>
        <sz val="14"/>
        <family val="2"/>
      </font>
    </dxf>
    <dxf>
      <font>
        <name val="Segoe UI Light"/>
        <family val="2"/>
        <scheme val="none"/>
      </font>
    </dxf>
    <dxf>
      <alignment horizontal="center"/>
    </dxf>
    <dxf>
      <alignment horizontal="center"/>
    </dxf>
    <dxf>
      <alignment wrapText="1"/>
    </dxf>
    <dxf>
      <alignment wrapText="1"/>
    </dxf>
    <dxf>
      <font>
        <sz val="14"/>
        <family val="2"/>
      </font>
    </dxf>
    <dxf>
      <font>
        <name val="Segoe UI Light"/>
        <family val="2"/>
        <scheme val="none"/>
      </font>
    </dxf>
    <dxf>
      <alignment horizontal="center"/>
    </dxf>
    <dxf>
      <alignment wrapText="1"/>
    </dxf>
    <dxf>
      <font>
        <sz val="14"/>
        <family val="2"/>
      </font>
    </dxf>
    <dxf>
      <font>
        <name val="Segoe UI Light"/>
        <family val="2"/>
        <scheme val="none"/>
      </font>
    </dxf>
    <dxf>
      <font>
        <b/>
        <color theme="1"/>
      </font>
      <border>
        <bottom style="thin">
          <color theme="5"/>
        </bottom>
        <vertical/>
        <horizontal/>
      </border>
    </dxf>
    <dxf>
      <font>
        <sz val="14"/>
        <color theme="1"/>
        <name val="Segoe UI Light"/>
        <family val="2"/>
        <scheme val="none"/>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14"/>
        <color theme="1"/>
        <name val="Segoe UI Light"/>
        <family val="2"/>
        <scheme val="none"/>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StyleDark2 2" pivot="0" table="0" count="10" xr9:uid="{00000000-0011-0000-FFFF-FFFF00000000}">
      <tableStyleElement type="wholeTable" dxfId="29"/>
      <tableStyleElement type="headerRow" dxfId="28"/>
    </tableStyle>
    <tableStyle name="SlicerStyleLight2 2" pivot="0" table="0" count="10" xr9:uid="{00000000-0011-0000-FFFF-FFFF01000000}">
      <tableStyleElement type="wholeTable" dxfId="27"/>
      <tableStyleElement type="headerRow" dxfId="26"/>
    </tableStyle>
  </tableStyles>
  <colors>
    <mruColors>
      <color rgb="FF934BC9"/>
      <color rgb="FFFF6600"/>
      <color rgb="FFFF8633"/>
      <color rgb="FFFFAD75"/>
      <color rgb="FFB17ED8"/>
      <color rgb="FFFFC197"/>
      <color rgb="FFFFD8BD"/>
      <color rgb="FFE4D2F2"/>
      <color rgb="FFC9A6E4"/>
      <color rgb="FFC5D3E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5369072424029"/>
          <c:y val="3.796640313036663E-2"/>
          <c:w val="0.70270328919060454"/>
          <c:h val="0.92406719373926671"/>
        </c:manualLayout>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3-2D7A-482B-A031-990BE5E52BD3}"/>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20-2D7A-482B-A031-990BE5E52BD3}"/>
              </c:ext>
            </c:extLst>
          </c:dPt>
          <c:dPt>
            <c:idx val="2"/>
            <c:bubble3D val="0"/>
            <c:explosion val="58"/>
            <c:spPr>
              <a:solidFill>
                <a:srgbClr val="00B050"/>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2D7A-482B-A031-990BE5E52BD3}"/>
              </c:ext>
            </c:extLst>
          </c:dPt>
          <c:dLbls>
            <c:dLbl>
              <c:idx val="0"/>
              <c:layout>
                <c:manualLayout>
                  <c:x val="0.13501689917411666"/>
                  <c:y val="3.2761989243848934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D7A-482B-A031-990BE5E52BD3}"/>
                </c:ext>
              </c:extLst>
            </c:dLbl>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D7A-482B-A031-990BE5E52BD3}"/>
                </c:ext>
              </c:extLst>
            </c:dLbl>
            <c:dLbl>
              <c:idx val="2"/>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7A-482B-A031-990BE5E52BD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Summary'!$G$10:$G$12</c:f>
              <c:strCache>
                <c:ptCount val="3"/>
                <c:pt idx="0">
                  <c:v>Fixed Costs</c:v>
                </c:pt>
                <c:pt idx="1">
                  <c:v>Variable Costs</c:v>
                </c:pt>
                <c:pt idx="2">
                  <c:v>Net Income</c:v>
                </c:pt>
              </c:strCache>
            </c:strRef>
          </c:cat>
          <c:val>
            <c:numRef>
              <c:f>'Financial Summary'!$H$10:$H$12</c:f>
              <c:numCache>
                <c:formatCode>_("$"* #,##0.0,,"M"_);_("$"* \(#,##0.0,,"M"\);_("$"* "-"??_);_(@_)</c:formatCode>
                <c:ptCount val="3"/>
                <c:pt idx="0">
                  <c:v>385000</c:v>
                </c:pt>
                <c:pt idx="1">
                  <c:v>3271275.9595806347</c:v>
                </c:pt>
                <c:pt idx="2">
                  <c:v>1300202.7670566905</c:v>
                </c:pt>
              </c:numCache>
            </c:numRef>
          </c:val>
          <c:extLst>
            <c:ext xmlns:c16="http://schemas.microsoft.com/office/drawing/2014/chart" uri="{C3380CC4-5D6E-409C-BE32-E72D297353CC}">
              <c16:uniqueId val="{00000000-2D7A-482B-A031-990BE5E52B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B46C-4606-8022-47AE6399E183}"/>
              </c:ext>
            </c:extLst>
          </c:dPt>
          <c:dPt>
            <c:idx val="1"/>
            <c:bubble3D val="0"/>
            <c:spPr>
              <a:solidFill>
                <a:srgbClr val="934BC9"/>
              </a:solidFill>
              <a:ln w="19050">
                <a:solidFill>
                  <a:schemeClr val="lt1"/>
                </a:solidFill>
              </a:ln>
              <a:effectLst/>
            </c:spPr>
            <c:extLst>
              <c:ext xmlns:c16="http://schemas.microsoft.com/office/drawing/2014/chart" uri="{C3380CC4-5D6E-409C-BE32-E72D297353CC}">
                <c16:uniqueId val="{00000001-1CA1-4D3F-8932-394EA0595EC6}"/>
              </c:ext>
            </c:extLst>
          </c:dPt>
          <c:dPt>
            <c:idx val="2"/>
            <c:bubble3D val="0"/>
            <c:spPr>
              <a:solidFill>
                <a:srgbClr val="B17ED8"/>
              </a:solidFill>
              <a:ln w="19050">
                <a:solidFill>
                  <a:schemeClr val="lt1"/>
                </a:solidFill>
              </a:ln>
              <a:effectLst/>
            </c:spPr>
            <c:extLst>
              <c:ext xmlns:c16="http://schemas.microsoft.com/office/drawing/2014/chart" uri="{C3380CC4-5D6E-409C-BE32-E72D297353CC}">
                <c16:uniqueId val="{00000005-B46C-4606-8022-47AE6399E183}"/>
              </c:ext>
            </c:extLst>
          </c:dPt>
          <c:dPt>
            <c:idx val="3"/>
            <c:bubble3D val="0"/>
            <c:spPr>
              <a:solidFill>
                <a:srgbClr val="C9A6E4"/>
              </a:solidFill>
              <a:ln w="19050">
                <a:solidFill>
                  <a:schemeClr val="lt1"/>
                </a:solidFill>
              </a:ln>
              <a:effectLst/>
            </c:spPr>
            <c:extLst>
              <c:ext xmlns:c16="http://schemas.microsoft.com/office/drawing/2014/chart" uri="{C3380CC4-5D6E-409C-BE32-E72D297353CC}">
                <c16:uniqueId val="{00000007-B46C-4606-8022-47AE6399E183}"/>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6C-4606-8022-47AE6399E183}"/>
                </c:ext>
              </c:extLst>
            </c:dLbl>
            <c:dLbl>
              <c:idx val="1"/>
              <c:layout>
                <c:manualLayout>
                  <c:x val="-7.0942809780356414E-2"/>
                  <c:y val="-4.0981994929465727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265333609614589"/>
                      <c:h val="0.17253060016159824"/>
                    </c:manualLayout>
                  </c15:layout>
                </c:ext>
                <c:ext xmlns:c16="http://schemas.microsoft.com/office/drawing/2014/chart" uri="{C3380CC4-5D6E-409C-BE32-E72D297353CC}">
                  <c16:uniqueId val="{00000001-1CA1-4D3F-8932-394EA0595EC6}"/>
                </c:ext>
              </c:extLst>
            </c:dLbl>
            <c:dLbl>
              <c:idx val="2"/>
              <c:layout>
                <c:manualLayout>
                  <c:x val="6.7852949302389831E-2"/>
                  <c:y val="-5.329569880107168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3493403785053183"/>
                      <c:h val="0.23971740341760228"/>
                    </c:manualLayout>
                  </c15:layout>
                </c:ext>
                <c:ext xmlns:c16="http://schemas.microsoft.com/office/drawing/2014/chart" uri="{C3380CC4-5D6E-409C-BE32-E72D297353CC}">
                  <c16:uniqueId val="{00000005-B46C-4606-8022-47AE6399E183}"/>
                </c:ext>
              </c:extLst>
            </c:dLbl>
            <c:dLbl>
              <c:idx val="3"/>
              <c:layout>
                <c:manualLayout>
                  <c:x val="0.21179306534051665"/>
                  <c:y val="0.1244282293863941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760982179859095"/>
                      <c:h val="0.23971740341760228"/>
                    </c:manualLayout>
                  </c15:layout>
                </c:ext>
                <c:ext xmlns:c16="http://schemas.microsoft.com/office/drawing/2014/chart" uri="{C3380CC4-5D6E-409C-BE32-E72D297353CC}">
                  <c16:uniqueId val="{00000007-B46C-4606-8022-47AE6399E18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Summary'!$D$15:$D$18</c:f>
              <c:strCache>
                <c:ptCount val="4"/>
                <c:pt idx="0">
                  <c:v>Supplies</c:v>
                </c:pt>
                <c:pt idx="1">
                  <c:v>Shipping</c:v>
                </c:pt>
                <c:pt idx="2">
                  <c:v>Commission</c:v>
                </c:pt>
                <c:pt idx="3">
                  <c:v>Marketing</c:v>
                </c:pt>
              </c:strCache>
            </c:strRef>
          </c:cat>
          <c:val>
            <c:numRef>
              <c:f>'Financial Summary'!$E$15:$E$18</c:f>
              <c:numCache>
                <c:formatCode>_(* #,##0_);_(* \(#,##0\);_(* "-"??_);_(@_)</c:formatCode>
                <c:ptCount val="4"/>
                <c:pt idx="0">
                  <c:v>1982591.4906549302</c:v>
                </c:pt>
                <c:pt idx="1">
                  <c:v>49564.787266373256</c:v>
                </c:pt>
                <c:pt idx="2">
                  <c:v>743471.80899559881</c:v>
                </c:pt>
                <c:pt idx="3">
                  <c:v>495647.87266373256</c:v>
                </c:pt>
              </c:numCache>
            </c:numRef>
          </c:val>
          <c:extLst>
            <c:ext xmlns:c16="http://schemas.microsoft.com/office/drawing/2014/chart" uri="{C3380CC4-5D6E-409C-BE32-E72D297353CC}">
              <c16:uniqueId val="{00000000-1CA1-4D3F-8932-394EA0595E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8.6862106406080344E-2"/>
          <c:y val="0.10365139298717083"/>
          <c:w val="0.77850128668769825"/>
          <c:h val="0.84452291051924377"/>
        </c:manualLayout>
      </c:layout>
      <c:pieChart>
        <c:varyColors val="1"/>
        <c:ser>
          <c:idx val="0"/>
          <c:order val="0"/>
          <c:spPr>
            <a:solidFill>
              <a:schemeClr val="accent5"/>
            </a:solidFill>
          </c:spPr>
          <c:dPt>
            <c:idx val="0"/>
            <c:bubble3D val="0"/>
            <c:spPr>
              <a:solidFill>
                <a:srgbClr val="7093D2"/>
              </a:solidFill>
              <a:ln w="19050">
                <a:solidFill>
                  <a:schemeClr val="lt1"/>
                </a:solidFill>
              </a:ln>
              <a:effectLst/>
            </c:spPr>
            <c:extLst>
              <c:ext xmlns:c16="http://schemas.microsoft.com/office/drawing/2014/chart" uri="{C3380CC4-5D6E-409C-BE32-E72D297353CC}">
                <c16:uniqueId val="{00000005-1CA1-4D3F-8932-394EA0595EC6}"/>
              </c:ext>
            </c:extLst>
          </c:dPt>
          <c:dPt>
            <c:idx val="1"/>
            <c:bubble3D val="0"/>
            <c:spPr>
              <a:solidFill>
                <a:srgbClr val="96B0DE"/>
              </a:solidFill>
              <a:ln w="19050">
                <a:solidFill>
                  <a:schemeClr val="lt1"/>
                </a:solidFill>
              </a:ln>
              <a:effectLst/>
            </c:spPr>
            <c:extLst>
              <c:ext xmlns:c16="http://schemas.microsoft.com/office/drawing/2014/chart" uri="{C3380CC4-5D6E-409C-BE32-E72D297353CC}">
                <c16:uniqueId val="{00000001-1CA1-4D3F-8932-394EA0595EC6}"/>
              </c:ext>
            </c:extLst>
          </c:dPt>
          <c:dPt>
            <c:idx val="2"/>
            <c:bubble3D val="0"/>
            <c:spPr>
              <a:solidFill>
                <a:srgbClr val="C5D3ED"/>
              </a:solidFill>
              <a:ln w="19050">
                <a:solidFill>
                  <a:schemeClr val="lt1"/>
                </a:solidFill>
              </a:ln>
              <a:effectLst/>
            </c:spPr>
            <c:extLst>
              <c:ext xmlns:c16="http://schemas.microsoft.com/office/drawing/2014/chart" uri="{C3380CC4-5D6E-409C-BE32-E72D297353CC}">
                <c16:uniqueId val="{00000003-1CA1-4D3F-8932-394EA0595EC6}"/>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1CA1-4D3F-8932-394EA0595EC6}"/>
              </c:ext>
            </c:extLst>
          </c:dPt>
          <c:dLbls>
            <c:dLbl>
              <c:idx val="0"/>
              <c:layout>
                <c:manualLayout>
                  <c:x val="-0.33007566236630842"/>
                  <c:y val="-6.831550534320332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6966340933767642"/>
                      <c:h val="0.17828039593793382"/>
                    </c:manualLayout>
                  </c15:layout>
                </c:ext>
                <c:ext xmlns:c16="http://schemas.microsoft.com/office/drawing/2014/chart" uri="{C3380CC4-5D6E-409C-BE32-E72D297353CC}">
                  <c16:uniqueId val="{00000005-1CA1-4D3F-8932-394EA0595EC6}"/>
                </c:ext>
              </c:extLst>
            </c:dLbl>
            <c:dLbl>
              <c:idx val="1"/>
              <c:layout>
                <c:manualLayout>
                  <c:x val="3.1111681072439234E-2"/>
                  <c:y val="4.9311575196971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A1-4D3F-8932-394EA0595EC6}"/>
                </c:ext>
              </c:extLst>
            </c:dLbl>
            <c:dLbl>
              <c:idx val="2"/>
              <c:layout>
                <c:manualLayout>
                  <c:x val="-3.3448579513879986E-2"/>
                  <c:y val="7.53216198108454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8236254670120623"/>
                      <c:h val="0.20202598778590386"/>
                    </c:manualLayout>
                  </c15:layout>
                </c:ext>
                <c:ext xmlns:c16="http://schemas.microsoft.com/office/drawing/2014/chart" uri="{C3380CC4-5D6E-409C-BE32-E72D297353CC}">
                  <c16:uniqueId val="{00000003-1CA1-4D3F-8932-394EA0595EC6}"/>
                </c:ext>
              </c:extLst>
            </c:dLbl>
            <c:dLbl>
              <c:idx val="3"/>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1CA1-4D3F-8932-394EA0595EC6}"/>
                </c:ext>
              </c:extLst>
            </c:dLbl>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'Financial Summary'!$N$6:$N$9</c:f>
              <c:strCache>
                <c:ptCount val="4"/>
                <c:pt idx="0">
                  <c:v>Other Fixed Costs</c:v>
                </c:pt>
                <c:pt idx="1">
                  <c:v>Utilities</c:v>
                </c:pt>
                <c:pt idx="2">
                  <c:v>Administrative</c:v>
                </c:pt>
                <c:pt idx="3">
                  <c:v>Facilities</c:v>
                </c:pt>
              </c:strCache>
            </c:strRef>
          </c:cat>
          <c:val>
            <c:numRef>
              <c:f>'Financial Summary'!$O$6:$O$9</c:f>
              <c:numCache>
                <c:formatCode>_("$"* #,##0.0,,"M"_);_("$"* \(#,##0.0,,"M"\);_("$"* "-"??_);_(@_)</c:formatCode>
                <c:ptCount val="4"/>
                <c:pt idx="0">
                  <c:v>10000</c:v>
                </c:pt>
                <c:pt idx="1">
                  <c:v>50000</c:v>
                </c:pt>
                <c:pt idx="2">
                  <c:v>50000</c:v>
                </c:pt>
                <c:pt idx="3">
                  <c:v>275000</c:v>
                </c:pt>
              </c:numCache>
            </c:numRef>
          </c:val>
          <c:extLst>
            <c:ext xmlns:c16="http://schemas.microsoft.com/office/drawing/2014/chart" uri="{C3380CC4-5D6E-409C-BE32-E72D297353CC}">
              <c16:uniqueId val="{00000000-1CA1-4D3F-8932-394EA0595E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4"/>
          <c:order val="4"/>
          <c:tx>
            <c:strRef>
              <c:f>'Fixed Costs'!$C$11</c:f>
              <c:strCache>
                <c:ptCount val="1"/>
                <c:pt idx="0">
                  <c:v>Cumulative Costs</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'Fixed Costs'!$D$11:$O$11</c:f>
              <c:numCache>
                <c:formatCode>_("$"* #,##0,"K"_);_("$"* \(#,##0,"K"\);_("$"* "-"??_);_(@_)</c:formatCode>
                <c:ptCount val="12"/>
                <c:pt idx="0">
                  <c:v>46333.333333333336</c:v>
                </c:pt>
                <c:pt idx="1">
                  <c:v>75166.666666666672</c:v>
                </c:pt>
                <c:pt idx="2">
                  <c:v>104000</c:v>
                </c:pt>
                <c:pt idx="3">
                  <c:v>137833.33333333334</c:v>
                </c:pt>
                <c:pt idx="4">
                  <c:v>166666.66666666669</c:v>
                </c:pt>
                <c:pt idx="5">
                  <c:v>195500.00000000003</c:v>
                </c:pt>
                <c:pt idx="6">
                  <c:v>230833.33333333337</c:v>
                </c:pt>
                <c:pt idx="7">
                  <c:v>259666.66666666672</c:v>
                </c:pt>
                <c:pt idx="8">
                  <c:v>288500.00000000006</c:v>
                </c:pt>
                <c:pt idx="9">
                  <c:v>327333.33333333337</c:v>
                </c:pt>
                <c:pt idx="10">
                  <c:v>356166.66666666669</c:v>
                </c:pt>
                <c:pt idx="11">
                  <c:v>385000</c:v>
                </c:pt>
              </c:numCache>
            </c:numRef>
          </c:val>
          <c:extLst>
            <c:ext xmlns:c16="http://schemas.microsoft.com/office/drawing/2014/chart" uri="{C3380CC4-5D6E-409C-BE32-E72D297353CC}">
              <c16:uniqueId val="{00000004-2CB2-4724-94CE-B18192E0575E}"/>
            </c:ext>
          </c:extLst>
        </c:ser>
        <c:dLbls>
          <c:showLegendKey val="0"/>
          <c:showVal val="0"/>
          <c:showCatName val="0"/>
          <c:showSerName val="0"/>
          <c:showPercent val="0"/>
          <c:showBubbleSize val="0"/>
        </c:dLbls>
        <c:gapWidth val="100"/>
        <c:axId val="1992314640"/>
        <c:axId val="1992312560"/>
      </c:barChart>
      <c:lineChart>
        <c:grouping val="standard"/>
        <c:varyColors val="0"/>
        <c:ser>
          <c:idx val="0"/>
          <c:order val="0"/>
          <c:tx>
            <c:strRef>
              <c:f>'Fixed Costs'!$C$5</c:f>
              <c:strCache>
                <c:ptCount val="1"/>
                <c:pt idx="0">
                  <c:v>Facilities</c:v>
                </c:pt>
              </c:strCache>
            </c:strRef>
          </c:tx>
          <c:spPr>
            <a:ln w="28575" cap="rnd">
              <a:solidFill>
                <a:schemeClr val="accent1">
                  <a:shade val="53000"/>
                </a:schemeClr>
              </a:solidFill>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Costs'!$D$5:$O$5</c:f>
              <c:numCache>
                <c:formatCode>_(* #,##0_);_(* \(#,##0\);_(* "-"??_);_(@_)</c:formatCode>
                <c:ptCount val="12"/>
                <c:pt idx="0">
                  <c:v>35000</c:v>
                </c:pt>
                <c:pt idx="1">
                  <c:v>20000</c:v>
                </c:pt>
                <c:pt idx="2">
                  <c:v>20000</c:v>
                </c:pt>
                <c:pt idx="3">
                  <c:v>25000</c:v>
                </c:pt>
                <c:pt idx="4">
                  <c:v>20000</c:v>
                </c:pt>
                <c:pt idx="5">
                  <c:v>20000</c:v>
                </c:pt>
                <c:pt idx="6">
                  <c:v>25000</c:v>
                </c:pt>
                <c:pt idx="7">
                  <c:v>20000</c:v>
                </c:pt>
                <c:pt idx="8">
                  <c:v>20000</c:v>
                </c:pt>
                <c:pt idx="9">
                  <c:v>30000</c:v>
                </c:pt>
                <c:pt idx="10">
                  <c:v>20000</c:v>
                </c:pt>
                <c:pt idx="11">
                  <c:v>20000</c:v>
                </c:pt>
              </c:numCache>
            </c:numRef>
          </c:val>
          <c:smooth val="0"/>
          <c:extLst>
            <c:ext xmlns:c16="http://schemas.microsoft.com/office/drawing/2014/chart" uri="{C3380CC4-5D6E-409C-BE32-E72D297353CC}">
              <c16:uniqueId val="{00000000-2CB2-4724-94CE-B18192E0575E}"/>
            </c:ext>
          </c:extLst>
        </c:ser>
        <c:ser>
          <c:idx val="1"/>
          <c:order val="1"/>
          <c:tx>
            <c:strRef>
              <c:f>'Fixed Costs'!$C$6</c:f>
              <c:strCache>
                <c:ptCount val="1"/>
                <c:pt idx="0">
                  <c:v>Administrative</c:v>
                </c:pt>
              </c:strCache>
            </c:strRef>
          </c:tx>
          <c:spPr>
            <a:ln w="28575" cap="rnd">
              <a:solidFill>
                <a:schemeClr val="accent5"/>
              </a:solidFill>
              <a:prstDash val="sysDot"/>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Costs'!$D$6:$O$6</c:f>
              <c:numCache>
                <c:formatCode>_(* #,##0_);_(* \(#,##0\);_(* "-"??_);_(@_)</c:formatCode>
                <c:ptCount val="12"/>
                <c:pt idx="0">
                  <c:v>6333.3333333333339</c:v>
                </c:pt>
                <c:pt idx="1">
                  <c:v>3833.3333333333335</c:v>
                </c:pt>
                <c:pt idx="2">
                  <c:v>3833.3333333333335</c:v>
                </c:pt>
                <c:pt idx="3">
                  <c:v>3833.3333333333335</c:v>
                </c:pt>
                <c:pt idx="4">
                  <c:v>3833.3333333333335</c:v>
                </c:pt>
                <c:pt idx="5">
                  <c:v>3833.3333333333335</c:v>
                </c:pt>
                <c:pt idx="6">
                  <c:v>5333.3333333333339</c:v>
                </c:pt>
                <c:pt idx="7">
                  <c:v>3833.3333333333335</c:v>
                </c:pt>
                <c:pt idx="8">
                  <c:v>3833.3333333333335</c:v>
                </c:pt>
                <c:pt idx="9">
                  <c:v>3833.3333333333335</c:v>
                </c:pt>
                <c:pt idx="10">
                  <c:v>3833.3333333333335</c:v>
                </c:pt>
                <c:pt idx="11">
                  <c:v>3833.3333333333212</c:v>
                </c:pt>
              </c:numCache>
            </c:numRef>
          </c:val>
          <c:smooth val="0"/>
          <c:extLst>
            <c:ext xmlns:c16="http://schemas.microsoft.com/office/drawing/2014/chart" uri="{C3380CC4-5D6E-409C-BE32-E72D297353CC}">
              <c16:uniqueId val="{00000001-2CB2-4724-94CE-B18192E0575E}"/>
            </c:ext>
          </c:extLst>
        </c:ser>
        <c:ser>
          <c:idx val="2"/>
          <c:order val="2"/>
          <c:tx>
            <c:strRef>
              <c:f>'Fixed Costs'!$C$7</c:f>
              <c:strCache>
                <c:ptCount val="1"/>
                <c:pt idx="0">
                  <c:v>Utilities</c:v>
                </c:pt>
              </c:strCache>
            </c:strRef>
          </c:tx>
          <c:spPr>
            <a:ln w="28575" cap="rnd">
              <a:solidFill>
                <a:schemeClr val="accent5">
                  <a:lumMod val="60000"/>
                  <a:lumOff val="40000"/>
                </a:schemeClr>
              </a:solidFill>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Costs'!$D$7:$O$7</c:f>
              <c:numCache>
                <c:formatCode>_(* #,##0_);_(* \(#,##0\);_(* "-"??_);_(@_)</c:formatCode>
                <c:ptCount val="12"/>
                <c:pt idx="0">
                  <c:v>4166.666666666667</c:v>
                </c:pt>
                <c:pt idx="1">
                  <c:v>4166.666666666667</c:v>
                </c:pt>
                <c:pt idx="2">
                  <c:v>4166.666666666667</c:v>
                </c:pt>
                <c:pt idx="3">
                  <c:v>4166.666666666667</c:v>
                </c:pt>
                <c:pt idx="4">
                  <c:v>4166.666666666667</c:v>
                </c:pt>
                <c:pt idx="5">
                  <c:v>4166.666666666667</c:v>
                </c:pt>
                <c:pt idx="6">
                  <c:v>4166.666666666667</c:v>
                </c:pt>
                <c:pt idx="7">
                  <c:v>4166.666666666667</c:v>
                </c:pt>
                <c:pt idx="8">
                  <c:v>4166.666666666667</c:v>
                </c:pt>
                <c:pt idx="9">
                  <c:v>4166.666666666667</c:v>
                </c:pt>
                <c:pt idx="10">
                  <c:v>4166.666666666667</c:v>
                </c:pt>
                <c:pt idx="11">
                  <c:v>4166.6666666666715</c:v>
                </c:pt>
              </c:numCache>
            </c:numRef>
          </c:val>
          <c:smooth val="0"/>
          <c:extLst>
            <c:ext xmlns:c16="http://schemas.microsoft.com/office/drawing/2014/chart" uri="{C3380CC4-5D6E-409C-BE32-E72D297353CC}">
              <c16:uniqueId val="{00000002-2CB2-4724-94CE-B18192E0575E}"/>
            </c:ext>
          </c:extLst>
        </c:ser>
        <c:ser>
          <c:idx val="3"/>
          <c:order val="3"/>
          <c:tx>
            <c:strRef>
              <c:f>'Fixed Costs'!$C$8</c:f>
              <c:strCache>
                <c:ptCount val="1"/>
                <c:pt idx="0">
                  <c:v>Other Fixed Costs</c:v>
                </c:pt>
              </c:strCache>
            </c:strRef>
          </c:tx>
          <c:spPr>
            <a:ln w="28575" cap="rnd">
              <a:solidFill>
                <a:schemeClr val="accent5">
                  <a:lumMod val="60000"/>
                  <a:lumOff val="40000"/>
                </a:schemeClr>
              </a:solidFill>
              <a:prstDash val="sysDot"/>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Costs'!$D$8:$O$8</c:f>
              <c:numCache>
                <c:formatCode>_(* #,##0_);_(* \(#,##0\);_(* "-"??_);_(@_)</c:formatCode>
                <c:ptCount val="12"/>
                <c:pt idx="0">
                  <c:v>833.33333333333337</c:v>
                </c:pt>
                <c:pt idx="1">
                  <c:v>833.33333333333337</c:v>
                </c:pt>
                <c:pt idx="2">
                  <c:v>833.33333333333337</c:v>
                </c:pt>
                <c:pt idx="3">
                  <c:v>833.33333333333337</c:v>
                </c:pt>
                <c:pt idx="4">
                  <c:v>833.33333333333337</c:v>
                </c:pt>
                <c:pt idx="5">
                  <c:v>833.33333333333337</c:v>
                </c:pt>
                <c:pt idx="6">
                  <c:v>833.33333333333337</c:v>
                </c:pt>
                <c:pt idx="7">
                  <c:v>833.33333333333337</c:v>
                </c:pt>
                <c:pt idx="8">
                  <c:v>833.33333333333337</c:v>
                </c:pt>
                <c:pt idx="9">
                  <c:v>833.33333333333337</c:v>
                </c:pt>
                <c:pt idx="10">
                  <c:v>833.33333333333337</c:v>
                </c:pt>
                <c:pt idx="11">
                  <c:v>833.33333333333394</c:v>
                </c:pt>
              </c:numCache>
            </c:numRef>
          </c:val>
          <c:smooth val="0"/>
          <c:extLst>
            <c:ext xmlns:c16="http://schemas.microsoft.com/office/drawing/2014/chart" uri="{C3380CC4-5D6E-409C-BE32-E72D297353CC}">
              <c16:uniqueId val="{00000003-2CB2-4724-94CE-B18192E0575E}"/>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1992312560"/>
        <c:scaling>
          <c:orientation val="minMax"/>
        </c:scaling>
        <c:delete val="0"/>
        <c:axPos val="r"/>
        <c:numFmt formatCode="_(&quot;$&quot;* #,##0,&quot;K&quot;_);_(&quot;$&quot;* \(#,##0,&quot;K&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992314640"/>
        <c:crosses val="max"/>
        <c:crossBetween val="between"/>
      </c:valAx>
      <c:catAx>
        <c:axId val="1992314640"/>
        <c:scaling>
          <c:orientation val="minMax"/>
        </c:scaling>
        <c:delete val="1"/>
        <c:axPos val="b"/>
        <c:majorTickMark val="out"/>
        <c:minorTickMark val="none"/>
        <c:tickLblPos val="nextTo"/>
        <c:crossAx val="1992312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4"/>
          <c:order val="4"/>
          <c:tx>
            <c:strRef>
              <c:f>'Variable Costs'!$C$11</c:f>
              <c:strCache>
                <c:ptCount val="1"/>
                <c:pt idx="0">
                  <c:v>Cumulative Costs</c:v>
                </c:pt>
              </c:strCache>
            </c:strRef>
          </c:tx>
          <c:spPr>
            <a:solidFill>
              <a:srgbClr val="E4D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'Variable Costs'!$D$11:$O$11</c:f>
              <c:numCache>
                <c:formatCode>_("$"* #,##0.0,,"M"_);_("$"* \(#,##0.0,,"M"\);_("$"* "-"??_);_(@_)</c:formatCode>
                <c:ptCount val="12"/>
                <c:pt idx="0">
                  <c:v>150839.00537591585</c:v>
                </c:pt>
                <c:pt idx="1">
                  <c:v>328425.6297328989</c:v>
                </c:pt>
                <c:pt idx="2">
                  <c:v>500849.3402163047</c:v>
                </c:pt>
                <c:pt idx="3">
                  <c:v>770010.86437469313</c:v>
                </c:pt>
                <c:pt idx="4">
                  <c:v>1477133.1223415569</c:v>
                </c:pt>
                <c:pt idx="5">
                  <c:v>1845469.7241748583</c:v>
                </c:pt>
                <c:pt idx="6">
                  <c:v>2052843.7407985348</c:v>
                </c:pt>
                <c:pt idx="7">
                  <c:v>2265692.1421012138</c:v>
                </c:pt>
                <c:pt idx="8">
                  <c:v>2494296.7345808223</c:v>
                </c:pt>
                <c:pt idx="9">
                  <c:v>2768708.7708223625</c:v>
                </c:pt>
                <c:pt idx="10">
                  <c:v>3001887.8593250248</c:v>
                </c:pt>
                <c:pt idx="11">
                  <c:v>3198780.2543825316</c:v>
                </c:pt>
              </c:numCache>
            </c:numRef>
          </c:val>
          <c:extLst>
            <c:ext xmlns:c16="http://schemas.microsoft.com/office/drawing/2014/chart" uri="{C3380CC4-5D6E-409C-BE32-E72D297353CC}">
              <c16:uniqueId val="{00000000-2063-4C0D-8A8A-9227FB06492F}"/>
            </c:ext>
          </c:extLst>
        </c:ser>
        <c:dLbls>
          <c:showLegendKey val="0"/>
          <c:showVal val="0"/>
          <c:showCatName val="0"/>
          <c:showSerName val="0"/>
          <c:showPercent val="0"/>
          <c:showBubbleSize val="0"/>
        </c:dLbls>
        <c:gapWidth val="100"/>
        <c:axId val="1992314640"/>
        <c:axId val="1992312560"/>
      </c:barChart>
      <c:lineChart>
        <c:grouping val="standard"/>
        <c:varyColors val="0"/>
        <c:ser>
          <c:idx val="0"/>
          <c:order val="0"/>
          <c:tx>
            <c:strRef>
              <c:f>'Variable Costs'!$C$5</c:f>
              <c:strCache>
                <c:ptCount val="1"/>
                <c:pt idx="0">
                  <c:v>Supplies</c:v>
                </c:pt>
              </c:strCache>
            </c:strRef>
          </c:tx>
          <c:spPr>
            <a:ln w="28575" cap="rnd">
              <a:solidFill>
                <a:srgbClr val="7030A0"/>
              </a:solidFill>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Costs'!$D$5:$O$5</c:f>
              <c:numCache>
                <c:formatCode>_(* #,##0_);_(* \(#,##0\);_(* "-"??_);_(@_)</c:formatCode>
                <c:ptCount val="12"/>
                <c:pt idx="0">
                  <c:v>89400.89062950779</c:v>
                </c:pt>
                <c:pt idx="1">
                  <c:v>116881.32907924186</c:v>
                </c:pt>
                <c:pt idx="2">
                  <c:v>101009.9091134339</c:v>
                </c:pt>
                <c:pt idx="3">
                  <c:v>193943.50927532095</c:v>
                </c:pt>
                <c:pt idx="4">
                  <c:v>577698.11196141236</c:v>
                </c:pt>
                <c:pt idx="5">
                  <c:v>108775.77714249612</c:v>
                </c:pt>
                <c:pt idx="6">
                  <c:v>130412.99289885574</c:v>
                </c:pt>
                <c:pt idx="7">
                  <c:v>127531.97375839105</c:v>
                </c:pt>
                <c:pt idx="8">
                  <c:v>140038.09366032531</c:v>
                </c:pt>
                <c:pt idx="9">
                  <c:v>172650.88512650633</c:v>
                </c:pt>
                <c:pt idx="10">
                  <c:v>119884.49662480303</c:v>
                </c:pt>
                <c:pt idx="11">
                  <c:v>104363.52138463594</c:v>
                </c:pt>
              </c:numCache>
            </c:numRef>
          </c:val>
          <c:smooth val="0"/>
          <c:extLst>
            <c:ext xmlns:c16="http://schemas.microsoft.com/office/drawing/2014/chart" uri="{C3380CC4-5D6E-409C-BE32-E72D297353CC}">
              <c16:uniqueId val="{00000001-2063-4C0D-8A8A-9227FB06492F}"/>
            </c:ext>
          </c:extLst>
        </c:ser>
        <c:ser>
          <c:idx val="1"/>
          <c:order val="1"/>
          <c:tx>
            <c:strRef>
              <c:f>'Variable Costs'!$C$6</c:f>
              <c:strCache>
                <c:ptCount val="1"/>
                <c:pt idx="0">
                  <c:v>Shipping</c:v>
                </c:pt>
              </c:strCache>
            </c:strRef>
          </c:tx>
          <c:spPr>
            <a:ln w="28575" cap="rnd">
              <a:solidFill>
                <a:srgbClr val="7030A0"/>
              </a:solidFill>
              <a:prstDash val="sysDot"/>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Costs'!$D$6:$O$6</c:f>
              <c:numCache>
                <c:formatCode>_(* #,##0_);_(* \(#,##0\);_(* "-"??_);_(@_)</c:formatCode>
                <c:ptCount val="12"/>
                <c:pt idx="0">
                  <c:v>2235.0222657376949</c:v>
                </c:pt>
                <c:pt idx="1">
                  <c:v>2922.0332269810465</c:v>
                </c:pt>
                <c:pt idx="2">
                  <c:v>2525.2477278358474</c:v>
                </c:pt>
                <c:pt idx="3">
                  <c:v>4848.5877318830235</c:v>
                </c:pt>
                <c:pt idx="4">
                  <c:v>14442.452799035309</c:v>
                </c:pt>
                <c:pt idx="5">
                  <c:v>2719.3944285624029</c:v>
                </c:pt>
                <c:pt idx="6">
                  <c:v>3260.3248224713934</c:v>
                </c:pt>
                <c:pt idx="7">
                  <c:v>3188.2993439597763</c:v>
                </c:pt>
                <c:pt idx="8">
                  <c:v>3500.9523415081326</c:v>
                </c:pt>
                <c:pt idx="9">
                  <c:v>4316.2721281626582</c:v>
                </c:pt>
                <c:pt idx="10">
                  <c:v>2997.1124156200754</c:v>
                </c:pt>
                <c:pt idx="11">
                  <c:v>2609.0880346158883</c:v>
                </c:pt>
              </c:numCache>
            </c:numRef>
          </c:val>
          <c:smooth val="0"/>
          <c:extLst>
            <c:ext xmlns:c16="http://schemas.microsoft.com/office/drawing/2014/chart" uri="{C3380CC4-5D6E-409C-BE32-E72D297353CC}">
              <c16:uniqueId val="{00000002-2063-4C0D-8A8A-9227FB06492F}"/>
            </c:ext>
          </c:extLst>
        </c:ser>
        <c:ser>
          <c:idx val="2"/>
          <c:order val="2"/>
          <c:tx>
            <c:strRef>
              <c:f>'Variable Costs'!$C$7</c:f>
              <c:strCache>
                <c:ptCount val="1"/>
                <c:pt idx="0">
                  <c:v>Commission</c:v>
                </c:pt>
              </c:strCache>
            </c:strRef>
          </c:tx>
          <c:spPr>
            <a:ln w="28575" cap="rnd">
              <a:solidFill>
                <a:srgbClr val="B17ED8"/>
              </a:solidFill>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Costs'!$D$7:$O$7</c:f>
              <c:numCache>
                <c:formatCode>_(* #,##0_);_(* \(#,##0\);_(* "-"??_);_(@_)</c:formatCode>
                <c:ptCount val="12"/>
                <c:pt idx="0">
                  <c:v>39136.320519238368</c:v>
                </c:pt>
                <c:pt idx="1">
                  <c:v>33525.333986065416</c:v>
                </c:pt>
                <c:pt idx="2">
                  <c:v>43830.49840471569</c:v>
                </c:pt>
                <c:pt idx="3">
                  <c:v>37878.715917537709</c:v>
                </c:pt>
                <c:pt idx="4">
                  <c:v>72728.815978245344</c:v>
                </c:pt>
                <c:pt idx="5">
                  <c:v>216636.79198552962</c:v>
                </c:pt>
                <c:pt idx="6">
                  <c:v>40790.916428436045</c:v>
                </c:pt>
                <c:pt idx="7">
                  <c:v>48904.872337070898</c:v>
                </c:pt>
                <c:pt idx="8">
                  <c:v>47824.490159396642</c:v>
                </c:pt>
                <c:pt idx="9">
                  <c:v>52514.285122621986</c:v>
                </c:pt>
                <c:pt idx="10">
                  <c:v>64744.081922439866</c:v>
                </c:pt>
                <c:pt idx="11">
                  <c:v>44956.686234301131</c:v>
                </c:pt>
              </c:numCache>
            </c:numRef>
          </c:val>
          <c:smooth val="0"/>
          <c:extLst>
            <c:ext xmlns:c16="http://schemas.microsoft.com/office/drawing/2014/chart" uri="{C3380CC4-5D6E-409C-BE32-E72D297353CC}">
              <c16:uniqueId val="{00000003-2063-4C0D-8A8A-9227FB06492F}"/>
            </c:ext>
          </c:extLst>
        </c:ser>
        <c:ser>
          <c:idx val="3"/>
          <c:order val="3"/>
          <c:tx>
            <c:strRef>
              <c:f>'Variable Costs'!$C$8</c:f>
              <c:strCache>
                <c:ptCount val="1"/>
                <c:pt idx="0">
                  <c:v>Marketing</c:v>
                </c:pt>
              </c:strCache>
            </c:strRef>
          </c:tx>
          <c:spPr>
            <a:ln w="28575" cap="rnd">
              <a:solidFill>
                <a:srgbClr val="B17ED8"/>
              </a:solidFill>
              <a:prstDash val="sysDot"/>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Costs'!$D$8:$O$8</c:f>
              <c:numCache>
                <c:formatCode>_(* #,##0_);_(* \(#,##0\);_(* "-"??_);_(@_)</c:formatCode>
                <c:ptCount val="12"/>
                <c:pt idx="0">
                  <c:v>20066.771961431965</c:v>
                </c:pt>
                <c:pt idx="1">
                  <c:v>24257.928064694781</c:v>
                </c:pt>
                <c:pt idx="2">
                  <c:v>25058.055237420362</c:v>
                </c:pt>
                <c:pt idx="3">
                  <c:v>32490.711233646776</c:v>
                </c:pt>
                <c:pt idx="4">
                  <c:v>42252.877228170801</c:v>
                </c:pt>
                <c:pt idx="5">
                  <c:v>40204.638276713173</c:v>
                </c:pt>
                <c:pt idx="6">
                  <c:v>32909.782473913321</c:v>
                </c:pt>
                <c:pt idx="7">
                  <c:v>33223.255863257298</c:v>
                </c:pt>
                <c:pt idx="8">
                  <c:v>37241.056318378316</c:v>
                </c:pt>
                <c:pt idx="9">
                  <c:v>44930.59386424916</c:v>
                </c:pt>
                <c:pt idx="10">
                  <c:v>45553.397539799429</c:v>
                </c:pt>
                <c:pt idx="11">
                  <c:v>44963.099403953718</c:v>
                </c:pt>
              </c:numCache>
            </c:numRef>
          </c:val>
          <c:smooth val="0"/>
          <c:extLst>
            <c:ext xmlns:c16="http://schemas.microsoft.com/office/drawing/2014/chart" uri="{C3380CC4-5D6E-409C-BE32-E72D297353CC}">
              <c16:uniqueId val="{00000004-2063-4C0D-8A8A-9227FB06492F}"/>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1992312560"/>
        <c:scaling>
          <c:orientation val="minMax"/>
        </c:scaling>
        <c:delete val="0"/>
        <c:axPos val="r"/>
        <c:numFmt formatCode="_(&quot;$&quot;* #,##0.0,,&quot;M&quot;_);_(&quot;$&quot;* \(#,##0.0,,&quot;M&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992314640"/>
        <c:crosses val="max"/>
        <c:crossBetween val="between"/>
      </c:valAx>
      <c:catAx>
        <c:axId val="1992314640"/>
        <c:scaling>
          <c:orientation val="minMax"/>
        </c:scaling>
        <c:delete val="1"/>
        <c:axPos val="b"/>
        <c:majorTickMark val="out"/>
        <c:minorTickMark val="none"/>
        <c:tickLblPos val="nextTo"/>
        <c:crossAx val="1992312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9.7532938333203395E-2"/>
          <c:y val="5.9935691318327974E-2"/>
          <c:w val="0.87606442140277019"/>
          <c:h val="0.67731962765104525"/>
        </c:manualLayout>
      </c:layout>
      <c:barChart>
        <c:barDir val="col"/>
        <c:grouping val="clustered"/>
        <c:varyColors val="0"/>
        <c:ser>
          <c:idx val="5"/>
          <c:order val="4"/>
          <c:tx>
            <c:strRef>
              <c:f>'R&amp;D Summary'!$W$12</c:f>
              <c:strCache>
                <c:ptCount val="1"/>
                <c:pt idx="0">
                  <c:v>Cumulative Spend</c:v>
                </c:pt>
              </c:strCache>
            </c:strRef>
          </c:tx>
          <c:spPr>
            <a:solidFill>
              <a:srgbClr val="FFD8BD"/>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Summary'!$X$12:$AI$12</c:f>
              <c:numCache>
                <c:formatCode>_("$"* #,##0,"K"_);_("$"* \(#,##0,"K"\);_("$"* "-"??_);_(@_)</c:formatCode>
                <c:ptCount val="12"/>
                <c:pt idx="0">
                  <c:v>20066.771961431961</c:v>
                </c:pt>
                <c:pt idx="1">
                  <c:v>44324.700026126739</c:v>
                </c:pt>
                <c:pt idx="2">
                  <c:v>69382.755263547093</c:v>
                </c:pt>
                <c:pt idx="3">
                  <c:v>101873.46649719386</c:v>
                </c:pt>
                <c:pt idx="4">
                  <c:v>144126.34372536466</c:v>
                </c:pt>
                <c:pt idx="5">
                  <c:v>184330.98200207783</c:v>
                </c:pt>
                <c:pt idx="6">
                  <c:v>217240.76447599113</c:v>
                </c:pt>
                <c:pt idx="7">
                  <c:v>250464.02033924844</c:v>
                </c:pt>
                <c:pt idx="8">
                  <c:v>287705.07665762678</c:v>
                </c:pt>
                <c:pt idx="9">
                  <c:v>332635.67052187596</c:v>
                </c:pt>
                <c:pt idx="10">
                  <c:v>378189.06806167541</c:v>
                </c:pt>
                <c:pt idx="11">
                  <c:v>423152.16746562911</c:v>
                </c:pt>
              </c:numCache>
            </c:numRef>
          </c:val>
          <c:extLst>
            <c:ext xmlns:c16="http://schemas.microsoft.com/office/drawing/2014/chart" uri="{C3380CC4-5D6E-409C-BE32-E72D297353CC}">
              <c16:uniqueId val="{00000004-FB62-4841-A6C8-5AA6FBFFFA92}"/>
            </c:ext>
          </c:extLst>
        </c:ser>
        <c:dLbls>
          <c:showLegendKey val="0"/>
          <c:showVal val="0"/>
          <c:showCatName val="0"/>
          <c:showSerName val="0"/>
          <c:showPercent val="0"/>
          <c:showBubbleSize val="0"/>
        </c:dLbls>
        <c:gapWidth val="150"/>
        <c:axId val="244208208"/>
        <c:axId val="244227760"/>
      </c:barChart>
      <c:lineChart>
        <c:grouping val="standard"/>
        <c:varyColors val="0"/>
        <c:ser>
          <c:idx val="0"/>
          <c:order val="0"/>
          <c:tx>
            <c:strRef>
              <c:f>'R&amp;D Summary'!$W$7</c:f>
              <c:strCache>
                <c:ptCount val="1"/>
                <c:pt idx="0">
                  <c:v>HQ</c:v>
                </c:pt>
              </c:strCache>
            </c:strRef>
          </c:tx>
          <c:spPr>
            <a:ln w="28575" cap="rnd">
              <a:solidFill>
                <a:srgbClr val="FF6600"/>
              </a:solidFill>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Summary'!$X$7:$AI$7</c:f>
              <c:numCache>
                <c:formatCode>_("$"* #,##0,"K"_);_("$"* \(#,##0,"K"\);_("$"* "-"??_);_(@_)</c:formatCode>
                <c:ptCount val="12"/>
                <c:pt idx="0">
                  <c:v>6816.8247418485789</c:v>
                </c:pt>
                <c:pt idx="1">
                  <c:v>8828.4780482879924</c:v>
                </c:pt>
                <c:pt idx="2">
                  <c:v>7733.9674936015472</c:v>
                </c:pt>
                <c:pt idx="3">
                  <c:v>13170.651359240686</c:v>
                </c:pt>
                <c:pt idx="4">
                  <c:v>12106.159467420399</c:v>
                </c:pt>
                <c:pt idx="5">
                  <c:v>9287.9752272959213</c:v>
                </c:pt>
                <c:pt idx="6">
                  <c:v>10270.265476090986</c:v>
                </c:pt>
                <c:pt idx="7">
                  <c:v>10173.511108704886</c:v>
                </c:pt>
                <c:pt idx="8">
                  <c:v>11198.34511327244</c:v>
                </c:pt>
                <c:pt idx="9">
                  <c:v>13883.099658942801</c:v>
                </c:pt>
                <c:pt idx="10">
                  <c:v>12455.875535739289</c:v>
                </c:pt>
                <c:pt idx="11">
                  <c:v>12972.224264456643</c:v>
                </c:pt>
              </c:numCache>
            </c:numRef>
          </c:val>
          <c:smooth val="0"/>
          <c:extLst>
            <c:ext xmlns:c16="http://schemas.microsoft.com/office/drawing/2014/chart" uri="{C3380CC4-5D6E-409C-BE32-E72D297353CC}">
              <c16:uniqueId val="{00000000-FB62-4841-A6C8-5AA6FBFFFA92}"/>
            </c:ext>
          </c:extLst>
        </c:ser>
        <c:ser>
          <c:idx val="1"/>
          <c:order val="1"/>
          <c:tx>
            <c:strRef>
              <c:f>'R&amp;D Summary'!$W$8</c:f>
              <c:strCache>
                <c:ptCount val="1"/>
                <c:pt idx="0">
                  <c:v>India</c:v>
                </c:pt>
              </c:strCache>
            </c:strRef>
          </c:tx>
          <c:spPr>
            <a:ln w="28575" cap="rnd">
              <a:solidFill>
                <a:srgbClr val="FF6600"/>
              </a:solidFill>
              <a:prstDash val="sysDot"/>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Summary'!$X$8:$AI$8</c:f>
              <c:numCache>
                <c:formatCode>_("$"* #,##0,"K"_);_("$"* \(#,##0,"K"\);_("$"* "-"??_);_(@_)</c:formatCode>
                <c:ptCount val="12"/>
                <c:pt idx="0">
                  <c:v>4736.8900243749922</c:v>
                </c:pt>
                <c:pt idx="1">
                  <c:v>5675.0934577678272</c:v>
                </c:pt>
                <c:pt idx="2">
                  <c:v>4846.9862360983516</c:v>
                </c:pt>
                <c:pt idx="3">
                  <c:v>7558.7704596289341</c:v>
                </c:pt>
                <c:pt idx="4">
                  <c:v>12969.648816960153</c:v>
                </c:pt>
                <c:pt idx="5">
                  <c:v>5261.8593579425415</c:v>
                </c:pt>
                <c:pt idx="6">
                  <c:v>5732.8338546819732</c:v>
                </c:pt>
                <c:pt idx="7">
                  <c:v>5644.9575225912322</c:v>
                </c:pt>
                <c:pt idx="8">
                  <c:v>6588.4967516429997</c:v>
                </c:pt>
                <c:pt idx="9">
                  <c:v>7964.917047347345</c:v>
                </c:pt>
                <c:pt idx="10">
                  <c:v>7443.4377678696446</c:v>
                </c:pt>
                <c:pt idx="11">
                  <c:v>8175.6121322283216</c:v>
                </c:pt>
              </c:numCache>
            </c:numRef>
          </c:val>
          <c:smooth val="0"/>
          <c:extLst>
            <c:ext xmlns:c16="http://schemas.microsoft.com/office/drawing/2014/chart" uri="{C3380CC4-5D6E-409C-BE32-E72D297353CC}">
              <c16:uniqueId val="{00000001-FB62-4841-A6C8-5AA6FBFFFA92}"/>
            </c:ext>
          </c:extLst>
        </c:ser>
        <c:ser>
          <c:idx val="2"/>
          <c:order val="2"/>
          <c:tx>
            <c:strRef>
              <c:f>'R&amp;D Summary'!$W$9</c:f>
              <c:strCache>
                <c:ptCount val="1"/>
                <c:pt idx="0">
                  <c:v>China</c:v>
                </c:pt>
              </c:strCache>
            </c:strRef>
          </c:tx>
          <c:spPr>
            <a:ln w="28575" cap="rnd">
              <a:solidFill>
                <a:srgbClr val="FFAD75"/>
              </a:solidFill>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Summary'!$X$9:$AI$9</c:f>
              <c:numCache>
                <c:formatCode>_("$"* #,##0,"K"_);_("$"* \(#,##0,"K"\);_("$"* "-"??_);_(@_)</c:formatCode>
                <c:ptCount val="12"/>
                <c:pt idx="0">
                  <c:v>7235.057195208391</c:v>
                </c:pt>
                <c:pt idx="1">
                  <c:v>6774.3094215374813</c:v>
                </c:pt>
                <c:pt idx="2">
                  <c:v>7808.8286491286599</c:v>
                </c:pt>
                <c:pt idx="3">
                  <c:v>7410.2894147771513</c:v>
                </c:pt>
                <c:pt idx="4">
                  <c:v>11411.727870550494</c:v>
                </c:pt>
                <c:pt idx="5">
                  <c:v>20183.46261823496</c:v>
                </c:pt>
                <c:pt idx="6">
                  <c:v>11736.683143140352</c:v>
                </c:pt>
                <c:pt idx="7">
                  <c:v>11888.787231961183</c:v>
                </c:pt>
                <c:pt idx="8">
                  <c:v>13573.214453462868</c:v>
                </c:pt>
                <c:pt idx="9">
                  <c:v>16554.755742347854</c:v>
                </c:pt>
                <c:pt idx="10">
                  <c:v>19055.084236190498</c:v>
                </c:pt>
                <c:pt idx="11">
                  <c:v>16826.263007268757</c:v>
                </c:pt>
              </c:numCache>
            </c:numRef>
          </c:val>
          <c:smooth val="0"/>
          <c:extLst>
            <c:ext xmlns:c16="http://schemas.microsoft.com/office/drawing/2014/chart" uri="{C3380CC4-5D6E-409C-BE32-E72D297353CC}">
              <c16:uniqueId val="{00000002-FB62-4841-A6C8-5AA6FBFFFA92}"/>
            </c:ext>
          </c:extLst>
        </c:ser>
        <c:ser>
          <c:idx val="3"/>
          <c:order val="3"/>
          <c:tx>
            <c:strRef>
              <c:f>'R&amp;D Summary'!$W$10</c:f>
              <c:strCache>
                <c:ptCount val="1"/>
                <c:pt idx="0">
                  <c:v>Other Locations</c:v>
                </c:pt>
              </c:strCache>
            </c:strRef>
          </c:tx>
          <c:spPr>
            <a:ln w="28575" cap="rnd">
              <a:solidFill>
                <a:srgbClr val="FFAD75"/>
              </a:solidFill>
              <a:prstDash val="sysDot"/>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Summary'!$X$10:$AI$10</c:f>
              <c:numCache>
                <c:formatCode>_("$"* #,##0,"K"_);_("$"* \(#,##0,"K"\);_("$"* "-"??_);_(@_)</c:formatCode>
                <c:ptCount val="12"/>
                <c:pt idx="0">
                  <c:v>1278</c:v>
                </c:pt>
                <c:pt idx="1">
                  <c:v>2980.047137101481</c:v>
                </c:pt>
                <c:pt idx="2">
                  <c:v>4668.2728585918021</c:v>
                </c:pt>
                <c:pt idx="3">
                  <c:v>4351</c:v>
                </c:pt>
                <c:pt idx="4">
                  <c:v>5765.3410732397524</c:v>
                </c:pt>
                <c:pt idx="5">
                  <c:v>5471.3410732397524</c:v>
                </c:pt>
                <c:pt idx="6">
                  <c:v>5170</c:v>
                </c:pt>
                <c:pt idx="7">
                  <c:v>5516</c:v>
                </c:pt>
                <c:pt idx="8">
                  <c:v>5881</c:v>
                </c:pt>
                <c:pt idx="9">
                  <c:v>6527.8214156111608</c:v>
                </c:pt>
                <c:pt idx="10">
                  <c:v>6599</c:v>
                </c:pt>
                <c:pt idx="11">
                  <c:v>6989</c:v>
                </c:pt>
              </c:numCache>
            </c:numRef>
          </c:val>
          <c:smooth val="0"/>
          <c:extLst>
            <c:ext xmlns:c16="http://schemas.microsoft.com/office/drawing/2014/chart" uri="{C3380CC4-5D6E-409C-BE32-E72D297353CC}">
              <c16:uniqueId val="{00000003-FB62-4841-A6C8-5AA6FBFFFA92}"/>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quot;K&quot;_);_(&quot;$&quot;* \(#,##0,&quot;K&quot;\);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244227760"/>
        <c:scaling>
          <c:orientation val="minMax"/>
        </c:scaling>
        <c:delete val="0"/>
        <c:axPos val="r"/>
        <c:numFmt formatCode="_(&quot;$&quot;* #,##0,&quot;K&quot;_);_(&quot;$&quot;* \(#,##0,&quot;K&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244208208"/>
        <c:crosses val="max"/>
        <c:crossBetween val="between"/>
      </c:valAx>
      <c:catAx>
        <c:axId val="244208208"/>
        <c:scaling>
          <c:orientation val="minMax"/>
        </c:scaling>
        <c:delete val="1"/>
        <c:axPos val="b"/>
        <c:numFmt formatCode="General" sourceLinked="1"/>
        <c:majorTickMark val="out"/>
        <c:minorTickMark val="none"/>
        <c:tickLblPos val="nextTo"/>
        <c:crossAx val="244227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solidFill>
        <a:srgbClr val="FF6600"/>
      </a:solidFill>
      <a:round/>
    </a:ln>
    <a:effectLst/>
  </c:spPr>
  <c:txPr>
    <a:bodyPr/>
    <a:lstStyle/>
    <a:p>
      <a:pPr>
        <a:defRPr sz="12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R&amp;D Spend</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3-43D1-B88F-E4BD59175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3-43D1-B88F-E4BD59175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F3-43D1-B88F-E4BD59175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F3-43D1-B88F-E4BD591758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F3-43D1-B88F-E4BD591758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F3-43D1-B88F-E4BD591758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F3-43D1-B88F-E4BD591758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F3-43D1-B88F-E4BD591758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F3-43D1-B88F-E4BD591758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F3-43D1-B88F-E4BD5917584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'R&amp;D Summary'!$T$6:$T$15</c:f>
              <c:strCache>
                <c:ptCount val="10"/>
                <c:pt idx="0">
                  <c:v>Cameras</c:v>
                </c:pt>
                <c:pt idx="1">
                  <c:v>Quadcopters</c:v>
                </c:pt>
                <c:pt idx="2">
                  <c:v>Phones</c:v>
                </c:pt>
                <c:pt idx="3">
                  <c:v>TVs</c:v>
                </c:pt>
                <c:pt idx="4">
                  <c:v>Speakers</c:v>
                </c:pt>
                <c:pt idx="5">
                  <c:v>Core AI</c:v>
                </c:pt>
                <c:pt idx="6">
                  <c:v>Other</c:v>
                </c:pt>
                <c:pt idx="7">
                  <c:v>VR</c:v>
                </c:pt>
                <c:pt idx="8">
                  <c:v>Haptics</c:v>
                </c:pt>
                <c:pt idx="9">
                  <c:v>Quantum Computing</c:v>
                </c:pt>
              </c:strCache>
            </c:strRef>
          </c:cat>
          <c:val>
            <c:numRef>
              <c:f>'R&amp;D Summary'!$U$6:$U$15</c:f>
              <c:numCache>
                <c:formatCode>_("$"* #,##0.00_);_("$"* \(#,##0.00\);_("$"* "-"??_);_(@_)</c:formatCode>
                <c:ptCount val="10"/>
                <c:pt idx="0">
                  <c:v>60943.285516502787</c:v>
                </c:pt>
                <c:pt idx="1">
                  <c:v>62435.773436648844</c:v>
                </c:pt>
                <c:pt idx="2">
                  <c:v>42482.273900812681</c:v>
                </c:pt>
                <c:pt idx="3">
                  <c:v>24950.238913315581</c:v>
                </c:pt>
                <c:pt idx="4">
                  <c:v>25112.843665565884</c:v>
                </c:pt>
                <c:pt idx="5">
                  <c:v>53412.928635550052</c:v>
                </c:pt>
                <c:pt idx="6">
                  <c:v>13736.867272197433</c:v>
                </c:pt>
                <c:pt idx="7">
                  <c:v>81398.320890864808</c:v>
                </c:pt>
                <c:pt idx="8">
                  <c:v>13017.36794559663</c:v>
                </c:pt>
                <c:pt idx="9">
                  <c:v>45662.26728857441</c:v>
                </c:pt>
              </c:numCache>
            </c:numRef>
          </c:val>
          <c:extLst>
            <c:ext xmlns:c16="http://schemas.microsoft.com/office/drawing/2014/chart" uri="{C3380CC4-5D6E-409C-BE32-E72D297353CC}">
              <c16:uniqueId val="{00000000-581A-41A9-BF71-5F87737E23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66677</xdr:colOff>
      <xdr:row>5</xdr:row>
      <xdr:rowOff>111381</xdr:rowOff>
    </xdr:from>
    <xdr:to>
      <xdr:col>12</xdr:col>
      <xdr:colOff>266700</xdr:colOff>
      <xdr:row>19</xdr:row>
      <xdr:rowOff>57150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323848</xdr:colOff>
      <xdr:row>12</xdr:row>
      <xdr:rowOff>28576</xdr:rowOff>
    </xdr:from>
    <xdr:to>
      <xdr:col>16</xdr:col>
      <xdr:colOff>30478</xdr:colOff>
      <xdr:row>21</xdr:row>
      <xdr:rowOff>209550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323848</xdr:colOff>
      <xdr:row>2</xdr:row>
      <xdr:rowOff>47626</xdr:rowOff>
    </xdr:from>
    <xdr:to>
      <xdr:col>16</xdr:col>
      <xdr:colOff>30478</xdr:colOff>
      <xdr:row>12</xdr:row>
      <xdr:rowOff>38100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21168</xdr:colOff>
      <xdr:row>9</xdr:row>
      <xdr:rowOff>157162</xdr:rowOff>
    </xdr:from>
    <xdr:to>
      <xdr:col>15</xdr:col>
      <xdr:colOff>984250</xdr:colOff>
      <xdr:row>30</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90488</xdr:colOff>
      <xdr:row>12</xdr:row>
      <xdr:rowOff>111918</xdr:rowOff>
    </xdr:from>
    <xdr:to>
      <xdr:col>15</xdr:col>
      <xdr:colOff>1440656</xdr:colOff>
      <xdr:row>33</xdr:row>
      <xdr:rowOff>45244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2</xdr:row>
      <xdr:rowOff>66676</xdr:rowOff>
    </xdr:from>
    <xdr:to>
      <xdr:col>6</xdr:col>
      <xdr:colOff>40006</xdr:colOff>
      <xdr:row>5</xdr:row>
      <xdr:rowOff>361951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4375" y="685801"/>
              <a:ext cx="661987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15243</xdr:colOff>
      <xdr:row>5</xdr:row>
      <xdr:rowOff>506729</xdr:rowOff>
    </xdr:from>
    <xdr:to>
      <xdr:col>6</xdr:col>
      <xdr:colOff>38101</xdr:colOff>
      <xdr:row>17</xdr:row>
      <xdr:rowOff>19050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607695</xdr:colOff>
      <xdr:row>19</xdr:row>
      <xdr:rowOff>175259</xdr:rowOff>
    </xdr:from>
    <xdr:to>
      <xdr:col>42</xdr:col>
      <xdr:colOff>586740</xdr:colOff>
      <xdr:row>43</xdr:row>
      <xdr:rowOff>68579</xdr:rowOff>
    </xdr:to>
    <xdr:graphicFrame macro="">
      <xdr:nvGraphicFramePr>
        <xdr:cNvPr id="4" name="Chart 3">
          <a:extLst>
            <a:ext uri="{FF2B5EF4-FFF2-40B4-BE49-F238E27FC236}">
              <a16:creationId xmlns:a16="http://schemas.microsoft.com/office/drawing/2014/main" id="{683759A6-7EB4-41D5-9F92-37154BD90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Kelly" refreshedDate="43146.508219212963" createdVersion="6" refreshedVersion="6" minRefreshableVersion="3" recordCount="480" xr:uid="{00000000-000A-0000-FFFF-FFFF01000000}">
  <cacheSource type="worksheet">
    <worksheetSource name="Table3_2"/>
  </cacheSource>
  <cacheFields count="4">
    <cacheField name="Product" numFmtId="0">
      <sharedItems count="20">
        <s v="Cameras"/>
        <s v="Quadcopters"/>
        <s v="Core AI"/>
        <s v="VR"/>
        <s v="Haptics"/>
        <s v="Phones"/>
        <s v="Quantum Computing"/>
        <s v="TVs"/>
        <s v="Other"/>
        <s v="Speakers"/>
        <s v="Shoes" u="1"/>
        <s v="Shorts" u="1"/>
        <s v="Sandals" u="1"/>
        <s v="Other Accessories" u="1"/>
        <s v="Hats" u="1"/>
        <s v="Polo Shirts" u="1"/>
        <s v="Pants" u="1"/>
        <s v="T-Shirts" u="1"/>
        <s v="Belts" u="1"/>
        <s v="Socks" u="1"/>
      </sharedItems>
    </cacheField>
    <cacheField name="Activity" numFmtId="0">
      <sharedItems count="9">
        <s v="HQ"/>
        <s v="India"/>
        <s v="China"/>
        <s v="Other Locations"/>
        <s v="In-Store" u="1"/>
        <s v="Special  Promotions" u="1"/>
        <s v="Other Markets" u="1"/>
        <s v="Online" u="1"/>
        <s v="Print" u="1"/>
      </sharedItems>
    </cacheField>
    <cacheField name="Month" numFmtId="0">
      <sharedItems count="12">
        <s v="Jul"/>
        <s v="Aug"/>
        <s v="Sep"/>
        <s v="Oct"/>
        <s v="Nov"/>
        <s v="Dec"/>
        <s v="Jan"/>
        <s v="Feb"/>
        <s v="Mar"/>
        <s v="Apr"/>
        <s v="May"/>
        <s v="Jun"/>
      </sharedItems>
    </cacheField>
    <cacheField name="Spend" numFmtId="0">
      <sharedItems containsSemiMixedTypes="0" containsString="0" containsNumber="1" minValue="0" maxValue="678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n v="1647.9962823673407"/>
  </r>
  <r>
    <x v="0"/>
    <x v="0"/>
    <x v="1"/>
    <n v="2154.5646183659819"/>
  </r>
  <r>
    <x v="0"/>
    <x v="0"/>
    <x v="2"/>
    <n v="1861.994366376689"/>
  </r>
  <r>
    <x v="0"/>
    <x v="0"/>
    <x v="3"/>
    <n v="2200"/>
  </r>
  <r>
    <x v="0"/>
    <x v="0"/>
    <x v="4"/>
    <n v="1049.1594674204"/>
  </r>
  <r>
    <x v="0"/>
    <x v="0"/>
    <x v="5"/>
    <n v="2005.1486632873036"/>
  </r>
  <r>
    <x v="0"/>
    <x v="0"/>
    <x v="6"/>
    <n v="2404.0043220640555"/>
  </r>
  <r>
    <x v="0"/>
    <x v="0"/>
    <x v="7"/>
    <n v="2350.896251221774"/>
  </r>
  <r>
    <x v="0"/>
    <x v="0"/>
    <x v="8"/>
    <n v="2581.4313047330338"/>
  </r>
  <r>
    <x v="0"/>
    <x v="0"/>
    <x v="9"/>
    <n v="3182.6083032555548"/>
  </r>
  <r>
    <x v="0"/>
    <x v="0"/>
    <x v="10"/>
    <n v="2209.9243459432091"/>
  </r>
  <r>
    <x v="0"/>
    <x v="0"/>
    <x v="11"/>
    <n v="1923.8141146647204"/>
  </r>
  <r>
    <x v="0"/>
    <x v="1"/>
    <x v="0"/>
    <n v="823.99814118367033"/>
  </r>
  <r>
    <x v="0"/>
    <x v="1"/>
    <x v="1"/>
    <n v="1077.282309182991"/>
  </r>
  <r>
    <x v="0"/>
    <x v="1"/>
    <x v="2"/>
    <n v="930.99718318834448"/>
  </r>
  <r>
    <x v="0"/>
    <x v="1"/>
    <x v="3"/>
    <n v="1787.5559182041925"/>
  </r>
  <r>
    <x v="0"/>
    <x v="1"/>
    <x v="4"/>
    <n v="2000"/>
  </r>
  <r>
    <x v="0"/>
    <x v="1"/>
    <x v="5"/>
    <n v="1002.5743316436518"/>
  </r>
  <r>
    <x v="0"/>
    <x v="1"/>
    <x v="6"/>
    <n v="1202.0021610320277"/>
  </r>
  <r>
    <x v="0"/>
    <x v="1"/>
    <x v="7"/>
    <n v="1175.448125610887"/>
  </r>
  <r>
    <x v="0"/>
    <x v="1"/>
    <x v="8"/>
    <n v="1290.7156523665169"/>
  </r>
  <r>
    <x v="0"/>
    <x v="1"/>
    <x v="9"/>
    <n v="1591.3041516277774"/>
  </r>
  <r>
    <x v="0"/>
    <x v="1"/>
    <x v="10"/>
    <n v="1104.9621729716046"/>
  </r>
  <r>
    <x v="0"/>
    <x v="1"/>
    <x v="11"/>
    <n v="961.90705733236018"/>
  </r>
  <r>
    <x v="0"/>
    <x v="2"/>
    <x v="0"/>
    <n v="1282.542743109814"/>
  </r>
  <r>
    <x v="0"/>
    <x v="2"/>
    <x v="1"/>
    <n v="1098.6641882448939"/>
  </r>
  <r>
    <x v="0"/>
    <x v="2"/>
    <x v="2"/>
    <n v="1436.3764122439882"/>
  </r>
  <r>
    <x v="0"/>
    <x v="2"/>
    <x v="3"/>
    <n v="1241.3295775844595"/>
  </r>
  <r>
    <x v="0"/>
    <x v="2"/>
    <x v="4"/>
    <n v="2383.4078909389236"/>
  </r>
  <r>
    <x v="0"/>
    <x v="2"/>
    <x v="5"/>
    <n v="2300"/>
  </r>
  <r>
    <x v="0"/>
    <x v="2"/>
    <x v="6"/>
    <n v="1336.7657755248692"/>
  </r>
  <r>
    <x v="0"/>
    <x v="2"/>
    <x v="7"/>
    <n v="1602.669548042704"/>
  </r>
  <r>
    <x v="0"/>
    <x v="2"/>
    <x v="8"/>
    <n v="1567.264167481183"/>
  </r>
  <r>
    <x v="0"/>
    <x v="2"/>
    <x v="9"/>
    <n v="1720.9542031553563"/>
  </r>
  <r>
    <x v="0"/>
    <x v="2"/>
    <x v="10"/>
    <n v="2121.738868837037"/>
  </r>
  <r>
    <x v="0"/>
    <x v="2"/>
    <x v="11"/>
    <n v="1473.282897295473"/>
  </r>
  <r>
    <x v="0"/>
    <x v="3"/>
    <x v="0"/>
    <n v="44"/>
  </r>
  <r>
    <x v="0"/>
    <x v="3"/>
    <x v="1"/>
    <n v="44"/>
  </r>
  <r>
    <x v="0"/>
    <x v="3"/>
    <x v="2"/>
    <n v="55"/>
  </r>
  <r>
    <x v="0"/>
    <x v="3"/>
    <x v="3"/>
    <n v="55"/>
  </r>
  <r>
    <x v="0"/>
    <x v="3"/>
    <x v="4"/>
    <n v="66"/>
  </r>
  <r>
    <x v="0"/>
    <x v="3"/>
    <x v="5"/>
    <n v="66"/>
  </r>
  <r>
    <x v="0"/>
    <x v="3"/>
    <x v="6"/>
    <n v="77"/>
  </r>
  <r>
    <x v="0"/>
    <x v="3"/>
    <x v="7"/>
    <n v="77"/>
  </r>
  <r>
    <x v="0"/>
    <x v="3"/>
    <x v="8"/>
    <n v="88"/>
  </r>
  <r>
    <x v="0"/>
    <x v="3"/>
    <x v="9"/>
    <n v="88"/>
  </r>
  <r>
    <x v="0"/>
    <x v="3"/>
    <x v="10"/>
    <n v="99"/>
  </r>
  <r>
    <x v="0"/>
    <x v="3"/>
    <x v="11"/>
    <n v="99"/>
  </r>
  <r>
    <x v="1"/>
    <x v="0"/>
    <x v="0"/>
    <n v="370"/>
  </r>
  <r>
    <x v="1"/>
    <x v="0"/>
    <x v="1"/>
    <n v="400"/>
  </r>
  <r>
    <x v="1"/>
    <x v="0"/>
    <x v="2"/>
    <n v="450"/>
  </r>
  <r>
    <x v="1"/>
    <x v="0"/>
    <x v="3"/>
    <n v="560.22227639120479"/>
  </r>
  <r>
    <x v="1"/>
    <x v="0"/>
    <x v="4"/>
    <n v="780"/>
  </r>
  <r>
    <x v="1"/>
    <x v="0"/>
    <x v="5"/>
    <n v="1444"/>
  </r>
  <r>
    <x v="1"/>
    <x v="0"/>
    <x v="6"/>
    <n v="866"/>
  </r>
  <r>
    <x v="1"/>
    <x v="0"/>
    <x v="7"/>
    <n v="977"/>
  </r>
  <r>
    <x v="1"/>
    <x v="0"/>
    <x v="8"/>
    <n v="1100"/>
  </r>
  <r>
    <x v="1"/>
    <x v="0"/>
    <x v="9"/>
    <n v="1433"/>
  </r>
  <r>
    <x v="1"/>
    <x v="0"/>
    <x v="10"/>
    <n v="1733"/>
  </r>
  <r>
    <x v="1"/>
    <x v="0"/>
    <x v="11"/>
    <n v="2155"/>
  </r>
  <r>
    <x v="1"/>
    <x v="1"/>
    <x v="0"/>
    <n v="555"/>
  </r>
  <r>
    <x v="1"/>
    <x v="1"/>
    <x v="1"/>
    <n v="455"/>
  </r>
  <r>
    <x v="1"/>
    <x v="1"/>
    <x v="2"/>
    <n v="466"/>
  </r>
  <r>
    <x v="1"/>
    <x v="1"/>
    <x v="3"/>
    <n v="566"/>
  </r>
  <r>
    <x v="1"/>
    <x v="1"/>
    <x v="4"/>
    <n v="834.36499772335048"/>
  </r>
  <r>
    <x v="1"/>
    <x v="1"/>
    <x v="5"/>
    <n v="944"/>
  </r>
  <r>
    <x v="1"/>
    <x v="1"/>
    <x v="6"/>
    <n v="555"/>
  </r>
  <r>
    <x v="1"/>
    <x v="1"/>
    <x v="7"/>
    <n v="455"/>
  </r>
  <r>
    <x v="1"/>
    <x v="1"/>
    <x v="8"/>
    <n v="754"/>
  </r>
  <r>
    <x v="1"/>
    <x v="1"/>
    <x v="9"/>
    <n v="834"/>
  </r>
  <r>
    <x v="1"/>
    <x v="1"/>
    <x v="10"/>
    <n v="1132"/>
  </r>
  <r>
    <x v="1"/>
    <x v="1"/>
    <x v="11"/>
    <n v="1467"/>
  </r>
  <r>
    <x v="1"/>
    <x v="2"/>
    <x v="0"/>
    <n v="677"/>
  </r>
  <r>
    <x v="1"/>
    <x v="2"/>
    <x v="1"/>
    <n v="555"/>
  </r>
  <r>
    <x v="1"/>
    <x v="2"/>
    <x v="2"/>
    <n v="677"/>
  </r>
  <r>
    <x v="1"/>
    <x v="2"/>
    <x v="3"/>
    <n v="788"/>
  </r>
  <r>
    <x v="1"/>
    <x v="2"/>
    <x v="4"/>
    <n v="888"/>
  </r>
  <r>
    <x v="1"/>
    <x v="2"/>
    <x v="5"/>
    <n v="1112.486663631134"/>
  </r>
  <r>
    <x v="1"/>
    <x v="2"/>
    <x v="6"/>
    <n v="2133"/>
  </r>
  <r>
    <x v="1"/>
    <x v="2"/>
    <x v="7"/>
    <n v="2300"/>
  </r>
  <r>
    <x v="1"/>
    <x v="2"/>
    <x v="8"/>
    <n v="2450.5912821162901"/>
  </r>
  <r>
    <x v="1"/>
    <x v="2"/>
    <x v="9"/>
    <n v="2690.6746075013002"/>
  </r>
  <r>
    <x v="1"/>
    <x v="2"/>
    <x v="10"/>
    <n v="3324.4778170301101"/>
  </r>
  <r>
    <x v="1"/>
    <x v="2"/>
    <x v="11"/>
    <n v="3422.8643578882402"/>
  </r>
  <r>
    <x v="1"/>
    <x v="3"/>
    <x v="0"/>
    <n v="225"/>
  </r>
  <r>
    <x v="1"/>
    <x v="3"/>
    <x v="1"/>
    <n v="668.13642929590094"/>
  </r>
  <r>
    <x v="1"/>
    <x v="3"/>
    <x v="2"/>
    <n v="1336.2728585918019"/>
  </r>
  <r>
    <x v="1"/>
    <x v="3"/>
    <x v="3"/>
    <n v="1200"/>
  </r>
  <r>
    <x v="1"/>
    <x v="3"/>
    <x v="4"/>
    <n v="1670.3410732397522"/>
  </r>
  <r>
    <x v="1"/>
    <x v="3"/>
    <x v="5"/>
    <n v="1670.3410732397522"/>
  </r>
  <r>
    <x v="1"/>
    <x v="3"/>
    <x v="6"/>
    <n v="1800"/>
  </r>
  <r>
    <x v="1"/>
    <x v="3"/>
    <x v="7"/>
    <n v="2235"/>
  </r>
  <r>
    <x v="1"/>
    <x v="3"/>
    <x v="8"/>
    <n v="2539"/>
  </r>
  <r>
    <x v="1"/>
    <x v="3"/>
    <x v="9"/>
    <n v="2165"/>
  </r>
  <r>
    <x v="1"/>
    <x v="3"/>
    <x v="10"/>
    <n v="2300"/>
  </r>
  <r>
    <x v="1"/>
    <x v="3"/>
    <x v="11"/>
    <n v="2322"/>
  </r>
  <r>
    <x v="2"/>
    <x v="0"/>
    <x v="0"/>
    <n v="993.04469309859383"/>
  </r>
  <r>
    <x v="2"/>
    <x v="0"/>
    <x v="1"/>
    <n v="1298.2911327523373"/>
  </r>
  <r>
    <x v="2"/>
    <x v="0"/>
    <x v="2"/>
    <n v="1121.9950214048451"/>
  </r>
  <r>
    <x v="2"/>
    <x v="0"/>
    <x v="3"/>
    <n v="2154.2802458749479"/>
  </r>
  <r>
    <x v="2"/>
    <x v="0"/>
    <x v="4"/>
    <n v="2300"/>
  </r>
  <r>
    <x v="2"/>
    <x v="0"/>
    <x v="5"/>
    <n v="1208.2565114108395"/>
  </r>
  <r>
    <x v="2"/>
    <x v="0"/>
    <x v="6"/>
    <n v="1448.5977667270395"/>
  </r>
  <r>
    <x v="2"/>
    <x v="0"/>
    <x v="7"/>
    <n v="1416.5960635224224"/>
  </r>
  <r>
    <x v="2"/>
    <x v="0"/>
    <x v="8"/>
    <n v="1555.5111896741014"/>
  </r>
  <r>
    <x v="2"/>
    <x v="0"/>
    <x v="9"/>
    <n v="1917.7666355044453"/>
  </r>
  <r>
    <x v="2"/>
    <x v="0"/>
    <x v="10"/>
    <n v="2500"/>
  </r>
  <r>
    <x v="2"/>
    <x v="0"/>
    <x v="11"/>
    <n v="3000"/>
  </r>
  <r>
    <x v="2"/>
    <x v="1"/>
    <x v="0"/>
    <n v="1455"/>
  </r>
  <r>
    <x v="2"/>
    <x v="1"/>
    <x v="1"/>
    <n v="1655"/>
  </r>
  <r>
    <x v="2"/>
    <x v="1"/>
    <x v="2"/>
    <n v="1300"/>
  </r>
  <r>
    <x v="2"/>
    <x v="1"/>
    <x v="3"/>
    <n v="1077.140122937474"/>
  </r>
  <r>
    <x v="2"/>
    <x v="1"/>
    <x v="4"/>
    <n v="1222"/>
  </r>
  <r>
    <x v="2"/>
    <x v="1"/>
    <x v="5"/>
    <n v="1000"/>
  </r>
  <r>
    <x v="2"/>
    <x v="1"/>
    <x v="6"/>
    <n v="1200"/>
  </r>
  <r>
    <x v="2"/>
    <x v="1"/>
    <x v="7"/>
    <n v="1300"/>
  </r>
  <r>
    <x v="2"/>
    <x v="1"/>
    <x v="8"/>
    <n v="1400"/>
  </r>
  <r>
    <x v="2"/>
    <x v="1"/>
    <x v="9"/>
    <n v="1650"/>
  </r>
  <r>
    <x v="2"/>
    <x v="1"/>
    <x v="10"/>
    <n v="1700"/>
  </r>
  <r>
    <x v="2"/>
    <x v="1"/>
    <x v="11"/>
    <n v="2000"/>
  </r>
  <r>
    <x v="2"/>
    <x v="2"/>
    <x v="0"/>
    <n v="772.83078751109792"/>
  </r>
  <r>
    <x v="2"/>
    <x v="2"/>
    <x v="1"/>
    <n v="662.02979539906266"/>
  </r>
  <r>
    <x v="2"/>
    <x v="2"/>
    <x v="2"/>
    <n v="865.52742183489158"/>
  </r>
  <r>
    <x v="2"/>
    <x v="2"/>
    <x v="3"/>
    <n v="747.99668093656351"/>
  </r>
  <r>
    <x v="2"/>
    <x v="2"/>
    <x v="4"/>
    <n v="1436.1868305832988"/>
  </r>
  <r>
    <x v="2"/>
    <x v="2"/>
    <x v="5"/>
    <n v="4277.9592034400321"/>
  </r>
  <r>
    <x v="2"/>
    <x v="2"/>
    <x v="6"/>
    <n v="805.50434094055981"/>
  </r>
  <r>
    <x v="2"/>
    <x v="2"/>
    <x v="7"/>
    <n v="965.73184448469317"/>
  </r>
  <r>
    <x v="2"/>
    <x v="2"/>
    <x v="8"/>
    <n v="944.39737568161502"/>
  </r>
  <r>
    <x v="2"/>
    <x v="2"/>
    <x v="9"/>
    <n v="1037.0074597827343"/>
  </r>
  <r>
    <x v="2"/>
    <x v="2"/>
    <x v="10"/>
    <n v="1278.511090336297"/>
  </r>
  <r>
    <x v="2"/>
    <x v="2"/>
    <x v="11"/>
    <n v="887.7664217121561"/>
  </r>
  <r>
    <x v="2"/>
    <x v="3"/>
    <x v="0"/>
    <n v="44"/>
  </r>
  <r>
    <x v="2"/>
    <x v="3"/>
    <x v="1"/>
    <n v="44"/>
  </r>
  <r>
    <x v="2"/>
    <x v="3"/>
    <x v="2"/>
    <n v="55"/>
  </r>
  <r>
    <x v="2"/>
    <x v="3"/>
    <x v="3"/>
    <n v="55"/>
  </r>
  <r>
    <x v="2"/>
    <x v="3"/>
    <x v="4"/>
    <n v="66"/>
  </r>
  <r>
    <x v="2"/>
    <x v="3"/>
    <x v="5"/>
    <n v="66"/>
  </r>
  <r>
    <x v="2"/>
    <x v="3"/>
    <x v="6"/>
    <n v="77"/>
  </r>
  <r>
    <x v="2"/>
    <x v="3"/>
    <x v="7"/>
    <n v="77"/>
  </r>
  <r>
    <x v="2"/>
    <x v="3"/>
    <x v="8"/>
    <n v="88"/>
  </r>
  <r>
    <x v="2"/>
    <x v="3"/>
    <x v="9"/>
    <n v="88"/>
  </r>
  <r>
    <x v="2"/>
    <x v="3"/>
    <x v="10"/>
    <n v="99"/>
  </r>
  <r>
    <x v="2"/>
    <x v="3"/>
    <x v="11"/>
    <n v="99"/>
  </r>
  <r>
    <x v="3"/>
    <x v="0"/>
    <x v="0"/>
    <n v="1017.8606095423557"/>
  </r>
  <r>
    <x v="3"/>
    <x v="0"/>
    <x v="1"/>
    <n v="1330.7350745950034"/>
  </r>
  <r>
    <x v="3"/>
    <x v="0"/>
    <x v="2"/>
    <n v="1150.0333714358192"/>
  </r>
  <r>
    <x v="3"/>
    <x v="0"/>
    <x v="3"/>
    <n v="2208.1151225422482"/>
  </r>
  <r>
    <x v="3"/>
    <x v="0"/>
    <x v="4"/>
    <n v="2300"/>
  </r>
  <r>
    <x v="3"/>
    <x v="0"/>
    <x v="5"/>
    <n v="1238.4505125853927"/>
  </r>
  <r>
    <x v="3"/>
    <x v="0"/>
    <x v="6"/>
    <n v="1484.7978304195901"/>
  </r>
  <r>
    <x v="3"/>
    <x v="0"/>
    <x v="7"/>
    <n v="1451.9964133669428"/>
  </r>
  <r>
    <x v="3"/>
    <x v="0"/>
    <x v="8"/>
    <n v="1594.3829906902683"/>
  </r>
  <r>
    <x v="3"/>
    <x v="0"/>
    <x v="9"/>
    <n v="1965.6911014585551"/>
  </r>
  <r>
    <x v="3"/>
    <x v="0"/>
    <x v="10"/>
    <n v="1364.9271942367486"/>
  </r>
  <r>
    <x v="3"/>
    <x v="0"/>
    <x v="11"/>
    <n v="1188.2154276379247"/>
  </r>
  <r>
    <x v="3"/>
    <x v="1"/>
    <x v="0"/>
    <n v="508.93030477117787"/>
  </r>
  <r>
    <x v="3"/>
    <x v="1"/>
    <x v="1"/>
    <n v="665.36753729750171"/>
  </r>
  <r>
    <x v="3"/>
    <x v="1"/>
    <x v="2"/>
    <n v="575.01668571790958"/>
  </r>
  <r>
    <x v="3"/>
    <x v="1"/>
    <x v="3"/>
    <n v="1104.0575612711241"/>
  </r>
  <r>
    <x v="3"/>
    <x v="1"/>
    <x v="4"/>
    <n v="3288.6481791850838"/>
  </r>
  <r>
    <x v="3"/>
    <x v="1"/>
    <x v="5"/>
    <n v="619.22525629269637"/>
  </r>
  <r>
    <x v="3"/>
    <x v="1"/>
    <x v="6"/>
    <n v="742.39891520979506"/>
  </r>
  <r>
    <x v="3"/>
    <x v="1"/>
    <x v="7"/>
    <n v="725.99820668347138"/>
  </r>
  <r>
    <x v="3"/>
    <x v="1"/>
    <x v="8"/>
    <n v="797.19149534513417"/>
  </r>
  <r>
    <x v="3"/>
    <x v="1"/>
    <x v="9"/>
    <n v="982.84555072927753"/>
  </r>
  <r>
    <x v="3"/>
    <x v="1"/>
    <x v="10"/>
    <n v="682.46359711837431"/>
  </r>
  <r>
    <x v="3"/>
    <x v="1"/>
    <x v="11"/>
    <n v="594.10771381896234"/>
  </r>
  <r>
    <x v="3"/>
    <x v="2"/>
    <x v="0"/>
    <n v="2333"/>
  </r>
  <r>
    <x v="3"/>
    <x v="2"/>
    <x v="1"/>
    <n v="2600"/>
  </r>
  <r>
    <x v="3"/>
    <x v="2"/>
    <x v="2"/>
    <n v="2400"/>
  </r>
  <r>
    <x v="3"/>
    <x v="2"/>
    <x v="3"/>
    <n v="2533"/>
  </r>
  <r>
    <x v="3"/>
    <x v="2"/>
    <x v="4"/>
    <n v="3566"/>
  </r>
  <r>
    <x v="3"/>
    <x v="2"/>
    <x v="5"/>
    <n v="4384.8642389134457"/>
  </r>
  <r>
    <x v="3"/>
    <x v="2"/>
    <x v="6"/>
    <n v="5200"/>
  </r>
  <r>
    <x v="3"/>
    <x v="2"/>
    <x v="7"/>
    <n v="4100"/>
  </r>
  <r>
    <x v="3"/>
    <x v="2"/>
    <x v="8"/>
    <n v="5233"/>
  </r>
  <r>
    <x v="3"/>
    <x v="2"/>
    <x v="9"/>
    <n v="6544"/>
  </r>
  <r>
    <x v="3"/>
    <x v="2"/>
    <x v="10"/>
    <n v="6788"/>
  </r>
  <r>
    <x v="3"/>
    <x v="2"/>
    <x v="11"/>
    <n v="5277"/>
  </r>
  <r>
    <x v="3"/>
    <x v="3"/>
    <x v="0"/>
    <n v="44"/>
  </r>
  <r>
    <x v="3"/>
    <x v="3"/>
    <x v="1"/>
    <n v="44"/>
  </r>
  <r>
    <x v="3"/>
    <x v="3"/>
    <x v="2"/>
    <n v="55"/>
  </r>
  <r>
    <x v="3"/>
    <x v="3"/>
    <x v="3"/>
    <n v="55"/>
  </r>
  <r>
    <x v="3"/>
    <x v="3"/>
    <x v="4"/>
    <n v="66"/>
  </r>
  <r>
    <x v="3"/>
    <x v="3"/>
    <x v="5"/>
    <n v="66"/>
  </r>
  <r>
    <x v="3"/>
    <x v="3"/>
    <x v="6"/>
    <n v="77"/>
  </r>
  <r>
    <x v="3"/>
    <x v="3"/>
    <x v="7"/>
    <n v="77"/>
  </r>
  <r>
    <x v="3"/>
    <x v="3"/>
    <x v="8"/>
    <n v="88"/>
  </r>
  <r>
    <x v="3"/>
    <x v="3"/>
    <x v="9"/>
    <n v="88"/>
  </r>
  <r>
    <x v="3"/>
    <x v="3"/>
    <x v="10"/>
    <n v="99"/>
  </r>
  <r>
    <x v="3"/>
    <x v="3"/>
    <x v="11"/>
    <n v="99"/>
  </r>
  <r>
    <x v="4"/>
    <x v="0"/>
    <x v="0"/>
    <n v="311.68012182528105"/>
  </r>
  <r>
    <x v="4"/>
    <x v="0"/>
    <x v="1"/>
    <n v="407.48572670812814"/>
  </r>
  <r>
    <x v="4"/>
    <x v="0"/>
    <x v="2"/>
    <n v="352.15287628962824"/>
  </r>
  <r>
    <x v="4"/>
    <x v="0"/>
    <x v="3"/>
    <n v="676.14915435979879"/>
  </r>
  <r>
    <x v="4"/>
    <x v="0"/>
    <x v="4"/>
    <n v="777"/>
  </r>
  <r>
    <x v="4"/>
    <x v="0"/>
    <x v="5"/>
    <n v="379.22717808163151"/>
  </r>
  <r>
    <x v="4"/>
    <x v="0"/>
    <x v="6"/>
    <n v="454.66143824856721"/>
  </r>
  <r>
    <x v="4"/>
    <x v="0"/>
    <x v="7"/>
    <n v="444.61728331500751"/>
  </r>
  <r>
    <x v="4"/>
    <x v="0"/>
    <x v="8"/>
    <n v="488.21762048334767"/>
  </r>
  <r>
    <x v="4"/>
    <x v="0"/>
    <x v="9"/>
    <n v="601.91625084002101"/>
  </r>
  <r>
    <x v="4"/>
    <x v="0"/>
    <x v="10"/>
    <n v="417.95573008137512"/>
  </r>
  <r>
    <x v="4"/>
    <x v="0"/>
    <x v="11"/>
    <n v="363.8446421532887"/>
  </r>
  <r>
    <x v="4"/>
    <x v="1"/>
    <x v="0"/>
    <n v="155.84006091264052"/>
  </r>
  <r>
    <x v="4"/>
    <x v="1"/>
    <x v="1"/>
    <n v="203.74286335406407"/>
  </r>
  <r>
    <x v="4"/>
    <x v="1"/>
    <x v="2"/>
    <n v="176.07643814481412"/>
  </r>
  <r>
    <x v="4"/>
    <x v="1"/>
    <x v="3"/>
    <n v="338.07457717989939"/>
  </r>
  <r>
    <x v="4"/>
    <x v="1"/>
    <x v="4"/>
    <n v="444"/>
  </r>
  <r>
    <x v="4"/>
    <x v="1"/>
    <x v="5"/>
    <n v="189.61358904081575"/>
  </r>
  <r>
    <x v="4"/>
    <x v="1"/>
    <x v="6"/>
    <n v="227.3307191242836"/>
  </r>
  <r>
    <x v="4"/>
    <x v="1"/>
    <x v="7"/>
    <n v="222.30864165750376"/>
  </r>
  <r>
    <x v="4"/>
    <x v="1"/>
    <x v="8"/>
    <n v="244.10881024167384"/>
  </r>
  <r>
    <x v="4"/>
    <x v="1"/>
    <x v="9"/>
    <n v="300.9581254200105"/>
  </r>
  <r>
    <x v="4"/>
    <x v="1"/>
    <x v="10"/>
    <n v="208.97786504068756"/>
  </r>
  <r>
    <x v="4"/>
    <x v="1"/>
    <x v="11"/>
    <n v="181.92232107664435"/>
  </r>
  <r>
    <x v="4"/>
    <x v="2"/>
    <x v="0"/>
    <n v="242.56309476885914"/>
  </r>
  <r>
    <x v="4"/>
    <x v="2"/>
    <x v="1"/>
    <n v="207.78674788352066"/>
  </r>
  <r>
    <x v="4"/>
    <x v="2"/>
    <x v="2"/>
    <n v="271.65715113875206"/>
  </r>
  <r>
    <x v="4"/>
    <x v="2"/>
    <x v="3"/>
    <n v="234.76858419308547"/>
  </r>
  <r>
    <x v="4"/>
    <x v="2"/>
    <x v="4"/>
    <n v="333"/>
  </r>
  <r>
    <x v="4"/>
    <x v="2"/>
    <x v="5"/>
    <n v="444"/>
  </r>
  <r>
    <x v="4"/>
    <x v="2"/>
    <x v="6"/>
    <n v="252.81811872108767"/>
  </r>
  <r>
    <x v="4"/>
    <x v="2"/>
    <x v="7"/>
    <n v="303.10762549904479"/>
  </r>
  <r>
    <x v="4"/>
    <x v="2"/>
    <x v="8"/>
    <n v="296.41152221000499"/>
  </r>
  <r>
    <x v="4"/>
    <x v="2"/>
    <x v="9"/>
    <n v="325.47841365556508"/>
  </r>
  <r>
    <x v="4"/>
    <x v="2"/>
    <x v="10"/>
    <n v="401.27750056001395"/>
  </r>
  <r>
    <x v="4"/>
    <x v="2"/>
    <x v="11"/>
    <n v="278.6371533875834"/>
  </r>
  <r>
    <x v="4"/>
    <x v="3"/>
    <x v="0"/>
    <n v="44"/>
  </r>
  <r>
    <x v="4"/>
    <x v="3"/>
    <x v="1"/>
    <n v="44"/>
  </r>
  <r>
    <x v="4"/>
    <x v="3"/>
    <x v="2"/>
    <n v="55"/>
  </r>
  <r>
    <x v="4"/>
    <x v="3"/>
    <x v="3"/>
    <n v="55"/>
  </r>
  <r>
    <x v="4"/>
    <x v="3"/>
    <x v="4"/>
    <n v="66"/>
  </r>
  <r>
    <x v="4"/>
    <x v="3"/>
    <x v="5"/>
    <n v="66"/>
  </r>
  <r>
    <x v="4"/>
    <x v="3"/>
    <x v="6"/>
    <n v="77"/>
  </r>
  <r>
    <x v="4"/>
    <x v="3"/>
    <x v="7"/>
    <n v="77"/>
  </r>
  <r>
    <x v="4"/>
    <x v="3"/>
    <x v="8"/>
    <n v="88"/>
  </r>
  <r>
    <x v="4"/>
    <x v="3"/>
    <x v="9"/>
    <n v="88"/>
  </r>
  <r>
    <x v="4"/>
    <x v="3"/>
    <x v="10"/>
    <n v="99"/>
  </r>
  <r>
    <x v="4"/>
    <x v="3"/>
    <x v="11"/>
    <n v="99"/>
  </r>
  <r>
    <x v="5"/>
    <x v="0"/>
    <x v="0"/>
    <n v="465.71119919672907"/>
  </r>
  <r>
    <x v="5"/>
    <x v="0"/>
    <x v="1"/>
    <n v="608.86355321425651"/>
  </r>
  <r>
    <x v="5"/>
    <x v="0"/>
    <x v="2"/>
    <n v="526.18542805034804"/>
  </r>
  <r>
    <x v="5"/>
    <x v="0"/>
    <x v="3"/>
    <n v="1010.2993789551797"/>
  </r>
  <r>
    <x v="5"/>
    <x v="0"/>
    <x v="4"/>
    <n v="1000"/>
  </r>
  <r>
    <x v="5"/>
    <x v="0"/>
    <x v="5"/>
    <n v="566.63974217576458"/>
  </r>
  <r>
    <x v="5"/>
    <x v="0"/>
    <x v="6"/>
    <n v="679.35331388873669"/>
  </r>
  <r>
    <x v="5"/>
    <x v="0"/>
    <x v="7"/>
    <n v="664.34537750950221"/>
  </r>
  <r>
    <x v="5"/>
    <x v="0"/>
    <x v="8"/>
    <n v="729.49282800822834"/>
  </r>
  <r>
    <x v="5"/>
    <x v="0"/>
    <x v="9"/>
    <n v="899.38086956936013"/>
  </r>
  <r>
    <x v="5"/>
    <x v="0"/>
    <x v="10"/>
    <n v="624.50779063945242"/>
  </r>
  <r>
    <x v="5"/>
    <x v="0"/>
    <x v="11"/>
    <n v="543.65521813258192"/>
  </r>
  <r>
    <x v="5"/>
    <x v="1"/>
    <x v="0"/>
    <n v="232.85559959836453"/>
  </r>
  <r>
    <x v="5"/>
    <x v="1"/>
    <x v="1"/>
    <n v="304.43177660712826"/>
  </r>
  <r>
    <x v="5"/>
    <x v="1"/>
    <x v="2"/>
    <n v="263.09271402517402"/>
  </r>
  <r>
    <x v="5"/>
    <x v="1"/>
    <x v="3"/>
    <n v="505.14968947758985"/>
  </r>
  <r>
    <x v="5"/>
    <x v="1"/>
    <x v="4"/>
    <n v="1504.6856837824146"/>
  </r>
  <r>
    <x v="5"/>
    <x v="1"/>
    <x v="5"/>
    <n v="283.31987108788229"/>
  </r>
  <r>
    <x v="5"/>
    <x v="1"/>
    <x v="6"/>
    <n v="339.67665694436835"/>
  </r>
  <r>
    <x v="5"/>
    <x v="1"/>
    <x v="7"/>
    <n v="332.17268875475111"/>
  </r>
  <r>
    <x v="5"/>
    <x v="1"/>
    <x v="8"/>
    <n v="364.74641400411417"/>
  </r>
  <r>
    <x v="5"/>
    <x v="1"/>
    <x v="9"/>
    <n v="449.69043478468006"/>
  </r>
  <r>
    <x v="5"/>
    <x v="1"/>
    <x v="10"/>
    <n v="312.25389531972621"/>
  </r>
  <r>
    <x v="5"/>
    <x v="1"/>
    <x v="11"/>
    <n v="271.82760906629096"/>
  </r>
  <r>
    <x v="5"/>
    <x v="2"/>
    <x v="0"/>
    <n v="362.43681208838791"/>
  </r>
  <r>
    <x v="5"/>
    <x v="2"/>
    <x v="1"/>
    <n v="310.47413279781938"/>
  </r>
  <r>
    <x v="5"/>
    <x v="2"/>
    <x v="2"/>
    <n v="405.90903547617103"/>
  </r>
  <r>
    <x v="5"/>
    <x v="2"/>
    <x v="3"/>
    <n v="350.79028536689873"/>
  </r>
  <r>
    <x v="5"/>
    <x v="2"/>
    <x v="4"/>
    <n v="673.53291930345313"/>
  </r>
  <r>
    <x v="5"/>
    <x v="2"/>
    <x v="5"/>
    <n v="2006.2475783765528"/>
  </r>
  <r>
    <x v="5"/>
    <x v="2"/>
    <x v="6"/>
    <n v="377.75982811717637"/>
  </r>
  <r>
    <x v="5"/>
    <x v="2"/>
    <x v="7"/>
    <n v="452.90220925915776"/>
  </r>
  <r>
    <x v="5"/>
    <x v="2"/>
    <x v="8"/>
    <n v="442.89691833966816"/>
  </r>
  <r>
    <x v="5"/>
    <x v="2"/>
    <x v="9"/>
    <n v="486.32855200548556"/>
  </r>
  <r>
    <x v="5"/>
    <x v="2"/>
    <x v="10"/>
    <n v="599.58724637957346"/>
  </r>
  <r>
    <x v="5"/>
    <x v="2"/>
    <x v="11"/>
    <n v="416.33852709296826"/>
  </r>
  <r>
    <x v="5"/>
    <x v="3"/>
    <x v="0"/>
    <n v="0"/>
  </r>
  <r>
    <x v="5"/>
    <x v="3"/>
    <x v="1"/>
    <n v="1204.9107078055802"/>
  </r>
  <r>
    <x v="5"/>
    <x v="3"/>
    <x v="2"/>
    <n v="2100"/>
  </r>
  <r>
    <x v="5"/>
    <x v="3"/>
    <x v="3"/>
    <n v="2000"/>
  </r>
  <r>
    <x v="5"/>
    <x v="3"/>
    <x v="4"/>
    <n v="2500"/>
  </r>
  <r>
    <x v="5"/>
    <x v="3"/>
    <x v="5"/>
    <n v="2200"/>
  </r>
  <r>
    <x v="5"/>
    <x v="3"/>
    <x v="6"/>
    <n v="1800"/>
  </r>
  <r>
    <x v="5"/>
    <x v="3"/>
    <x v="7"/>
    <n v="1600"/>
  </r>
  <r>
    <x v="5"/>
    <x v="3"/>
    <x v="8"/>
    <n v="1500"/>
  </r>
  <r>
    <x v="5"/>
    <x v="3"/>
    <x v="9"/>
    <n v="2409.8214156111603"/>
  </r>
  <r>
    <x v="5"/>
    <x v="3"/>
    <x v="10"/>
    <n v="2300"/>
  </r>
  <r>
    <x v="5"/>
    <x v="3"/>
    <x v="11"/>
    <n v="2500"/>
  </r>
  <r>
    <x v="6"/>
    <x v="0"/>
    <x v="0"/>
    <n v="813.22492415543354"/>
  </r>
  <r>
    <x v="6"/>
    <x v="0"/>
    <x v="1"/>
    <n v="1063.1975733839067"/>
  </r>
  <r>
    <x v="6"/>
    <x v="0"/>
    <x v="2"/>
    <n v="918.82502623085747"/>
  </r>
  <r>
    <x v="6"/>
    <x v="0"/>
    <x v="3"/>
    <n v="1764.1848365300771"/>
  </r>
  <r>
    <x v="6"/>
    <x v="0"/>
    <x v="4"/>
    <n v="1300"/>
  </r>
  <r>
    <x v="6"/>
    <x v="0"/>
    <x v="5"/>
    <n v="989.46635199915772"/>
  </r>
  <r>
    <x v="6"/>
    <x v="0"/>
    <x v="6"/>
    <n v="1186.286797729623"/>
  </r>
  <r>
    <x v="6"/>
    <x v="0"/>
    <x v="7"/>
    <n v="1160.0799383180743"/>
  </r>
  <r>
    <x v="6"/>
    <x v="0"/>
    <x v="8"/>
    <n v="1273.8404203123378"/>
  </r>
  <r>
    <x v="6"/>
    <x v="0"/>
    <x v="9"/>
    <n v="1570.4989287436654"/>
  </r>
  <r>
    <x v="6"/>
    <x v="0"/>
    <x v="10"/>
    <n v="2000"/>
  </r>
  <r>
    <x v="6"/>
    <x v="0"/>
    <x v="11"/>
    <n v="2400"/>
  </r>
  <r>
    <x v="6"/>
    <x v="1"/>
    <x v="0"/>
    <n v="406.61246207771677"/>
  </r>
  <r>
    <x v="6"/>
    <x v="1"/>
    <x v="1"/>
    <n v="531.59878669195336"/>
  </r>
  <r>
    <x v="6"/>
    <x v="1"/>
    <x v="2"/>
    <n v="459.41251311542874"/>
  </r>
  <r>
    <x v="6"/>
    <x v="1"/>
    <x v="3"/>
    <n v="882.09241826503853"/>
  </r>
  <r>
    <x v="6"/>
    <x v="1"/>
    <x v="4"/>
    <n v="900"/>
  </r>
  <r>
    <x v="6"/>
    <x v="1"/>
    <x v="5"/>
    <n v="494.73317599957886"/>
  </r>
  <r>
    <x v="6"/>
    <x v="1"/>
    <x v="6"/>
    <n v="593.1433988648115"/>
  </r>
  <r>
    <x v="6"/>
    <x v="1"/>
    <x v="7"/>
    <n v="580.03996915903713"/>
  </r>
  <r>
    <x v="6"/>
    <x v="1"/>
    <x v="8"/>
    <n v="800"/>
  </r>
  <r>
    <x v="6"/>
    <x v="1"/>
    <x v="9"/>
    <n v="1000"/>
  </r>
  <r>
    <x v="6"/>
    <x v="1"/>
    <x v="10"/>
    <n v="1500"/>
  </r>
  <r>
    <x v="6"/>
    <x v="1"/>
    <x v="11"/>
    <n v="2000"/>
  </r>
  <r>
    <x v="6"/>
    <x v="2"/>
    <x v="0"/>
    <n v="632.88718315148174"/>
  </r>
  <r>
    <x v="6"/>
    <x v="2"/>
    <x v="1"/>
    <n v="542.14994943695581"/>
  </r>
  <r>
    <x v="6"/>
    <x v="2"/>
    <x v="2"/>
    <n v="708.7983822559379"/>
  </r>
  <r>
    <x v="6"/>
    <x v="2"/>
    <x v="3"/>
    <n v="612.55001748723839"/>
  </r>
  <r>
    <x v="6"/>
    <x v="2"/>
    <x v="4"/>
    <n v="400"/>
  </r>
  <r>
    <x v="6"/>
    <x v="2"/>
    <x v="5"/>
    <n v="500"/>
  </r>
  <r>
    <x v="6"/>
    <x v="2"/>
    <x v="6"/>
    <n v="659.64423466610526"/>
  </r>
  <r>
    <x v="6"/>
    <x v="2"/>
    <x v="7"/>
    <n v="1000"/>
  </r>
  <r>
    <x v="6"/>
    <x v="2"/>
    <x v="8"/>
    <n v="1500"/>
  </r>
  <r>
    <x v="6"/>
    <x v="2"/>
    <x v="9"/>
    <n v="2500"/>
  </r>
  <r>
    <x v="6"/>
    <x v="2"/>
    <x v="10"/>
    <n v="3000"/>
  </r>
  <r>
    <x v="6"/>
    <x v="2"/>
    <x v="11"/>
    <n v="4000"/>
  </r>
  <r>
    <x v="6"/>
    <x v="3"/>
    <x v="0"/>
    <n v="200"/>
  </r>
  <r>
    <x v="6"/>
    <x v="3"/>
    <x v="1"/>
    <n v="210"/>
  </r>
  <r>
    <x v="6"/>
    <x v="3"/>
    <x v="2"/>
    <n v="230"/>
  </r>
  <r>
    <x v="6"/>
    <x v="3"/>
    <x v="3"/>
    <n v="244"/>
  </r>
  <r>
    <x v="6"/>
    <x v="3"/>
    <x v="4"/>
    <n v="255"/>
  </r>
  <r>
    <x v="6"/>
    <x v="3"/>
    <x v="5"/>
    <n v="230"/>
  </r>
  <r>
    <x v="6"/>
    <x v="3"/>
    <x v="6"/>
    <n v="210"/>
  </r>
  <r>
    <x v="6"/>
    <x v="3"/>
    <x v="7"/>
    <n v="230"/>
  </r>
  <r>
    <x v="6"/>
    <x v="3"/>
    <x v="8"/>
    <n v="260"/>
  </r>
  <r>
    <x v="6"/>
    <x v="3"/>
    <x v="9"/>
    <n v="270"/>
  </r>
  <r>
    <x v="6"/>
    <x v="3"/>
    <x v="10"/>
    <n v="330"/>
  </r>
  <r>
    <x v="6"/>
    <x v="3"/>
    <x v="11"/>
    <n v="350"/>
  </r>
  <r>
    <x v="7"/>
    <x v="0"/>
    <x v="0"/>
    <n v="523.83452174889555"/>
  </r>
  <r>
    <x v="7"/>
    <x v="0"/>
    <x v="1"/>
    <n v="684.85307795570702"/>
  </r>
  <r>
    <x v="7"/>
    <x v="0"/>
    <x v="2"/>
    <n v="591.85626742370152"/>
  </r>
  <r>
    <x v="7"/>
    <x v="0"/>
    <x v="3"/>
    <n v="1136.390305646551"/>
  </r>
  <r>
    <x v="7"/>
    <x v="0"/>
    <x v="4"/>
    <n v="1200"/>
  </r>
  <r>
    <x v="7"/>
    <x v="0"/>
    <x v="5"/>
    <n v="637.35950275306129"/>
  </r>
  <r>
    <x v="7"/>
    <x v="0"/>
    <x v="6"/>
    <n v="764.1403489829006"/>
  </r>
  <r>
    <x v="7"/>
    <x v="0"/>
    <x v="7"/>
    <n v="747.25933948771535"/>
  </r>
  <r>
    <x v="7"/>
    <x v="0"/>
    <x v="8"/>
    <n v="820.53755060658534"/>
  </r>
  <r>
    <x v="7"/>
    <x v="0"/>
    <x v="9"/>
    <n v="1011.6285554085523"/>
  </r>
  <r>
    <x v="7"/>
    <x v="0"/>
    <x v="10"/>
    <n v="702.4498023718013"/>
  </r>
  <r>
    <x v="7"/>
    <x v="0"/>
    <x v="11"/>
    <n v="611.50638352261626"/>
  </r>
  <r>
    <x v="7"/>
    <x v="1"/>
    <x v="0"/>
    <n v="261.91726087444778"/>
  </r>
  <r>
    <x v="7"/>
    <x v="1"/>
    <x v="1"/>
    <n v="342.42653897785351"/>
  </r>
  <r>
    <x v="7"/>
    <x v="1"/>
    <x v="2"/>
    <n v="295.92813371185076"/>
  </r>
  <r>
    <x v="7"/>
    <x v="1"/>
    <x v="3"/>
    <n v="568.19515282327552"/>
  </r>
  <r>
    <x v="7"/>
    <x v="1"/>
    <x v="4"/>
    <n v="600"/>
  </r>
  <r>
    <x v="7"/>
    <x v="1"/>
    <x v="5"/>
    <n v="318.67975137653065"/>
  </r>
  <r>
    <x v="7"/>
    <x v="1"/>
    <x v="6"/>
    <n v="382.0701744914503"/>
  </r>
  <r>
    <x v="7"/>
    <x v="1"/>
    <x v="7"/>
    <n v="373.62966974385768"/>
  </r>
  <r>
    <x v="7"/>
    <x v="1"/>
    <x v="8"/>
    <n v="410.26877530329267"/>
  </r>
  <r>
    <x v="7"/>
    <x v="1"/>
    <x v="9"/>
    <n v="505.81427770427615"/>
  </r>
  <r>
    <x v="7"/>
    <x v="1"/>
    <x v="10"/>
    <n v="351.22490118590065"/>
  </r>
  <r>
    <x v="7"/>
    <x v="1"/>
    <x v="11"/>
    <n v="305.75319176130813"/>
  </r>
  <r>
    <x v="7"/>
    <x v="2"/>
    <x v="0"/>
    <n v="407.67092234841078"/>
  </r>
  <r>
    <x v="7"/>
    <x v="2"/>
    <x v="1"/>
    <n v="349.22301449926368"/>
  </r>
  <r>
    <x v="7"/>
    <x v="2"/>
    <x v="2"/>
    <n v="456.56871863713803"/>
  </r>
  <r>
    <x v="7"/>
    <x v="2"/>
    <x v="3"/>
    <n v="394.57084494913431"/>
  </r>
  <r>
    <x v="7"/>
    <x v="2"/>
    <x v="4"/>
    <n v="757.59353709770062"/>
  </r>
  <r>
    <x v="7"/>
    <x v="2"/>
    <x v="5"/>
    <n v="2256.6383255147257"/>
  </r>
  <r>
    <x v="7"/>
    <x v="2"/>
    <x v="6"/>
    <n v="424.90633516870753"/>
  </r>
  <r>
    <x v="7"/>
    <x v="2"/>
    <x v="7"/>
    <n v="509.42689932193372"/>
  </r>
  <r>
    <x v="7"/>
    <x v="2"/>
    <x v="8"/>
    <n v="498.17289299181022"/>
  </r>
  <r>
    <x v="7"/>
    <x v="2"/>
    <x v="9"/>
    <n v="547.02503373772356"/>
  </r>
  <r>
    <x v="7"/>
    <x v="2"/>
    <x v="10"/>
    <n v="674.41903693903487"/>
  </r>
  <r>
    <x v="7"/>
    <x v="2"/>
    <x v="11"/>
    <n v="468.29986824786755"/>
  </r>
  <r>
    <x v="7"/>
    <x v="3"/>
    <x v="0"/>
    <n v="200"/>
  </r>
  <r>
    <x v="7"/>
    <x v="3"/>
    <x v="1"/>
    <n v="200"/>
  </r>
  <r>
    <x v="7"/>
    <x v="3"/>
    <x v="2"/>
    <n v="250"/>
  </r>
  <r>
    <x v="7"/>
    <x v="3"/>
    <x v="3"/>
    <n v="266"/>
  </r>
  <r>
    <x v="7"/>
    <x v="3"/>
    <x v="4"/>
    <n v="333"/>
  </r>
  <r>
    <x v="7"/>
    <x v="3"/>
    <x v="5"/>
    <n v="242"/>
  </r>
  <r>
    <x v="7"/>
    <x v="3"/>
    <x v="6"/>
    <n v="244"/>
  </r>
  <r>
    <x v="7"/>
    <x v="3"/>
    <x v="7"/>
    <n v="255"/>
  </r>
  <r>
    <x v="7"/>
    <x v="3"/>
    <x v="8"/>
    <n v="266"/>
  </r>
  <r>
    <x v="7"/>
    <x v="3"/>
    <x v="9"/>
    <n v="271"/>
  </r>
  <r>
    <x v="7"/>
    <x v="3"/>
    <x v="10"/>
    <n v="243"/>
  </r>
  <r>
    <x v="7"/>
    <x v="3"/>
    <x v="11"/>
    <n v="288"/>
  </r>
  <r>
    <x v="8"/>
    <x v="0"/>
    <x v="0"/>
    <n v="288.95714966029391"/>
  </r>
  <r>
    <x v="8"/>
    <x v="0"/>
    <x v="1"/>
    <n v="377.77806754977848"/>
  </r>
  <r>
    <x v="8"/>
    <x v="0"/>
    <x v="2"/>
    <n v="326.47924667575427"/>
  </r>
  <r>
    <x v="8"/>
    <x v="0"/>
    <x v="3"/>
    <n v="626.85464586204489"/>
  </r>
  <r>
    <x v="8"/>
    <x v="0"/>
    <x v="4"/>
    <n v="600"/>
  </r>
  <r>
    <x v="8"/>
    <x v="0"/>
    <x v="5"/>
    <n v="351.57970232574718"/>
  </r>
  <r>
    <x v="8"/>
    <x v="0"/>
    <x v="6"/>
    <n v="421.51444399910201"/>
  </r>
  <r>
    <x v="8"/>
    <x v="0"/>
    <x v="7"/>
    <n v="412.20255601808162"/>
  </r>
  <r>
    <x v="8"/>
    <x v="0"/>
    <x v="8"/>
    <n v="452.6242199939889"/>
  </r>
  <r>
    <x v="8"/>
    <x v="0"/>
    <x v="9"/>
    <n v="558.03367618818504"/>
  </r>
  <r>
    <x v="8"/>
    <x v="0"/>
    <x v="10"/>
    <n v="387.48475758169224"/>
  </r>
  <r>
    <x v="8"/>
    <x v="0"/>
    <x v="11"/>
    <n v="337.31862686681023"/>
  </r>
  <r>
    <x v="8"/>
    <x v="1"/>
    <x v="0"/>
    <n v="144.47857483014695"/>
  </r>
  <r>
    <x v="8"/>
    <x v="1"/>
    <x v="1"/>
    <n v="188.88903377488924"/>
  </r>
  <r>
    <x v="8"/>
    <x v="1"/>
    <x v="2"/>
    <n v="163.23962333787713"/>
  </r>
  <r>
    <x v="8"/>
    <x v="1"/>
    <x v="3"/>
    <n v="313.42732293102245"/>
  </r>
  <r>
    <x v="8"/>
    <x v="1"/>
    <x v="4"/>
    <n v="933.60367341466895"/>
  </r>
  <r>
    <x v="8"/>
    <x v="1"/>
    <x v="5"/>
    <n v="175.78985116287359"/>
  </r>
  <r>
    <x v="8"/>
    <x v="1"/>
    <x v="6"/>
    <n v="210.75722199955101"/>
  </r>
  <r>
    <x v="8"/>
    <x v="1"/>
    <x v="7"/>
    <n v="206.10127800904081"/>
  </r>
  <r>
    <x v="8"/>
    <x v="1"/>
    <x v="8"/>
    <n v="226.31210999699445"/>
  </r>
  <r>
    <x v="8"/>
    <x v="1"/>
    <x v="9"/>
    <n v="279.01683809409252"/>
  </r>
  <r>
    <x v="8"/>
    <x v="1"/>
    <x v="10"/>
    <n v="193.74237879084612"/>
  </r>
  <r>
    <x v="8"/>
    <x v="1"/>
    <x v="11"/>
    <n v="168.65931343340512"/>
  </r>
  <r>
    <x v="8"/>
    <x v="2"/>
    <x v="0"/>
    <n v="224.87908457787347"/>
  </r>
  <r>
    <x v="8"/>
    <x v="2"/>
    <x v="1"/>
    <n v="192.63809977352926"/>
  </r>
  <r>
    <x v="8"/>
    <x v="2"/>
    <x v="2"/>
    <n v="251.85204503318562"/>
  </r>
  <r>
    <x v="8"/>
    <x v="2"/>
    <x v="3"/>
    <n v="217.65283111716948"/>
  </r>
  <r>
    <x v="8"/>
    <x v="2"/>
    <x v="4"/>
    <n v="417.90309724136318"/>
  </r>
  <r>
    <x v="8"/>
    <x v="2"/>
    <x v="5"/>
    <n v="1244.804897886225"/>
  </r>
  <r>
    <x v="8"/>
    <x v="2"/>
    <x v="6"/>
    <n v="234.38646821716478"/>
  </r>
  <r>
    <x v="8"/>
    <x v="2"/>
    <x v="7"/>
    <n v="281.00962933273468"/>
  </r>
  <r>
    <x v="8"/>
    <x v="2"/>
    <x v="8"/>
    <n v="274.80170401205442"/>
  </r>
  <r>
    <x v="8"/>
    <x v="2"/>
    <x v="9"/>
    <n v="301.7494799959926"/>
  </r>
  <r>
    <x v="8"/>
    <x v="2"/>
    <x v="10"/>
    <n v="372.02245079212338"/>
  </r>
  <r>
    <x v="8"/>
    <x v="2"/>
    <x v="11"/>
    <n v="258.32317172112812"/>
  </r>
  <r>
    <x v="8"/>
    <x v="3"/>
    <x v="0"/>
    <n v="33"/>
  </r>
  <r>
    <x v="8"/>
    <x v="3"/>
    <x v="1"/>
    <n v="66"/>
  </r>
  <r>
    <x v="8"/>
    <x v="3"/>
    <x v="2"/>
    <n v="88"/>
  </r>
  <r>
    <x v="8"/>
    <x v="3"/>
    <x v="3"/>
    <n v="88"/>
  </r>
  <r>
    <x v="8"/>
    <x v="3"/>
    <x v="4"/>
    <n v="88"/>
  </r>
  <r>
    <x v="8"/>
    <x v="3"/>
    <x v="5"/>
    <n v="88"/>
  </r>
  <r>
    <x v="8"/>
    <x v="3"/>
    <x v="6"/>
    <n v="88"/>
  </r>
  <r>
    <x v="8"/>
    <x v="3"/>
    <x v="7"/>
    <n v="88"/>
  </r>
  <r>
    <x v="8"/>
    <x v="3"/>
    <x v="8"/>
    <n v="120"/>
  </r>
  <r>
    <x v="8"/>
    <x v="3"/>
    <x v="9"/>
    <n v="120"/>
  </r>
  <r>
    <x v="8"/>
    <x v="3"/>
    <x v="10"/>
    <n v="120"/>
  </r>
  <r>
    <x v="8"/>
    <x v="3"/>
    <x v="11"/>
    <n v="133"/>
  </r>
  <r>
    <x v="9"/>
    <x v="0"/>
    <x v="0"/>
    <n v="384.51524025365535"/>
  </r>
  <r>
    <x v="9"/>
    <x v="0"/>
    <x v="1"/>
    <n v="502.70922376289388"/>
  </r>
  <r>
    <x v="9"/>
    <x v="0"/>
    <x v="2"/>
    <n v="434.44588971390391"/>
  </r>
  <r>
    <x v="9"/>
    <x v="0"/>
    <x v="3"/>
    <n v="834.15539307863435"/>
  </r>
  <r>
    <x v="9"/>
    <x v="0"/>
    <x v="4"/>
    <n v="800"/>
  </r>
  <r>
    <x v="9"/>
    <x v="0"/>
    <x v="5"/>
    <n v="467.84706267702256"/>
  </r>
  <r>
    <x v="9"/>
    <x v="0"/>
    <x v="6"/>
    <n v="560.90921403137088"/>
  </r>
  <r>
    <x v="9"/>
    <x v="0"/>
    <x v="7"/>
    <n v="548.5178859453672"/>
  </r>
  <r>
    <x v="9"/>
    <x v="0"/>
    <x v="8"/>
    <n v="602.30698877054726"/>
  </r>
  <r>
    <x v="9"/>
    <x v="0"/>
    <x v="9"/>
    <n v="742.57533797446388"/>
  </r>
  <r>
    <x v="9"/>
    <x v="0"/>
    <x v="10"/>
    <n v="515.62591488500993"/>
  </r>
  <r>
    <x v="9"/>
    <x v="0"/>
    <x v="11"/>
    <n v="448.86985147870018"/>
  </r>
  <r>
    <x v="9"/>
    <x v="1"/>
    <x v="0"/>
    <n v="192.25762012682767"/>
  </r>
  <r>
    <x v="9"/>
    <x v="1"/>
    <x v="1"/>
    <n v="251.35461188144694"/>
  </r>
  <r>
    <x v="9"/>
    <x v="1"/>
    <x v="2"/>
    <n v="217.22294485695195"/>
  </r>
  <r>
    <x v="9"/>
    <x v="1"/>
    <x v="3"/>
    <n v="417.07769653931717"/>
  </r>
  <r>
    <x v="9"/>
    <x v="1"/>
    <x v="4"/>
    <n v="1242.3462828546351"/>
  </r>
  <r>
    <x v="9"/>
    <x v="1"/>
    <x v="5"/>
    <n v="233.92353133851128"/>
  </r>
  <r>
    <x v="9"/>
    <x v="1"/>
    <x v="6"/>
    <n v="280.45460701568544"/>
  </r>
  <r>
    <x v="9"/>
    <x v="1"/>
    <x v="7"/>
    <n v="274.2589429726836"/>
  </r>
  <r>
    <x v="9"/>
    <x v="1"/>
    <x v="8"/>
    <n v="301.15349438527363"/>
  </r>
  <r>
    <x v="9"/>
    <x v="1"/>
    <x v="9"/>
    <n v="371.28766898723194"/>
  </r>
  <r>
    <x v="9"/>
    <x v="1"/>
    <x v="10"/>
    <n v="257.81295744250497"/>
  </r>
  <r>
    <x v="9"/>
    <x v="1"/>
    <x v="11"/>
    <n v="224.43492573935009"/>
  </r>
  <r>
    <x v="9"/>
    <x v="2"/>
    <x v="0"/>
    <n v="299.24656765246681"/>
  </r>
  <r>
    <x v="9"/>
    <x v="2"/>
    <x v="1"/>
    <n v="256.3434935024369"/>
  </r>
  <r>
    <x v="9"/>
    <x v="2"/>
    <x v="2"/>
    <n v="335.13948250859596"/>
  </r>
  <r>
    <x v="9"/>
    <x v="2"/>
    <x v="3"/>
    <n v="289.63059314260261"/>
  </r>
  <r>
    <x v="9"/>
    <x v="2"/>
    <x v="4"/>
    <n v="556.10359538575619"/>
  </r>
  <r>
    <x v="9"/>
    <x v="2"/>
    <x v="5"/>
    <n v="1656.4617104728468"/>
  </r>
  <r>
    <x v="9"/>
    <x v="2"/>
    <x v="6"/>
    <n v="311.89804178468171"/>
  </r>
  <r>
    <x v="9"/>
    <x v="2"/>
    <x v="7"/>
    <n v="373.93947602091396"/>
  </r>
  <r>
    <x v="9"/>
    <x v="2"/>
    <x v="8"/>
    <n v="365.67859063024486"/>
  </r>
  <r>
    <x v="9"/>
    <x v="2"/>
    <x v="9"/>
    <n v="401.53799251369821"/>
  </r>
  <r>
    <x v="9"/>
    <x v="2"/>
    <x v="10"/>
    <n v="495.05022531630931"/>
  </r>
  <r>
    <x v="9"/>
    <x v="2"/>
    <x v="11"/>
    <n v="343.75060992333999"/>
  </r>
  <r>
    <x v="9"/>
    <x v="3"/>
    <x v="0"/>
    <n v="444"/>
  </r>
  <r>
    <x v="9"/>
    <x v="3"/>
    <x v="1"/>
    <n v="455"/>
  </r>
  <r>
    <x v="9"/>
    <x v="3"/>
    <x v="2"/>
    <n v="444"/>
  </r>
  <r>
    <x v="9"/>
    <x v="3"/>
    <x v="3"/>
    <n v="333"/>
  </r>
  <r>
    <x v="9"/>
    <x v="3"/>
    <x v="4"/>
    <n v="655"/>
  </r>
  <r>
    <x v="9"/>
    <x v="3"/>
    <x v="5"/>
    <n v="777"/>
  </r>
  <r>
    <x v="9"/>
    <x v="3"/>
    <x v="6"/>
    <n v="720"/>
  </r>
  <r>
    <x v="9"/>
    <x v="3"/>
    <x v="7"/>
    <n v="800"/>
  </r>
  <r>
    <x v="9"/>
    <x v="3"/>
    <x v="8"/>
    <n v="844"/>
  </r>
  <r>
    <x v="9"/>
    <x v="3"/>
    <x v="9"/>
    <n v="940"/>
  </r>
  <r>
    <x v="9"/>
    <x v="3"/>
    <x v="10"/>
    <n v="910"/>
  </r>
  <r>
    <x v="9"/>
    <x v="3"/>
    <x v="11"/>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5:AQ19" firstHeaderRow="1" firstDataRow="2" firstDataCol="1"/>
  <pivotFields count="4">
    <pivotField showAll="0">
      <items count="21">
        <item m="1" x="18"/>
        <item x="0"/>
        <item x="2"/>
        <item x="4"/>
        <item m="1" x="14"/>
        <item x="8"/>
        <item m="1" x="13"/>
        <item m="1" x="16"/>
        <item x="5"/>
        <item m="1" x="15"/>
        <item x="1"/>
        <item x="6"/>
        <item m="1" x="12"/>
        <item m="1" x="10"/>
        <item m="1" x="11"/>
        <item m="1" x="19"/>
        <item x="9"/>
        <item m="1" x="17"/>
        <item x="7"/>
        <item x="3"/>
        <item t="default"/>
      </items>
    </pivotField>
    <pivotField axis="axisCol" showAll="0">
      <items count="10">
        <item m="1" x="4"/>
        <item m="1" x="7"/>
        <item m="1" x="8"/>
        <item m="1" x="5"/>
        <item x="0"/>
        <item x="1"/>
        <item x="2"/>
        <item m="1" x="6"/>
        <item x="3"/>
        <item t="default"/>
      </items>
    </pivotField>
    <pivotField axis="axisRow" showAll="0">
      <items count="13">
        <item x="6"/>
        <item x="7"/>
        <item x="8"/>
        <item x="9"/>
        <item x="10"/>
        <item x="11"/>
        <item x="0"/>
        <item x="1"/>
        <item x="2"/>
        <item x="3"/>
        <item x="4"/>
        <item x="5"/>
        <item t="default"/>
      </items>
    </pivotField>
    <pivotField dataField="1" showAll="0"/>
  </pivotFields>
  <rowFields count="1">
    <field x="2"/>
  </rowFields>
  <rowItems count="13">
    <i>
      <x/>
    </i>
    <i>
      <x v="1"/>
    </i>
    <i>
      <x v="2"/>
    </i>
    <i>
      <x v="3"/>
    </i>
    <i>
      <x v="4"/>
    </i>
    <i>
      <x v="5"/>
    </i>
    <i>
      <x v="6"/>
    </i>
    <i>
      <x v="7"/>
    </i>
    <i>
      <x v="8"/>
    </i>
    <i>
      <x v="9"/>
    </i>
    <i>
      <x v="10"/>
    </i>
    <i>
      <x v="11"/>
    </i>
    <i t="grand">
      <x/>
    </i>
  </rowItems>
  <colFields count="1">
    <field x="1"/>
  </colFields>
  <colItems count="5">
    <i>
      <x v="4"/>
    </i>
    <i>
      <x v="5"/>
    </i>
    <i>
      <x v="6"/>
    </i>
    <i>
      <x v="8"/>
    </i>
    <i t="grand">
      <x/>
    </i>
  </colItems>
  <dataFields count="1">
    <dataField name="Sum of Spend" fld="3" baseField="2" baseItem="3" numFmtId="170"/>
  </dataFields>
  <formats count="6">
    <format dxfId="15">
      <pivotArea type="all" dataOnly="0" outline="0" fieldPosition="0"/>
    </format>
    <format dxfId="14">
      <pivotArea type="all" dataOnly="0" outline="0" fieldPosition="0"/>
    </format>
    <format dxfId="13">
      <pivotArea dataOnly="0" labelOnly="1" fieldPosition="0">
        <references count="1">
          <reference field="1" count="0"/>
        </references>
      </pivotArea>
    </format>
    <format dxfId="12">
      <pivotArea dataOnly="0" labelOnly="1" grandCol="1" outline="0" fieldPosition="0"/>
    </format>
    <format dxfId="11">
      <pivotArea dataOnly="0" labelOnly="1" fieldPosition="0">
        <references count="1">
          <reference field="1" count="0"/>
        </references>
      </pivotArea>
    </format>
    <format dxfId="10">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H5:M17" firstHeaderRow="1" firstDataRow="2" firstDataCol="1"/>
  <pivotFields count="4">
    <pivotField axis="axisRow" showAll="0">
      <items count="21">
        <item sd="0" m="1" x="18"/>
        <item sd="0" m="1" x="14"/>
        <item sd="0" m="1" x="13"/>
        <item sd="0" m="1" x="16"/>
        <item sd="0" m="1" x="15"/>
        <item sd="0" m="1" x="12"/>
        <item sd="0" m="1" x="10"/>
        <item sd="0" m="1" x="11"/>
        <item sd="0" m="1" x="19"/>
        <item sd="0" m="1" x="17"/>
        <item sd="0" x="0"/>
        <item sd="0" x="1"/>
        <item sd="0" x="2"/>
        <item sd="0" x="3"/>
        <item sd="0" x="4"/>
        <item sd="0" x="5"/>
        <item sd="0" x="6"/>
        <item sd="0" x="7"/>
        <item sd="0" x="8"/>
        <item sd="0" x="9"/>
        <item t="default" sd="0"/>
      </items>
    </pivotField>
    <pivotField axis="axisCol" showAll="0">
      <items count="10">
        <item m="1" x="4"/>
        <item m="1" x="7"/>
        <item m="1" x="8"/>
        <item m="1" x="5"/>
        <item x="0"/>
        <item x="1"/>
        <item x="2"/>
        <item m="1" x="6"/>
        <item x="3"/>
        <item t="default"/>
      </items>
    </pivotField>
    <pivotField axis="axisRow" showAll="0">
      <items count="13">
        <item x="6"/>
        <item x="7"/>
        <item x="8"/>
        <item x="9"/>
        <item x="10"/>
        <item x="11"/>
        <item x="0"/>
        <item x="1"/>
        <item x="2"/>
        <item x="3"/>
        <item x="4"/>
        <item x="5"/>
        <item t="default"/>
      </items>
    </pivotField>
    <pivotField dataField="1" showAll="0"/>
  </pivotFields>
  <rowFields count="2">
    <field x="0"/>
    <field x="2"/>
  </rowFields>
  <rowItems count="11">
    <i>
      <x v="10"/>
    </i>
    <i>
      <x v="11"/>
    </i>
    <i>
      <x v="12"/>
    </i>
    <i>
      <x v="13"/>
    </i>
    <i>
      <x v="14"/>
    </i>
    <i>
      <x v="15"/>
    </i>
    <i>
      <x v="16"/>
    </i>
    <i>
      <x v="17"/>
    </i>
    <i>
      <x v="18"/>
    </i>
    <i>
      <x v="19"/>
    </i>
    <i t="grand">
      <x/>
    </i>
  </rowItems>
  <colFields count="1">
    <field x="1"/>
  </colFields>
  <colItems count="5">
    <i>
      <x v="4"/>
    </i>
    <i>
      <x v="5"/>
    </i>
    <i>
      <x v="6"/>
    </i>
    <i>
      <x v="8"/>
    </i>
    <i t="grand">
      <x/>
    </i>
  </colItems>
  <dataFields count="1">
    <dataField name="Sum of Spend" fld="3" baseField="2" baseItem="3" numFmtId="170"/>
  </dataFields>
  <formats count="6">
    <format dxfId="21">
      <pivotArea type="all" dataOnly="0" outline="0" fieldPosition="0"/>
    </format>
    <format dxfId="20">
      <pivotArea type="all" dataOnly="0" outline="0" fieldPosition="0"/>
    </format>
    <format dxfId="19">
      <pivotArea dataOnly="0" labelOnly="1" fieldPosition="0">
        <references count="1">
          <reference field="1" count="0"/>
        </references>
      </pivotArea>
    </format>
    <format dxfId="18">
      <pivotArea dataOnly="0" labelOnly="1" grandCol="1" outline="0" fieldPosition="0"/>
    </format>
    <format dxfId="17">
      <pivotArea dataOnly="0" labelOnly="1" fieldPosition="0">
        <references count="1">
          <reference field="1" count="0"/>
        </references>
      </pivotArea>
    </format>
    <format dxfId="16">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5:BG7" firstHeaderRow="1" firstDataRow="2" firstDataCol="1"/>
  <pivotFields count="4">
    <pivotField showAll="0">
      <items count="21">
        <item m="1" x="18"/>
        <item x="0"/>
        <item x="2"/>
        <item x="4"/>
        <item m="1" x="14"/>
        <item x="8"/>
        <item m="1" x="13"/>
        <item m="1" x="16"/>
        <item x="5"/>
        <item m="1" x="15"/>
        <item x="1"/>
        <item x="6"/>
        <item m="1" x="12"/>
        <item m="1" x="10"/>
        <item m="1" x="11"/>
        <item m="1" x="19"/>
        <item x="9"/>
        <item m="1" x="17"/>
        <item x="7"/>
        <item x="3"/>
        <item t="default"/>
      </items>
    </pivotField>
    <pivotField showAll="0"/>
    <pivotField axis="axisCol" showAll="0">
      <items count="13">
        <item x="0"/>
        <item x="1"/>
        <item x="2"/>
        <item x="3"/>
        <item x="4"/>
        <item x="5"/>
        <item x="6"/>
        <item x="7"/>
        <item x="8"/>
        <item x="9"/>
        <item x="10"/>
        <item x="11"/>
        <item t="default"/>
      </items>
    </pivotField>
    <pivotField dataField="1" showAll="0"/>
  </pivotFields>
  <rowItems count="1">
    <i/>
  </rowItems>
  <colFields count="1">
    <field x="2"/>
  </colFields>
  <colItems count="13">
    <i>
      <x/>
    </i>
    <i>
      <x v="1"/>
    </i>
    <i>
      <x v="2"/>
    </i>
    <i>
      <x v="3"/>
    </i>
    <i>
      <x v="4"/>
    </i>
    <i>
      <x v="5"/>
    </i>
    <i>
      <x v="6"/>
    </i>
    <i>
      <x v="7"/>
    </i>
    <i>
      <x v="8"/>
    </i>
    <i>
      <x v="9"/>
    </i>
    <i>
      <x v="10"/>
    </i>
    <i>
      <x v="11"/>
    </i>
    <i t="grand">
      <x/>
    </i>
  </colItems>
  <dataFields count="1">
    <dataField name="Sum of Spend" fld="3" baseField="2" baseItem="3" numFmtId="170"/>
  </dataFields>
  <formats count="4">
    <format dxfId="25">
      <pivotArea type="all" dataOnly="0" outline="0" fieldPosition="0"/>
    </format>
    <format dxfId="24">
      <pivotArea type="all" dataOnly="0" outline="0" fieldPosition="0"/>
    </format>
    <format dxfId="23">
      <pivotArea dataOnly="0" labelOnly="1" grandCol="1" outline="0" fieldPosition="0"/>
    </format>
    <format dxfId="22">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0000000}" autoFormatId="16" applyNumberFormats="0" applyBorderFormats="0" applyFontFormats="0" applyPatternFormats="0" applyAlignmentFormats="0" applyWidthHeightFormats="0">
  <queryTableRefresh preserveSortFilterLayout="0" nextId="4">
    <queryTableFields count="3">
      <queryTableField id="1" name="Product" tableColumnId="7"/>
      <queryTableField id="2" name="Attribute" tableColumnId="8"/>
      <queryTableField id="3" name="Valu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600-000001000000}" autoFormatId="16" applyNumberFormats="0" applyBorderFormats="0" applyFontFormats="0" applyPatternFormats="0" applyAlignmentFormats="0" applyWidthHeightFormats="0">
  <queryTableRefresh preserveSortFilterLayout="0" nextId="5">
    <queryTableFields count="4">
      <queryTableField id="1" name="Product" tableColumnId="9"/>
      <queryTableField id="2" name="Activity" tableColumnId="10"/>
      <queryTableField id="3" name="Month" tableColumnId="11"/>
      <queryTableField id="4" name="Spen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7" name="PivotTable1"/>
    <pivotTable tabId="7" name="PivotTable4"/>
    <pivotTable tabId="7" name="PivotTable5"/>
  </pivotTables>
  <data>
    <tabular pivotCacheId="1">
      <items count="20">
        <i x="0" s="1"/>
        <i x="2" s="1"/>
        <i x="4" s="1"/>
        <i x="8" s="1"/>
        <i x="5" s="1"/>
        <i x="1" s="1"/>
        <i x="6" s="1"/>
        <i x="9" s="1"/>
        <i x="7" s="1"/>
        <i x="3" s="1"/>
        <i x="18" s="1" nd="1"/>
        <i x="14" s="1" nd="1"/>
        <i x="13" s="1" nd="1"/>
        <i x="16" s="1" nd="1"/>
        <i x="15" s="1" nd="1"/>
        <i x="12" s="1" nd="1"/>
        <i x="10" s="1" nd="1"/>
        <i x="11" s="1" nd="1"/>
        <i x="19"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columnCount="5" style="SlicerStyleDark2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6:I18" totalsRowShown="0">
  <autoFilter ref="B6:I18" xr:uid="{00000000-0009-0000-0100-000001000000}"/>
  <tableColumns count="8">
    <tableColumn id="1" xr3:uid="{00000000-0010-0000-0000-000001000000}" name="Column1" dataDxfId="9"/>
    <tableColumn id="2" xr3:uid="{00000000-0010-0000-0000-000002000000}" name="Column2" dataDxfId="8"/>
    <tableColumn id="3" xr3:uid="{00000000-0010-0000-0000-000003000000}" name="Column3" dataDxfId="7">
      <calculatedColumnFormula>C7/SUM($C$9:$C$18)</calculatedColumnFormula>
    </tableColumn>
    <tableColumn id="4" xr3:uid="{00000000-0010-0000-0000-000004000000}" name="Column4"/>
    <tableColumn id="5" xr3:uid="{00000000-0010-0000-0000-000005000000}" name="Column5" dataDxfId="6">
      <calculatedColumnFormula>$C$4*$D7*F$8</calculatedColumnFormula>
    </tableColumn>
    <tableColumn id="6" xr3:uid="{00000000-0010-0000-0000-000006000000}" name="Column6" dataDxfId="5">
      <calculatedColumnFormula>$C$4*$D7*G$8</calculatedColumnFormula>
    </tableColumn>
    <tableColumn id="7" xr3:uid="{00000000-0010-0000-0000-000007000000}" name="Column7" dataDxfId="4">
      <calculatedColumnFormula>$C$4*$D7*H$8</calculatedColumnFormula>
    </tableColumn>
    <tableColumn id="8" xr3:uid="{00000000-0010-0000-0000-000008000000}" name="Column8" dataDxfId="3">
      <calculatedColumnFormula>$C$4*$D7*I$8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B46:D86" tableType="queryTable" totalsRowShown="0">
  <autoFilter ref="B46:D86" xr:uid="{00000000-0009-0000-0100-000002000000}"/>
  <tableColumns count="3">
    <tableColumn id="7" xr3:uid="{00000000-0010-0000-0100-000007000000}" uniqueName="7" name="Product" queryTableFieldId="1" dataDxfId="2"/>
    <tableColumn id="8" xr3:uid="{00000000-0010-0000-0100-000008000000}" uniqueName="8" name="Attribute" queryTableFieldId="2" dataDxfId="1"/>
    <tableColumn id="9" xr3:uid="{00000000-0010-0000-0100-000009000000}" uniqueName="9" name="Value" queryTableFieldId="3"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G46:T86" totalsRowShown="0">
  <autoFilter ref="G46:T86" xr:uid="{00000000-0009-0000-0100-000003000000}"/>
  <tableColumns count="14">
    <tableColumn id="1" xr3:uid="{00000000-0010-0000-0200-000001000000}" name="Product"/>
    <tableColumn id="2" xr3:uid="{00000000-0010-0000-0200-000002000000}" name="Activity"/>
    <tableColumn id="3" xr3:uid="{00000000-0010-0000-0200-000003000000}" name="Jul"/>
    <tableColumn id="4" xr3:uid="{00000000-0010-0000-0200-000004000000}" name="Aug"/>
    <tableColumn id="5" xr3:uid="{00000000-0010-0000-0200-000005000000}" name="Sep"/>
    <tableColumn id="6" xr3:uid="{00000000-0010-0000-0200-000006000000}" name="Oct"/>
    <tableColumn id="7" xr3:uid="{00000000-0010-0000-0200-000007000000}" name="Nov"/>
    <tableColumn id="8" xr3:uid="{00000000-0010-0000-0200-000008000000}" name="Dec"/>
    <tableColumn id="9" xr3:uid="{00000000-0010-0000-0200-000009000000}" name="Jan"/>
    <tableColumn id="10" xr3:uid="{00000000-0010-0000-0200-00000A000000}" name="Feb"/>
    <tableColumn id="11" xr3:uid="{00000000-0010-0000-0200-00000B000000}" name="Mar"/>
    <tableColumn id="12" xr3:uid="{00000000-0010-0000-0200-00000C000000}" name="Apr"/>
    <tableColumn id="13" xr3:uid="{00000000-0010-0000-0200-00000D000000}" name="May"/>
    <tableColumn id="14" xr3:uid="{00000000-0010-0000-0200-00000E000000}" name="Ju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_2" displayName="Table3_2" ref="A1:D481" tableType="queryTable" totalsRowShown="0">
  <autoFilter ref="A1:D481" xr:uid="{00000000-0009-0000-0100-000004000000}"/>
  <tableColumns count="4">
    <tableColumn id="9" xr3:uid="{00000000-0010-0000-0300-000009000000}" uniqueName="9" name="Product" queryTableFieldId="1"/>
    <tableColumn id="10" xr3:uid="{00000000-0010-0000-0300-00000A000000}" uniqueName="10" name="Activity" queryTableFieldId="2"/>
    <tableColumn id="11" xr3:uid="{00000000-0010-0000-0300-00000B000000}" uniqueName="11" name="Month" queryTableFieldId="3"/>
    <tableColumn id="12" xr3:uid="{00000000-0010-0000-0300-00000C000000}" uniqueName="12" name="Spend"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zoomScaleNormal="100" workbookViewId="0">
      <selection activeCell="D14" sqref="D14"/>
    </sheetView>
  </sheetViews>
  <sheetFormatPr defaultColWidth="9.07421875" defaultRowHeight="21" x14ac:dyDescent="0.65"/>
  <cols>
    <col min="1" max="1" width="1.69140625" style="2" customWidth="1"/>
    <col min="2" max="2" width="7.84375" style="2" customWidth="1"/>
    <col min="3" max="3" width="0.69140625" style="2" customWidth="1"/>
    <col min="4" max="4" width="30.69140625" style="2" customWidth="1"/>
    <col min="5" max="5" width="18.23046875" style="2" customWidth="1"/>
    <col min="6" max="8" width="9.07421875" style="2"/>
    <col min="9" max="9" width="14.69140625" style="2" bestFit="1" customWidth="1"/>
    <col min="10" max="14" width="9.07421875" style="2"/>
    <col min="15" max="15" width="11.69140625" style="2" bestFit="1" customWidth="1"/>
    <col min="16" max="16384" width="9.07421875" style="2"/>
  </cols>
  <sheetData>
    <row r="1" spans="2:16" ht="12" customHeight="1" x14ac:dyDescent="0.65"/>
    <row r="2" spans="2:16" ht="35.25" customHeight="1" thickBot="1" x14ac:dyDescent="0.95">
      <c r="B2" s="10"/>
      <c r="C2" s="7"/>
      <c r="D2" s="11" t="s">
        <v>86</v>
      </c>
      <c r="E2" s="8"/>
      <c r="F2" s="8"/>
      <c r="G2" s="8"/>
      <c r="H2" s="8"/>
      <c r="I2" s="8"/>
      <c r="J2" s="8"/>
      <c r="K2" s="8"/>
      <c r="L2" s="8"/>
      <c r="M2" s="8"/>
      <c r="N2" s="8"/>
      <c r="O2" s="8"/>
      <c r="P2" s="8"/>
    </row>
    <row r="4" spans="2:16" ht="23.15" x14ac:dyDescent="0.7">
      <c r="B4" s="12">
        <v>2</v>
      </c>
      <c r="D4" s="5" t="s">
        <v>83</v>
      </c>
      <c r="E4" s="6">
        <f>SUM(E5:E6)</f>
        <v>4956478.7266373252</v>
      </c>
    </row>
    <row r="5" spans="2:16" x14ac:dyDescent="0.65">
      <c r="B5" s="12">
        <v>1</v>
      </c>
      <c r="D5" s="3" t="s">
        <v>81</v>
      </c>
      <c r="E5" s="4">
        <f>2677637.5446365*1.15</f>
        <v>3079283.176331975</v>
      </c>
    </row>
    <row r="6" spans="2:16" x14ac:dyDescent="0.65">
      <c r="B6" s="12">
        <v>4</v>
      </c>
      <c r="D6" s="3" t="s">
        <v>82</v>
      </c>
      <c r="E6" s="4">
        <f>1706541.4093685*1.1</f>
        <v>1877195.5503053502</v>
      </c>
      <c r="N6" s="2" t="str">
        <f>D12</f>
        <v>Other Fixed Costs</v>
      </c>
      <c r="O6" s="14">
        <f>E12</f>
        <v>10000</v>
      </c>
    </row>
    <row r="7" spans="2:16" x14ac:dyDescent="0.65">
      <c r="B7" s="12">
        <v>3</v>
      </c>
      <c r="N7" s="2" t="str">
        <f>D11</f>
        <v>Utilities</v>
      </c>
      <c r="O7" s="14">
        <f>E11</f>
        <v>50000</v>
      </c>
    </row>
    <row r="8" spans="2:16" ht="23.15" x14ac:dyDescent="0.7">
      <c r="D8" s="5" t="s">
        <v>84</v>
      </c>
      <c r="E8" s="6">
        <f>SUM(E9:E12)</f>
        <v>385000</v>
      </c>
      <c r="N8" s="2" t="str">
        <f>D10</f>
        <v>Administrative</v>
      </c>
      <c r="O8" s="14">
        <f>E10</f>
        <v>50000</v>
      </c>
    </row>
    <row r="9" spans="2:16" x14ac:dyDescent="0.65">
      <c r="D9" s="3" t="s">
        <v>88</v>
      </c>
      <c r="E9" s="4">
        <v>275000</v>
      </c>
      <c r="N9" s="2" t="str">
        <f>D9</f>
        <v>Facilities</v>
      </c>
      <c r="O9" s="14">
        <f>E9</f>
        <v>275000</v>
      </c>
    </row>
    <row r="10" spans="2:16" x14ac:dyDescent="0.65">
      <c r="D10" s="3" t="s">
        <v>76</v>
      </c>
      <c r="E10" s="4">
        <v>50000</v>
      </c>
      <c r="G10" s="2" t="str">
        <f>PROPER(D8)</f>
        <v>Fixed Costs</v>
      </c>
      <c r="H10" s="13">
        <f>E8</f>
        <v>385000</v>
      </c>
    </row>
    <row r="11" spans="2:16" x14ac:dyDescent="0.65">
      <c r="D11" s="3" t="s">
        <v>77</v>
      </c>
      <c r="E11" s="4">
        <v>50000</v>
      </c>
      <c r="G11" s="2" t="str">
        <f>PROPER(D14)</f>
        <v>Variable Costs</v>
      </c>
      <c r="H11" s="13">
        <f>E14</f>
        <v>3271275.9595806347</v>
      </c>
    </row>
    <row r="12" spans="2:16" x14ac:dyDescent="0.65">
      <c r="D12" s="3" t="s">
        <v>78</v>
      </c>
      <c r="E12" s="4">
        <v>10000</v>
      </c>
      <c r="G12" s="2" t="str">
        <f>PROPER(D20)</f>
        <v>Net Income</v>
      </c>
      <c r="H12" s="13">
        <f>E20</f>
        <v>1300202.7670566905</v>
      </c>
    </row>
    <row r="14" spans="2:16" ht="23.15" x14ac:dyDescent="0.7">
      <c r="D14" s="5" t="s">
        <v>85</v>
      </c>
      <c r="E14" s="6">
        <f>SUM(E15:E18)</f>
        <v>3271275.9595806347</v>
      </c>
    </row>
    <row r="15" spans="2:16" x14ac:dyDescent="0.65">
      <c r="D15" s="3" t="s">
        <v>90</v>
      </c>
      <c r="E15" s="4">
        <f>E4*0.4</f>
        <v>1982591.4906549302</v>
      </c>
    </row>
    <row r="16" spans="2:16" x14ac:dyDescent="0.65">
      <c r="D16" s="3" t="s">
        <v>91</v>
      </c>
      <c r="E16" s="4">
        <f>E4*0.01</f>
        <v>49564.787266373256</v>
      </c>
    </row>
    <row r="17" spans="4:5" x14ac:dyDescent="0.65">
      <c r="D17" s="3" t="s">
        <v>79</v>
      </c>
      <c r="E17" s="4">
        <f>E4*0.15</f>
        <v>743471.80899559881</v>
      </c>
    </row>
    <row r="18" spans="4:5" x14ac:dyDescent="0.65">
      <c r="D18" s="3" t="s">
        <v>80</v>
      </c>
      <c r="E18" s="4">
        <f>E4*0.1</f>
        <v>495647.87266373256</v>
      </c>
    </row>
    <row r="20" spans="4:5" ht="23.15" x14ac:dyDescent="0.7">
      <c r="D20" s="5" t="s">
        <v>89</v>
      </c>
      <c r="E20" s="6">
        <f>SUM(E4-E8-E14)</f>
        <v>1300202.7670566905</v>
      </c>
    </row>
    <row r="21" spans="4:5" ht="23.15" x14ac:dyDescent="0.7">
      <c r="D21" s="5" t="s">
        <v>87</v>
      </c>
      <c r="E21" s="9">
        <f>IFERROR(E20/E4,"")</f>
        <v>0.26232388733337719</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000-000000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'Financial Summary'!B4:B7</xm:f>
              <xm:sqref>B2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1"/>
  <sheetViews>
    <sheetView showGridLines="0" zoomScale="90" zoomScaleNormal="90" workbookViewId="0">
      <selection activeCell="B17" sqref="B17"/>
    </sheetView>
  </sheetViews>
  <sheetFormatPr defaultRowHeight="14.6" x14ac:dyDescent="0.4"/>
  <cols>
    <col min="1" max="1" width="2.23046875" customWidth="1"/>
    <col min="2" max="2" width="7.84375" customWidth="1"/>
    <col min="3" max="3" width="24.4609375" bestFit="1" customWidth="1"/>
    <col min="4" max="4" width="14.84375" customWidth="1"/>
    <col min="5" max="15" width="13.53515625" customWidth="1"/>
    <col min="16" max="16" width="14.84375" bestFit="1" customWidth="1"/>
  </cols>
  <sheetData>
    <row r="2" spans="2:16" ht="31.75" thickBot="1" x14ac:dyDescent="0.95">
      <c r="B2" s="19"/>
      <c r="C2" s="20" t="s">
        <v>121</v>
      </c>
      <c r="D2" s="21"/>
      <c r="E2" s="21"/>
      <c r="F2" s="21"/>
      <c r="G2" s="21"/>
      <c r="H2" s="21"/>
      <c r="I2" s="21"/>
      <c r="J2" s="21"/>
      <c r="K2" s="21"/>
      <c r="L2" s="21"/>
      <c r="M2" s="21"/>
      <c r="N2" s="21"/>
      <c r="O2" s="21"/>
      <c r="P2" s="21"/>
    </row>
    <row r="4" spans="2:16" ht="21" x14ac:dyDescent="0.65">
      <c r="B4" s="12">
        <v>2</v>
      </c>
      <c r="D4" s="36" t="s">
        <v>108</v>
      </c>
      <c r="E4" s="36" t="s">
        <v>109</v>
      </c>
      <c r="F4" s="36" t="s">
        <v>110</v>
      </c>
      <c r="G4" s="36" t="s">
        <v>111</v>
      </c>
      <c r="H4" s="36" t="s">
        <v>112</v>
      </c>
      <c r="I4" s="36" t="s">
        <v>113</v>
      </c>
      <c r="J4" s="36" t="s">
        <v>114</v>
      </c>
      <c r="K4" s="36" t="s">
        <v>115</v>
      </c>
      <c r="L4" s="36" t="s">
        <v>116</v>
      </c>
      <c r="M4" s="36" t="s">
        <v>117</v>
      </c>
      <c r="N4" s="36" t="s">
        <v>118</v>
      </c>
      <c r="O4" s="36" t="s">
        <v>119</v>
      </c>
      <c r="P4" s="36" t="s">
        <v>120</v>
      </c>
    </row>
    <row r="5" spans="2:16" ht="23.15" x14ac:dyDescent="0.7">
      <c r="B5" s="12">
        <v>1</v>
      </c>
      <c r="C5" s="37" t="str">
        <f>'Financial Summary'!D9</f>
        <v>Facilities</v>
      </c>
      <c r="D5" s="38">
        <f>('Financial Summary'!$E$9-35000)/12+15000</f>
        <v>35000</v>
      </c>
      <c r="E5" s="38">
        <f>('Financial Summary'!$E$9-35000)/12</f>
        <v>20000</v>
      </c>
      <c r="F5" s="38">
        <f>('Financial Summary'!$E$9-35000)/12</f>
        <v>20000</v>
      </c>
      <c r="G5" s="38">
        <f>('Financial Summary'!$E$9-35000)/12+5000</f>
        <v>25000</v>
      </c>
      <c r="H5" s="38">
        <f>('Financial Summary'!$E$9-35000)/12</f>
        <v>20000</v>
      </c>
      <c r="I5" s="38">
        <f>('Financial Summary'!$E$9-35000)/12</f>
        <v>20000</v>
      </c>
      <c r="J5" s="38">
        <f>('Financial Summary'!$E$9-35000)/12+5000</f>
        <v>25000</v>
      </c>
      <c r="K5" s="38">
        <f>('Financial Summary'!$E$9-35000)/12</f>
        <v>20000</v>
      </c>
      <c r="L5" s="38">
        <f>('Financial Summary'!$E$9-35000)/12</f>
        <v>20000</v>
      </c>
      <c r="M5" s="38">
        <f>('Financial Summary'!$E$9-35000)/12+10000</f>
        <v>30000</v>
      </c>
      <c r="N5" s="38">
        <f>('Financial Summary'!$E$9-35000)/12</f>
        <v>20000</v>
      </c>
      <c r="O5" s="38">
        <f>P5-SUM(D5:N5)</f>
        <v>20000</v>
      </c>
      <c r="P5" s="39">
        <f>'Financial Summary'!E9</f>
        <v>275000</v>
      </c>
    </row>
    <row r="6" spans="2:16" ht="23.15" x14ac:dyDescent="0.7">
      <c r="B6" s="12">
        <v>4</v>
      </c>
      <c r="C6" s="37" t="str">
        <f>'Financial Summary'!D10</f>
        <v>Administrative</v>
      </c>
      <c r="D6" s="38">
        <f>('Financial Summary'!$E$10-4000)/12+2500</f>
        <v>6333.3333333333339</v>
      </c>
      <c r="E6" s="38">
        <f>('Financial Summary'!$E$10-4000)/12</f>
        <v>3833.3333333333335</v>
      </c>
      <c r="F6" s="38">
        <f>('Financial Summary'!$E$10-4000)/12</f>
        <v>3833.3333333333335</v>
      </c>
      <c r="G6" s="38">
        <f>('Financial Summary'!$E$10-4000)/12</f>
        <v>3833.3333333333335</v>
      </c>
      <c r="H6" s="38">
        <f>('Financial Summary'!$E$10-4000)/12</f>
        <v>3833.3333333333335</v>
      </c>
      <c r="I6" s="38">
        <f>('Financial Summary'!$E$10-4000)/12</f>
        <v>3833.3333333333335</v>
      </c>
      <c r="J6" s="38">
        <f>('Financial Summary'!$E$10-4000)/12+1500</f>
        <v>5333.3333333333339</v>
      </c>
      <c r="K6" s="38">
        <f>('Financial Summary'!$E$10-4000)/12</f>
        <v>3833.3333333333335</v>
      </c>
      <c r="L6" s="38">
        <f>('Financial Summary'!$E$10-4000)/12</f>
        <v>3833.3333333333335</v>
      </c>
      <c r="M6" s="38">
        <f>('Financial Summary'!$E$10-4000)/12</f>
        <v>3833.3333333333335</v>
      </c>
      <c r="N6" s="38">
        <f>('Financial Summary'!$E$10-4000)/12</f>
        <v>3833.3333333333335</v>
      </c>
      <c r="O6" s="38">
        <f t="shared" ref="O6:O8" si="0">P6-SUM(D6:N6)</f>
        <v>3833.3333333333212</v>
      </c>
      <c r="P6" s="39">
        <f>'Financial Summary'!E10</f>
        <v>50000</v>
      </c>
    </row>
    <row r="7" spans="2:16" ht="23.15" x14ac:dyDescent="0.7">
      <c r="B7" s="12">
        <v>3</v>
      </c>
      <c r="C7" s="37" t="str">
        <f>'Financial Summary'!D11</f>
        <v>Utilities</v>
      </c>
      <c r="D7" s="38">
        <f>'Financial Summary'!$E$11/12</f>
        <v>4166.666666666667</v>
      </c>
      <c r="E7" s="38">
        <f>'Financial Summary'!$E$11/12</f>
        <v>4166.666666666667</v>
      </c>
      <c r="F7" s="38">
        <f>'Financial Summary'!$E$11/12</f>
        <v>4166.666666666667</v>
      </c>
      <c r="G7" s="38">
        <f>'Financial Summary'!$E$11/12</f>
        <v>4166.666666666667</v>
      </c>
      <c r="H7" s="38">
        <f>'Financial Summary'!$E$11/12</f>
        <v>4166.666666666667</v>
      </c>
      <c r="I7" s="38">
        <f>'Financial Summary'!$E$11/12</f>
        <v>4166.666666666667</v>
      </c>
      <c r="J7" s="38">
        <f>'Financial Summary'!$E$11/12</f>
        <v>4166.666666666667</v>
      </c>
      <c r="K7" s="38">
        <f>'Financial Summary'!$E$11/12</f>
        <v>4166.666666666667</v>
      </c>
      <c r="L7" s="38">
        <f>'Financial Summary'!$E$11/12</f>
        <v>4166.666666666667</v>
      </c>
      <c r="M7" s="38">
        <f>'Financial Summary'!$E$11/12</f>
        <v>4166.666666666667</v>
      </c>
      <c r="N7" s="38">
        <f>'Financial Summary'!$E$11/12</f>
        <v>4166.666666666667</v>
      </c>
      <c r="O7" s="38">
        <f t="shared" si="0"/>
        <v>4166.6666666666715</v>
      </c>
      <c r="P7" s="39">
        <f>'Financial Summary'!E11</f>
        <v>50000</v>
      </c>
    </row>
    <row r="8" spans="2:16" ht="23.15" x14ac:dyDescent="0.7">
      <c r="B8" s="2"/>
      <c r="C8" s="37" t="str">
        <f>'Financial Summary'!D12</f>
        <v>Other Fixed Costs</v>
      </c>
      <c r="D8" s="38">
        <f>'Financial Summary'!$E$12/12</f>
        <v>833.33333333333337</v>
      </c>
      <c r="E8" s="38">
        <f>'Financial Summary'!$E$12/12</f>
        <v>833.33333333333337</v>
      </c>
      <c r="F8" s="38">
        <f>'Financial Summary'!$E$12/12</f>
        <v>833.33333333333337</v>
      </c>
      <c r="G8" s="38">
        <f>'Financial Summary'!$E$12/12</f>
        <v>833.33333333333337</v>
      </c>
      <c r="H8" s="38">
        <f>'Financial Summary'!$E$12/12</f>
        <v>833.33333333333337</v>
      </c>
      <c r="I8" s="38">
        <f>'Financial Summary'!$E$12/12</f>
        <v>833.33333333333337</v>
      </c>
      <c r="J8" s="38">
        <f>'Financial Summary'!$E$12/12</f>
        <v>833.33333333333337</v>
      </c>
      <c r="K8" s="38">
        <f>'Financial Summary'!$E$12/12</f>
        <v>833.33333333333337</v>
      </c>
      <c r="L8" s="38">
        <f>'Financial Summary'!$E$12/12</f>
        <v>833.33333333333337</v>
      </c>
      <c r="M8" s="38">
        <f>'Financial Summary'!$E$12/12</f>
        <v>833.33333333333337</v>
      </c>
      <c r="N8" s="38">
        <f>'Financial Summary'!$E$12/12</f>
        <v>833.33333333333337</v>
      </c>
      <c r="O8" s="38">
        <f t="shared" si="0"/>
        <v>833.33333333333394</v>
      </c>
      <c r="P8" s="39">
        <f>'Financial Summary'!E12</f>
        <v>10000</v>
      </c>
    </row>
    <row r="9" spans="2:16" ht="28.5" customHeight="1" x14ac:dyDescent="0.7">
      <c r="C9" s="40" t="s">
        <v>84</v>
      </c>
      <c r="D9" s="39">
        <f t="shared" ref="D9:P9" si="1">SUM(D5:D8)</f>
        <v>46333.333333333336</v>
      </c>
      <c r="E9" s="39">
        <f t="shared" si="1"/>
        <v>28833.333333333332</v>
      </c>
      <c r="F9" s="39">
        <f t="shared" si="1"/>
        <v>28833.333333333332</v>
      </c>
      <c r="G9" s="39">
        <f t="shared" si="1"/>
        <v>33833.333333333336</v>
      </c>
      <c r="H9" s="39">
        <f t="shared" si="1"/>
        <v>28833.333333333332</v>
      </c>
      <c r="I9" s="39">
        <f t="shared" si="1"/>
        <v>28833.333333333332</v>
      </c>
      <c r="J9" s="39">
        <f t="shared" si="1"/>
        <v>35333.333333333336</v>
      </c>
      <c r="K9" s="39">
        <f t="shared" si="1"/>
        <v>28833.333333333332</v>
      </c>
      <c r="L9" s="39">
        <f t="shared" si="1"/>
        <v>28833.333333333332</v>
      </c>
      <c r="M9" s="39">
        <f t="shared" si="1"/>
        <v>38833.333333333336</v>
      </c>
      <c r="N9" s="39">
        <f t="shared" si="1"/>
        <v>28833.333333333332</v>
      </c>
      <c r="O9" s="39">
        <f t="shared" si="1"/>
        <v>28833.333333333328</v>
      </c>
      <c r="P9" s="39">
        <f t="shared" si="1"/>
        <v>385000</v>
      </c>
    </row>
    <row r="11" spans="2:16" ht="21" x14ac:dyDescent="0.65">
      <c r="C11" s="3" t="s">
        <v>123</v>
      </c>
      <c r="D11" s="22">
        <f>SUM($D9:D9)</f>
        <v>46333.333333333336</v>
      </c>
      <c r="E11" s="22">
        <f>SUM($D9:E9)</f>
        <v>75166.666666666672</v>
      </c>
      <c r="F11" s="22">
        <f>SUM($D9:F9)</f>
        <v>104000</v>
      </c>
      <c r="G11" s="22">
        <f>SUM($D9:G9)</f>
        <v>137833.33333333334</v>
      </c>
      <c r="H11" s="22">
        <f>SUM($D9:H9)</f>
        <v>166666.66666666669</v>
      </c>
      <c r="I11" s="22">
        <f>SUM($D9:I9)</f>
        <v>195500.00000000003</v>
      </c>
      <c r="J11" s="22">
        <f>SUM($D9:J9)</f>
        <v>230833.33333333337</v>
      </c>
      <c r="K11" s="22">
        <f>SUM($D9:K9)</f>
        <v>259666.66666666672</v>
      </c>
      <c r="L11" s="22">
        <f>SUM($D9:L9)</f>
        <v>288500.00000000006</v>
      </c>
      <c r="M11" s="22">
        <f>SUM($D9:M9)</f>
        <v>327333.33333333337</v>
      </c>
      <c r="N11" s="22">
        <f>SUM($D9:N9)</f>
        <v>356166.66666666669</v>
      </c>
      <c r="O11" s="22">
        <f>SUM($D9:O9)</f>
        <v>385000</v>
      </c>
    </row>
  </sheetData>
  <conditionalFormatting sqref="D5:O8">
    <cfRule type="colorScale" priority="2">
      <colorScale>
        <cfvo type="min"/>
        <cfvo type="max"/>
        <color rgb="FFFCFCFF"/>
        <color theme="8" tint="0.59999389629810485"/>
      </colorScale>
    </cfRule>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100-000001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'Fixed Costs'!B4:B7</xm:f>
              <xm:sqref>B2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45"/>
  <sheetViews>
    <sheetView showGridLines="0" zoomScale="80" zoomScaleNormal="80" workbookViewId="0">
      <selection activeCell="A12" sqref="A12"/>
    </sheetView>
  </sheetViews>
  <sheetFormatPr defaultRowHeight="14.6" x14ac:dyDescent="0.4"/>
  <cols>
    <col min="1" max="1" width="2.23046875" customWidth="1"/>
    <col min="2" max="2" width="7.84375" customWidth="1"/>
    <col min="3" max="3" width="24.4609375" bestFit="1" customWidth="1"/>
    <col min="4" max="15" width="15.53515625" customWidth="1"/>
    <col min="16" max="16" width="22" customWidth="1"/>
  </cols>
  <sheetData>
    <row r="2" spans="2:16" ht="31.75" thickBot="1" x14ac:dyDescent="0.95">
      <c r="B2" s="23"/>
      <c r="C2" s="24" t="s">
        <v>124</v>
      </c>
      <c r="D2" s="25"/>
      <c r="E2" s="25"/>
      <c r="F2" s="25"/>
      <c r="G2" s="25"/>
      <c r="H2" s="25"/>
      <c r="I2" s="25"/>
      <c r="J2" s="25"/>
      <c r="K2" s="25"/>
      <c r="L2" s="25"/>
      <c r="M2" s="25"/>
      <c r="N2" s="25"/>
      <c r="O2" s="25"/>
      <c r="P2" s="25"/>
    </row>
    <row r="4" spans="2:16" ht="21" x14ac:dyDescent="0.65">
      <c r="B4" s="12">
        <v>2</v>
      </c>
      <c r="D4" s="41" t="s">
        <v>108</v>
      </c>
      <c r="E4" s="41" t="s">
        <v>109</v>
      </c>
      <c r="F4" s="41" t="s">
        <v>110</v>
      </c>
      <c r="G4" s="41" t="s">
        <v>111</v>
      </c>
      <c r="H4" s="41" t="s">
        <v>112</v>
      </c>
      <c r="I4" s="41" t="s">
        <v>113</v>
      </c>
      <c r="J4" s="41" t="s">
        <v>114</v>
      </c>
      <c r="K4" s="41" t="s">
        <v>115</v>
      </c>
      <c r="L4" s="41" t="s">
        <v>116</v>
      </c>
      <c r="M4" s="41" t="s">
        <v>117</v>
      </c>
      <c r="N4" s="41" t="s">
        <v>118</v>
      </c>
      <c r="O4" s="41" t="s">
        <v>119</v>
      </c>
      <c r="P4" s="41" t="s">
        <v>120</v>
      </c>
    </row>
    <row r="5" spans="2:16" ht="23.15" x14ac:dyDescent="0.7">
      <c r="B5" s="12">
        <v>1</v>
      </c>
      <c r="C5" s="44" t="str">
        <f>'Financial Summary'!D15</f>
        <v>Supplies</v>
      </c>
      <c r="D5" s="42">
        <f>$P5*E$45</f>
        <v>89400.89062950779</v>
      </c>
      <c r="E5" s="42">
        <f>$P5*F$45</f>
        <v>116881.32907924186</v>
      </c>
      <c r="F5" s="42">
        <f t="shared" ref="F5:N5" si="0">$P5*G$45</f>
        <v>101009.9091134339</v>
      </c>
      <c r="G5" s="42">
        <f t="shared" si="0"/>
        <v>193943.50927532095</v>
      </c>
      <c r="H5" s="42">
        <f t="shared" si="0"/>
        <v>577698.11196141236</v>
      </c>
      <c r="I5" s="42">
        <f t="shared" si="0"/>
        <v>108775.77714249612</v>
      </c>
      <c r="J5" s="42">
        <f t="shared" si="0"/>
        <v>130412.99289885574</v>
      </c>
      <c r="K5" s="42">
        <f t="shared" si="0"/>
        <v>127531.97375839105</v>
      </c>
      <c r="L5" s="42">
        <f t="shared" si="0"/>
        <v>140038.09366032531</v>
      </c>
      <c r="M5" s="42">
        <f t="shared" si="0"/>
        <v>172650.88512650633</v>
      </c>
      <c r="N5" s="42">
        <f t="shared" si="0"/>
        <v>119884.49662480303</v>
      </c>
      <c r="O5" s="42">
        <f>P5-SUM(D5:N5)</f>
        <v>104363.52138463594</v>
      </c>
      <c r="P5" s="43">
        <f>'Financial Summary'!E15</f>
        <v>1982591.4906549302</v>
      </c>
    </row>
    <row r="6" spans="2:16" ht="23.15" x14ac:dyDescent="0.7">
      <c r="B6" s="12">
        <v>4</v>
      </c>
      <c r="C6" s="44" t="str">
        <f>'Financial Summary'!D16</f>
        <v>Shipping</v>
      </c>
      <c r="D6" s="42">
        <f>$P6*E$45</f>
        <v>2235.0222657376949</v>
      </c>
      <c r="E6" s="42">
        <f t="shared" ref="E6:N6" si="1">$P6*F$45</f>
        <v>2922.0332269810465</v>
      </c>
      <c r="F6" s="42">
        <f t="shared" si="1"/>
        <v>2525.2477278358474</v>
      </c>
      <c r="G6" s="42">
        <f t="shared" si="1"/>
        <v>4848.5877318830235</v>
      </c>
      <c r="H6" s="42">
        <f t="shared" si="1"/>
        <v>14442.452799035309</v>
      </c>
      <c r="I6" s="42">
        <f t="shared" si="1"/>
        <v>2719.3944285624029</v>
      </c>
      <c r="J6" s="42">
        <f t="shared" si="1"/>
        <v>3260.3248224713934</v>
      </c>
      <c r="K6" s="42">
        <f t="shared" si="1"/>
        <v>3188.2993439597763</v>
      </c>
      <c r="L6" s="42">
        <f t="shared" si="1"/>
        <v>3500.9523415081326</v>
      </c>
      <c r="M6" s="42">
        <f t="shared" si="1"/>
        <v>4316.2721281626582</v>
      </c>
      <c r="N6" s="42">
        <f t="shared" si="1"/>
        <v>2997.1124156200754</v>
      </c>
      <c r="O6" s="42">
        <f t="shared" ref="O6" si="2">P6-SUM(D6:N6)</f>
        <v>2609.0880346158883</v>
      </c>
      <c r="P6" s="43">
        <f>'Financial Summary'!E16</f>
        <v>49564.787266373256</v>
      </c>
    </row>
    <row r="7" spans="2:16" ht="23.15" x14ac:dyDescent="0.7">
      <c r="B7" s="12">
        <v>3</v>
      </c>
      <c r="C7" s="44" t="str">
        <f>'Financial Summary'!D17</f>
        <v>Commission</v>
      </c>
      <c r="D7" s="42">
        <f>$P7*D$45</f>
        <v>39136.320519238368</v>
      </c>
      <c r="E7" s="42">
        <f t="shared" ref="E7:O7" si="3">$P7*E$45</f>
        <v>33525.333986065416</v>
      </c>
      <c r="F7" s="42">
        <f t="shared" si="3"/>
        <v>43830.49840471569</v>
      </c>
      <c r="G7" s="42">
        <f t="shared" si="3"/>
        <v>37878.715917537709</v>
      </c>
      <c r="H7" s="42">
        <f t="shared" si="3"/>
        <v>72728.815978245344</v>
      </c>
      <c r="I7" s="42">
        <f t="shared" si="3"/>
        <v>216636.79198552962</v>
      </c>
      <c r="J7" s="42">
        <f t="shared" si="3"/>
        <v>40790.916428436045</v>
      </c>
      <c r="K7" s="42">
        <f t="shared" si="3"/>
        <v>48904.872337070898</v>
      </c>
      <c r="L7" s="42">
        <f t="shared" si="3"/>
        <v>47824.490159396642</v>
      </c>
      <c r="M7" s="42">
        <f t="shared" si="3"/>
        <v>52514.285122621986</v>
      </c>
      <c r="N7" s="42">
        <f t="shared" si="3"/>
        <v>64744.081922439866</v>
      </c>
      <c r="O7" s="42">
        <f t="shared" si="3"/>
        <v>44956.686234301131</v>
      </c>
      <c r="P7" s="43">
        <f>'Financial Summary'!E17</f>
        <v>743471.80899559881</v>
      </c>
    </row>
    <row r="8" spans="2:16" ht="23.15" x14ac:dyDescent="0.7">
      <c r="B8" s="2"/>
      <c r="C8" s="44" t="str">
        <f>'Financial Summary'!D18</f>
        <v>Marketing</v>
      </c>
      <c r="D8" s="42">
        <f>GETPIVOTDATA("Spend",'R&amp;D Summary'!$AT$5,"Month",D$4)</f>
        <v>20066.771961431965</v>
      </c>
      <c r="E8" s="42">
        <f>GETPIVOTDATA("Spend",'R&amp;D Summary'!$AT$5,"Month",E$4)</f>
        <v>24257.928064694781</v>
      </c>
      <c r="F8" s="42">
        <f>GETPIVOTDATA("Spend",'R&amp;D Summary'!$AT$5,"Month",F$4)</f>
        <v>25058.055237420362</v>
      </c>
      <c r="G8" s="42">
        <f>GETPIVOTDATA("Spend",'R&amp;D Summary'!$AT$5,"Month",G$4)</f>
        <v>32490.711233646776</v>
      </c>
      <c r="H8" s="42">
        <f>GETPIVOTDATA("Spend",'R&amp;D Summary'!$AT$5,"Month",H$4)</f>
        <v>42252.877228170801</v>
      </c>
      <c r="I8" s="42">
        <f>GETPIVOTDATA("Spend",'R&amp;D Summary'!$AT$5,"Month",I$4)</f>
        <v>40204.638276713173</v>
      </c>
      <c r="J8" s="42">
        <f>GETPIVOTDATA("Spend",'R&amp;D Summary'!$AT$5,"Month",J$4)</f>
        <v>32909.782473913321</v>
      </c>
      <c r="K8" s="42">
        <f>GETPIVOTDATA("Spend",'R&amp;D Summary'!$AT$5,"Month",K$4)</f>
        <v>33223.255863257298</v>
      </c>
      <c r="L8" s="42">
        <f>GETPIVOTDATA("Spend",'R&amp;D Summary'!$AT$5,"Month",L$4)</f>
        <v>37241.056318378316</v>
      </c>
      <c r="M8" s="42">
        <f>GETPIVOTDATA("Spend",'R&amp;D Summary'!$AT$5,"Month",M$4)</f>
        <v>44930.59386424916</v>
      </c>
      <c r="N8" s="42">
        <f>GETPIVOTDATA("Spend",'R&amp;D Summary'!$AT$5,"Month",N$4)</f>
        <v>45553.397539799429</v>
      </c>
      <c r="O8" s="42">
        <f>GETPIVOTDATA("Spend",'R&amp;D Summary'!$AT$5,"Month",O$4)</f>
        <v>44963.099403953718</v>
      </c>
      <c r="P8" s="43">
        <f>'Financial Summary'!E18</f>
        <v>495647.87266373256</v>
      </c>
    </row>
    <row r="9" spans="2:16" ht="28.5" customHeight="1" x14ac:dyDescent="0.7">
      <c r="C9" s="45" t="s">
        <v>85</v>
      </c>
      <c r="D9" s="43">
        <f t="shared" ref="D9:P9" si="4">SUM(D5:D8)</f>
        <v>150839.00537591585</v>
      </c>
      <c r="E9" s="43">
        <f t="shared" si="4"/>
        <v>177586.62435698308</v>
      </c>
      <c r="F9" s="43">
        <f t="shared" si="4"/>
        <v>172423.7104834058</v>
      </c>
      <c r="G9" s="43">
        <f t="shared" si="4"/>
        <v>269161.52415838843</v>
      </c>
      <c r="H9" s="43">
        <f t="shared" si="4"/>
        <v>707122.25796686381</v>
      </c>
      <c r="I9" s="43">
        <f t="shared" si="4"/>
        <v>368336.60183330136</v>
      </c>
      <c r="J9" s="43">
        <f t="shared" si="4"/>
        <v>207374.01662367652</v>
      </c>
      <c r="K9" s="43">
        <f t="shared" si="4"/>
        <v>212848.40130267903</v>
      </c>
      <c r="L9" s="43">
        <f t="shared" si="4"/>
        <v>228604.59247960837</v>
      </c>
      <c r="M9" s="43">
        <f t="shared" si="4"/>
        <v>274412.03624154016</v>
      </c>
      <c r="N9" s="43">
        <f t="shared" si="4"/>
        <v>233179.0885026624</v>
      </c>
      <c r="O9" s="43">
        <f t="shared" si="4"/>
        <v>196892.39505750668</v>
      </c>
      <c r="P9" s="43">
        <f t="shared" si="4"/>
        <v>3271275.9595806347</v>
      </c>
    </row>
    <row r="11" spans="2:16" ht="21" x14ac:dyDescent="0.65">
      <c r="C11" s="44" t="s">
        <v>123</v>
      </c>
      <c r="D11" s="46">
        <f>SUM($D9:D9)</f>
        <v>150839.00537591585</v>
      </c>
      <c r="E11" s="46">
        <f>SUM($D9:E9)</f>
        <v>328425.6297328989</v>
      </c>
      <c r="F11" s="46">
        <f>SUM($D9:F9)</f>
        <v>500849.3402163047</v>
      </c>
      <c r="G11" s="46">
        <f>SUM($D9:G9)</f>
        <v>770010.86437469313</v>
      </c>
      <c r="H11" s="46">
        <f>SUM($D9:H9)</f>
        <v>1477133.1223415569</v>
      </c>
      <c r="I11" s="46">
        <f>SUM($D9:I9)</f>
        <v>1845469.7241748583</v>
      </c>
      <c r="J11" s="46">
        <f>SUM($D9:J9)</f>
        <v>2052843.7407985348</v>
      </c>
      <c r="K11" s="46">
        <f>SUM($D9:K9)</f>
        <v>2265692.1421012138</v>
      </c>
      <c r="L11" s="46">
        <f>SUM($D9:L9)</f>
        <v>2494296.7345808223</v>
      </c>
      <c r="M11" s="46">
        <f>SUM($D9:M9)</f>
        <v>2768708.7708223625</v>
      </c>
      <c r="N11" s="46">
        <f>SUM($D9:N9)</f>
        <v>3001887.8593250248</v>
      </c>
      <c r="O11" s="46">
        <f>SUM($D9:O9)</f>
        <v>3198780.2543825316</v>
      </c>
    </row>
    <row r="45" spans="3:15" x14ac:dyDescent="0.4">
      <c r="C45" t="s">
        <v>125</v>
      </c>
      <c r="D45" s="26">
        <v>5.2639952242587384E-2</v>
      </c>
      <c r="E45" s="26">
        <v>4.5092945798922528E-2</v>
      </c>
      <c r="F45" s="26">
        <v>5.8953813546648089E-2</v>
      </c>
      <c r="G45" s="26">
        <v>5.0948422602210518E-2</v>
      </c>
      <c r="H45" s="26">
        <v>9.7823232970324886E-2</v>
      </c>
      <c r="I45" s="26">
        <v>0.29138534825980478</v>
      </c>
      <c r="J45" s="26">
        <v>5.4865451433246636E-2</v>
      </c>
      <c r="K45" s="26">
        <v>6.5779054088331151E-2</v>
      </c>
      <c r="L45" s="26">
        <v>6.4325895858789381E-2</v>
      </c>
      <c r="M45" s="26">
        <v>7.0633861953107169E-2</v>
      </c>
      <c r="N45" s="26">
        <v>8.7083438994017243E-2</v>
      </c>
      <c r="O45" s="26">
        <v>6.0468582252010128E-2</v>
      </c>
    </row>
  </sheetData>
  <conditionalFormatting sqref="D5:O8">
    <cfRule type="colorScale" priority="1">
      <colorScale>
        <cfvo type="min"/>
        <cfvo type="max"/>
        <color rgb="FFFCFCFF"/>
        <color rgb="FFC9A6E4"/>
      </colorScale>
    </cfRule>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200-000002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'Variable Costs'!B4:B7</xm:f>
              <xm:sqref>B2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G56"/>
  <sheetViews>
    <sheetView showGridLines="0" tabSelected="1" zoomScale="90" zoomScaleNormal="90" workbookViewId="0">
      <selection activeCell="U15" sqref="U15"/>
    </sheetView>
  </sheetViews>
  <sheetFormatPr defaultRowHeight="14.6" x14ac:dyDescent="0.4"/>
  <cols>
    <col min="1" max="1" width="2.23046875" customWidth="1"/>
    <col min="2" max="2" width="7.84375" customWidth="1"/>
    <col min="3" max="3" width="27.07421875" customWidth="1"/>
    <col min="4" max="4" width="29.69140625" customWidth="1"/>
    <col min="5" max="5" width="25.69140625" customWidth="1"/>
    <col min="6" max="6" width="16.3046875" customWidth="1"/>
    <col min="7" max="7" width="3.84375" customWidth="1"/>
    <col min="8" max="8" width="26.4609375" customWidth="1"/>
    <col min="9" max="11" width="12.84375" customWidth="1"/>
    <col min="12" max="12" width="16" customWidth="1"/>
    <col min="13" max="13" width="12.84375" customWidth="1"/>
    <col min="14" max="14" width="7.84375" customWidth="1"/>
    <col min="15" max="15" width="10.4609375" customWidth="1"/>
    <col min="16" max="18" width="7.84375" customWidth="1"/>
    <col min="19" max="19" width="21" customWidth="1"/>
    <col min="20" max="20" width="18.765625" customWidth="1"/>
    <col min="21" max="21" width="17.4609375" customWidth="1"/>
    <col min="23" max="23" width="18.84375" bestFit="1" customWidth="1"/>
    <col min="24" max="28" width="17.23046875" customWidth="1"/>
    <col min="38" max="38" width="16.921875" bestFit="1" customWidth="1"/>
    <col min="39" max="39" width="20.07421875" bestFit="1" customWidth="1"/>
    <col min="40" max="40" width="9.921875" bestFit="1" customWidth="1"/>
    <col min="41" max="41" width="11" bestFit="1" customWidth="1"/>
    <col min="42" max="42" width="11.84375" bestFit="1" customWidth="1"/>
    <col min="43" max="43" width="11" bestFit="1" customWidth="1"/>
    <col min="46" max="46" width="16.921875" bestFit="1" customWidth="1"/>
    <col min="47" max="47" width="20.07421875" bestFit="1" customWidth="1"/>
    <col min="48" max="48" width="10" bestFit="1" customWidth="1"/>
    <col min="49" max="49" width="9.921875" bestFit="1" customWidth="1"/>
    <col min="50" max="50" width="9.61328125" bestFit="1" customWidth="1"/>
    <col min="51" max="52" width="10" bestFit="1" customWidth="1"/>
    <col min="53" max="53" width="9.53515625" bestFit="1" customWidth="1"/>
    <col min="54" max="54" width="9.921875" bestFit="1" customWidth="1"/>
    <col min="55" max="55" width="9.53515625" bestFit="1" customWidth="1"/>
    <col min="56" max="56" width="9.69140625" bestFit="1" customWidth="1"/>
    <col min="57" max="57" width="10" bestFit="1" customWidth="1"/>
    <col min="58" max="58" width="10.07421875" bestFit="1" customWidth="1"/>
    <col min="59" max="59" width="11" bestFit="1" customWidth="1"/>
  </cols>
  <sheetData>
    <row r="2" spans="2:59" ht="31.75" thickBot="1" x14ac:dyDescent="0.95">
      <c r="B2" s="27"/>
      <c r="C2" s="28" t="s">
        <v>163</v>
      </c>
      <c r="D2" s="29"/>
      <c r="E2" s="29"/>
      <c r="F2" s="29"/>
      <c r="G2" s="29"/>
      <c r="H2" s="29"/>
      <c r="I2" s="29"/>
      <c r="J2" s="29"/>
      <c r="K2" s="29"/>
      <c r="L2" s="29"/>
      <c r="M2" s="29"/>
    </row>
    <row r="3" spans="2:59" ht="9" customHeight="1" thickBot="1" x14ac:dyDescent="0.45"/>
    <row r="4" spans="2:59" ht="26.6" x14ac:dyDescent="0.8">
      <c r="B4" s="12">
        <v>2</v>
      </c>
      <c r="H4" s="49" t="s">
        <v>141</v>
      </c>
      <c r="S4" s="51" t="s">
        <v>161</v>
      </c>
      <c r="T4" s="52"/>
      <c r="U4" s="53"/>
      <c r="W4" s="51" t="s">
        <v>162</v>
      </c>
      <c r="X4" s="52"/>
      <c r="Y4" s="52"/>
      <c r="Z4" s="52"/>
      <c r="AA4" s="52"/>
      <c r="AB4" s="52"/>
      <c r="AC4" s="52"/>
      <c r="AD4" s="52"/>
      <c r="AE4" s="52"/>
      <c r="AF4" s="52"/>
      <c r="AG4" s="52"/>
      <c r="AH4" s="52"/>
      <c r="AI4" s="53"/>
    </row>
    <row r="5" spans="2:59" ht="21" x14ac:dyDescent="0.65">
      <c r="B5" s="12">
        <v>1</v>
      </c>
      <c r="H5" s="30" t="s">
        <v>140</v>
      </c>
      <c r="I5" s="30" t="s">
        <v>2</v>
      </c>
      <c r="J5" s="2"/>
      <c r="K5" s="2"/>
      <c r="L5" s="2"/>
      <c r="M5" s="2"/>
      <c r="S5" s="54" t="s">
        <v>165</v>
      </c>
      <c r="T5" s="55" t="s">
        <v>164</v>
      </c>
      <c r="U5" s="56" t="s">
        <v>139</v>
      </c>
      <c r="W5" s="54"/>
      <c r="X5" s="57"/>
      <c r="Y5" s="57"/>
      <c r="Z5" s="57"/>
      <c r="AA5" s="57"/>
      <c r="AB5" s="57"/>
      <c r="AC5" s="57"/>
      <c r="AD5" s="57"/>
      <c r="AE5" s="57"/>
      <c r="AF5" s="57"/>
      <c r="AG5" s="57"/>
      <c r="AH5" s="57"/>
      <c r="AI5" s="56"/>
      <c r="AL5" s="30" t="s">
        <v>140</v>
      </c>
      <c r="AM5" s="30" t="s">
        <v>2</v>
      </c>
      <c r="AN5" s="2"/>
      <c r="AO5" s="2"/>
      <c r="AP5" s="2"/>
      <c r="AQ5" s="2"/>
      <c r="AT5" s="2"/>
      <c r="AU5" s="30" t="s">
        <v>2</v>
      </c>
      <c r="AV5" s="2"/>
      <c r="AW5" s="2"/>
      <c r="AX5" s="2"/>
      <c r="AY5" s="2"/>
      <c r="AZ5" s="2"/>
      <c r="BA5" s="2"/>
      <c r="BB5" s="2"/>
      <c r="BC5" s="2"/>
      <c r="BD5" s="2"/>
      <c r="BE5" s="2"/>
      <c r="BF5" s="2"/>
      <c r="BG5" s="2"/>
    </row>
    <row r="6" spans="2:59" ht="42" x14ac:dyDescent="0.65">
      <c r="B6" s="12">
        <v>4</v>
      </c>
      <c r="H6" s="30" t="s">
        <v>0</v>
      </c>
      <c r="I6" s="32" t="s">
        <v>145</v>
      </c>
      <c r="J6" s="32" t="s">
        <v>146</v>
      </c>
      <c r="K6" s="32" t="s">
        <v>147</v>
      </c>
      <c r="L6" s="32" t="s">
        <v>159</v>
      </c>
      <c r="M6" s="32" t="s">
        <v>1</v>
      </c>
      <c r="S6" s="54" t="s">
        <v>166</v>
      </c>
      <c r="T6" s="57" t="s">
        <v>148</v>
      </c>
      <c r="U6" s="58">
        <f t="shared" ref="U6:U15" si="0">GETPIVOTDATA("Spend",$H$5,"Product",$T6)</f>
        <v>60943.285516502787</v>
      </c>
      <c r="W6" s="54"/>
      <c r="X6" s="57" t="s">
        <v>108</v>
      </c>
      <c r="Y6" s="57" t="s">
        <v>109</v>
      </c>
      <c r="Z6" s="57" t="s">
        <v>110</v>
      </c>
      <c r="AA6" s="57" t="s">
        <v>111</v>
      </c>
      <c r="AB6" s="57" t="s">
        <v>112</v>
      </c>
      <c r="AC6" s="57" t="s">
        <v>113</v>
      </c>
      <c r="AD6" s="57" t="s">
        <v>114</v>
      </c>
      <c r="AE6" s="57" t="s">
        <v>115</v>
      </c>
      <c r="AF6" s="57" t="s">
        <v>116</v>
      </c>
      <c r="AG6" s="57" t="s">
        <v>117</v>
      </c>
      <c r="AH6" s="57" t="s">
        <v>118</v>
      </c>
      <c r="AI6" s="56" t="s">
        <v>119</v>
      </c>
      <c r="AL6" s="30" t="s">
        <v>0</v>
      </c>
      <c r="AM6" s="32" t="s">
        <v>145</v>
      </c>
      <c r="AN6" s="32" t="s">
        <v>146</v>
      </c>
      <c r="AO6" s="32" t="s">
        <v>147</v>
      </c>
      <c r="AP6" s="32" t="s">
        <v>159</v>
      </c>
      <c r="AQ6" s="32" t="s">
        <v>1</v>
      </c>
      <c r="AT6" s="2"/>
      <c r="AU6" s="2" t="s">
        <v>96</v>
      </c>
      <c r="AV6" s="2" t="s">
        <v>97</v>
      </c>
      <c r="AW6" s="2" t="s">
        <v>98</v>
      </c>
      <c r="AX6" s="2" t="s">
        <v>99</v>
      </c>
      <c r="AY6" s="2" t="s">
        <v>100</v>
      </c>
      <c r="AZ6" s="2" t="s">
        <v>101</v>
      </c>
      <c r="BA6" s="2" t="s">
        <v>102</v>
      </c>
      <c r="BB6" s="2" t="s">
        <v>103</v>
      </c>
      <c r="BC6" s="2" t="s">
        <v>104</v>
      </c>
      <c r="BD6" s="2" t="s">
        <v>105</v>
      </c>
      <c r="BE6" s="2" t="s">
        <v>106</v>
      </c>
      <c r="BF6" s="2" t="s">
        <v>107</v>
      </c>
      <c r="BG6" s="32" t="s">
        <v>1</v>
      </c>
    </row>
    <row r="7" spans="2:59" ht="21" x14ac:dyDescent="0.65">
      <c r="B7" s="12">
        <v>3</v>
      </c>
      <c r="H7" s="18" t="s">
        <v>148</v>
      </c>
      <c r="I7" s="31">
        <v>25571.54203970006</v>
      </c>
      <c r="J7" s="31">
        <v>14948.747204344023</v>
      </c>
      <c r="K7" s="31">
        <v>19564.996272458699</v>
      </c>
      <c r="L7" s="31">
        <v>858</v>
      </c>
      <c r="M7" s="31">
        <v>60943.285516502787</v>
      </c>
      <c r="S7" s="54" t="s">
        <v>166</v>
      </c>
      <c r="T7" s="57" t="s">
        <v>158</v>
      </c>
      <c r="U7" s="58">
        <f t="shared" si="0"/>
        <v>62435.773436648844</v>
      </c>
      <c r="W7" s="54" t="s">
        <v>145</v>
      </c>
      <c r="X7" s="55">
        <f>GETPIVOTDATA("Spend",$AL$5,"Activity",$W7,"Month",X$6)</f>
        <v>6816.8247418485789</v>
      </c>
      <c r="Y7" s="55">
        <f t="shared" ref="Y7:AI10" si="1">GETPIVOTDATA("Spend",$AL$5,"Activity",$W7,"Month",Y$6)</f>
        <v>8828.4780482879924</v>
      </c>
      <c r="Z7" s="55">
        <f t="shared" si="1"/>
        <v>7733.9674936015472</v>
      </c>
      <c r="AA7" s="55">
        <f t="shared" si="1"/>
        <v>13170.651359240686</v>
      </c>
      <c r="AB7" s="55">
        <f t="shared" si="1"/>
        <v>12106.159467420399</v>
      </c>
      <c r="AC7" s="55">
        <f t="shared" si="1"/>
        <v>9287.9752272959213</v>
      </c>
      <c r="AD7" s="55">
        <f t="shared" si="1"/>
        <v>10270.265476090986</v>
      </c>
      <c r="AE7" s="55">
        <f t="shared" si="1"/>
        <v>10173.511108704886</v>
      </c>
      <c r="AF7" s="55">
        <f t="shared" si="1"/>
        <v>11198.34511327244</v>
      </c>
      <c r="AG7" s="55">
        <f t="shared" si="1"/>
        <v>13883.099658942801</v>
      </c>
      <c r="AH7" s="55">
        <f t="shared" si="1"/>
        <v>12455.875535739289</v>
      </c>
      <c r="AI7" s="62">
        <f t="shared" si="1"/>
        <v>12972.224264456643</v>
      </c>
      <c r="AL7" s="18" t="s">
        <v>102</v>
      </c>
      <c r="AM7" s="31">
        <v>10270.265476090986</v>
      </c>
      <c r="AN7" s="31">
        <v>5732.8338546819732</v>
      </c>
      <c r="AO7" s="31">
        <v>11736.683143140352</v>
      </c>
      <c r="AP7" s="31">
        <v>5170</v>
      </c>
      <c r="AQ7" s="31">
        <v>32909.782473913307</v>
      </c>
      <c r="AT7" s="2" t="s">
        <v>140</v>
      </c>
      <c r="AU7" s="31">
        <v>20066.771961431965</v>
      </c>
      <c r="AV7" s="31">
        <v>24257.928064694781</v>
      </c>
      <c r="AW7" s="31">
        <v>25058.055237420362</v>
      </c>
      <c r="AX7" s="31">
        <v>32490.711233646776</v>
      </c>
      <c r="AY7" s="31">
        <v>42252.877228170801</v>
      </c>
      <c r="AZ7" s="31">
        <v>40204.638276713173</v>
      </c>
      <c r="BA7" s="31">
        <v>32909.782473913321</v>
      </c>
      <c r="BB7" s="31">
        <v>33223.255863257298</v>
      </c>
      <c r="BC7" s="31">
        <v>37241.056318378316</v>
      </c>
      <c r="BD7" s="31">
        <v>44930.59386424916</v>
      </c>
      <c r="BE7" s="31">
        <v>45553.397539799429</v>
      </c>
      <c r="BF7" s="31">
        <v>44963.099403953718</v>
      </c>
      <c r="BG7" s="31">
        <v>423152.16746562917</v>
      </c>
    </row>
    <row r="8" spans="2:59" ht="21" x14ac:dyDescent="0.65">
      <c r="B8" s="2"/>
      <c r="H8" s="18" t="s">
        <v>158</v>
      </c>
      <c r="I8" s="31">
        <v>12268.222276391205</v>
      </c>
      <c r="J8" s="31">
        <v>9017.3649977233508</v>
      </c>
      <c r="K8" s="31">
        <v>21019.094728167074</v>
      </c>
      <c r="L8" s="31">
        <v>20131.091434367208</v>
      </c>
      <c r="M8" s="31">
        <v>62435.773436648844</v>
      </c>
      <c r="S8" s="54" t="s">
        <v>166</v>
      </c>
      <c r="T8" s="57" t="s">
        <v>152</v>
      </c>
      <c r="U8" s="58">
        <f t="shared" si="0"/>
        <v>42482.273900812681</v>
      </c>
      <c r="W8" s="54" t="s">
        <v>146</v>
      </c>
      <c r="X8" s="55">
        <f t="shared" ref="X8:X10" si="2">GETPIVOTDATA("Spend",$AL$5,"Activity",$W8,"Month",X$6)</f>
        <v>4736.8900243749922</v>
      </c>
      <c r="Y8" s="55">
        <f t="shared" si="1"/>
        <v>5675.0934577678272</v>
      </c>
      <c r="Z8" s="55">
        <f t="shared" si="1"/>
        <v>4846.9862360983516</v>
      </c>
      <c r="AA8" s="55">
        <f t="shared" si="1"/>
        <v>7558.7704596289341</v>
      </c>
      <c r="AB8" s="55">
        <f t="shared" si="1"/>
        <v>12969.648816960153</v>
      </c>
      <c r="AC8" s="55">
        <f t="shared" si="1"/>
        <v>5261.8593579425415</v>
      </c>
      <c r="AD8" s="55">
        <f t="shared" si="1"/>
        <v>5732.8338546819732</v>
      </c>
      <c r="AE8" s="55">
        <f t="shared" si="1"/>
        <v>5644.9575225912322</v>
      </c>
      <c r="AF8" s="55">
        <f t="shared" si="1"/>
        <v>6588.4967516429997</v>
      </c>
      <c r="AG8" s="55">
        <f t="shared" si="1"/>
        <v>7964.917047347345</v>
      </c>
      <c r="AH8" s="55">
        <f t="shared" si="1"/>
        <v>7443.4377678696446</v>
      </c>
      <c r="AI8" s="62">
        <f t="shared" si="1"/>
        <v>8175.6121322283216</v>
      </c>
      <c r="AL8" s="18" t="s">
        <v>103</v>
      </c>
      <c r="AM8" s="31">
        <v>10173.511108704886</v>
      </c>
      <c r="AN8" s="31">
        <v>5644.9575225912322</v>
      </c>
      <c r="AO8" s="31">
        <v>11888.787231961183</v>
      </c>
      <c r="AP8" s="31">
        <v>5516</v>
      </c>
      <c r="AQ8" s="31">
        <v>33223.255863257305</v>
      </c>
    </row>
    <row r="9" spans="2:59" ht="21" x14ac:dyDescent="0.65">
      <c r="H9" s="18" t="s">
        <v>155</v>
      </c>
      <c r="I9" s="31">
        <v>20914.339259969573</v>
      </c>
      <c r="J9" s="31">
        <v>16959.140122937475</v>
      </c>
      <c r="K9" s="31">
        <v>14681.449252643002</v>
      </c>
      <c r="L9" s="31">
        <v>858</v>
      </c>
      <c r="M9" s="31">
        <v>53412.928635550052</v>
      </c>
      <c r="S9" s="54" t="s">
        <v>166</v>
      </c>
      <c r="T9" s="57" t="s">
        <v>149</v>
      </c>
      <c r="U9" s="58">
        <f t="shared" si="0"/>
        <v>24950.238913315581</v>
      </c>
      <c r="W9" s="54" t="s">
        <v>147</v>
      </c>
      <c r="X9" s="55">
        <f t="shared" si="2"/>
        <v>7235.057195208391</v>
      </c>
      <c r="Y9" s="55">
        <f t="shared" si="1"/>
        <v>6774.3094215374813</v>
      </c>
      <c r="Z9" s="55">
        <f t="shared" si="1"/>
        <v>7808.8286491286599</v>
      </c>
      <c r="AA9" s="55">
        <f t="shared" si="1"/>
        <v>7410.2894147771513</v>
      </c>
      <c r="AB9" s="55">
        <f t="shared" si="1"/>
        <v>11411.727870550494</v>
      </c>
      <c r="AC9" s="55">
        <f t="shared" si="1"/>
        <v>20183.46261823496</v>
      </c>
      <c r="AD9" s="55">
        <f t="shared" si="1"/>
        <v>11736.683143140352</v>
      </c>
      <c r="AE9" s="55">
        <f t="shared" si="1"/>
        <v>11888.787231961183</v>
      </c>
      <c r="AF9" s="55">
        <f t="shared" si="1"/>
        <v>13573.214453462868</v>
      </c>
      <c r="AG9" s="55">
        <f t="shared" si="1"/>
        <v>16554.755742347854</v>
      </c>
      <c r="AH9" s="55">
        <f t="shared" si="1"/>
        <v>19055.084236190498</v>
      </c>
      <c r="AI9" s="62">
        <f t="shared" si="1"/>
        <v>16826.263007268757</v>
      </c>
      <c r="AL9" s="18" t="s">
        <v>104</v>
      </c>
      <c r="AM9" s="31">
        <v>11198.34511327244</v>
      </c>
      <c r="AN9" s="31">
        <v>6588.4967516429997</v>
      </c>
      <c r="AO9" s="31">
        <v>13573.214453462868</v>
      </c>
      <c r="AP9" s="31">
        <v>5881</v>
      </c>
      <c r="AQ9" s="31">
        <v>37241.056318378309</v>
      </c>
    </row>
    <row r="10" spans="2:59" ht="21" x14ac:dyDescent="0.65">
      <c r="H10" s="18" t="s">
        <v>154</v>
      </c>
      <c r="I10" s="31">
        <v>18295.205648510851</v>
      </c>
      <c r="J10" s="31">
        <v>11286.25100344051</v>
      </c>
      <c r="K10" s="31">
        <v>50958.864238913447</v>
      </c>
      <c r="L10" s="31">
        <v>858</v>
      </c>
      <c r="M10" s="31">
        <v>81398.320890864808</v>
      </c>
      <c r="S10" s="54" t="s">
        <v>166</v>
      </c>
      <c r="T10" s="57" t="s">
        <v>153</v>
      </c>
      <c r="U10" s="58">
        <f t="shared" si="0"/>
        <v>25112.843665565884</v>
      </c>
      <c r="W10" s="54" t="s">
        <v>159</v>
      </c>
      <c r="X10" s="55">
        <f t="shared" si="2"/>
        <v>1278</v>
      </c>
      <c r="Y10" s="55">
        <f t="shared" si="1"/>
        <v>2980.047137101481</v>
      </c>
      <c r="Z10" s="55">
        <f t="shared" si="1"/>
        <v>4668.2728585918021</v>
      </c>
      <c r="AA10" s="55">
        <f t="shared" si="1"/>
        <v>4351</v>
      </c>
      <c r="AB10" s="55">
        <f t="shared" si="1"/>
        <v>5765.3410732397524</v>
      </c>
      <c r="AC10" s="55">
        <f t="shared" si="1"/>
        <v>5471.3410732397524</v>
      </c>
      <c r="AD10" s="55">
        <f t="shared" si="1"/>
        <v>5170</v>
      </c>
      <c r="AE10" s="55">
        <f t="shared" si="1"/>
        <v>5516</v>
      </c>
      <c r="AF10" s="55">
        <f t="shared" si="1"/>
        <v>5881</v>
      </c>
      <c r="AG10" s="55">
        <f t="shared" si="1"/>
        <v>6527.8214156111608</v>
      </c>
      <c r="AH10" s="55">
        <f t="shared" si="1"/>
        <v>6599</v>
      </c>
      <c r="AI10" s="62">
        <f t="shared" si="1"/>
        <v>6989</v>
      </c>
      <c r="AL10" s="18" t="s">
        <v>105</v>
      </c>
      <c r="AM10" s="31">
        <v>13883.099658942801</v>
      </c>
      <c r="AN10" s="31">
        <v>7964.917047347345</v>
      </c>
      <c r="AO10" s="31">
        <v>16554.755742347854</v>
      </c>
      <c r="AP10" s="31">
        <v>6527.8214156111608</v>
      </c>
      <c r="AQ10" s="31">
        <v>44930.593864249167</v>
      </c>
    </row>
    <row r="11" spans="2:59" ht="21" x14ac:dyDescent="0.65">
      <c r="H11" s="18" t="s">
        <v>156</v>
      </c>
      <c r="I11" s="31">
        <v>5674.9080223860756</v>
      </c>
      <c r="J11" s="31">
        <v>2892.9540111930378</v>
      </c>
      <c r="K11" s="31">
        <v>3591.5059120175169</v>
      </c>
      <c r="L11" s="31">
        <v>858</v>
      </c>
      <c r="M11" s="31">
        <v>13017.36794559663</v>
      </c>
      <c r="S11" s="54" t="s">
        <v>167</v>
      </c>
      <c r="T11" s="57" t="s">
        <v>155</v>
      </c>
      <c r="U11" s="58">
        <f t="shared" si="0"/>
        <v>53412.928635550052</v>
      </c>
      <c r="W11" s="54" t="s">
        <v>142</v>
      </c>
      <c r="X11" s="55">
        <f>SUM(X7:X10)</f>
        <v>20066.771961431961</v>
      </c>
      <c r="Y11" s="55">
        <f t="shared" ref="Y11:AI11" si="3">SUM(Y7:Y10)</f>
        <v>24257.928064694781</v>
      </c>
      <c r="Z11" s="55">
        <f t="shared" si="3"/>
        <v>25058.055237420362</v>
      </c>
      <c r="AA11" s="55">
        <f t="shared" si="3"/>
        <v>32490.711233646773</v>
      </c>
      <c r="AB11" s="55">
        <f t="shared" si="3"/>
        <v>42252.877228170801</v>
      </c>
      <c r="AC11" s="55">
        <f t="shared" si="3"/>
        <v>40204.63827671318</v>
      </c>
      <c r="AD11" s="55">
        <f t="shared" si="3"/>
        <v>32909.782473913307</v>
      </c>
      <c r="AE11" s="55">
        <f t="shared" si="3"/>
        <v>33223.255863257305</v>
      </c>
      <c r="AF11" s="55">
        <f t="shared" si="3"/>
        <v>37241.056318378309</v>
      </c>
      <c r="AG11" s="55">
        <f t="shared" si="3"/>
        <v>44930.593864249167</v>
      </c>
      <c r="AH11" s="55">
        <f t="shared" si="3"/>
        <v>45553.397539799436</v>
      </c>
      <c r="AI11" s="62">
        <f t="shared" si="3"/>
        <v>44963.099403953718</v>
      </c>
      <c r="AL11" s="18" t="s">
        <v>106</v>
      </c>
      <c r="AM11" s="31">
        <v>12455.875535739289</v>
      </c>
      <c r="AN11" s="31">
        <v>7443.4377678696446</v>
      </c>
      <c r="AO11" s="31">
        <v>19055.084236190498</v>
      </c>
      <c r="AP11" s="31">
        <v>6599</v>
      </c>
      <c r="AQ11" s="31">
        <v>45553.397539799436</v>
      </c>
    </row>
    <row r="12" spans="2:59" ht="21.45" thickBot="1" x14ac:dyDescent="0.7">
      <c r="H12" s="18" t="s">
        <v>152</v>
      </c>
      <c r="I12" s="31">
        <v>8318.4346993401414</v>
      </c>
      <c r="J12" s="31">
        <v>5163.903033452485</v>
      </c>
      <c r="K12" s="31">
        <v>6885.2040446033134</v>
      </c>
      <c r="L12" s="31">
        <v>22114.732123416739</v>
      </c>
      <c r="M12" s="31">
        <v>42482.273900812681</v>
      </c>
      <c r="S12" s="54" t="s">
        <v>167</v>
      </c>
      <c r="T12" s="57" t="s">
        <v>150</v>
      </c>
      <c r="U12" s="58">
        <f t="shared" si="0"/>
        <v>13736.867272197433</v>
      </c>
      <c r="W12" s="59" t="s">
        <v>122</v>
      </c>
      <c r="X12" s="63">
        <f>SUM($X11:X11)</f>
        <v>20066.771961431961</v>
      </c>
      <c r="Y12" s="63">
        <f>SUM($X11:Y11)</f>
        <v>44324.700026126739</v>
      </c>
      <c r="Z12" s="63">
        <f>SUM($X11:Z11)</f>
        <v>69382.755263547093</v>
      </c>
      <c r="AA12" s="63">
        <f>SUM($X11:AA11)</f>
        <v>101873.46649719386</v>
      </c>
      <c r="AB12" s="63">
        <f>SUM($X11:AB11)</f>
        <v>144126.34372536466</v>
      </c>
      <c r="AC12" s="63">
        <f>SUM($X11:AC11)</f>
        <v>184330.98200207783</v>
      </c>
      <c r="AD12" s="63">
        <f>SUM($X11:AD11)</f>
        <v>217240.76447599113</v>
      </c>
      <c r="AE12" s="63">
        <f>SUM($X11:AE11)</f>
        <v>250464.02033924844</v>
      </c>
      <c r="AF12" s="63">
        <f>SUM($X11:AF11)</f>
        <v>287705.07665762678</v>
      </c>
      <c r="AG12" s="63">
        <f>SUM($X11:AG11)</f>
        <v>332635.67052187596</v>
      </c>
      <c r="AH12" s="63">
        <f>SUM($X11:AH11)</f>
        <v>378189.06806167541</v>
      </c>
      <c r="AI12" s="64">
        <f>SUM($X11:AI11)</f>
        <v>423152.16746562911</v>
      </c>
      <c r="AL12" s="18" t="s">
        <v>107</v>
      </c>
      <c r="AM12" s="31">
        <v>12972.224264456643</v>
      </c>
      <c r="AN12" s="31">
        <v>8175.6121322283216</v>
      </c>
      <c r="AO12" s="31">
        <v>16826.263007268757</v>
      </c>
      <c r="AP12" s="31">
        <v>6989</v>
      </c>
      <c r="AQ12" s="31">
        <v>44963.099403953718</v>
      </c>
    </row>
    <row r="13" spans="2:59" ht="21" x14ac:dyDescent="0.65">
      <c r="H13" s="18" t="s">
        <v>157</v>
      </c>
      <c r="I13" s="31">
        <v>16439.604797403132</v>
      </c>
      <c r="J13" s="31">
        <v>10147.632724173565</v>
      </c>
      <c r="K13" s="31">
        <v>16056.029766997719</v>
      </c>
      <c r="L13" s="31">
        <v>3019</v>
      </c>
      <c r="M13" s="31">
        <v>45662.26728857441</v>
      </c>
      <c r="S13" s="54" t="s">
        <v>168</v>
      </c>
      <c r="T13" s="57" t="s">
        <v>154</v>
      </c>
      <c r="U13" s="58">
        <f t="shared" si="0"/>
        <v>81398.320890864808</v>
      </c>
      <c r="AL13" s="18" t="s">
        <v>96</v>
      </c>
      <c r="AM13" s="31">
        <v>6816.8247418485789</v>
      </c>
      <c r="AN13" s="31">
        <v>4736.8900243749922</v>
      </c>
      <c r="AO13" s="31">
        <v>7235.057195208391</v>
      </c>
      <c r="AP13" s="31">
        <v>1278</v>
      </c>
      <c r="AQ13" s="31">
        <v>20066.771961431961</v>
      </c>
    </row>
    <row r="14" spans="2:59" ht="21" x14ac:dyDescent="0.65">
      <c r="H14" s="18" t="s">
        <v>149</v>
      </c>
      <c r="I14" s="31">
        <v>9431.8156559080871</v>
      </c>
      <c r="J14" s="31">
        <v>4715.9078279540436</v>
      </c>
      <c r="K14" s="31">
        <v>7744.5154294534505</v>
      </c>
      <c r="L14" s="31">
        <v>3058</v>
      </c>
      <c r="M14" s="31">
        <v>24950.238913315581</v>
      </c>
      <c r="S14" s="54" t="s">
        <v>168</v>
      </c>
      <c r="T14" s="57" t="s">
        <v>156</v>
      </c>
      <c r="U14" s="58">
        <f t="shared" si="0"/>
        <v>13017.36794559663</v>
      </c>
      <c r="AL14" s="18" t="s">
        <v>97</v>
      </c>
      <c r="AM14" s="31">
        <v>8828.4780482879924</v>
      </c>
      <c r="AN14" s="31">
        <v>5675.0934577678272</v>
      </c>
      <c r="AO14" s="31">
        <v>6774.3094215374813</v>
      </c>
      <c r="AP14" s="31">
        <v>2980.047137101481</v>
      </c>
      <c r="AQ14" s="31">
        <v>24257.928064694781</v>
      </c>
    </row>
    <row r="15" spans="2:59" ht="21.45" thickBot="1" x14ac:dyDescent="0.7">
      <c r="H15" s="18" t="s">
        <v>150</v>
      </c>
      <c r="I15" s="31">
        <v>5140.8270927214799</v>
      </c>
      <c r="J15" s="31">
        <v>3204.0172197754086</v>
      </c>
      <c r="K15" s="31">
        <v>4272.0229597005437</v>
      </c>
      <c r="L15" s="31">
        <v>1120</v>
      </c>
      <c r="M15" s="31">
        <v>13736.867272197433</v>
      </c>
      <c r="S15" s="59" t="s">
        <v>169</v>
      </c>
      <c r="T15" s="60" t="s">
        <v>157</v>
      </c>
      <c r="U15" s="61">
        <f t="shared" si="0"/>
        <v>45662.26728857441</v>
      </c>
      <c r="AL15" s="18" t="s">
        <v>98</v>
      </c>
      <c r="AM15" s="31">
        <v>7733.9674936015472</v>
      </c>
      <c r="AN15" s="31">
        <v>4846.9862360983516</v>
      </c>
      <c r="AO15" s="31">
        <v>7808.8286491286599</v>
      </c>
      <c r="AP15" s="31">
        <v>4668.2728585918021</v>
      </c>
      <c r="AQ15" s="31">
        <v>25058.055237420362</v>
      </c>
    </row>
    <row r="16" spans="2:59" ht="21" x14ac:dyDescent="0.65">
      <c r="H16" s="18" t="s">
        <v>153</v>
      </c>
      <c r="I16" s="31">
        <v>6842.478002571569</v>
      </c>
      <c r="J16" s="31">
        <v>4263.5852841404194</v>
      </c>
      <c r="K16" s="31">
        <v>5684.780378853894</v>
      </c>
      <c r="L16" s="31">
        <v>8322</v>
      </c>
      <c r="M16" s="31">
        <v>25112.843665565884</v>
      </c>
      <c r="AL16" s="18" t="s">
        <v>99</v>
      </c>
      <c r="AM16" s="31">
        <v>13170.651359240686</v>
      </c>
      <c r="AN16" s="31">
        <v>7558.7704596289341</v>
      </c>
      <c r="AO16" s="31">
        <v>7410.2894147771513</v>
      </c>
      <c r="AP16" s="31">
        <v>4351</v>
      </c>
      <c r="AQ16" s="31">
        <v>32490.711233646773</v>
      </c>
    </row>
    <row r="17" spans="3:43" ht="21" x14ac:dyDescent="0.65">
      <c r="H17" s="18" t="s">
        <v>1</v>
      </c>
      <c r="I17" s="31">
        <v>128897.37749490216</v>
      </c>
      <c r="J17" s="31">
        <v>82599.503429134318</v>
      </c>
      <c r="K17" s="31">
        <v>150458.46298380868</v>
      </c>
      <c r="L17" s="31">
        <v>61196.823557783951</v>
      </c>
      <c r="M17" s="31">
        <v>423152.16746562911</v>
      </c>
      <c r="AL17" s="18" t="s">
        <v>100</v>
      </c>
      <c r="AM17" s="31">
        <v>12106.159467420399</v>
      </c>
      <c r="AN17" s="31">
        <v>12969.648816960153</v>
      </c>
      <c r="AO17" s="31">
        <v>11411.727870550494</v>
      </c>
      <c r="AP17" s="31">
        <v>5765.3410732397524</v>
      </c>
      <c r="AQ17" s="31">
        <v>42252.877228170801</v>
      </c>
    </row>
    <row r="18" spans="3:43" ht="21" x14ac:dyDescent="0.65">
      <c r="AL18" s="18" t="s">
        <v>101</v>
      </c>
      <c r="AM18" s="31">
        <v>9287.9752272959213</v>
      </c>
      <c r="AN18" s="31">
        <v>5261.8593579425415</v>
      </c>
      <c r="AO18" s="31">
        <v>20183.46261823496</v>
      </c>
      <c r="AP18" s="31">
        <v>5471.3410732397524</v>
      </c>
      <c r="AQ18" s="31">
        <v>40204.63827671318</v>
      </c>
    </row>
    <row r="19" spans="3:43" ht="21" x14ac:dyDescent="0.65">
      <c r="AL19" s="18" t="s">
        <v>1</v>
      </c>
      <c r="AM19" s="31">
        <v>128897.37749490216</v>
      </c>
      <c r="AN19" s="31">
        <v>82599.503429134318</v>
      </c>
      <c r="AO19" s="31">
        <v>150458.46298380865</v>
      </c>
      <c r="AP19" s="31">
        <v>61196.823557783951</v>
      </c>
      <c r="AQ19" s="31">
        <v>423152.16746562917</v>
      </c>
    </row>
    <row r="20" spans="3:43" ht="34.200000000000003" customHeight="1" x14ac:dyDescent="0.8">
      <c r="C20" s="34"/>
      <c r="D20" s="50" t="s">
        <v>143</v>
      </c>
      <c r="E20" s="50" t="s">
        <v>144</v>
      </c>
    </row>
    <row r="21" spans="3:43" ht="31.85" customHeight="1" x14ac:dyDescent="0.65">
      <c r="C21" s="48" t="s">
        <v>145</v>
      </c>
      <c r="D21" s="4">
        <f>SUM(X7:AI7)</f>
        <v>128897.37749490218</v>
      </c>
      <c r="E21" s="65"/>
      <c r="F21" s="65"/>
      <c r="R21" s="57"/>
      <c r="S21" s="57"/>
      <c r="T21" s="57"/>
    </row>
    <row r="22" spans="3:43" ht="31.85" customHeight="1" x14ac:dyDescent="0.65">
      <c r="C22" s="48" t="s">
        <v>146</v>
      </c>
      <c r="D22" s="4">
        <f>SUM(X8:AI8)</f>
        <v>82599.503429134318</v>
      </c>
      <c r="E22" s="65"/>
      <c r="F22" s="65"/>
      <c r="R22" s="57"/>
      <c r="S22" s="57"/>
      <c r="T22" s="57"/>
    </row>
    <row r="23" spans="3:43" ht="31.85" customHeight="1" x14ac:dyDescent="0.65">
      <c r="C23" s="48" t="s">
        <v>147</v>
      </c>
      <c r="D23" s="4">
        <f>SUM(X9:AI9)</f>
        <v>150458.46298380865</v>
      </c>
      <c r="E23" s="65"/>
      <c r="F23" s="65"/>
      <c r="R23" s="57"/>
      <c r="S23" s="57"/>
      <c r="T23" s="57"/>
    </row>
    <row r="24" spans="3:43" ht="31.85" customHeight="1" x14ac:dyDescent="0.65">
      <c r="C24" s="48" t="s">
        <v>159</v>
      </c>
      <c r="D24" s="4">
        <f>SUM(X10:AI10)</f>
        <v>61196.823557783951</v>
      </c>
      <c r="E24" s="65"/>
      <c r="F24" s="65"/>
      <c r="R24" s="57"/>
      <c r="S24" s="57"/>
      <c r="T24" s="57"/>
    </row>
    <row r="25" spans="3:43" ht="37.200000000000003" customHeight="1" x14ac:dyDescent="0.7">
      <c r="C25" s="33" t="s">
        <v>160</v>
      </c>
      <c r="D25" s="35">
        <f>SUM(D21:D24)</f>
        <v>423152.16746562911</v>
      </c>
      <c r="E25" s="65"/>
      <c r="F25" s="65"/>
      <c r="R25" s="57"/>
      <c r="S25" s="57"/>
      <c r="T25" s="57"/>
    </row>
    <row r="26" spans="3:43" x14ac:dyDescent="0.4">
      <c r="R26" s="57"/>
      <c r="S26" s="57"/>
      <c r="T26" s="57"/>
    </row>
    <row r="27" spans="3:43" x14ac:dyDescent="0.4">
      <c r="R27" s="57"/>
      <c r="S27" s="57"/>
      <c r="T27" s="57"/>
    </row>
    <row r="28" spans="3:43" x14ac:dyDescent="0.4">
      <c r="R28" s="57"/>
      <c r="S28" s="57"/>
      <c r="T28" s="57"/>
    </row>
    <row r="29" spans="3:43" x14ac:dyDescent="0.4">
      <c r="R29" s="57"/>
      <c r="S29" s="57"/>
      <c r="T29" s="57"/>
    </row>
    <row r="30" spans="3:43" x14ac:dyDescent="0.4">
      <c r="R30" s="57"/>
      <c r="S30" s="57"/>
      <c r="T30" s="57"/>
    </row>
    <row r="31" spans="3:43" x14ac:dyDescent="0.4">
      <c r="R31" s="57"/>
      <c r="S31" s="57"/>
      <c r="T31" s="57"/>
    </row>
    <row r="56" spans="4:6" x14ac:dyDescent="0.4">
      <c r="D56" s="26"/>
      <c r="E56" s="26"/>
      <c r="F56" s="26"/>
    </row>
  </sheetData>
  <mergeCells count="5">
    <mergeCell ref="E21:F21"/>
    <mergeCell ref="E22:F22"/>
    <mergeCell ref="E23:F23"/>
    <mergeCell ref="E24:F24"/>
    <mergeCell ref="E25:F25"/>
  </mergeCells>
  <conditionalFormatting sqref="D21:D24">
    <cfRule type="dataBar" priority="1">
      <dataBar>
        <cfvo type="min"/>
        <cfvo type="max"/>
        <color rgb="FFFF8633"/>
      </dataBar>
      <extLst>
        <ext xmlns:x14="http://schemas.microsoft.com/office/spreadsheetml/2009/9/main" uri="{B025F937-C7B1-47D3-B67F-A62EFF666E3E}">
          <x14:id>{85363089-FE06-40AF-A115-261567796A5A}</x14:id>
        </ext>
      </extLst>
    </cfRule>
  </conditionalFormatting>
  <conditionalFormatting sqref="D15:F19">
    <cfRule type="colorScale" priority="5">
      <colorScale>
        <cfvo type="min"/>
        <cfvo type="max"/>
        <color rgb="FFFCFCFF"/>
        <color rgb="FFC9A6E4"/>
      </colorScale>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dataBar" id="{85363089-FE06-40AF-A115-261567796A5A}">
            <x14:dataBar minLength="0" maxLength="100" gradient="0">
              <x14:cfvo type="autoMin"/>
              <x14:cfvo type="autoMax"/>
              <x14:negativeFillColor rgb="FFFF0000"/>
              <x14:axisColor rgb="FF000000"/>
            </x14:dataBar>
          </x14:cfRule>
          <xm:sqref>D21:D24</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00000000-0003-0000-0300-000003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'R&amp;D Summary'!B4:B7</xm:f>
              <xm:sqref>B2</xm:sqref>
            </x14:sparkline>
          </x14:sparklines>
        </x14:sparklineGroup>
        <x14:sparklineGroup displayEmptyCellsAs="gap" xr2:uid="{00000000-0003-0000-0300-000004000000}">
          <x14:colorSeries rgb="FFFF6600"/>
          <x14:colorNegative rgb="FFD00000"/>
          <x14:colorAxis rgb="FF000000"/>
          <x14:colorMarkers rgb="FFD00000"/>
          <x14:colorFirst rgb="FFD00000"/>
          <x14:colorLast rgb="FFD00000"/>
          <x14:colorHigh rgb="FFD00000"/>
          <x14:colorLow rgb="FFD00000"/>
          <x14:sparklines>
            <x14:sparkline>
              <xm:f>'R&amp;D Summary'!X7:AI7</xm:f>
              <xm:sqref>E21</xm:sqref>
            </x14:sparkline>
            <x14:sparkline>
              <xm:f>'R&amp;D Summary'!X8:AI8</xm:f>
              <xm:sqref>E22</xm:sqref>
            </x14:sparkline>
            <x14:sparkline>
              <xm:f>'R&amp;D Summary'!X9:AI9</xm:f>
              <xm:sqref>E23</xm:sqref>
            </x14:sparkline>
            <x14:sparkline>
              <xm:f>'R&amp;D Summary'!X10:AI10</xm:f>
              <xm:sqref>E24</xm:sqref>
            </x14:sparkline>
            <x14:sparkline>
              <xm:f>'R&amp;D Summary'!X11:AI11</xm:f>
              <xm:sqref>E25</xm:sqref>
            </x14:sparkline>
          </x14:sparklines>
        </x14:sparklineGroup>
      </x14:sparklineGroup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T86"/>
  <sheetViews>
    <sheetView workbookViewId="0">
      <selection activeCell="A3" sqref="A3"/>
    </sheetView>
  </sheetViews>
  <sheetFormatPr defaultRowHeight="14.6" x14ac:dyDescent="0.4"/>
  <cols>
    <col min="2" max="2" width="17" customWidth="1"/>
    <col min="3" max="3" width="18.69140625" customWidth="1"/>
    <col min="4" max="4" width="12" customWidth="1"/>
    <col min="5" max="5" width="11" customWidth="1"/>
    <col min="6" max="6" width="13" customWidth="1"/>
    <col min="7" max="7" width="12.53515625" customWidth="1"/>
    <col min="8" max="8" width="11" customWidth="1"/>
    <col min="9" max="9" width="13.84375" customWidth="1"/>
  </cols>
  <sheetData>
    <row r="4" spans="2:9" ht="21" x14ac:dyDescent="0.65">
      <c r="B4" s="3" t="str">
        <f>'Financial Summary'!D18</f>
        <v>Marketing</v>
      </c>
      <c r="C4" s="4">
        <f>'Financial Summary'!E18</f>
        <v>495647.87266373256</v>
      </c>
    </row>
    <row r="6" spans="2:9" x14ac:dyDescent="0.4">
      <c r="B6" t="s">
        <v>127</v>
      </c>
      <c r="C6" t="s">
        <v>128</v>
      </c>
      <c r="D6" t="s">
        <v>129</v>
      </c>
      <c r="E6" t="s">
        <v>130</v>
      </c>
      <c r="F6" t="s">
        <v>131</v>
      </c>
      <c r="G6" t="s">
        <v>132</v>
      </c>
      <c r="H6" t="s">
        <v>133</v>
      </c>
      <c r="I6" t="s">
        <v>134</v>
      </c>
    </row>
    <row r="7" spans="2:9" x14ac:dyDescent="0.4">
      <c r="B7" t="s">
        <v>126</v>
      </c>
      <c r="F7" t="s">
        <v>92</v>
      </c>
      <c r="G7" t="s">
        <v>93</v>
      </c>
      <c r="H7" t="s">
        <v>94</v>
      </c>
      <c r="I7" t="s">
        <v>95</v>
      </c>
    </row>
    <row r="8" spans="2:9" x14ac:dyDescent="0.4">
      <c r="F8" s="16">
        <v>0.3</v>
      </c>
      <c r="G8" s="16">
        <v>0.15</v>
      </c>
      <c r="H8" s="16">
        <v>0.2</v>
      </c>
      <c r="I8" s="16">
        <f>1-SUM(F8:H8)</f>
        <v>0.35000000000000009</v>
      </c>
    </row>
    <row r="9" spans="2:9" ht="21" x14ac:dyDescent="0.65">
      <c r="B9" s="2" t="s">
        <v>4</v>
      </c>
      <c r="C9" s="15">
        <v>3779540.4125394104</v>
      </c>
      <c r="D9" s="16">
        <f t="shared" ref="D9:D18" si="0">C9/SUM($C$9:$C$18)</f>
        <v>0.24578372329598855</v>
      </c>
      <c r="F9" s="17">
        <f t="shared" ref="F9:I18" si="1">$C$4*$D9*F$8</f>
        <v>36546.653876108459</v>
      </c>
      <c r="G9" s="17">
        <f t="shared" si="1"/>
        <v>18273.32693805423</v>
      </c>
      <c r="H9" s="17">
        <f t="shared" si="1"/>
        <v>24364.435917405644</v>
      </c>
      <c r="I9" s="17">
        <f t="shared" si="1"/>
        <v>42637.762855459885</v>
      </c>
    </row>
    <row r="10" spans="2:9" ht="21" x14ac:dyDescent="0.65">
      <c r="B10" s="2" t="s">
        <v>5</v>
      </c>
      <c r="C10" s="15">
        <v>592256.36302123033</v>
      </c>
      <c r="D10" s="16">
        <f t="shared" si="0"/>
        <v>3.8514464236484927E-2</v>
      </c>
      <c r="F10" s="17">
        <f t="shared" si="1"/>
        <v>5726.8836796791484</v>
      </c>
      <c r="G10" s="17">
        <f t="shared" si="1"/>
        <v>2863.4418398395742</v>
      </c>
      <c r="H10" s="17">
        <f t="shared" si="1"/>
        <v>3817.9224531194327</v>
      </c>
      <c r="I10" s="17">
        <f t="shared" si="1"/>
        <v>6681.3642929590087</v>
      </c>
    </row>
    <row r="11" spans="2:9" ht="21" x14ac:dyDescent="0.65">
      <c r="B11" s="2" t="s">
        <v>6</v>
      </c>
      <c r="C11" s="15">
        <v>2277464.2086160523</v>
      </c>
      <c r="D11" s="16">
        <f t="shared" si="0"/>
        <v>0.14810362418929909</v>
      </c>
      <c r="F11" s="17">
        <f t="shared" si="1"/>
        <v>22022.173878964502</v>
      </c>
      <c r="G11" s="17">
        <f t="shared" si="1"/>
        <v>11011.086939482251</v>
      </c>
      <c r="H11" s="17">
        <f t="shared" si="1"/>
        <v>14681.449252643004</v>
      </c>
      <c r="I11" s="17">
        <f t="shared" si="1"/>
        <v>25692.536192125262</v>
      </c>
    </row>
    <row r="12" spans="2:9" ht="21" x14ac:dyDescent="0.65">
      <c r="B12" s="2" t="s">
        <v>7</v>
      </c>
      <c r="C12" s="15">
        <v>2334377.4189654505</v>
      </c>
      <c r="D12" s="16">
        <f t="shared" si="0"/>
        <v>0.15180469342459388</v>
      </c>
      <c r="F12" s="17">
        <f t="shared" si="1"/>
        <v>22572.502006881019</v>
      </c>
      <c r="G12" s="17">
        <f t="shared" si="1"/>
        <v>11286.25100344051</v>
      </c>
      <c r="H12" s="17">
        <f t="shared" si="1"/>
        <v>15048.334671254015</v>
      </c>
      <c r="I12" s="17">
        <f t="shared" si="1"/>
        <v>26334.585674694532</v>
      </c>
    </row>
    <row r="13" spans="2:9" ht="21" x14ac:dyDescent="0.65">
      <c r="B13" s="2" t="s">
        <v>8</v>
      </c>
      <c r="C13" s="15">
        <v>714812.05924302968</v>
      </c>
      <c r="D13" s="16">
        <f t="shared" si="0"/>
        <v>4.6484267979974306E-2</v>
      </c>
      <c r="F13" s="17">
        <f t="shared" si="1"/>
        <v>6911.9485609815374</v>
      </c>
      <c r="G13" s="17">
        <f t="shared" si="1"/>
        <v>3455.9742804907687</v>
      </c>
      <c r="H13" s="17">
        <f t="shared" si="1"/>
        <v>4607.9657073210246</v>
      </c>
      <c r="I13" s="17">
        <f t="shared" si="1"/>
        <v>8063.9399878117956</v>
      </c>
    </row>
    <row r="14" spans="2:9" ht="21" x14ac:dyDescent="0.65">
      <c r="B14" s="2" t="s">
        <v>9</v>
      </c>
      <c r="C14" s="15">
        <v>1068069.3377583018</v>
      </c>
      <c r="D14" s="16">
        <f t="shared" si="0"/>
        <v>6.9456608454713506E-2</v>
      </c>
      <c r="F14" s="17">
        <f t="shared" si="1"/>
        <v>10327.80606690497</v>
      </c>
      <c r="G14" s="17">
        <f t="shared" si="1"/>
        <v>5163.903033452485</v>
      </c>
      <c r="H14" s="17">
        <f t="shared" si="1"/>
        <v>6885.2040446033134</v>
      </c>
      <c r="I14" s="17">
        <f t="shared" si="1"/>
        <v>12049.107078055802</v>
      </c>
    </row>
    <row r="15" spans="2:9" ht="21" x14ac:dyDescent="0.65">
      <c r="B15" s="2" t="s">
        <v>10</v>
      </c>
      <c r="C15" s="15">
        <v>1865062.7420800482</v>
      </c>
      <c r="D15" s="16">
        <f t="shared" si="0"/>
        <v>0.12128513387718151</v>
      </c>
      <c r="F15" s="17">
        <f t="shared" si="1"/>
        <v>18034.415577588305</v>
      </c>
      <c r="G15" s="17">
        <f t="shared" si="1"/>
        <v>9017.2077887941523</v>
      </c>
      <c r="H15" s="17">
        <f t="shared" si="1"/>
        <v>12022.943718392205</v>
      </c>
      <c r="I15" s="17">
        <f t="shared" si="1"/>
        <v>21040.151507186361</v>
      </c>
    </row>
    <row r="16" spans="2:9" ht="21" x14ac:dyDescent="0.65">
      <c r="B16" s="2" t="s">
        <v>11</v>
      </c>
      <c r="C16" s="15">
        <v>1201370.2734748605</v>
      </c>
      <c r="D16" s="16">
        <f t="shared" si="0"/>
        <v>7.8125175720340903E-2</v>
      </c>
      <c r="F16" s="17">
        <f t="shared" si="1"/>
        <v>11616.773144180177</v>
      </c>
      <c r="G16" s="17">
        <f t="shared" si="1"/>
        <v>5808.3865720900885</v>
      </c>
      <c r="H16" s="17">
        <f t="shared" si="1"/>
        <v>7744.5154294534514</v>
      </c>
      <c r="I16" s="17">
        <f t="shared" si="1"/>
        <v>13552.902001543544</v>
      </c>
    </row>
    <row r="17" spans="2:18" ht="21" x14ac:dyDescent="0.65">
      <c r="B17" s="2" t="s">
        <v>12</v>
      </c>
      <c r="C17" s="15">
        <v>662698.83999037021</v>
      </c>
      <c r="D17" s="16">
        <f t="shared" si="0"/>
        <v>4.3095342432740116E-2</v>
      </c>
      <c r="F17" s="17">
        <f t="shared" si="1"/>
        <v>6408.0344395508173</v>
      </c>
      <c r="G17" s="17">
        <f t="shared" si="1"/>
        <v>3204.0172197754086</v>
      </c>
      <c r="H17" s="17">
        <f t="shared" si="1"/>
        <v>4272.0229597005446</v>
      </c>
      <c r="I17" s="17">
        <f t="shared" si="1"/>
        <v>7476.0401794759555</v>
      </c>
    </row>
    <row r="18" spans="2:18" ht="21" x14ac:dyDescent="0.65">
      <c r="B18" s="2" t="s">
        <v>13</v>
      </c>
      <c r="C18" s="15">
        <v>881853.25739227026</v>
      </c>
      <c r="D18" s="16">
        <f t="shared" si="0"/>
        <v>5.7346966388683335E-2</v>
      </c>
      <c r="F18" s="17">
        <f t="shared" si="1"/>
        <v>8527.1705682808406</v>
      </c>
      <c r="G18" s="17">
        <f t="shared" si="1"/>
        <v>4263.5852841404203</v>
      </c>
      <c r="H18" s="17">
        <f t="shared" si="1"/>
        <v>5684.780378853894</v>
      </c>
      <c r="I18" s="17">
        <f t="shared" si="1"/>
        <v>9948.3656629943162</v>
      </c>
    </row>
    <row r="21" spans="2:18" x14ac:dyDescent="0.4">
      <c r="F21">
        <v>1</v>
      </c>
      <c r="G21">
        <v>4.5092945798922528E-2</v>
      </c>
      <c r="H21">
        <v>5.8953813546648089E-2</v>
      </c>
      <c r="I21">
        <v>5.0948422602210518E-2</v>
      </c>
      <c r="J21">
        <v>9.7823232970324886E-2</v>
      </c>
      <c r="K21">
        <v>0.29138534825980478</v>
      </c>
      <c r="L21">
        <v>5.4865451433246636E-2</v>
      </c>
      <c r="M21">
        <v>6.5779054088331151E-2</v>
      </c>
      <c r="N21">
        <v>6.4325895858789381E-2</v>
      </c>
      <c r="O21">
        <v>7.0633861953107169E-2</v>
      </c>
      <c r="P21">
        <v>8.7083438994017243E-2</v>
      </c>
      <c r="Q21">
        <v>6.0468582252010128E-2</v>
      </c>
      <c r="R21">
        <v>5.2639952242587384E-2</v>
      </c>
    </row>
    <row r="22" spans="2:18" x14ac:dyDescent="0.4">
      <c r="F22">
        <v>2</v>
      </c>
      <c r="G22">
        <v>4.5092945798922528E-2</v>
      </c>
      <c r="H22">
        <v>5.8953813546648089E-2</v>
      </c>
      <c r="I22">
        <v>5.0948422602210518E-2</v>
      </c>
      <c r="J22">
        <v>9.7823232970324886E-2</v>
      </c>
      <c r="K22">
        <v>0.29138534825980478</v>
      </c>
      <c r="L22">
        <v>5.4865451433246636E-2</v>
      </c>
      <c r="M22">
        <v>6.5779054088331151E-2</v>
      </c>
      <c r="N22">
        <v>6.4325895858789381E-2</v>
      </c>
      <c r="O22">
        <v>7.0633861953107169E-2</v>
      </c>
      <c r="P22">
        <v>8.7083438994017243E-2</v>
      </c>
      <c r="Q22">
        <v>6.0468582252010128E-2</v>
      </c>
      <c r="R22">
        <v>5.2639952242587384E-2</v>
      </c>
    </row>
    <row r="23" spans="2:18" x14ac:dyDescent="0.4">
      <c r="F23">
        <v>3</v>
      </c>
      <c r="G23">
        <v>5.2639952242587384E-2</v>
      </c>
      <c r="H23">
        <v>4.5092945798922528E-2</v>
      </c>
      <c r="I23">
        <v>5.8953813546648089E-2</v>
      </c>
      <c r="J23">
        <v>5.0948422602210518E-2</v>
      </c>
      <c r="K23">
        <v>9.7823232970324886E-2</v>
      </c>
      <c r="L23">
        <v>0.29138534825980478</v>
      </c>
      <c r="M23">
        <v>5.4865451433246636E-2</v>
      </c>
      <c r="N23">
        <v>6.5779054088331151E-2</v>
      </c>
      <c r="O23">
        <v>6.4325895858789381E-2</v>
      </c>
      <c r="P23">
        <v>7.0633861953107169E-2</v>
      </c>
      <c r="Q23">
        <v>8.7083438994017243E-2</v>
      </c>
      <c r="R23">
        <v>6.0468582252010128E-2</v>
      </c>
    </row>
    <row r="24" spans="2:18" x14ac:dyDescent="0.4">
      <c r="F24">
        <v>4</v>
      </c>
      <c r="H24">
        <v>0.1</v>
      </c>
      <c r="I24">
        <v>0.2</v>
      </c>
      <c r="K24">
        <v>0.25</v>
      </c>
      <c r="L24">
        <v>0.25</v>
      </c>
      <c r="P24">
        <v>0.2</v>
      </c>
    </row>
    <row r="25" spans="2:18" x14ac:dyDescent="0.4">
      <c r="F25">
        <v>5</v>
      </c>
      <c r="G25">
        <v>8.5647425936540469E-2</v>
      </c>
      <c r="H25">
        <v>1.0822196774869413E-2</v>
      </c>
      <c r="I25">
        <v>1.7239696154707756E-2</v>
      </c>
      <c r="J25">
        <v>9.1956929334581008E-2</v>
      </c>
      <c r="K25">
        <v>0.28340721701022464</v>
      </c>
      <c r="L25">
        <v>9.1371891979090278E-2</v>
      </c>
      <c r="M25">
        <v>7.3031718264636281E-2</v>
      </c>
      <c r="N25">
        <v>6.4339815348965851E-2</v>
      </c>
      <c r="O25">
        <v>7.461958204395657E-3</v>
      </c>
      <c r="P25">
        <v>0.15024328250002164</v>
      </c>
      <c r="Q25">
        <v>0.10259694465487158</v>
      </c>
      <c r="R25">
        <v>2.1880923837095501E-2</v>
      </c>
    </row>
    <row r="26" spans="2:18" x14ac:dyDescent="0.4">
      <c r="F26">
        <v>6</v>
      </c>
      <c r="G26">
        <v>1.935792325232414E-2</v>
      </c>
      <c r="H26">
        <v>8.7840555180357299E-2</v>
      </c>
      <c r="I26">
        <v>3.7261961307577342E-2</v>
      </c>
      <c r="J26">
        <v>7.4632101062107312E-2</v>
      </c>
      <c r="K26">
        <v>0.42917470458855611</v>
      </c>
      <c r="L26">
        <v>2.0051684939472358E-2</v>
      </c>
      <c r="M26">
        <v>0.10280437876924756</v>
      </c>
      <c r="N26">
        <v>2.1420681324531874E-2</v>
      </c>
      <c r="O26">
        <v>3.8172619082108651E-2</v>
      </c>
      <c r="P26">
        <v>0.10854975306495374</v>
      </c>
      <c r="Q26">
        <v>2.6149510593678236E-2</v>
      </c>
      <c r="R26">
        <v>3.4584126835085383E-2</v>
      </c>
    </row>
    <row r="27" spans="2:18" x14ac:dyDescent="0.4">
      <c r="F27">
        <v>7</v>
      </c>
      <c r="G27">
        <v>3.6616052223321649E-2</v>
      </c>
      <c r="H27">
        <v>3.3801991509859929E-2</v>
      </c>
      <c r="I27">
        <v>6.7516166482698009E-2</v>
      </c>
      <c r="J27">
        <v>1.9615027912211386E-2</v>
      </c>
      <c r="K27">
        <v>2.9107756913494647E-2</v>
      </c>
      <c r="L27">
        <v>0.20826425546441502</v>
      </c>
      <c r="M27">
        <v>2.3128892962759329E-2</v>
      </c>
      <c r="N27">
        <v>8.1278314982699933E-3</v>
      </c>
      <c r="O27">
        <v>4.7722349923295986E-2</v>
      </c>
      <c r="P27">
        <v>7.0429448501156497E-2</v>
      </c>
      <c r="Q27">
        <v>2.8316748895648898E-2</v>
      </c>
      <c r="R27">
        <v>0.42735347771286858</v>
      </c>
    </row>
    <row r="28" spans="2:18" x14ac:dyDescent="0.4">
      <c r="F28">
        <v>8</v>
      </c>
      <c r="G28">
        <v>0</v>
      </c>
      <c r="H28">
        <v>0.16496233957219419</v>
      </c>
      <c r="I28">
        <v>0.2248458512500402</v>
      </c>
      <c r="J28">
        <v>0</v>
      </c>
      <c r="K28">
        <v>3.7947872301341223E-2</v>
      </c>
      <c r="L28">
        <f>1-SUM(G28:K28,M28:R28)</f>
        <v>0.52342969034205511</v>
      </c>
      <c r="M28">
        <v>0</v>
      </c>
      <c r="N28">
        <v>0</v>
      </c>
      <c r="O28">
        <v>0</v>
      </c>
      <c r="P28">
        <v>4.8814246534369277E-2</v>
      </c>
      <c r="Q28">
        <v>0</v>
      </c>
      <c r="R28">
        <v>0</v>
      </c>
    </row>
    <row r="29" spans="2:18" x14ac:dyDescent="0.4">
      <c r="F29">
        <v>9</v>
      </c>
      <c r="G29">
        <v>2.5755150693542103E-2</v>
      </c>
      <c r="H29">
        <v>1.234006513148889E-2</v>
      </c>
      <c r="I29">
        <v>2.6310572553469129E-2</v>
      </c>
      <c r="J29">
        <v>0.15156785298518063</v>
      </c>
      <c r="K29">
        <v>0.14494748459534706</v>
      </c>
      <c r="L29">
        <v>1.3261321369980323E-3</v>
      </c>
      <c r="M29">
        <v>0.13991560953389168</v>
      </c>
      <c r="N29">
        <v>8.5448628879916569E-2</v>
      </c>
      <c r="O29">
        <v>6.0235027058168234E-3</v>
      </c>
      <c r="P29">
        <v>0.1863717327472196</v>
      </c>
      <c r="Q29">
        <v>0.11631940251424401</v>
      </c>
      <c r="R29">
        <v>0.10367386552288538</v>
      </c>
    </row>
    <row r="30" spans="2:18" x14ac:dyDescent="0.4">
      <c r="F30">
        <v>10</v>
      </c>
      <c r="G30">
        <v>2.8079409034708729E-3</v>
      </c>
      <c r="H30">
        <v>8.0188704286225959E-2</v>
      </c>
      <c r="I30">
        <v>2.2619238104184935E-2</v>
      </c>
      <c r="J30">
        <v>1.6751498611520012E-2</v>
      </c>
      <c r="K30">
        <v>0.36929124777032901</v>
      </c>
      <c r="L30">
        <v>3.1641241339768457E-2</v>
      </c>
      <c r="M30">
        <v>5.2849218025182764E-3</v>
      </c>
      <c r="N30">
        <v>3.915703408134244E-2</v>
      </c>
      <c r="O30">
        <v>5.5726045559281144E-2</v>
      </c>
      <c r="P30">
        <v>0.20308719102265901</v>
      </c>
      <c r="Q30">
        <v>5.0503906764887536E-2</v>
      </c>
      <c r="R30">
        <v>0.12294102975381227</v>
      </c>
    </row>
    <row r="31" spans="2:18" x14ac:dyDescent="0.4">
      <c r="F31">
        <v>11</v>
      </c>
      <c r="G31">
        <v>6.9761784953860165E-2</v>
      </c>
      <c r="H31">
        <v>3.3390198289387524E-2</v>
      </c>
      <c r="I31">
        <v>0.1018347715552575</v>
      </c>
      <c r="J31">
        <v>9.8001481784402316E-4</v>
      </c>
      <c r="K31">
        <v>2.3176446015368113E-2</v>
      </c>
      <c r="L31">
        <v>0.15204788817714143</v>
      </c>
      <c r="M31">
        <v>4.5066628609114097E-2</v>
      </c>
      <c r="N31">
        <v>9.5453467911004522E-3</v>
      </c>
      <c r="O31">
        <v>4.0419285574254192E-2</v>
      </c>
      <c r="P31">
        <v>4.7226642311249028E-3</v>
      </c>
      <c r="Q31">
        <v>3.0790231842139623E-2</v>
      </c>
      <c r="R31">
        <v>0.48826473914340796</v>
      </c>
    </row>
    <row r="32" spans="2:18" x14ac:dyDescent="0.4">
      <c r="F32">
        <v>12</v>
      </c>
      <c r="G32">
        <v>0</v>
      </c>
      <c r="H32">
        <v>4.1913798287284178E-2</v>
      </c>
      <c r="I32">
        <v>0.3881886767756827</v>
      </c>
      <c r="J32">
        <v>0</v>
      </c>
      <c r="K32">
        <v>7.360654500747737E-3</v>
      </c>
      <c r="L32">
        <v>0.48446267644522467</v>
      </c>
      <c r="M32">
        <v>0</v>
      </c>
      <c r="N32">
        <v>0</v>
      </c>
      <c r="O32">
        <v>0</v>
      </c>
      <c r="P32">
        <v>7.8074193991060761E-2</v>
      </c>
      <c r="Q32">
        <v>0</v>
      </c>
    </row>
    <row r="46" spans="2:20" x14ac:dyDescent="0.4">
      <c r="B46" s="1" t="s">
        <v>126</v>
      </c>
      <c r="C46" s="1" t="s">
        <v>135</v>
      </c>
      <c r="D46" s="1" t="s">
        <v>136</v>
      </c>
      <c r="G46" t="s">
        <v>126</v>
      </c>
      <c r="H46" t="s">
        <v>137</v>
      </c>
      <c r="I46" t="s">
        <v>96</v>
      </c>
      <c r="J46" t="s">
        <v>97</v>
      </c>
      <c r="K46" t="s">
        <v>98</v>
      </c>
      <c r="L46" t="s">
        <v>99</v>
      </c>
      <c r="M46" t="s">
        <v>100</v>
      </c>
      <c r="N46" t="s">
        <v>101</v>
      </c>
      <c r="O46" t="s">
        <v>102</v>
      </c>
      <c r="P46" t="s">
        <v>103</v>
      </c>
      <c r="Q46" t="s">
        <v>104</v>
      </c>
      <c r="R46" t="s">
        <v>105</v>
      </c>
      <c r="S46" t="s">
        <v>106</v>
      </c>
      <c r="T46" t="s">
        <v>107</v>
      </c>
    </row>
    <row r="47" spans="2:20" x14ac:dyDescent="0.4">
      <c r="B47" s="1" t="s">
        <v>4</v>
      </c>
      <c r="C47" s="1" t="s">
        <v>92</v>
      </c>
      <c r="D47" s="1">
        <v>36546.653876108459</v>
      </c>
      <c r="G47" t="s">
        <v>4</v>
      </c>
      <c r="H47" t="s">
        <v>92</v>
      </c>
      <c r="I47">
        <f t="shared" ref="I47:T47" si="2">$D47*G$21</f>
        <v>1647.9962823673407</v>
      </c>
      <c r="J47">
        <f t="shared" si="2"/>
        <v>2154.5646183659819</v>
      </c>
      <c r="K47">
        <f t="shared" si="2"/>
        <v>1861.994366376689</v>
      </c>
      <c r="L47">
        <f t="shared" si="2"/>
        <v>3575.111836408385</v>
      </c>
      <c r="M47">
        <f t="shared" si="2"/>
        <v>10649.159467420408</v>
      </c>
      <c r="N47">
        <f t="shared" si="2"/>
        <v>2005.1486632873036</v>
      </c>
      <c r="O47">
        <f t="shared" si="2"/>
        <v>2404.0043220640555</v>
      </c>
      <c r="P47">
        <f t="shared" si="2"/>
        <v>2350.896251221774</v>
      </c>
      <c r="Q47">
        <f t="shared" si="2"/>
        <v>2581.4313047330338</v>
      </c>
      <c r="R47">
        <f t="shared" si="2"/>
        <v>3182.6083032555548</v>
      </c>
      <c r="S47">
        <f t="shared" si="2"/>
        <v>2209.9243459432091</v>
      </c>
      <c r="T47">
        <f t="shared" si="2"/>
        <v>1923.8141146647204</v>
      </c>
    </row>
    <row r="48" spans="2:20" x14ac:dyDescent="0.4">
      <c r="B48" s="1" t="s">
        <v>4</v>
      </c>
      <c r="C48" s="1" t="s">
        <v>93</v>
      </c>
      <c r="D48" s="1">
        <v>18273.32693805423</v>
      </c>
      <c r="G48" t="s">
        <v>4</v>
      </c>
      <c r="H48" t="s">
        <v>93</v>
      </c>
      <c r="I48">
        <f t="shared" ref="I48:T48" si="3">$D48*G$22</f>
        <v>823.99814118367033</v>
      </c>
      <c r="J48">
        <f t="shared" si="3"/>
        <v>1077.282309182991</v>
      </c>
      <c r="K48">
        <f t="shared" si="3"/>
        <v>930.99718318834448</v>
      </c>
      <c r="L48">
        <f t="shared" si="3"/>
        <v>1787.5559182041925</v>
      </c>
      <c r="M48">
        <f t="shared" si="3"/>
        <v>5324.579733710204</v>
      </c>
      <c r="N48">
        <f t="shared" si="3"/>
        <v>1002.5743316436518</v>
      </c>
      <c r="O48">
        <f t="shared" si="3"/>
        <v>1202.0021610320277</v>
      </c>
      <c r="P48">
        <f t="shared" si="3"/>
        <v>1175.448125610887</v>
      </c>
      <c r="Q48">
        <f t="shared" si="3"/>
        <v>1290.7156523665169</v>
      </c>
      <c r="R48">
        <f t="shared" si="3"/>
        <v>1591.3041516277774</v>
      </c>
      <c r="S48">
        <f t="shared" si="3"/>
        <v>1104.9621729716046</v>
      </c>
      <c r="T48">
        <f t="shared" si="3"/>
        <v>961.90705733236018</v>
      </c>
    </row>
    <row r="49" spans="2:20" x14ac:dyDescent="0.4">
      <c r="B49" s="1" t="s">
        <v>4</v>
      </c>
      <c r="C49" s="1" t="s">
        <v>94</v>
      </c>
      <c r="D49" s="1">
        <v>24364.435917405644</v>
      </c>
      <c r="G49" t="s">
        <v>4</v>
      </c>
      <c r="H49" t="s">
        <v>94</v>
      </c>
      <c r="I49">
        <f t="shared" ref="I49:T49" si="4">$D49*G$23</f>
        <v>1282.542743109814</v>
      </c>
      <c r="J49">
        <f t="shared" si="4"/>
        <v>1098.6641882448939</v>
      </c>
      <c r="K49">
        <f t="shared" si="4"/>
        <v>1436.3764122439882</v>
      </c>
      <c r="L49">
        <f t="shared" si="4"/>
        <v>1241.3295775844595</v>
      </c>
      <c r="M49">
        <f t="shared" si="4"/>
        <v>2383.4078909389236</v>
      </c>
      <c r="N49">
        <f t="shared" si="4"/>
        <v>7099.4396449469396</v>
      </c>
      <c r="O49">
        <f t="shared" si="4"/>
        <v>1336.7657755248692</v>
      </c>
      <c r="P49">
        <f t="shared" si="4"/>
        <v>1602.669548042704</v>
      </c>
      <c r="Q49">
        <f t="shared" si="4"/>
        <v>1567.264167481183</v>
      </c>
      <c r="R49">
        <f t="shared" si="4"/>
        <v>1720.9542031553563</v>
      </c>
      <c r="S49">
        <f t="shared" si="4"/>
        <v>2121.738868837037</v>
      </c>
      <c r="T49">
        <f t="shared" si="4"/>
        <v>1473.282897295473</v>
      </c>
    </row>
    <row r="50" spans="2:20" x14ac:dyDescent="0.4">
      <c r="B50" s="1" t="s">
        <v>4</v>
      </c>
      <c r="C50" s="1" t="s">
        <v>95</v>
      </c>
      <c r="D50" s="1">
        <v>42637.762855459885</v>
      </c>
      <c r="G50" t="s">
        <v>4</v>
      </c>
      <c r="H50" t="s">
        <v>95</v>
      </c>
      <c r="I50">
        <f t="shared" ref="I50:T50" si="5">$D50*G$24</f>
        <v>0</v>
      </c>
      <c r="J50">
        <f t="shared" si="5"/>
        <v>4263.7762855459887</v>
      </c>
      <c r="K50">
        <f t="shared" si="5"/>
        <v>8527.5525710919774</v>
      </c>
      <c r="L50">
        <f t="shared" si="5"/>
        <v>0</v>
      </c>
      <c r="M50">
        <f t="shared" si="5"/>
        <v>10659.440713864971</v>
      </c>
      <c r="N50">
        <f t="shared" si="5"/>
        <v>10659.440713864971</v>
      </c>
      <c r="O50">
        <f t="shared" si="5"/>
        <v>0</v>
      </c>
      <c r="P50">
        <f t="shared" si="5"/>
        <v>0</v>
      </c>
      <c r="Q50">
        <f t="shared" si="5"/>
        <v>0</v>
      </c>
      <c r="R50">
        <f t="shared" si="5"/>
        <v>8527.5525710919774</v>
      </c>
      <c r="S50">
        <f t="shared" si="5"/>
        <v>0</v>
      </c>
      <c r="T50">
        <f t="shared" si="5"/>
        <v>0</v>
      </c>
    </row>
    <row r="51" spans="2:20" x14ac:dyDescent="0.4">
      <c r="B51" s="1" t="s">
        <v>5</v>
      </c>
      <c r="C51" s="1" t="s">
        <v>92</v>
      </c>
      <c r="D51" s="1">
        <v>5726.8836796791484</v>
      </c>
      <c r="G51" t="s">
        <v>5</v>
      </c>
      <c r="H51" t="s">
        <v>92</v>
      </c>
      <c r="I51">
        <f t="shared" ref="I51:T51" si="6">$D51*G$21</f>
        <v>258.24205536450586</v>
      </c>
      <c r="J51">
        <f t="shared" si="6"/>
        <v>337.62163265514641</v>
      </c>
      <c r="K51">
        <f t="shared" si="6"/>
        <v>291.77568990599565</v>
      </c>
      <c r="L51">
        <f t="shared" si="6"/>
        <v>560.22227639120479</v>
      </c>
      <c r="M51">
        <f t="shared" si="6"/>
        <v>1668.729995446701</v>
      </c>
      <c r="N51">
        <f t="shared" si="6"/>
        <v>314.20805839128911</v>
      </c>
      <c r="O51">
        <f t="shared" si="6"/>
        <v>376.70899132319562</v>
      </c>
      <c r="P51">
        <f t="shared" si="6"/>
        <v>368.38692317444145</v>
      </c>
      <c r="Q51">
        <f t="shared" si="6"/>
        <v>404.51191125195936</v>
      </c>
      <c r="R51">
        <f t="shared" si="6"/>
        <v>498.7167255451721</v>
      </c>
      <c r="S51">
        <f t="shared" si="6"/>
        <v>346.29653683237302</v>
      </c>
      <c r="T51">
        <f t="shared" si="6"/>
        <v>301.46288339716347</v>
      </c>
    </row>
    <row r="52" spans="2:20" x14ac:dyDescent="0.4">
      <c r="B52" s="1" t="s">
        <v>5</v>
      </c>
      <c r="C52" s="1" t="s">
        <v>93</v>
      </c>
      <c r="D52" s="1">
        <v>2863.4418398395742</v>
      </c>
      <c r="G52" t="s">
        <v>5</v>
      </c>
      <c r="H52" t="s">
        <v>93</v>
      </c>
      <c r="I52">
        <f t="shared" ref="I52:T52" si="7">$D52*G$22</f>
        <v>129.12102768225293</v>
      </c>
      <c r="J52">
        <f t="shared" si="7"/>
        <v>168.81081632757321</v>
      </c>
      <c r="K52">
        <f t="shared" si="7"/>
        <v>145.88784495299782</v>
      </c>
      <c r="L52">
        <f t="shared" si="7"/>
        <v>280.11113819560239</v>
      </c>
      <c r="M52">
        <f t="shared" si="7"/>
        <v>834.36499772335048</v>
      </c>
      <c r="N52">
        <f t="shared" si="7"/>
        <v>157.10402919564456</v>
      </c>
      <c r="O52">
        <f t="shared" si="7"/>
        <v>188.35449566159781</v>
      </c>
      <c r="P52">
        <f t="shared" si="7"/>
        <v>184.19346158722072</v>
      </c>
      <c r="Q52">
        <f t="shared" si="7"/>
        <v>202.25595562597968</v>
      </c>
      <c r="R52">
        <f t="shared" si="7"/>
        <v>249.35836277258605</v>
      </c>
      <c r="S52">
        <f t="shared" si="7"/>
        <v>173.14826841618651</v>
      </c>
      <c r="T52">
        <f t="shared" si="7"/>
        <v>150.73144169858173</v>
      </c>
    </row>
    <row r="53" spans="2:20" x14ac:dyDescent="0.4">
      <c r="B53" s="1" t="s">
        <v>5</v>
      </c>
      <c r="C53" s="1" t="s">
        <v>94</v>
      </c>
      <c r="D53" s="1">
        <v>3817.9224531194327</v>
      </c>
      <c r="G53" t="s">
        <v>5</v>
      </c>
      <c r="H53" t="s">
        <v>94</v>
      </c>
      <c r="I53">
        <f t="shared" ref="I53:T53" si="8">$D53*G$23</f>
        <v>200.97525559810902</v>
      </c>
      <c r="J53">
        <f t="shared" si="8"/>
        <v>172.16137024300392</v>
      </c>
      <c r="K53">
        <f t="shared" si="8"/>
        <v>225.0810884367643</v>
      </c>
      <c r="L53">
        <f t="shared" si="8"/>
        <v>194.51712660399713</v>
      </c>
      <c r="M53">
        <f t="shared" si="8"/>
        <v>373.48151759413656</v>
      </c>
      <c r="N53">
        <f t="shared" si="8"/>
        <v>1112.486663631134</v>
      </c>
      <c r="O53">
        <f t="shared" si="8"/>
        <v>209.47203892752609</v>
      </c>
      <c r="P53">
        <f t="shared" si="8"/>
        <v>251.13932754879713</v>
      </c>
      <c r="Q53">
        <f t="shared" si="8"/>
        <v>245.59128211629431</v>
      </c>
      <c r="R53">
        <f t="shared" si="8"/>
        <v>269.6746075013063</v>
      </c>
      <c r="S53">
        <f t="shared" si="8"/>
        <v>332.47781703011475</v>
      </c>
      <c r="T53">
        <f t="shared" si="8"/>
        <v>230.86435788824869</v>
      </c>
    </row>
    <row r="54" spans="2:20" x14ac:dyDescent="0.4">
      <c r="B54" s="1" t="s">
        <v>5</v>
      </c>
      <c r="C54" s="1" t="s">
        <v>95</v>
      </c>
      <c r="D54" s="1">
        <v>6681.3642929590087</v>
      </c>
      <c r="G54" t="s">
        <v>5</v>
      </c>
      <c r="H54" t="s">
        <v>95</v>
      </c>
      <c r="I54">
        <f t="shared" ref="I54:T54" si="9">$D54*G$24</f>
        <v>0</v>
      </c>
      <c r="J54">
        <f t="shared" si="9"/>
        <v>668.13642929590094</v>
      </c>
      <c r="K54">
        <f t="shared" si="9"/>
        <v>1336.2728585918019</v>
      </c>
      <c r="L54">
        <f t="shared" si="9"/>
        <v>0</v>
      </c>
      <c r="M54">
        <f t="shared" si="9"/>
        <v>1670.3410732397522</v>
      </c>
      <c r="N54">
        <f t="shared" si="9"/>
        <v>1670.3410732397522</v>
      </c>
      <c r="O54">
        <f t="shared" si="9"/>
        <v>0</v>
      </c>
      <c r="P54">
        <f t="shared" si="9"/>
        <v>0</v>
      </c>
      <c r="Q54">
        <f t="shared" si="9"/>
        <v>0</v>
      </c>
      <c r="R54">
        <f t="shared" si="9"/>
        <v>1336.2728585918019</v>
      </c>
      <c r="S54">
        <f t="shared" si="9"/>
        <v>0</v>
      </c>
      <c r="T54">
        <f t="shared" si="9"/>
        <v>0</v>
      </c>
    </row>
    <row r="55" spans="2:20" x14ac:dyDescent="0.4">
      <c r="B55" s="1" t="s">
        <v>6</v>
      </c>
      <c r="C55" s="1" t="s">
        <v>92</v>
      </c>
      <c r="D55" s="1">
        <v>22022.173878964502</v>
      </c>
      <c r="G55" t="s">
        <v>6</v>
      </c>
      <c r="H55" t="s">
        <v>92</v>
      </c>
      <c r="I55">
        <f t="shared" ref="I55:T55" si="10">$D55*G$21</f>
        <v>993.04469309859383</v>
      </c>
      <c r="J55">
        <f t="shared" si="10"/>
        <v>1298.2911327523373</v>
      </c>
      <c r="K55">
        <f t="shared" si="10"/>
        <v>1121.9950214048451</v>
      </c>
      <c r="L55">
        <f t="shared" si="10"/>
        <v>2154.2802458749479</v>
      </c>
      <c r="M55">
        <f t="shared" si="10"/>
        <v>6416.9388051600472</v>
      </c>
      <c r="N55">
        <f t="shared" si="10"/>
        <v>1208.2565114108395</v>
      </c>
      <c r="O55">
        <f t="shared" si="10"/>
        <v>1448.5977667270395</v>
      </c>
      <c r="P55">
        <f t="shared" si="10"/>
        <v>1416.5960635224224</v>
      </c>
      <c r="Q55">
        <f t="shared" si="10"/>
        <v>1555.5111896741014</v>
      </c>
      <c r="R55">
        <f t="shared" si="10"/>
        <v>1917.7666355044453</v>
      </c>
      <c r="S55">
        <f t="shared" si="10"/>
        <v>1331.649632568234</v>
      </c>
      <c r="T55">
        <f t="shared" si="10"/>
        <v>1159.2461812666468</v>
      </c>
    </row>
    <row r="56" spans="2:20" x14ac:dyDescent="0.4">
      <c r="B56" s="1" t="s">
        <v>6</v>
      </c>
      <c r="C56" s="1" t="s">
        <v>93</v>
      </c>
      <c r="D56" s="1">
        <v>11011.086939482251</v>
      </c>
      <c r="G56" t="s">
        <v>6</v>
      </c>
      <c r="H56" t="s">
        <v>93</v>
      </c>
      <c r="I56">
        <f t="shared" ref="I56:T56" si="11">$D56*G$22</f>
        <v>496.52234654929691</v>
      </c>
      <c r="J56">
        <f t="shared" si="11"/>
        <v>649.14556637616863</v>
      </c>
      <c r="K56">
        <f t="shared" si="11"/>
        <v>560.99751070242257</v>
      </c>
      <c r="L56">
        <f t="shared" si="11"/>
        <v>1077.140122937474</v>
      </c>
      <c r="M56">
        <f t="shared" si="11"/>
        <v>3208.4694025800236</v>
      </c>
      <c r="N56">
        <f t="shared" si="11"/>
        <v>604.12825570541975</v>
      </c>
      <c r="O56">
        <f t="shared" si="11"/>
        <v>724.29888336351974</v>
      </c>
      <c r="P56">
        <f t="shared" si="11"/>
        <v>708.29803176121118</v>
      </c>
      <c r="Q56">
        <f t="shared" si="11"/>
        <v>777.75559483705069</v>
      </c>
      <c r="R56">
        <f t="shared" si="11"/>
        <v>958.88331775222264</v>
      </c>
      <c r="S56">
        <f t="shared" si="11"/>
        <v>665.82481628411699</v>
      </c>
      <c r="T56">
        <f t="shared" si="11"/>
        <v>579.62309063332339</v>
      </c>
    </row>
    <row r="57" spans="2:20" x14ac:dyDescent="0.4">
      <c r="B57" s="1" t="s">
        <v>6</v>
      </c>
      <c r="C57" s="1" t="s">
        <v>94</v>
      </c>
      <c r="D57" s="1">
        <v>14681.449252643004</v>
      </c>
      <c r="G57" t="s">
        <v>6</v>
      </c>
      <c r="H57" t="s">
        <v>94</v>
      </c>
      <c r="I57">
        <f t="shared" ref="I57:T57" si="12">$D57*G$23</f>
        <v>772.83078751109792</v>
      </c>
      <c r="J57">
        <f t="shared" si="12"/>
        <v>662.02979539906266</v>
      </c>
      <c r="K57">
        <f t="shared" si="12"/>
        <v>865.52742183489158</v>
      </c>
      <c r="L57">
        <f t="shared" si="12"/>
        <v>747.99668093656351</v>
      </c>
      <c r="M57">
        <f t="shared" si="12"/>
        <v>1436.1868305832988</v>
      </c>
      <c r="N57">
        <f t="shared" si="12"/>
        <v>4277.9592034400321</v>
      </c>
      <c r="O57">
        <f t="shared" si="12"/>
        <v>805.50434094055981</v>
      </c>
      <c r="P57">
        <f t="shared" si="12"/>
        <v>965.73184448469317</v>
      </c>
      <c r="Q57">
        <f t="shared" si="12"/>
        <v>944.39737568161502</v>
      </c>
      <c r="R57">
        <f t="shared" si="12"/>
        <v>1037.0074597827343</v>
      </c>
      <c r="S57">
        <f t="shared" si="12"/>
        <v>1278.511090336297</v>
      </c>
      <c r="T57">
        <f t="shared" si="12"/>
        <v>887.7664217121561</v>
      </c>
    </row>
    <row r="58" spans="2:20" x14ac:dyDescent="0.4">
      <c r="B58" s="1" t="s">
        <v>6</v>
      </c>
      <c r="C58" s="1" t="s">
        <v>95</v>
      </c>
      <c r="D58" s="1">
        <v>25692.536192125262</v>
      </c>
      <c r="G58" t="s">
        <v>6</v>
      </c>
      <c r="H58" t="s">
        <v>95</v>
      </c>
      <c r="I58">
        <f t="shared" ref="I58:T58" si="13">$D58*G$24</f>
        <v>0</v>
      </c>
      <c r="J58">
        <f t="shared" si="13"/>
        <v>2569.2536192125262</v>
      </c>
      <c r="K58">
        <f t="shared" si="13"/>
        <v>5138.5072384250525</v>
      </c>
      <c r="L58">
        <f t="shared" si="13"/>
        <v>0</v>
      </c>
      <c r="M58">
        <f t="shared" si="13"/>
        <v>6423.1340480313156</v>
      </c>
      <c r="N58">
        <f t="shared" si="13"/>
        <v>6423.1340480313156</v>
      </c>
      <c r="O58">
        <f t="shared" si="13"/>
        <v>0</v>
      </c>
      <c r="P58">
        <f t="shared" si="13"/>
        <v>0</v>
      </c>
      <c r="Q58">
        <f t="shared" si="13"/>
        <v>0</v>
      </c>
      <c r="R58">
        <f t="shared" si="13"/>
        <v>5138.5072384250525</v>
      </c>
      <c r="S58">
        <f t="shared" si="13"/>
        <v>0</v>
      </c>
      <c r="T58">
        <f t="shared" si="13"/>
        <v>0</v>
      </c>
    </row>
    <row r="59" spans="2:20" x14ac:dyDescent="0.4">
      <c r="B59" s="1" t="s">
        <v>7</v>
      </c>
      <c r="C59" s="1" t="s">
        <v>92</v>
      </c>
      <c r="D59" s="1">
        <v>22572.502006881019</v>
      </c>
      <c r="G59" t="s">
        <v>7</v>
      </c>
      <c r="H59" t="s">
        <v>92</v>
      </c>
      <c r="I59">
        <f t="shared" ref="I59:T59" si="14">$D59*G$21</f>
        <v>1017.8606095423557</v>
      </c>
      <c r="J59">
        <f t="shared" si="14"/>
        <v>1330.7350745950034</v>
      </c>
      <c r="K59">
        <f t="shared" si="14"/>
        <v>1150.0333714358192</v>
      </c>
      <c r="L59">
        <f t="shared" si="14"/>
        <v>2208.1151225422482</v>
      </c>
      <c r="M59">
        <f t="shared" si="14"/>
        <v>6577.2963583701676</v>
      </c>
      <c r="N59">
        <f t="shared" si="14"/>
        <v>1238.4505125853927</v>
      </c>
      <c r="O59">
        <f t="shared" si="14"/>
        <v>1484.7978304195901</v>
      </c>
      <c r="P59">
        <f t="shared" si="14"/>
        <v>1451.9964133669428</v>
      </c>
      <c r="Q59">
        <f t="shared" si="14"/>
        <v>1594.3829906902683</v>
      </c>
      <c r="R59">
        <f t="shared" si="14"/>
        <v>1965.6911014585551</v>
      </c>
      <c r="S59">
        <f t="shared" si="14"/>
        <v>1364.9271942367486</v>
      </c>
      <c r="T59">
        <f t="shared" si="14"/>
        <v>1188.2154276379247</v>
      </c>
    </row>
    <row r="60" spans="2:20" x14ac:dyDescent="0.4">
      <c r="B60" s="1" t="s">
        <v>7</v>
      </c>
      <c r="C60" s="1" t="s">
        <v>93</v>
      </c>
      <c r="D60" s="1">
        <v>11286.25100344051</v>
      </c>
      <c r="G60" t="s">
        <v>7</v>
      </c>
      <c r="H60" t="s">
        <v>93</v>
      </c>
      <c r="I60">
        <f t="shared" ref="I60:T60" si="15">$D60*G$22</f>
        <v>508.93030477117787</v>
      </c>
      <c r="J60">
        <f t="shared" si="15"/>
        <v>665.36753729750171</v>
      </c>
      <c r="K60">
        <f t="shared" si="15"/>
        <v>575.01668571790958</v>
      </c>
      <c r="L60">
        <f t="shared" si="15"/>
        <v>1104.0575612711241</v>
      </c>
      <c r="M60">
        <f t="shared" si="15"/>
        <v>3288.6481791850838</v>
      </c>
      <c r="N60">
        <f t="shared" si="15"/>
        <v>619.22525629269637</v>
      </c>
      <c r="O60">
        <f t="shared" si="15"/>
        <v>742.39891520979506</v>
      </c>
      <c r="P60">
        <f t="shared" si="15"/>
        <v>725.99820668347138</v>
      </c>
      <c r="Q60">
        <f t="shared" si="15"/>
        <v>797.19149534513417</v>
      </c>
      <c r="R60">
        <f t="shared" si="15"/>
        <v>982.84555072927753</v>
      </c>
      <c r="S60">
        <f t="shared" si="15"/>
        <v>682.46359711837431</v>
      </c>
      <c r="T60">
        <f t="shared" si="15"/>
        <v>594.10771381896234</v>
      </c>
    </row>
    <row r="61" spans="2:20" x14ac:dyDescent="0.4">
      <c r="B61" s="1" t="s">
        <v>7</v>
      </c>
      <c r="C61" s="1" t="s">
        <v>94</v>
      </c>
      <c r="D61" s="1">
        <v>15048.334671254015</v>
      </c>
      <c r="G61" t="s">
        <v>7</v>
      </c>
      <c r="H61" t="s">
        <v>94</v>
      </c>
      <c r="I61">
        <f t="shared" ref="I61:T61" si="16">$D61*G$23</f>
        <v>792.14361842528331</v>
      </c>
      <c r="J61">
        <f t="shared" si="16"/>
        <v>678.57373969490391</v>
      </c>
      <c r="K61">
        <f t="shared" si="16"/>
        <v>887.15671639666903</v>
      </c>
      <c r="L61">
        <f t="shared" si="16"/>
        <v>766.68891429054622</v>
      </c>
      <c r="M61">
        <f t="shared" si="16"/>
        <v>1472.0767483614989</v>
      </c>
      <c r="N61">
        <f t="shared" si="16"/>
        <v>4384.8642389134457</v>
      </c>
      <c r="O61">
        <f t="shared" si="16"/>
        <v>825.63367505692861</v>
      </c>
      <c r="P61">
        <f t="shared" si="16"/>
        <v>989.86522027972683</v>
      </c>
      <c r="Q61">
        <f t="shared" si="16"/>
        <v>967.99760891129529</v>
      </c>
      <c r="R61">
        <f t="shared" si="16"/>
        <v>1062.9219937935125</v>
      </c>
      <c r="S61">
        <f t="shared" si="16"/>
        <v>1310.4607343057035</v>
      </c>
      <c r="T61">
        <f t="shared" si="16"/>
        <v>909.95146282449923</v>
      </c>
    </row>
    <row r="62" spans="2:20" x14ac:dyDescent="0.4">
      <c r="B62" s="1" t="s">
        <v>7</v>
      </c>
      <c r="C62" s="1" t="s">
        <v>95</v>
      </c>
      <c r="D62" s="1">
        <v>26334.585674694532</v>
      </c>
      <c r="G62" t="s">
        <v>7</v>
      </c>
      <c r="H62" t="s">
        <v>95</v>
      </c>
      <c r="I62">
        <f t="shared" ref="I62:T62" si="17">$D62*G$24</f>
        <v>0</v>
      </c>
      <c r="J62">
        <f t="shared" si="17"/>
        <v>2633.4585674694536</v>
      </c>
      <c r="K62">
        <f t="shared" si="17"/>
        <v>5266.9171349389071</v>
      </c>
      <c r="L62">
        <f t="shared" si="17"/>
        <v>0</v>
      </c>
      <c r="M62">
        <f t="shared" si="17"/>
        <v>6583.646418673633</v>
      </c>
      <c r="N62">
        <f t="shared" si="17"/>
        <v>6583.646418673633</v>
      </c>
      <c r="O62">
        <f t="shared" si="17"/>
        <v>0</v>
      </c>
      <c r="P62">
        <f t="shared" si="17"/>
        <v>0</v>
      </c>
      <c r="Q62">
        <f t="shared" si="17"/>
        <v>0</v>
      </c>
      <c r="R62">
        <f t="shared" si="17"/>
        <v>5266.9171349389071</v>
      </c>
      <c r="S62">
        <f t="shared" si="17"/>
        <v>0</v>
      </c>
      <c r="T62">
        <f t="shared" si="17"/>
        <v>0</v>
      </c>
    </row>
    <row r="63" spans="2:20" x14ac:dyDescent="0.4">
      <c r="B63" s="1" t="s">
        <v>8</v>
      </c>
      <c r="C63" s="1" t="s">
        <v>92</v>
      </c>
      <c r="D63" s="1">
        <v>6911.9485609815374</v>
      </c>
      <c r="G63" t="s">
        <v>8</v>
      </c>
      <c r="H63" t="s">
        <v>92</v>
      </c>
      <c r="I63">
        <f t="shared" ref="I63:T63" si="18">$D63*G$21</f>
        <v>311.68012182528105</v>
      </c>
      <c r="J63">
        <f t="shared" si="18"/>
        <v>407.48572670812814</v>
      </c>
      <c r="K63">
        <f t="shared" si="18"/>
        <v>352.15287628962824</v>
      </c>
      <c r="L63">
        <f t="shared" si="18"/>
        <v>676.14915435979879</v>
      </c>
      <c r="M63">
        <f t="shared" si="18"/>
        <v>2014.0405385954618</v>
      </c>
      <c r="N63">
        <f t="shared" si="18"/>
        <v>379.22717808163151</v>
      </c>
      <c r="O63">
        <f t="shared" si="18"/>
        <v>454.66143824856721</v>
      </c>
      <c r="P63">
        <f t="shared" si="18"/>
        <v>444.61728331500751</v>
      </c>
      <c r="Q63">
        <f t="shared" si="18"/>
        <v>488.21762048334767</v>
      </c>
      <c r="R63">
        <f t="shared" si="18"/>
        <v>601.91625084002101</v>
      </c>
      <c r="S63">
        <f t="shared" si="18"/>
        <v>417.95573008137512</v>
      </c>
      <c r="T63">
        <f t="shared" si="18"/>
        <v>363.8446421532887</v>
      </c>
    </row>
    <row r="64" spans="2:20" x14ac:dyDescent="0.4">
      <c r="B64" s="1" t="s">
        <v>8</v>
      </c>
      <c r="C64" s="1" t="s">
        <v>93</v>
      </c>
      <c r="D64" s="1">
        <v>3455.9742804907687</v>
      </c>
      <c r="G64" t="s">
        <v>8</v>
      </c>
      <c r="H64" t="s">
        <v>93</v>
      </c>
      <c r="I64">
        <f t="shared" ref="I64:T64" si="19">$D64*G$22</f>
        <v>155.84006091264052</v>
      </c>
      <c r="J64">
        <f t="shared" si="19"/>
        <v>203.74286335406407</v>
      </c>
      <c r="K64">
        <f t="shared" si="19"/>
        <v>176.07643814481412</v>
      </c>
      <c r="L64">
        <f t="shared" si="19"/>
        <v>338.07457717989939</v>
      </c>
      <c r="M64">
        <f t="shared" si="19"/>
        <v>1007.0202692977309</v>
      </c>
      <c r="N64">
        <f t="shared" si="19"/>
        <v>189.61358904081575</v>
      </c>
      <c r="O64">
        <f t="shared" si="19"/>
        <v>227.3307191242836</v>
      </c>
      <c r="P64">
        <f t="shared" si="19"/>
        <v>222.30864165750376</v>
      </c>
      <c r="Q64">
        <f t="shared" si="19"/>
        <v>244.10881024167384</v>
      </c>
      <c r="R64">
        <f t="shared" si="19"/>
        <v>300.9581254200105</v>
      </c>
      <c r="S64">
        <f t="shared" si="19"/>
        <v>208.97786504068756</v>
      </c>
      <c r="T64">
        <f t="shared" si="19"/>
        <v>181.92232107664435</v>
      </c>
    </row>
    <row r="65" spans="2:20" x14ac:dyDescent="0.4">
      <c r="B65" s="1" t="s">
        <v>8</v>
      </c>
      <c r="C65" s="1" t="s">
        <v>94</v>
      </c>
      <c r="D65" s="1">
        <v>4607.9657073210246</v>
      </c>
      <c r="G65" t="s">
        <v>8</v>
      </c>
      <c r="H65" t="s">
        <v>94</v>
      </c>
      <c r="I65">
        <f t="shared" ref="I65:T65" si="20">$D65*G$23</f>
        <v>242.56309476885914</v>
      </c>
      <c r="J65">
        <f t="shared" si="20"/>
        <v>207.78674788352066</v>
      </c>
      <c r="K65">
        <f t="shared" si="20"/>
        <v>271.65715113875206</v>
      </c>
      <c r="L65">
        <f t="shared" si="20"/>
        <v>234.76858419308547</v>
      </c>
      <c r="M65">
        <f t="shared" si="20"/>
        <v>450.76610290653247</v>
      </c>
      <c r="N65">
        <f t="shared" si="20"/>
        <v>1342.6936923969745</v>
      </c>
      <c r="O65">
        <f t="shared" si="20"/>
        <v>252.81811872108767</v>
      </c>
      <c r="P65">
        <f t="shared" si="20"/>
        <v>303.10762549904479</v>
      </c>
      <c r="Q65">
        <f t="shared" si="20"/>
        <v>296.41152221000499</v>
      </c>
      <c r="R65">
        <f t="shared" si="20"/>
        <v>325.47841365556508</v>
      </c>
      <c r="S65">
        <f t="shared" si="20"/>
        <v>401.27750056001395</v>
      </c>
      <c r="T65">
        <f t="shared" si="20"/>
        <v>278.6371533875834</v>
      </c>
    </row>
    <row r="66" spans="2:20" x14ac:dyDescent="0.4">
      <c r="B66" s="1" t="s">
        <v>8</v>
      </c>
      <c r="C66" s="1" t="s">
        <v>95</v>
      </c>
      <c r="D66" s="1">
        <v>8063.9399878117956</v>
      </c>
      <c r="G66" t="s">
        <v>8</v>
      </c>
      <c r="H66" t="s">
        <v>95</v>
      </c>
      <c r="I66">
        <f t="shared" ref="I66:T66" si="21">$D66*G$24</f>
        <v>0</v>
      </c>
      <c r="J66">
        <f t="shared" si="21"/>
        <v>806.39399878117956</v>
      </c>
      <c r="K66">
        <f t="shared" si="21"/>
        <v>1612.7879975623591</v>
      </c>
      <c r="L66">
        <f t="shared" si="21"/>
        <v>0</v>
      </c>
      <c r="M66">
        <f t="shared" si="21"/>
        <v>2015.9849969529489</v>
      </c>
      <c r="N66">
        <f t="shared" si="21"/>
        <v>2015.9849969529489</v>
      </c>
      <c r="O66">
        <f t="shared" si="21"/>
        <v>0</v>
      </c>
      <c r="P66">
        <f t="shared" si="21"/>
        <v>0</v>
      </c>
      <c r="Q66">
        <f t="shared" si="21"/>
        <v>0</v>
      </c>
      <c r="R66">
        <f t="shared" si="21"/>
        <v>1612.7879975623591</v>
      </c>
      <c r="S66">
        <f t="shared" si="21"/>
        <v>0</v>
      </c>
      <c r="T66">
        <f t="shared" si="21"/>
        <v>0</v>
      </c>
    </row>
    <row r="67" spans="2:20" x14ac:dyDescent="0.4">
      <c r="B67" s="1" t="s">
        <v>9</v>
      </c>
      <c r="C67" s="1" t="s">
        <v>92</v>
      </c>
      <c r="D67" s="1">
        <v>10327.80606690497</v>
      </c>
      <c r="G67" t="s">
        <v>9</v>
      </c>
      <c r="H67" t="s">
        <v>92</v>
      </c>
      <c r="I67">
        <f t="shared" ref="I67:T67" si="22">$D67*G$21</f>
        <v>465.71119919672907</v>
      </c>
      <c r="J67">
        <f t="shared" si="22"/>
        <v>608.86355321425651</v>
      </c>
      <c r="K67">
        <f t="shared" si="22"/>
        <v>526.18542805034804</v>
      </c>
      <c r="L67">
        <f t="shared" si="22"/>
        <v>1010.2993789551797</v>
      </c>
      <c r="M67">
        <f t="shared" si="22"/>
        <v>3009.3713675648291</v>
      </c>
      <c r="N67">
        <f t="shared" si="22"/>
        <v>566.63974217576458</v>
      </c>
      <c r="O67">
        <f t="shared" si="22"/>
        <v>679.35331388873669</v>
      </c>
      <c r="P67">
        <f t="shared" si="22"/>
        <v>664.34537750950221</v>
      </c>
      <c r="Q67">
        <f t="shared" si="22"/>
        <v>729.49282800822834</v>
      </c>
      <c r="R67">
        <f t="shared" si="22"/>
        <v>899.38086956936013</v>
      </c>
      <c r="S67">
        <f t="shared" si="22"/>
        <v>624.50779063945242</v>
      </c>
      <c r="T67">
        <f t="shared" si="22"/>
        <v>543.65521813258192</v>
      </c>
    </row>
    <row r="68" spans="2:20" x14ac:dyDescent="0.4">
      <c r="B68" s="1" t="s">
        <v>9</v>
      </c>
      <c r="C68" s="1" t="s">
        <v>93</v>
      </c>
      <c r="D68" s="1">
        <v>5163.903033452485</v>
      </c>
      <c r="G68" t="s">
        <v>9</v>
      </c>
      <c r="H68" t="s">
        <v>93</v>
      </c>
      <c r="I68">
        <f t="shared" ref="I68:T68" si="23">$D68*G$22</f>
        <v>232.85559959836453</v>
      </c>
      <c r="J68">
        <f t="shared" si="23"/>
        <v>304.43177660712826</v>
      </c>
      <c r="K68">
        <f t="shared" si="23"/>
        <v>263.09271402517402</v>
      </c>
      <c r="L68">
        <f t="shared" si="23"/>
        <v>505.14968947758985</v>
      </c>
      <c r="M68">
        <f t="shared" si="23"/>
        <v>1504.6856837824146</v>
      </c>
      <c r="N68">
        <f t="shared" si="23"/>
        <v>283.31987108788229</v>
      </c>
      <c r="O68">
        <f t="shared" si="23"/>
        <v>339.67665694436835</v>
      </c>
      <c r="P68">
        <f t="shared" si="23"/>
        <v>332.17268875475111</v>
      </c>
      <c r="Q68">
        <f t="shared" si="23"/>
        <v>364.74641400411417</v>
      </c>
      <c r="R68">
        <f t="shared" si="23"/>
        <v>449.69043478468006</v>
      </c>
      <c r="S68">
        <f t="shared" si="23"/>
        <v>312.25389531972621</v>
      </c>
      <c r="T68">
        <f t="shared" si="23"/>
        <v>271.82760906629096</v>
      </c>
    </row>
    <row r="69" spans="2:20" x14ac:dyDescent="0.4">
      <c r="B69" s="1" t="s">
        <v>9</v>
      </c>
      <c r="C69" s="1" t="s">
        <v>94</v>
      </c>
      <c r="D69" s="1">
        <v>6885.2040446033134</v>
      </c>
      <c r="G69" t="s">
        <v>9</v>
      </c>
      <c r="H69" t="s">
        <v>94</v>
      </c>
      <c r="I69">
        <f t="shared" ref="I69:T69" si="24">$D69*G$23</f>
        <v>362.43681208838791</v>
      </c>
      <c r="J69">
        <f t="shared" si="24"/>
        <v>310.47413279781938</v>
      </c>
      <c r="K69">
        <f t="shared" si="24"/>
        <v>405.90903547617103</v>
      </c>
      <c r="L69">
        <f t="shared" si="24"/>
        <v>350.79028536689873</v>
      </c>
      <c r="M69">
        <f t="shared" si="24"/>
        <v>673.53291930345313</v>
      </c>
      <c r="N69">
        <f t="shared" si="24"/>
        <v>2006.2475783765528</v>
      </c>
      <c r="O69">
        <f t="shared" si="24"/>
        <v>377.75982811717637</v>
      </c>
      <c r="P69">
        <f t="shared" si="24"/>
        <v>452.90220925915776</v>
      </c>
      <c r="Q69">
        <f t="shared" si="24"/>
        <v>442.89691833966816</v>
      </c>
      <c r="R69">
        <f t="shared" si="24"/>
        <v>486.32855200548556</v>
      </c>
      <c r="S69">
        <f t="shared" si="24"/>
        <v>599.58724637957346</v>
      </c>
      <c r="T69">
        <f t="shared" si="24"/>
        <v>416.33852709296826</v>
      </c>
    </row>
    <row r="70" spans="2:20" x14ac:dyDescent="0.4">
      <c r="B70" s="1" t="s">
        <v>9</v>
      </c>
      <c r="C70" s="1" t="s">
        <v>95</v>
      </c>
      <c r="D70" s="1">
        <v>12049.107078055802</v>
      </c>
      <c r="G70" t="s">
        <v>9</v>
      </c>
      <c r="H70" t="s">
        <v>95</v>
      </c>
      <c r="I70">
        <f t="shared" ref="I70:T70" si="25">$D70*G$24</f>
        <v>0</v>
      </c>
      <c r="J70">
        <f t="shared" si="25"/>
        <v>1204.9107078055802</v>
      </c>
      <c r="K70">
        <f t="shared" si="25"/>
        <v>2409.8214156111603</v>
      </c>
      <c r="L70">
        <f t="shared" si="25"/>
        <v>0</v>
      </c>
      <c r="M70">
        <f t="shared" si="25"/>
        <v>3012.2767695139505</v>
      </c>
      <c r="N70">
        <f t="shared" si="25"/>
        <v>3012.2767695139505</v>
      </c>
      <c r="O70">
        <f t="shared" si="25"/>
        <v>0</v>
      </c>
      <c r="P70">
        <f t="shared" si="25"/>
        <v>0</v>
      </c>
      <c r="Q70">
        <f t="shared" si="25"/>
        <v>0</v>
      </c>
      <c r="R70">
        <f t="shared" si="25"/>
        <v>2409.8214156111603</v>
      </c>
      <c r="S70">
        <f t="shared" si="25"/>
        <v>0</v>
      </c>
      <c r="T70">
        <f t="shared" si="25"/>
        <v>0</v>
      </c>
    </row>
    <row r="71" spans="2:20" x14ac:dyDescent="0.4">
      <c r="B71" s="1" t="s">
        <v>10</v>
      </c>
      <c r="C71" s="1" t="s">
        <v>92</v>
      </c>
      <c r="D71" s="1">
        <v>18034.415577588305</v>
      </c>
      <c r="G71" t="s">
        <v>10</v>
      </c>
      <c r="H71" t="s">
        <v>92</v>
      </c>
      <c r="I71">
        <f t="shared" ref="I71:T71" si="26">$D71*G$21</f>
        <v>813.22492415543354</v>
      </c>
      <c r="J71">
        <f t="shared" si="26"/>
        <v>1063.1975733839067</v>
      </c>
      <c r="K71">
        <f t="shared" si="26"/>
        <v>918.82502623085747</v>
      </c>
      <c r="L71">
        <f t="shared" si="26"/>
        <v>1764.1848365300771</v>
      </c>
      <c r="M71">
        <f t="shared" si="26"/>
        <v>5254.9644637376168</v>
      </c>
      <c r="N71">
        <f t="shared" si="26"/>
        <v>989.46635199915772</v>
      </c>
      <c r="O71">
        <f t="shared" si="26"/>
        <v>1186.286797729623</v>
      </c>
      <c r="P71">
        <f t="shared" si="26"/>
        <v>1160.0799383180743</v>
      </c>
      <c r="Q71">
        <f t="shared" si="26"/>
        <v>1273.8404203123378</v>
      </c>
      <c r="R71">
        <f t="shared" si="26"/>
        <v>1570.4989287436654</v>
      </c>
      <c r="S71">
        <f t="shared" si="26"/>
        <v>1090.5155417203312</v>
      </c>
      <c r="T71">
        <f t="shared" si="26"/>
        <v>949.33077472722232</v>
      </c>
    </row>
    <row r="72" spans="2:20" x14ac:dyDescent="0.4">
      <c r="B72" s="1" t="s">
        <v>10</v>
      </c>
      <c r="C72" s="1" t="s">
        <v>93</v>
      </c>
      <c r="D72" s="1">
        <v>9017.2077887941523</v>
      </c>
      <c r="G72" t="s">
        <v>10</v>
      </c>
      <c r="H72" t="s">
        <v>93</v>
      </c>
      <c r="I72">
        <f t="shared" ref="I72:T72" si="27">$D72*G$22</f>
        <v>406.61246207771677</v>
      </c>
      <c r="J72">
        <f t="shared" si="27"/>
        <v>531.59878669195336</v>
      </c>
      <c r="K72">
        <f t="shared" si="27"/>
        <v>459.41251311542874</v>
      </c>
      <c r="L72">
        <f t="shared" si="27"/>
        <v>882.09241826503853</v>
      </c>
      <c r="M72">
        <f t="shared" si="27"/>
        <v>2627.4822318688084</v>
      </c>
      <c r="N72">
        <f t="shared" si="27"/>
        <v>494.73317599957886</v>
      </c>
      <c r="O72">
        <f t="shared" si="27"/>
        <v>593.1433988648115</v>
      </c>
      <c r="P72">
        <f t="shared" si="27"/>
        <v>580.03996915903713</v>
      </c>
      <c r="Q72">
        <f t="shared" si="27"/>
        <v>636.92021015616888</v>
      </c>
      <c r="R72">
        <f t="shared" si="27"/>
        <v>785.24946437183269</v>
      </c>
      <c r="S72">
        <f t="shared" si="27"/>
        <v>545.25777086016558</v>
      </c>
      <c r="T72">
        <f t="shared" si="27"/>
        <v>474.66538736361116</v>
      </c>
    </row>
    <row r="73" spans="2:20" x14ac:dyDescent="0.4">
      <c r="B73" s="1" t="s">
        <v>10</v>
      </c>
      <c r="C73" s="1" t="s">
        <v>94</v>
      </c>
      <c r="D73" s="1">
        <v>12022.943718392205</v>
      </c>
      <c r="G73" t="s">
        <v>10</v>
      </c>
      <c r="H73" t="s">
        <v>94</v>
      </c>
      <c r="I73">
        <f t="shared" ref="I73:T73" si="28">$D73*G$23</f>
        <v>632.88718315148174</v>
      </c>
      <c r="J73">
        <f t="shared" si="28"/>
        <v>542.14994943695581</v>
      </c>
      <c r="K73">
        <f t="shared" si="28"/>
        <v>708.7983822559379</v>
      </c>
      <c r="L73">
        <f t="shared" si="28"/>
        <v>612.55001748723839</v>
      </c>
      <c r="M73">
        <f t="shared" si="28"/>
        <v>1176.1232243533848</v>
      </c>
      <c r="N73">
        <f t="shared" si="28"/>
        <v>3503.3096424917449</v>
      </c>
      <c r="O73">
        <f t="shared" si="28"/>
        <v>659.64423466610526</v>
      </c>
      <c r="P73">
        <f t="shared" si="28"/>
        <v>790.85786515308212</v>
      </c>
      <c r="Q73">
        <f t="shared" si="28"/>
        <v>773.38662554538303</v>
      </c>
      <c r="R73">
        <f t="shared" si="28"/>
        <v>849.22694687489206</v>
      </c>
      <c r="S73">
        <f t="shared" si="28"/>
        <v>1046.9992858291105</v>
      </c>
      <c r="T73">
        <f t="shared" si="28"/>
        <v>727.01036114688759</v>
      </c>
    </row>
    <row r="74" spans="2:20" x14ac:dyDescent="0.4">
      <c r="B74" s="1" t="s">
        <v>10</v>
      </c>
      <c r="C74" s="1" t="s">
        <v>95</v>
      </c>
      <c r="D74" s="1">
        <v>21040.151507186361</v>
      </c>
      <c r="G74" t="s">
        <v>10</v>
      </c>
      <c r="H74" t="s">
        <v>95</v>
      </c>
      <c r="I74">
        <f t="shared" ref="I74:T74" si="29">$D74*G$24</f>
        <v>0</v>
      </c>
      <c r="J74">
        <f t="shared" si="29"/>
        <v>2104.0151507186361</v>
      </c>
      <c r="K74">
        <f t="shared" si="29"/>
        <v>4208.0303014372721</v>
      </c>
      <c r="L74">
        <f t="shared" si="29"/>
        <v>0</v>
      </c>
      <c r="M74">
        <f t="shared" si="29"/>
        <v>5260.0378767965904</v>
      </c>
      <c r="N74">
        <f t="shared" si="29"/>
        <v>5260.0378767965904</v>
      </c>
      <c r="O74">
        <f t="shared" si="29"/>
        <v>0</v>
      </c>
      <c r="P74">
        <f t="shared" si="29"/>
        <v>0</v>
      </c>
      <c r="Q74">
        <f t="shared" si="29"/>
        <v>0</v>
      </c>
      <c r="R74">
        <f t="shared" si="29"/>
        <v>4208.0303014372721</v>
      </c>
      <c r="S74">
        <f t="shared" si="29"/>
        <v>0</v>
      </c>
      <c r="T74">
        <f t="shared" si="29"/>
        <v>0</v>
      </c>
    </row>
    <row r="75" spans="2:20" x14ac:dyDescent="0.4">
      <c r="B75" s="1" t="s">
        <v>11</v>
      </c>
      <c r="C75" s="1" t="s">
        <v>92</v>
      </c>
      <c r="D75" s="1">
        <v>11616.773144180177</v>
      </c>
      <c r="G75" t="s">
        <v>11</v>
      </c>
      <c r="H75" t="s">
        <v>92</v>
      </c>
      <c r="I75">
        <f t="shared" ref="I75:T75" si="30">$D75*G$21</f>
        <v>523.83452174889555</v>
      </c>
      <c r="J75">
        <f t="shared" si="30"/>
        <v>684.85307795570702</v>
      </c>
      <c r="K75">
        <f t="shared" si="30"/>
        <v>591.85626742370152</v>
      </c>
      <c r="L75">
        <f t="shared" si="30"/>
        <v>1136.390305646551</v>
      </c>
      <c r="M75">
        <f t="shared" si="30"/>
        <v>3384.9574882720881</v>
      </c>
      <c r="N75">
        <f t="shared" si="30"/>
        <v>637.35950275306129</v>
      </c>
      <c r="O75">
        <f t="shared" si="30"/>
        <v>764.1403489829006</v>
      </c>
      <c r="P75">
        <f t="shared" si="30"/>
        <v>747.25933948771535</v>
      </c>
      <c r="Q75">
        <f t="shared" si="30"/>
        <v>820.53755060658534</v>
      </c>
      <c r="R75">
        <f t="shared" si="30"/>
        <v>1011.6285554085523</v>
      </c>
      <c r="S75">
        <f t="shared" si="30"/>
        <v>702.4498023718013</v>
      </c>
      <c r="T75">
        <f t="shared" si="30"/>
        <v>611.50638352261626</v>
      </c>
    </row>
    <row r="76" spans="2:20" x14ac:dyDescent="0.4">
      <c r="B76" s="1" t="s">
        <v>11</v>
      </c>
      <c r="C76" s="1" t="s">
        <v>93</v>
      </c>
      <c r="D76" s="1">
        <v>5808.3865720900885</v>
      </c>
      <c r="G76" t="s">
        <v>11</v>
      </c>
      <c r="H76" t="s">
        <v>93</v>
      </c>
      <c r="I76">
        <f t="shared" ref="I76:T76" si="31">$D76*G$22</f>
        <v>261.91726087444778</v>
      </c>
      <c r="J76">
        <f t="shared" si="31"/>
        <v>342.42653897785351</v>
      </c>
      <c r="K76">
        <f t="shared" si="31"/>
        <v>295.92813371185076</v>
      </c>
      <c r="L76">
        <f t="shared" si="31"/>
        <v>568.19515282327552</v>
      </c>
      <c r="M76">
        <f t="shared" si="31"/>
        <v>1692.478744136044</v>
      </c>
      <c r="N76">
        <f t="shared" si="31"/>
        <v>318.67975137653065</v>
      </c>
      <c r="O76">
        <f t="shared" si="31"/>
        <v>382.0701744914503</v>
      </c>
      <c r="P76">
        <f t="shared" si="31"/>
        <v>373.62966974385768</v>
      </c>
      <c r="Q76">
        <f t="shared" si="31"/>
        <v>410.26877530329267</v>
      </c>
      <c r="R76">
        <f t="shared" si="31"/>
        <v>505.81427770427615</v>
      </c>
      <c r="S76">
        <f t="shared" si="31"/>
        <v>351.22490118590065</v>
      </c>
      <c r="T76">
        <f t="shared" si="31"/>
        <v>305.75319176130813</v>
      </c>
    </row>
    <row r="77" spans="2:20" x14ac:dyDescent="0.4">
      <c r="B77" s="1" t="s">
        <v>11</v>
      </c>
      <c r="C77" s="1" t="s">
        <v>94</v>
      </c>
      <c r="D77" s="1">
        <v>7744.5154294534514</v>
      </c>
      <c r="G77" t="s">
        <v>11</v>
      </c>
      <c r="H77" t="s">
        <v>94</v>
      </c>
      <c r="I77">
        <f t="shared" ref="I77:T77" si="32">$D77*G$23</f>
        <v>407.67092234841078</v>
      </c>
      <c r="J77">
        <f t="shared" si="32"/>
        <v>349.22301449926368</v>
      </c>
      <c r="K77">
        <f t="shared" si="32"/>
        <v>456.56871863713803</v>
      </c>
      <c r="L77">
        <f t="shared" si="32"/>
        <v>394.57084494913431</v>
      </c>
      <c r="M77">
        <f t="shared" si="32"/>
        <v>757.59353709770062</v>
      </c>
      <c r="N77">
        <f t="shared" si="32"/>
        <v>2256.6383255147257</v>
      </c>
      <c r="O77">
        <f t="shared" si="32"/>
        <v>424.90633516870753</v>
      </c>
      <c r="P77">
        <f t="shared" si="32"/>
        <v>509.42689932193372</v>
      </c>
      <c r="Q77">
        <f t="shared" si="32"/>
        <v>498.17289299181022</v>
      </c>
      <c r="R77">
        <f t="shared" si="32"/>
        <v>547.02503373772356</v>
      </c>
      <c r="S77">
        <f t="shared" si="32"/>
        <v>674.41903693903487</v>
      </c>
      <c r="T77">
        <f t="shared" si="32"/>
        <v>468.29986824786755</v>
      </c>
    </row>
    <row r="78" spans="2:20" x14ac:dyDescent="0.4">
      <c r="B78" s="1" t="s">
        <v>11</v>
      </c>
      <c r="C78" s="1" t="s">
        <v>95</v>
      </c>
      <c r="D78" s="1">
        <v>13552.902001543544</v>
      </c>
      <c r="G78" t="s">
        <v>11</v>
      </c>
      <c r="H78" t="s">
        <v>95</v>
      </c>
      <c r="I78">
        <f t="shared" ref="I78:T78" si="33">$D78*G$24</f>
        <v>0</v>
      </c>
      <c r="J78">
        <f t="shared" si="33"/>
        <v>1355.2902001543544</v>
      </c>
      <c r="K78">
        <f t="shared" si="33"/>
        <v>2710.5804003087087</v>
      </c>
      <c r="L78">
        <f t="shared" si="33"/>
        <v>0</v>
      </c>
      <c r="M78">
        <f t="shared" si="33"/>
        <v>3388.2255003858859</v>
      </c>
      <c r="N78">
        <f t="shared" si="33"/>
        <v>3388.2255003858859</v>
      </c>
      <c r="O78">
        <f t="shared" si="33"/>
        <v>0</v>
      </c>
      <c r="P78">
        <f t="shared" si="33"/>
        <v>0</v>
      </c>
      <c r="Q78">
        <f t="shared" si="33"/>
        <v>0</v>
      </c>
      <c r="R78">
        <f t="shared" si="33"/>
        <v>2710.5804003087087</v>
      </c>
      <c r="S78">
        <f t="shared" si="33"/>
        <v>0</v>
      </c>
      <c r="T78">
        <f t="shared" si="33"/>
        <v>0</v>
      </c>
    </row>
    <row r="79" spans="2:20" x14ac:dyDescent="0.4">
      <c r="B79" s="1" t="s">
        <v>12</v>
      </c>
      <c r="C79" s="1" t="s">
        <v>92</v>
      </c>
      <c r="D79" s="1">
        <v>6408.0344395508173</v>
      </c>
      <c r="G79" t="s">
        <v>12</v>
      </c>
      <c r="H79" t="s">
        <v>92</v>
      </c>
      <c r="I79">
        <f t="shared" ref="I79:T79" si="34">$D79*G$21</f>
        <v>288.95714966029391</v>
      </c>
      <c r="J79">
        <f t="shared" si="34"/>
        <v>377.77806754977848</v>
      </c>
      <c r="K79">
        <f t="shared" si="34"/>
        <v>326.47924667575427</v>
      </c>
      <c r="L79">
        <f t="shared" si="34"/>
        <v>626.85464586204489</v>
      </c>
      <c r="M79">
        <f t="shared" si="34"/>
        <v>1867.2073468293379</v>
      </c>
      <c r="N79">
        <f t="shared" si="34"/>
        <v>351.57970232574718</v>
      </c>
      <c r="O79">
        <f t="shared" si="34"/>
        <v>421.51444399910201</v>
      </c>
      <c r="P79">
        <f t="shared" si="34"/>
        <v>412.20255601808162</v>
      </c>
      <c r="Q79">
        <f t="shared" si="34"/>
        <v>452.6242199939889</v>
      </c>
      <c r="R79">
        <f t="shared" si="34"/>
        <v>558.03367618818504</v>
      </c>
      <c r="S79">
        <f t="shared" si="34"/>
        <v>387.48475758169224</v>
      </c>
      <c r="T79">
        <f t="shared" si="34"/>
        <v>337.31862686681023</v>
      </c>
    </row>
    <row r="80" spans="2:20" x14ac:dyDescent="0.4">
      <c r="B80" s="1" t="s">
        <v>12</v>
      </c>
      <c r="C80" s="1" t="s">
        <v>93</v>
      </c>
      <c r="D80" s="1">
        <v>3204.0172197754086</v>
      </c>
      <c r="G80" t="s">
        <v>12</v>
      </c>
      <c r="H80" t="s">
        <v>93</v>
      </c>
      <c r="I80">
        <f t="shared" ref="I80:T80" si="35">$D80*G$22</f>
        <v>144.47857483014695</v>
      </c>
      <c r="J80">
        <f t="shared" si="35"/>
        <v>188.88903377488924</v>
      </c>
      <c r="K80">
        <f t="shared" si="35"/>
        <v>163.23962333787713</v>
      </c>
      <c r="L80">
        <f t="shared" si="35"/>
        <v>313.42732293102245</v>
      </c>
      <c r="M80">
        <f t="shared" si="35"/>
        <v>933.60367341466895</v>
      </c>
      <c r="N80">
        <f t="shared" si="35"/>
        <v>175.78985116287359</v>
      </c>
      <c r="O80">
        <f t="shared" si="35"/>
        <v>210.75722199955101</v>
      </c>
      <c r="P80">
        <f t="shared" si="35"/>
        <v>206.10127800904081</v>
      </c>
      <c r="Q80">
        <f t="shared" si="35"/>
        <v>226.31210999699445</v>
      </c>
      <c r="R80">
        <f t="shared" si="35"/>
        <v>279.01683809409252</v>
      </c>
      <c r="S80">
        <f t="shared" si="35"/>
        <v>193.74237879084612</v>
      </c>
      <c r="T80">
        <f t="shared" si="35"/>
        <v>168.65931343340512</v>
      </c>
    </row>
    <row r="81" spans="2:20" x14ac:dyDescent="0.4">
      <c r="B81" s="1" t="s">
        <v>12</v>
      </c>
      <c r="C81" s="1" t="s">
        <v>94</v>
      </c>
      <c r="D81" s="1">
        <v>4272.0229597005446</v>
      </c>
      <c r="G81" t="s">
        <v>12</v>
      </c>
      <c r="H81" t="s">
        <v>94</v>
      </c>
      <c r="I81">
        <f t="shared" ref="I81:T81" si="36">$D81*G$23</f>
        <v>224.87908457787347</v>
      </c>
      <c r="J81">
        <f t="shared" si="36"/>
        <v>192.63809977352926</v>
      </c>
      <c r="K81">
        <f t="shared" si="36"/>
        <v>251.85204503318562</v>
      </c>
      <c r="L81">
        <f t="shared" si="36"/>
        <v>217.65283111716948</v>
      </c>
      <c r="M81">
        <f t="shared" si="36"/>
        <v>417.90309724136318</v>
      </c>
      <c r="N81">
        <f t="shared" si="36"/>
        <v>1244.804897886225</v>
      </c>
      <c r="O81">
        <f t="shared" si="36"/>
        <v>234.38646821716478</v>
      </c>
      <c r="P81">
        <f t="shared" si="36"/>
        <v>281.00962933273468</v>
      </c>
      <c r="Q81">
        <f t="shared" si="36"/>
        <v>274.80170401205442</v>
      </c>
      <c r="R81">
        <f t="shared" si="36"/>
        <v>301.7494799959926</v>
      </c>
      <c r="S81">
        <f t="shared" si="36"/>
        <v>372.02245079212338</v>
      </c>
      <c r="T81">
        <f t="shared" si="36"/>
        <v>258.32317172112812</v>
      </c>
    </row>
    <row r="82" spans="2:20" x14ac:dyDescent="0.4">
      <c r="B82" s="1" t="s">
        <v>12</v>
      </c>
      <c r="C82" s="1" t="s">
        <v>95</v>
      </c>
      <c r="D82" s="1">
        <v>7476.0401794759555</v>
      </c>
      <c r="G82" t="s">
        <v>12</v>
      </c>
      <c r="H82" t="s">
        <v>95</v>
      </c>
      <c r="I82">
        <f t="shared" ref="I82:T82" si="37">$D82*G$24</f>
        <v>0</v>
      </c>
      <c r="J82">
        <f t="shared" si="37"/>
        <v>747.60401794759559</v>
      </c>
      <c r="K82">
        <f t="shared" si="37"/>
        <v>1495.2080358951912</v>
      </c>
      <c r="L82">
        <f t="shared" si="37"/>
        <v>0</v>
      </c>
      <c r="M82">
        <f t="shared" si="37"/>
        <v>1869.0100448689889</v>
      </c>
      <c r="N82">
        <f t="shared" si="37"/>
        <v>1869.0100448689889</v>
      </c>
      <c r="O82">
        <f t="shared" si="37"/>
        <v>0</v>
      </c>
      <c r="P82">
        <f t="shared" si="37"/>
        <v>0</v>
      </c>
      <c r="Q82">
        <f t="shared" si="37"/>
        <v>0</v>
      </c>
      <c r="R82">
        <f t="shared" si="37"/>
        <v>1495.2080358951912</v>
      </c>
      <c r="S82">
        <f t="shared" si="37"/>
        <v>0</v>
      </c>
      <c r="T82">
        <f t="shared" si="37"/>
        <v>0</v>
      </c>
    </row>
    <row r="83" spans="2:20" x14ac:dyDescent="0.4">
      <c r="B83" s="1" t="s">
        <v>13</v>
      </c>
      <c r="C83" s="1" t="s">
        <v>92</v>
      </c>
      <c r="D83" s="1">
        <v>8527.1705682808406</v>
      </c>
      <c r="G83" t="s">
        <v>13</v>
      </c>
      <c r="H83" t="s">
        <v>92</v>
      </c>
      <c r="I83">
        <f t="shared" ref="I83:T83" si="38">$D83*G$21</f>
        <v>384.51524025365535</v>
      </c>
      <c r="J83">
        <f t="shared" si="38"/>
        <v>502.70922376289388</v>
      </c>
      <c r="K83">
        <f t="shared" si="38"/>
        <v>434.44588971390391</v>
      </c>
      <c r="L83">
        <f t="shared" si="38"/>
        <v>834.15539307863435</v>
      </c>
      <c r="M83">
        <f t="shared" si="38"/>
        <v>2484.6925657092702</v>
      </c>
      <c r="N83">
        <f t="shared" si="38"/>
        <v>467.84706267702256</v>
      </c>
      <c r="O83">
        <f t="shared" si="38"/>
        <v>560.90921403137088</v>
      </c>
      <c r="P83">
        <f t="shared" si="38"/>
        <v>548.5178859453672</v>
      </c>
      <c r="Q83">
        <f t="shared" si="38"/>
        <v>602.30698877054726</v>
      </c>
      <c r="R83">
        <f t="shared" si="38"/>
        <v>742.57533797446388</v>
      </c>
      <c r="S83">
        <f t="shared" si="38"/>
        <v>515.62591488500993</v>
      </c>
      <c r="T83">
        <f t="shared" si="38"/>
        <v>448.86985147870018</v>
      </c>
    </row>
    <row r="84" spans="2:20" x14ac:dyDescent="0.4">
      <c r="B84" s="1" t="s">
        <v>13</v>
      </c>
      <c r="C84" s="1" t="s">
        <v>93</v>
      </c>
      <c r="D84" s="1">
        <v>4263.5852841404203</v>
      </c>
      <c r="G84" t="s">
        <v>13</v>
      </c>
      <c r="H84" t="s">
        <v>93</v>
      </c>
      <c r="I84">
        <f t="shared" ref="I84:T84" si="39">$D84*G$22</f>
        <v>192.25762012682767</v>
      </c>
      <c r="J84">
        <f t="shared" si="39"/>
        <v>251.35461188144694</v>
      </c>
      <c r="K84">
        <f t="shared" si="39"/>
        <v>217.22294485695195</v>
      </c>
      <c r="L84">
        <f t="shared" si="39"/>
        <v>417.07769653931717</v>
      </c>
      <c r="M84">
        <f t="shared" si="39"/>
        <v>1242.3462828546351</v>
      </c>
      <c r="N84">
        <f t="shared" si="39"/>
        <v>233.92353133851128</v>
      </c>
      <c r="O84">
        <f t="shared" si="39"/>
        <v>280.45460701568544</v>
      </c>
      <c r="P84">
        <f t="shared" si="39"/>
        <v>274.2589429726836</v>
      </c>
      <c r="Q84">
        <f t="shared" si="39"/>
        <v>301.15349438527363</v>
      </c>
      <c r="R84">
        <f t="shared" si="39"/>
        <v>371.28766898723194</v>
      </c>
      <c r="S84">
        <f t="shared" si="39"/>
        <v>257.81295744250497</v>
      </c>
      <c r="T84">
        <f t="shared" si="39"/>
        <v>224.43492573935009</v>
      </c>
    </row>
    <row r="85" spans="2:20" x14ac:dyDescent="0.4">
      <c r="B85" s="1" t="s">
        <v>13</v>
      </c>
      <c r="C85" s="1" t="s">
        <v>94</v>
      </c>
      <c r="D85" s="1">
        <v>5684.780378853894</v>
      </c>
      <c r="G85" t="s">
        <v>13</v>
      </c>
      <c r="H85" t="s">
        <v>94</v>
      </c>
      <c r="I85">
        <f t="shared" ref="I85:T85" si="40">$D85*G$23</f>
        <v>299.24656765246681</v>
      </c>
      <c r="J85">
        <f t="shared" si="40"/>
        <v>256.3434935024369</v>
      </c>
      <c r="K85">
        <f t="shared" si="40"/>
        <v>335.13948250859596</v>
      </c>
      <c r="L85">
        <f t="shared" si="40"/>
        <v>289.63059314260261</v>
      </c>
      <c r="M85">
        <f t="shared" si="40"/>
        <v>556.10359538575619</v>
      </c>
      <c r="N85">
        <f t="shared" si="40"/>
        <v>1656.4617104728468</v>
      </c>
      <c r="O85">
        <f t="shared" si="40"/>
        <v>311.89804178468171</v>
      </c>
      <c r="P85">
        <f t="shared" si="40"/>
        <v>373.93947602091396</v>
      </c>
      <c r="Q85">
        <f t="shared" si="40"/>
        <v>365.67859063024486</v>
      </c>
      <c r="R85">
        <f t="shared" si="40"/>
        <v>401.53799251369821</v>
      </c>
      <c r="S85">
        <f t="shared" si="40"/>
        <v>495.05022531630931</v>
      </c>
      <c r="T85">
        <f t="shared" si="40"/>
        <v>343.75060992333999</v>
      </c>
    </row>
    <row r="86" spans="2:20" x14ac:dyDescent="0.4">
      <c r="B86" s="1" t="s">
        <v>13</v>
      </c>
      <c r="C86" s="1" t="s">
        <v>95</v>
      </c>
      <c r="D86" s="1">
        <v>9948.3656629943162</v>
      </c>
      <c r="G86" t="s">
        <v>13</v>
      </c>
      <c r="H86" t="s">
        <v>95</v>
      </c>
      <c r="I86">
        <f t="shared" ref="I86:T86" si="41">$D86*G$24</f>
        <v>0</v>
      </c>
      <c r="J86">
        <f t="shared" si="41"/>
        <v>994.83656629943164</v>
      </c>
      <c r="K86">
        <f t="shared" si="41"/>
        <v>1989.6731325988633</v>
      </c>
      <c r="L86">
        <f t="shared" si="41"/>
        <v>0</v>
      </c>
      <c r="M86">
        <f t="shared" si="41"/>
        <v>2487.091415748579</v>
      </c>
      <c r="N86">
        <f t="shared" si="41"/>
        <v>2487.091415748579</v>
      </c>
      <c r="O86">
        <f t="shared" si="41"/>
        <v>0</v>
      </c>
      <c r="P86">
        <f t="shared" si="41"/>
        <v>0</v>
      </c>
      <c r="Q86">
        <f t="shared" si="41"/>
        <v>0</v>
      </c>
      <c r="R86">
        <f t="shared" si="41"/>
        <v>1989.6731325988633</v>
      </c>
      <c r="S86">
        <f t="shared" si="41"/>
        <v>0</v>
      </c>
      <c r="T86">
        <f t="shared" si="41"/>
        <v>0</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604"/>
  <sheetViews>
    <sheetView topLeftCell="F3" workbookViewId="0">
      <selection activeCell="J73" sqref="J73"/>
    </sheetView>
  </sheetViews>
  <sheetFormatPr defaultRowHeight="14.6" x14ac:dyDescent="0.4"/>
  <cols>
    <col min="2" max="2" width="18.07421875" customWidth="1"/>
    <col min="3" max="3" width="17" bestFit="1" customWidth="1"/>
    <col min="4" max="4" width="10.53515625" customWidth="1"/>
  </cols>
  <sheetData>
    <row r="1" spans="2:27" x14ac:dyDescent="0.4">
      <c r="E1" t="s">
        <v>73</v>
      </c>
      <c r="F1">
        <f ca="1">RANDBETWEEN(70,125)/1000</f>
        <v>0.112</v>
      </c>
      <c r="G1">
        <f t="shared" ref="G1:N1" ca="1" si="0">RANDBETWEEN(70,125)/1000</f>
        <v>0.10199999999999999</v>
      </c>
      <c r="H1">
        <f t="shared" ca="1" si="0"/>
        <v>7.1999999999999995E-2</v>
      </c>
      <c r="I1">
        <f t="shared" ca="1" si="0"/>
        <v>9.2999999999999999E-2</v>
      </c>
      <c r="J1">
        <f t="shared" ca="1" si="0"/>
        <v>0.11899999999999999</v>
      </c>
      <c r="K1">
        <f t="shared" ca="1" si="0"/>
        <v>9.7000000000000003E-2</v>
      </c>
      <c r="L1">
        <f t="shared" ca="1" si="0"/>
        <v>7.5999999999999998E-2</v>
      </c>
      <c r="M1">
        <f t="shared" ca="1" si="0"/>
        <v>8.8999999999999996E-2</v>
      </c>
      <c r="N1">
        <f t="shared" ca="1" si="0"/>
        <v>8.5000000000000006E-2</v>
      </c>
      <c r="O1">
        <f ca="1">1-SUM(F1:N1)</f>
        <v>0.15500000000000014</v>
      </c>
      <c r="P1">
        <f ca="1">IF(O1&lt;0,1,0)</f>
        <v>0</v>
      </c>
    </row>
    <row r="3" spans="2:27" x14ac:dyDescent="0.4">
      <c r="F3" t="s">
        <v>74</v>
      </c>
      <c r="R3" t="s">
        <v>75</v>
      </c>
    </row>
    <row r="4" spans="2:27" x14ac:dyDescent="0.4">
      <c r="F4">
        <v>1</v>
      </c>
      <c r="G4">
        <v>2</v>
      </c>
      <c r="H4">
        <v>3</v>
      </c>
      <c r="I4">
        <v>4</v>
      </c>
      <c r="J4">
        <v>5</v>
      </c>
      <c r="K4">
        <v>6</v>
      </c>
      <c r="L4">
        <v>7</v>
      </c>
      <c r="M4">
        <v>8</v>
      </c>
      <c r="N4">
        <v>9</v>
      </c>
      <c r="O4">
        <v>10</v>
      </c>
      <c r="P4">
        <f>SUM(P5:P604)</f>
        <v>0</v>
      </c>
      <c r="R4">
        <f>F4</f>
        <v>1</v>
      </c>
      <c r="S4">
        <f t="shared" ref="S4:AA4" si="1">G4</f>
        <v>2</v>
      </c>
      <c r="T4">
        <f t="shared" si="1"/>
        <v>3</v>
      </c>
      <c r="U4">
        <f t="shared" si="1"/>
        <v>4</v>
      </c>
      <c r="V4">
        <f t="shared" si="1"/>
        <v>5</v>
      </c>
      <c r="W4">
        <f t="shared" si="1"/>
        <v>6</v>
      </c>
      <c r="X4">
        <f t="shared" si="1"/>
        <v>7</v>
      </c>
      <c r="Y4">
        <f t="shared" si="1"/>
        <v>8</v>
      </c>
      <c r="Z4">
        <f t="shared" si="1"/>
        <v>9</v>
      </c>
      <c r="AA4">
        <f t="shared" si="1"/>
        <v>10</v>
      </c>
    </row>
    <row r="5" spans="2:27" x14ac:dyDescent="0.4">
      <c r="B5" t="s">
        <v>3</v>
      </c>
      <c r="C5" t="s">
        <v>4</v>
      </c>
      <c r="D5">
        <v>36767.87054553999</v>
      </c>
      <c r="F5">
        <v>8.8999999999999996E-2</v>
      </c>
      <c r="G5">
        <v>8.6999999999999994E-2</v>
      </c>
      <c r="H5">
        <v>7.0000000000000007E-2</v>
      </c>
      <c r="I5">
        <v>0.11899999999999999</v>
      </c>
      <c r="J5">
        <v>8.3000000000000004E-2</v>
      </c>
      <c r="K5">
        <v>0.11799999999999999</v>
      </c>
      <c r="L5">
        <v>7.6999999999999999E-2</v>
      </c>
      <c r="M5">
        <v>0.11700000000000001</v>
      </c>
      <c r="N5">
        <v>0.104</v>
      </c>
      <c r="O5">
        <v>0.13600000000000001</v>
      </c>
      <c r="P5">
        <f>IF(O5&lt;0,1,0)</f>
        <v>0</v>
      </c>
      <c r="R5">
        <f>$D5*F5</f>
        <v>3272.3404785530588</v>
      </c>
      <c r="S5">
        <f t="shared" ref="S5:AA20" si="2">$D5*G5</f>
        <v>3198.8047374619791</v>
      </c>
      <c r="T5">
        <f t="shared" si="2"/>
        <v>2573.7509381877994</v>
      </c>
      <c r="U5">
        <f t="shared" si="2"/>
        <v>4375.3765949192584</v>
      </c>
      <c r="V5">
        <f t="shared" si="2"/>
        <v>3051.7332552798193</v>
      </c>
      <c r="W5">
        <f t="shared" si="2"/>
        <v>4338.6087243737184</v>
      </c>
      <c r="X5">
        <f t="shared" si="2"/>
        <v>2831.1260320065794</v>
      </c>
      <c r="Y5">
        <f t="shared" si="2"/>
        <v>4301.8408538281792</v>
      </c>
      <c r="Z5">
        <f t="shared" si="2"/>
        <v>3823.8585367361588</v>
      </c>
      <c r="AA5">
        <f t="shared" si="2"/>
        <v>5000.4303941934395</v>
      </c>
    </row>
    <row r="6" spans="2:27" x14ac:dyDescent="0.4">
      <c r="B6" t="s">
        <v>3</v>
      </c>
      <c r="C6" t="s">
        <v>5</v>
      </c>
      <c r="D6">
        <v>6767.6805193599957</v>
      </c>
      <c r="F6">
        <v>0.123</v>
      </c>
      <c r="G6">
        <v>9.1999999999999998E-2</v>
      </c>
      <c r="H6">
        <v>0.12</v>
      </c>
      <c r="I6">
        <v>7.0000000000000007E-2</v>
      </c>
      <c r="J6">
        <v>0.108</v>
      </c>
      <c r="K6">
        <v>7.5999999999999998E-2</v>
      </c>
      <c r="L6">
        <v>7.6999999999999999E-2</v>
      </c>
      <c r="M6">
        <v>8.6999999999999994E-2</v>
      </c>
      <c r="N6">
        <v>8.6999999999999994E-2</v>
      </c>
      <c r="O6">
        <f t="shared" ref="O6:O69" si="3">1-SUM(F6:N6)</f>
        <v>0.16000000000000014</v>
      </c>
      <c r="P6">
        <f t="shared" ref="P6:P69" si="4">IF(O6&lt;0,1,0)</f>
        <v>0</v>
      </c>
      <c r="R6">
        <f t="shared" ref="R6:R69" si="5">$D6*F6</f>
        <v>832.42470388127947</v>
      </c>
      <c r="S6">
        <f t="shared" si="2"/>
        <v>622.62660778111956</v>
      </c>
      <c r="T6">
        <f t="shared" si="2"/>
        <v>812.12166232319942</v>
      </c>
      <c r="U6">
        <f t="shared" si="2"/>
        <v>473.73763635519975</v>
      </c>
      <c r="V6">
        <f t="shared" si="2"/>
        <v>730.90949609087954</v>
      </c>
      <c r="W6">
        <f t="shared" si="2"/>
        <v>514.34371947135969</v>
      </c>
      <c r="X6">
        <f t="shared" si="2"/>
        <v>521.11139999071963</v>
      </c>
      <c r="Y6">
        <f t="shared" si="2"/>
        <v>588.78820518431962</v>
      </c>
      <c r="Z6">
        <f t="shared" si="2"/>
        <v>588.78820518431962</v>
      </c>
      <c r="AA6">
        <f t="shared" si="2"/>
        <v>1082.8288830976003</v>
      </c>
    </row>
    <row r="7" spans="2:27" x14ac:dyDescent="0.4">
      <c r="B7" t="s">
        <v>3</v>
      </c>
      <c r="C7" t="s">
        <v>6</v>
      </c>
      <c r="D7">
        <v>3147.326320449999</v>
      </c>
      <c r="F7">
        <v>0.10199999999999999</v>
      </c>
      <c r="G7">
        <v>8.2000000000000003E-2</v>
      </c>
      <c r="H7">
        <v>0.104</v>
      </c>
      <c r="I7">
        <v>0.11600000000000001</v>
      </c>
      <c r="J7">
        <v>7.0000000000000007E-2</v>
      </c>
      <c r="K7">
        <v>0.11700000000000001</v>
      </c>
      <c r="L7">
        <v>0.11899999999999999</v>
      </c>
      <c r="M7">
        <v>9.6000000000000002E-2</v>
      </c>
      <c r="N7">
        <v>8.1000000000000003E-2</v>
      </c>
      <c r="O7">
        <f t="shared" si="3"/>
        <v>0.1130000000000001</v>
      </c>
      <c r="P7">
        <f t="shared" si="4"/>
        <v>0</v>
      </c>
      <c r="R7">
        <f t="shared" si="5"/>
        <v>321.02728468589987</v>
      </c>
      <c r="S7">
        <f t="shared" si="2"/>
        <v>258.08075827689993</v>
      </c>
      <c r="T7">
        <f t="shared" si="2"/>
        <v>327.32193732679985</v>
      </c>
      <c r="U7">
        <f t="shared" si="2"/>
        <v>365.08985317219992</v>
      </c>
      <c r="V7">
        <f t="shared" si="2"/>
        <v>220.31284243149994</v>
      </c>
      <c r="W7">
        <f t="shared" si="2"/>
        <v>368.23717949264989</v>
      </c>
      <c r="X7">
        <f t="shared" si="2"/>
        <v>374.53183213354987</v>
      </c>
      <c r="Y7">
        <f t="shared" si="2"/>
        <v>302.14332676319992</v>
      </c>
      <c r="Z7">
        <f t="shared" si="2"/>
        <v>254.93343195644994</v>
      </c>
      <c r="AA7">
        <f t="shared" si="2"/>
        <v>355.6478742108502</v>
      </c>
    </row>
    <row r="8" spans="2:27" x14ac:dyDescent="0.4">
      <c r="B8" t="s">
        <v>3</v>
      </c>
      <c r="C8" t="s">
        <v>7</v>
      </c>
      <c r="D8">
        <v>1492.6074459000074</v>
      </c>
      <c r="F8">
        <v>0.10299999999999999</v>
      </c>
      <c r="G8">
        <v>8.6999999999999994E-2</v>
      </c>
      <c r="H8">
        <v>7.5999999999999998E-2</v>
      </c>
      <c r="I8">
        <v>0.111</v>
      </c>
      <c r="J8">
        <v>9.0999999999999998E-2</v>
      </c>
      <c r="K8">
        <v>0.10100000000000001</v>
      </c>
      <c r="L8">
        <v>0.115</v>
      </c>
      <c r="M8">
        <v>7.0999999999999994E-2</v>
      </c>
      <c r="N8">
        <v>0.122</v>
      </c>
      <c r="O8">
        <f t="shared" si="3"/>
        <v>0.12300000000000011</v>
      </c>
      <c r="P8">
        <f t="shared" si="4"/>
        <v>0</v>
      </c>
      <c r="R8">
        <f t="shared" si="5"/>
        <v>153.73856692770076</v>
      </c>
      <c r="S8">
        <f t="shared" si="2"/>
        <v>129.85684779330063</v>
      </c>
      <c r="T8">
        <f t="shared" si="2"/>
        <v>113.43816588840056</v>
      </c>
      <c r="U8">
        <f t="shared" si="2"/>
        <v>165.67942649490084</v>
      </c>
      <c r="V8">
        <f t="shared" si="2"/>
        <v>135.82727757690068</v>
      </c>
      <c r="W8">
        <f t="shared" si="2"/>
        <v>150.75335203590075</v>
      </c>
      <c r="X8">
        <f t="shared" si="2"/>
        <v>171.64985627850086</v>
      </c>
      <c r="Y8">
        <f t="shared" si="2"/>
        <v>105.97512865890052</v>
      </c>
      <c r="Z8">
        <f t="shared" si="2"/>
        <v>182.09810839980091</v>
      </c>
      <c r="AA8">
        <f t="shared" si="2"/>
        <v>183.59071584570108</v>
      </c>
    </row>
    <row r="9" spans="2:27" x14ac:dyDescent="0.4">
      <c r="B9" t="s">
        <v>3</v>
      </c>
      <c r="C9" t="s">
        <v>8</v>
      </c>
      <c r="D9">
        <v>20059.602943820009</v>
      </c>
      <c r="F9">
        <v>7.4999999999999997E-2</v>
      </c>
      <c r="G9">
        <v>8.2000000000000003E-2</v>
      </c>
      <c r="H9">
        <v>9.5000000000000001E-2</v>
      </c>
      <c r="I9">
        <v>0.111</v>
      </c>
      <c r="J9">
        <v>0.11700000000000001</v>
      </c>
      <c r="K9">
        <v>0.09</v>
      </c>
      <c r="L9">
        <v>7.2999999999999995E-2</v>
      </c>
      <c r="M9">
        <v>0.115</v>
      </c>
      <c r="N9">
        <v>8.7999999999999995E-2</v>
      </c>
      <c r="O9">
        <f t="shared" si="3"/>
        <v>0.15400000000000014</v>
      </c>
      <c r="P9">
        <f t="shared" si="4"/>
        <v>0</v>
      </c>
      <c r="R9">
        <f t="shared" si="5"/>
        <v>1504.4702207865007</v>
      </c>
      <c r="S9">
        <f t="shared" si="2"/>
        <v>1644.8874413932408</v>
      </c>
      <c r="T9">
        <f t="shared" si="2"/>
        <v>1905.6622796629008</v>
      </c>
      <c r="U9">
        <f t="shared" si="2"/>
        <v>2226.615926764021</v>
      </c>
      <c r="V9">
        <f t="shared" si="2"/>
        <v>2346.9735444269413</v>
      </c>
      <c r="W9">
        <f t="shared" si="2"/>
        <v>1805.3642649438009</v>
      </c>
      <c r="X9">
        <f t="shared" si="2"/>
        <v>1464.3510148988605</v>
      </c>
      <c r="Y9">
        <f t="shared" si="2"/>
        <v>2306.8543385393014</v>
      </c>
      <c r="Z9">
        <f t="shared" si="2"/>
        <v>1765.2450590561607</v>
      </c>
      <c r="AA9">
        <f t="shared" si="2"/>
        <v>3089.1788533482841</v>
      </c>
    </row>
    <row r="10" spans="2:27" x14ac:dyDescent="0.4">
      <c r="B10" t="s">
        <v>3</v>
      </c>
      <c r="C10" t="s">
        <v>9</v>
      </c>
      <c r="D10">
        <v>176.52718613000036</v>
      </c>
      <c r="F10">
        <v>0.125</v>
      </c>
      <c r="G10">
        <v>0.108</v>
      </c>
      <c r="H10">
        <v>0.108</v>
      </c>
      <c r="I10">
        <v>7.3999999999999996E-2</v>
      </c>
      <c r="J10">
        <v>0.124</v>
      </c>
      <c r="K10">
        <v>7.0999999999999994E-2</v>
      </c>
      <c r="L10">
        <v>0.111</v>
      </c>
      <c r="M10">
        <v>0.11799999999999999</v>
      </c>
      <c r="N10">
        <v>0.10299999999999999</v>
      </c>
      <c r="O10">
        <f t="shared" si="3"/>
        <v>5.8000000000000163E-2</v>
      </c>
      <c r="P10">
        <f t="shared" si="4"/>
        <v>0</v>
      </c>
      <c r="R10">
        <f t="shared" si="5"/>
        <v>22.065898266250045</v>
      </c>
      <c r="S10">
        <f t="shared" si="2"/>
        <v>19.06493610204004</v>
      </c>
      <c r="T10">
        <f t="shared" si="2"/>
        <v>19.06493610204004</v>
      </c>
      <c r="U10">
        <f t="shared" si="2"/>
        <v>13.063011773620026</v>
      </c>
      <c r="V10">
        <f t="shared" si="2"/>
        <v>21.889371080120043</v>
      </c>
      <c r="W10">
        <f t="shared" si="2"/>
        <v>12.533430215230025</v>
      </c>
      <c r="X10">
        <f t="shared" si="2"/>
        <v>19.594517660430039</v>
      </c>
      <c r="Y10">
        <f t="shared" si="2"/>
        <v>20.83020796334004</v>
      </c>
      <c r="Z10">
        <f t="shared" si="2"/>
        <v>18.182300171390036</v>
      </c>
      <c r="AA10">
        <f t="shared" si="2"/>
        <v>10.23857679554005</v>
      </c>
    </row>
    <row r="11" spans="2:27" x14ac:dyDescent="0.4">
      <c r="B11" t="s">
        <v>3</v>
      </c>
      <c r="C11" t="s">
        <v>10</v>
      </c>
      <c r="D11">
        <v>5995.3961903700038</v>
      </c>
      <c r="F11">
        <v>0.11600000000000001</v>
      </c>
      <c r="G11">
        <v>0.11799999999999999</v>
      </c>
      <c r="H11">
        <v>7.2999999999999995E-2</v>
      </c>
      <c r="I11">
        <v>0.123</v>
      </c>
      <c r="J11">
        <v>0.109</v>
      </c>
      <c r="K11">
        <v>7.9000000000000001E-2</v>
      </c>
      <c r="L11">
        <v>7.0999999999999994E-2</v>
      </c>
      <c r="M11">
        <v>0.114</v>
      </c>
      <c r="N11">
        <v>0.09</v>
      </c>
      <c r="O11">
        <f t="shared" si="3"/>
        <v>0.1070000000000001</v>
      </c>
      <c r="P11">
        <f t="shared" si="4"/>
        <v>0</v>
      </c>
      <c r="R11">
        <f t="shared" si="5"/>
        <v>695.46595808292045</v>
      </c>
      <c r="S11">
        <f t="shared" si="2"/>
        <v>707.45675046366046</v>
      </c>
      <c r="T11">
        <f t="shared" si="2"/>
        <v>437.66392189701025</v>
      </c>
      <c r="U11">
        <f t="shared" si="2"/>
        <v>737.43373141551047</v>
      </c>
      <c r="V11">
        <f t="shared" si="2"/>
        <v>653.49818475033044</v>
      </c>
      <c r="W11">
        <f t="shared" si="2"/>
        <v>473.63629903923032</v>
      </c>
      <c r="X11">
        <f t="shared" si="2"/>
        <v>425.67312951627025</v>
      </c>
      <c r="Y11">
        <f t="shared" si="2"/>
        <v>683.47516570218045</v>
      </c>
      <c r="Z11">
        <f t="shared" si="2"/>
        <v>539.58565713330029</v>
      </c>
      <c r="AA11">
        <f t="shared" si="2"/>
        <v>641.507392369591</v>
      </c>
    </row>
    <row r="12" spans="2:27" x14ac:dyDescent="0.4">
      <c r="B12" t="s">
        <v>3</v>
      </c>
      <c r="C12" t="s">
        <v>11</v>
      </c>
      <c r="D12">
        <v>35589.709264280056</v>
      </c>
      <c r="F12">
        <v>0.11899999999999999</v>
      </c>
      <c r="G12">
        <v>0.111</v>
      </c>
      <c r="H12">
        <v>0.105</v>
      </c>
      <c r="I12">
        <v>8.1000000000000003E-2</v>
      </c>
      <c r="J12">
        <v>0.111</v>
      </c>
      <c r="K12">
        <v>8.8999999999999996E-2</v>
      </c>
      <c r="L12">
        <v>0.10199999999999999</v>
      </c>
      <c r="M12">
        <v>0.11</v>
      </c>
      <c r="N12">
        <v>0.11</v>
      </c>
      <c r="O12">
        <f t="shared" si="3"/>
        <v>6.2000000000000055E-2</v>
      </c>
      <c r="P12">
        <f t="shared" si="4"/>
        <v>0</v>
      </c>
      <c r="R12">
        <f t="shared" si="5"/>
        <v>4235.1754024493266</v>
      </c>
      <c r="S12">
        <f t="shared" si="2"/>
        <v>3950.4577283350864</v>
      </c>
      <c r="T12">
        <f t="shared" si="2"/>
        <v>3736.9194727494059</v>
      </c>
      <c r="U12">
        <f t="shared" si="2"/>
        <v>2882.7664504066847</v>
      </c>
      <c r="V12">
        <f t="shared" si="2"/>
        <v>3950.4577283350864</v>
      </c>
      <c r="W12">
        <f t="shared" si="2"/>
        <v>3167.484124520925</v>
      </c>
      <c r="X12">
        <f t="shared" si="2"/>
        <v>3630.1503449565653</v>
      </c>
      <c r="Y12">
        <f t="shared" si="2"/>
        <v>3914.868019070806</v>
      </c>
      <c r="Z12">
        <f t="shared" si="2"/>
        <v>3914.868019070806</v>
      </c>
      <c r="AA12">
        <f t="shared" si="2"/>
        <v>2206.5619743853654</v>
      </c>
    </row>
    <row r="13" spans="2:27" x14ac:dyDescent="0.4">
      <c r="B13" t="s">
        <v>3</v>
      </c>
      <c r="C13" t="s">
        <v>12</v>
      </c>
      <c r="D13">
        <v>12044.129783559936</v>
      </c>
      <c r="F13">
        <v>9.6000000000000002E-2</v>
      </c>
      <c r="G13">
        <v>7.6999999999999999E-2</v>
      </c>
      <c r="H13">
        <v>0.121</v>
      </c>
      <c r="I13">
        <v>0.08</v>
      </c>
      <c r="J13">
        <v>0.1</v>
      </c>
      <c r="K13">
        <v>0.08</v>
      </c>
      <c r="L13">
        <v>0.107</v>
      </c>
      <c r="M13">
        <v>0.113</v>
      </c>
      <c r="N13">
        <v>0.112</v>
      </c>
      <c r="O13">
        <f t="shared" si="3"/>
        <v>0.1140000000000001</v>
      </c>
      <c r="P13">
        <f t="shared" si="4"/>
        <v>0</v>
      </c>
      <c r="R13">
        <f t="shared" si="5"/>
        <v>1156.2364592217539</v>
      </c>
      <c r="S13">
        <f t="shared" si="2"/>
        <v>927.39799333411509</v>
      </c>
      <c r="T13">
        <f t="shared" si="2"/>
        <v>1457.3397038107523</v>
      </c>
      <c r="U13">
        <f t="shared" si="2"/>
        <v>963.53038268479486</v>
      </c>
      <c r="V13">
        <f t="shared" si="2"/>
        <v>1204.4129783559936</v>
      </c>
      <c r="W13">
        <f t="shared" si="2"/>
        <v>963.53038268479486</v>
      </c>
      <c r="X13">
        <f t="shared" si="2"/>
        <v>1288.7218868409132</v>
      </c>
      <c r="Y13">
        <f t="shared" si="2"/>
        <v>1360.9866655422729</v>
      </c>
      <c r="Z13">
        <f t="shared" si="2"/>
        <v>1348.9425357587129</v>
      </c>
      <c r="AA13">
        <f t="shared" si="2"/>
        <v>1373.0307953258339</v>
      </c>
    </row>
    <row r="14" spans="2:27" x14ac:dyDescent="0.4">
      <c r="B14" t="s">
        <v>3</v>
      </c>
      <c r="C14" t="s">
        <v>13</v>
      </c>
      <c r="D14">
        <v>552.98917741000264</v>
      </c>
      <c r="F14">
        <v>0.123</v>
      </c>
      <c r="G14">
        <v>9.9000000000000005E-2</v>
      </c>
      <c r="H14">
        <v>9.8000000000000004E-2</v>
      </c>
      <c r="I14">
        <v>0.11700000000000001</v>
      </c>
      <c r="J14">
        <v>0.107</v>
      </c>
      <c r="K14">
        <v>0.114</v>
      </c>
      <c r="L14">
        <v>0.11</v>
      </c>
      <c r="M14">
        <v>0.12</v>
      </c>
      <c r="N14">
        <v>0.105</v>
      </c>
      <c r="O14">
        <f t="shared" si="3"/>
        <v>7.0000000000000062E-3</v>
      </c>
      <c r="P14">
        <f t="shared" si="4"/>
        <v>0</v>
      </c>
      <c r="R14">
        <f t="shared" si="5"/>
        <v>68.01766882143032</v>
      </c>
      <c r="S14">
        <f t="shared" si="2"/>
        <v>54.745928563590262</v>
      </c>
      <c r="T14">
        <f t="shared" si="2"/>
        <v>54.192939386180264</v>
      </c>
      <c r="U14">
        <f t="shared" si="2"/>
        <v>64.699733756970318</v>
      </c>
      <c r="V14">
        <f t="shared" si="2"/>
        <v>59.169841982870281</v>
      </c>
      <c r="W14">
        <f t="shared" si="2"/>
        <v>63.040766224740302</v>
      </c>
      <c r="X14">
        <f t="shared" si="2"/>
        <v>60.828809515100289</v>
      </c>
      <c r="Y14">
        <f t="shared" si="2"/>
        <v>66.358701289200312</v>
      </c>
      <c r="Z14">
        <f t="shared" si="2"/>
        <v>58.063863628050278</v>
      </c>
      <c r="AA14">
        <f t="shared" si="2"/>
        <v>3.8709242418700218</v>
      </c>
    </row>
    <row r="15" spans="2:27" x14ac:dyDescent="0.4">
      <c r="B15" t="s">
        <v>14</v>
      </c>
      <c r="C15" t="s">
        <v>4</v>
      </c>
      <c r="D15">
        <v>32809.053265850009</v>
      </c>
      <c r="F15">
        <v>8.4000000000000005E-2</v>
      </c>
      <c r="G15">
        <v>0.11700000000000001</v>
      </c>
      <c r="H15">
        <v>9.2999999999999999E-2</v>
      </c>
      <c r="I15">
        <v>0.105</v>
      </c>
      <c r="J15">
        <v>0.111</v>
      </c>
      <c r="K15">
        <v>0.12</v>
      </c>
      <c r="L15">
        <v>8.7999999999999995E-2</v>
      </c>
      <c r="M15">
        <v>0.114</v>
      </c>
      <c r="N15">
        <v>0.11600000000000001</v>
      </c>
      <c r="O15">
        <f t="shared" si="3"/>
        <v>5.2000000000000046E-2</v>
      </c>
      <c r="P15">
        <f t="shared" si="4"/>
        <v>0</v>
      </c>
      <c r="R15">
        <f t="shared" si="5"/>
        <v>2755.9604743314007</v>
      </c>
      <c r="S15">
        <f t="shared" si="2"/>
        <v>3838.6592321044513</v>
      </c>
      <c r="T15">
        <f t="shared" si="2"/>
        <v>3051.2419537240507</v>
      </c>
      <c r="U15">
        <f t="shared" si="2"/>
        <v>3444.9505929142506</v>
      </c>
      <c r="V15">
        <f t="shared" si="2"/>
        <v>3641.8049125093512</v>
      </c>
      <c r="W15">
        <f t="shared" si="2"/>
        <v>3937.0863919020007</v>
      </c>
      <c r="X15">
        <f t="shared" si="2"/>
        <v>2887.1966873948004</v>
      </c>
      <c r="Y15">
        <f t="shared" si="2"/>
        <v>3740.232072306901</v>
      </c>
      <c r="Z15">
        <f t="shared" si="2"/>
        <v>3805.8501788386011</v>
      </c>
      <c r="AA15">
        <f t="shared" si="2"/>
        <v>1706.070769824202</v>
      </c>
    </row>
    <row r="16" spans="2:27" x14ac:dyDescent="0.4">
      <c r="B16" t="s">
        <v>14</v>
      </c>
      <c r="C16" t="s">
        <v>5</v>
      </c>
      <c r="D16">
        <v>1982.7586146200008</v>
      </c>
      <c r="F16">
        <v>0.113</v>
      </c>
      <c r="G16">
        <v>8.1000000000000003E-2</v>
      </c>
      <c r="H16">
        <v>0.114</v>
      </c>
      <c r="I16">
        <v>0.1</v>
      </c>
      <c r="J16">
        <v>7.2999999999999995E-2</v>
      </c>
      <c r="K16">
        <v>7.8E-2</v>
      </c>
      <c r="L16">
        <v>8.6999999999999994E-2</v>
      </c>
      <c r="M16">
        <v>7.2999999999999995E-2</v>
      </c>
      <c r="N16">
        <v>0.115</v>
      </c>
      <c r="O16">
        <f t="shared" si="3"/>
        <v>0.16600000000000004</v>
      </c>
      <c r="P16">
        <f t="shared" si="4"/>
        <v>0</v>
      </c>
      <c r="R16">
        <f t="shared" si="5"/>
        <v>224.05172345206009</v>
      </c>
      <c r="S16">
        <f t="shared" si="2"/>
        <v>160.60344778422007</v>
      </c>
      <c r="T16">
        <f t="shared" si="2"/>
        <v>226.03448206668011</v>
      </c>
      <c r="U16">
        <f t="shared" si="2"/>
        <v>198.27586146200008</v>
      </c>
      <c r="V16">
        <f t="shared" si="2"/>
        <v>144.74137886726004</v>
      </c>
      <c r="W16">
        <f t="shared" si="2"/>
        <v>154.65517194036005</v>
      </c>
      <c r="X16">
        <f t="shared" si="2"/>
        <v>172.49999947194007</v>
      </c>
      <c r="Y16">
        <f t="shared" si="2"/>
        <v>144.74137886726004</v>
      </c>
      <c r="Z16">
        <f t="shared" si="2"/>
        <v>228.01724068130011</v>
      </c>
      <c r="AA16">
        <f t="shared" si="2"/>
        <v>329.13793002692023</v>
      </c>
    </row>
    <row r="17" spans="2:27" x14ac:dyDescent="0.4">
      <c r="B17" t="s">
        <v>14</v>
      </c>
      <c r="C17" t="s">
        <v>6</v>
      </c>
      <c r="D17">
        <v>706.38294365000252</v>
      </c>
      <c r="F17">
        <v>0.106</v>
      </c>
      <c r="G17">
        <v>0.11700000000000001</v>
      </c>
      <c r="H17">
        <v>0.108</v>
      </c>
      <c r="I17">
        <v>0.11</v>
      </c>
      <c r="J17">
        <v>8.6999999999999994E-2</v>
      </c>
      <c r="K17">
        <v>0.125</v>
      </c>
      <c r="L17">
        <v>0.111</v>
      </c>
      <c r="M17">
        <v>9.1999999999999998E-2</v>
      </c>
      <c r="N17">
        <v>7.8E-2</v>
      </c>
      <c r="O17">
        <f t="shared" si="3"/>
        <v>6.6000000000000059E-2</v>
      </c>
      <c r="P17">
        <f t="shared" si="4"/>
        <v>0</v>
      </c>
      <c r="R17">
        <f t="shared" si="5"/>
        <v>74.876592026900269</v>
      </c>
      <c r="S17">
        <f t="shared" si="2"/>
        <v>82.646804407050297</v>
      </c>
      <c r="T17">
        <f t="shared" si="2"/>
        <v>76.289357914200266</v>
      </c>
      <c r="U17">
        <f t="shared" si="2"/>
        <v>77.702123801500278</v>
      </c>
      <c r="V17">
        <f t="shared" si="2"/>
        <v>61.455316097550217</v>
      </c>
      <c r="W17">
        <f t="shared" si="2"/>
        <v>88.297867956250315</v>
      </c>
      <c r="X17">
        <f t="shared" si="2"/>
        <v>78.408506745150277</v>
      </c>
      <c r="Y17">
        <f t="shared" si="2"/>
        <v>64.987230815800231</v>
      </c>
      <c r="Z17">
        <f t="shared" si="2"/>
        <v>55.097869604700193</v>
      </c>
      <c r="AA17">
        <f t="shared" si="2"/>
        <v>46.621274280900209</v>
      </c>
    </row>
    <row r="18" spans="2:27" x14ac:dyDescent="0.4">
      <c r="B18" t="s">
        <v>14</v>
      </c>
      <c r="C18" t="s">
        <v>7</v>
      </c>
      <c r="D18">
        <v>1561.707705619998</v>
      </c>
      <c r="F18">
        <v>8.1000000000000003E-2</v>
      </c>
      <c r="G18">
        <v>0.10299999999999999</v>
      </c>
      <c r="H18">
        <v>0.11</v>
      </c>
      <c r="I18">
        <v>8.1000000000000003E-2</v>
      </c>
      <c r="J18">
        <v>0.115</v>
      </c>
      <c r="K18">
        <v>7.4999999999999997E-2</v>
      </c>
      <c r="L18">
        <v>9.2999999999999999E-2</v>
      </c>
      <c r="M18">
        <v>7.0999999999999994E-2</v>
      </c>
      <c r="N18">
        <v>8.6999999999999994E-2</v>
      </c>
      <c r="O18">
        <f t="shared" si="3"/>
        <v>0.18400000000000016</v>
      </c>
      <c r="P18">
        <f t="shared" si="4"/>
        <v>0</v>
      </c>
      <c r="R18">
        <f t="shared" si="5"/>
        <v>126.49832415521985</v>
      </c>
      <c r="S18">
        <f t="shared" si="2"/>
        <v>160.85589367885979</v>
      </c>
      <c r="T18">
        <f t="shared" si="2"/>
        <v>171.78784761819978</v>
      </c>
      <c r="U18">
        <f t="shared" si="2"/>
        <v>126.49832415521985</v>
      </c>
      <c r="V18">
        <f t="shared" si="2"/>
        <v>179.59638614629978</v>
      </c>
      <c r="W18">
        <f t="shared" si="2"/>
        <v>117.12807792149985</v>
      </c>
      <c r="X18">
        <f t="shared" si="2"/>
        <v>145.23881662265981</v>
      </c>
      <c r="Y18">
        <f t="shared" si="2"/>
        <v>110.88124709901984</v>
      </c>
      <c r="Z18">
        <f t="shared" si="2"/>
        <v>135.86857038893982</v>
      </c>
      <c r="AA18">
        <f t="shared" si="2"/>
        <v>287.35421783407992</v>
      </c>
    </row>
    <row r="19" spans="2:27" x14ac:dyDescent="0.4">
      <c r="B19" t="s">
        <v>14</v>
      </c>
      <c r="C19" t="s">
        <v>8</v>
      </c>
      <c r="D19">
        <v>15716.687792140014</v>
      </c>
      <c r="F19">
        <v>0.11</v>
      </c>
      <c r="G19">
        <v>9.7000000000000003E-2</v>
      </c>
      <c r="H19">
        <v>0.121</v>
      </c>
      <c r="I19">
        <v>0.105</v>
      </c>
      <c r="J19">
        <v>9.1999999999999998E-2</v>
      </c>
      <c r="K19">
        <v>7.1999999999999995E-2</v>
      </c>
      <c r="L19">
        <v>0.106</v>
      </c>
      <c r="M19">
        <v>7.4999999999999997E-2</v>
      </c>
      <c r="N19">
        <v>0.11700000000000001</v>
      </c>
      <c r="O19">
        <f t="shared" si="3"/>
        <v>0.10500000000000009</v>
      </c>
      <c r="P19">
        <f t="shared" si="4"/>
        <v>0</v>
      </c>
      <c r="R19">
        <f t="shared" si="5"/>
        <v>1728.8356571354016</v>
      </c>
      <c r="S19">
        <f t="shared" si="2"/>
        <v>1524.5187158375813</v>
      </c>
      <c r="T19">
        <f t="shared" si="2"/>
        <v>1901.7192228489416</v>
      </c>
      <c r="U19">
        <f t="shared" si="2"/>
        <v>1650.2522181747013</v>
      </c>
      <c r="V19">
        <f t="shared" si="2"/>
        <v>1445.9352768768813</v>
      </c>
      <c r="W19">
        <f t="shared" si="2"/>
        <v>1131.6015210340809</v>
      </c>
      <c r="X19">
        <f t="shared" si="2"/>
        <v>1665.9689059668415</v>
      </c>
      <c r="Y19">
        <f t="shared" si="2"/>
        <v>1178.751584410501</v>
      </c>
      <c r="Z19">
        <f t="shared" si="2"/>
        <v>1838.8524716803818</v>
      </c>
      <c r="AA19">
        <f t="shared" si="2"/>
        <v>1650.2522181747029</v>
      </c>
    </row>
    <row r="20" spans="2:27" x14ac:dyDescent="0.4">
      <c r="B20" t="s">
        <v>14</v>
      </c>
      <c r="C20" t="s">
        <v>9</v>
      </c>
      <c r="D20">
        <v>7952.6780085899827</v>
      </c>
      <c r="F20">
        <v>0.09</v>
      </c>
      <c r="G20">
        <v>0.106</v>
      </c>
      <c r="H20">
        <v>0.11799999999999999</v>
      </c>
      <c r="I20">
        <v>9.5000000000000001E-2</v>
      </c>
      <c r="J20">
        <v>0.10299999999999999</v>
      </c>
      <c r="K20">
        <v>9.9000000000000005E-2</v>
      </c>
      <c r="L20">
        <v>0.108</v>
      </c>
      <c r="M20">
        <v>7.5999999999999998E-2</v>
      </c>
      <c r="N20">
        <v>8.5000000000000006E-2</v>
      </c>
      <c r="O20">
        <f t="shared" si="3"/>
        <v>0.12000000000000011</v>
      </c>
      <c r="P20">
        <f t="shared" si="4"/>
        <v>0</v>
      </c>
      <c r="R20">
        <f t="shared" si="5"/>
        <v>715.7410207730984</v>
      </c>
      <c r="S20">
        <f t="shared" si="2"/>
        <v>842.98386891053815</v>
      </c>
      <c r="T20">
        <f t="shared" si="2"/>
        <v>938.41600501361791</v>
      </c>
      <c r="U20">
        <f t="shared" si="2"/>
        <v>755.50441081604833</v>
      </c>
      <c r="V20">
        <f t="shared" si="2"/>
        <v>819.12583488476821</v>
      </c>
      <c r="W20">
        <f t="shared" si="2"/>
        <v>787.31512285040833</v>
      </c>
      <c r="X20">
        <f t="shared" si="2"/>
        <v>858.88922492771815</v>
      </c>
      <c r="Y20">
        <f t="shared" si="2"/>
        <v>604.40352865283865</v>
      </c>
      <c r="Z20">
        <f t="shared" si="2"/>
        <v>675.97763073014858</v>
      </c>
      <c r="AA20">
        <f t="shared" si="2"/>
        <v>954.32136103079881</v>
      </c>
    </row>
    <row r="21" spans="2:27" x14ac:dyDescent="0.4">
      <c r="B21" t="s">
        <v>14</v>
      </c>
      <c r="C21" t="s">
        <v>10</v>
      </c>
      <c r="D21">
        <v>20342.58926397</v>
      </c>
      <c r="F21">
        <v>0.107</v>
      </c>
      <c r="G21">
        <v>9.1999999999999998E-2</v>
      </c>
      <c r="H21">
        <v>0.11700000000000001</v>
      </c>
      <c r="I21">
        <v>9.8000000000000004E-2</v>
      </c>
      <c r="J21">
        <v>0.111</v>
      </c>
      <c r="K21">
        <v>0.107</v>
      </c>
      <c r="L21">
        <v>8.2000000000000003E-2</v>
      </c>
      <c r="M21">
        <v>8.2000000000000003E-2</v>
      </c>
      <c r="N21">
        <v>7.2999999999999995E-2</v>
      </c>
      <c r="O21">
        <f t="shared" si="3"/>
        <v>0.13100000000000012</v>
      </c>
      <c r="P21">
        <f t="shared" si="4"/>
        <v>0</v>
      </c>
      <c r="R21">
        <f t="shared" si="5"/>
        <v>2176.6570512447897</v>
      </c>
      <c r="S21">
        <f t="shared" ref="S21:S84" si="6">$D21*G21</f>
        <v>1871.51821228524</v>
      </c>
      <c r="T21">
        <f t="shared" ref="T21:T84" si="7">$D21*H21</f>
        <v>2380.0829438844903</v>
      </c>
      <c r="U21">
        <f t="shared" ref="U21:U84" si="8">$D21*I21</f>
        <v>1993.5737478690601</v>
      </c>
      <c r="V21">
        <f t="shared" ref="V21:V84" si="9">$D21*J21</f>
        <v>2258.0274083006698</v>
      </c>
      <c r="W21">
        <f t="shared" ref="W21:W84" si="10">$D21*K21</f>
        <v>2176.6570512447897</v>
      </c>
      <c r="X21">
        <f t="shared" ref="X21:X84" si="11">$D21*L21</f>
        <v>1668.0923196455401</v>
      </c>
      <c r="Y21">
        <f t="shared" ref="Y21:Y84" si="12">$D21*M21</f>
        <v>1668.0923196455401</v>
      </c>
      <c r="Z21">
        <f t="shared" ref="Z21:Z84" si="13">$D21*N21</f>
        <v>1485.00901626981</v>
      </c>
      <c r="AA21">
        <f t="shared" ref="AA21:AA84" si="14">$D21*O21</f>
        <v>2664.8791935800723</v>
      </c>
    </row>
    <row r="22" spans="2:27" x14ac:dyDescent="0.4">
      <c r="B22" t="s">
        <v>14</v>
      </c>
      <c r="C22" t="s">
        <v>11</v>
      </c>
      <c r="D22">
        <v>10778.490303050117</v>
      </c>
      <c r="F22">
        <v>9.0999999999999998E-2</v>
      </c>
      <c r="G22">
        <v>7.6999999999999999E-2</v>
      </c>
      <c r="H22">
        <v>8.6999999999999994E-2</v>
      </c>
      <c r="I22">
        <v>0.112</v>
      </c>
      <c r="J22">
        <v>0.125</v>
      </c>
      <c r="K22">
        <v>7.5999999999999998E-2</v>
      </c>
      <c r="L22">
        <v>8.3000000000000004E-2</v>
      </c>
      <c r="M22">
        <v>0.11700000000000001</v>
      </c>
      <c r="N22">
        <v>0.125</v>
      </c>
      <c r="O22">
        <f t="shared" si="3"/>
        <v>0.1070000000000001</v>
      </c>
      <c r="P22">
        <f t="shared" si="4"/>
        <v>0</v>
      </c>
      <c r="R22">
        <f t="shared" si="5"/>
        <v>980.84261757756065</v>
      </c>
      <c r="S22">
        <f t="shared" si="6"/>
        <v>829.94375333485903</v>
      </c>
      <c r="T22">
        <f t="shared" si="7"/>
        <v>937.72865636536017</v>
      </c>
      <c r="U22">
        <f t="shared" si="8"/>
        <v>1207.1909139416132</v>
      </c>
      <c r="V22">
        <f t="shared" si="9"/>
        <v>1347.3112878812647</v>
      </c>
      <c r="W22">
        <f t="shared" si="10"/>
        <v>819.16526303180888</v>
      </c>
      <c r="X22">
        <f t="shared" si="11"/>
        <v>894.6146951531598</v>
      </c>
      <c r="Y22">
        <f t="shared" si="12"/>
        <v>1261.0833654568637</v>
      </c>
      <c r="Z22">
        <f t="shared" si="13"/>
        <v>1347.3112878812647</v>
      </c>
      <c r="AA22">
        <f t="shared" si="14"/>
        <v>1153.2984624263636</v>
      </c>
    </row>
    <row r="23" spans="2:27" x14ac:dyDescent="0.4">
      <c r="B23" t="s">
        <v>14</v>
      </c>
      <c r="C23" t="s">
        <v>12</v>
      </c>
      <c r="D23">
        <v>7140.3021645800072</v>
      </c>
      <c r="F23">
        <v>9.0999999999999998E-2</v>
      </c>
      <c r="G23">
        <v>0.107</v>
      </c>
      <c r="H23">
        <v>0.106</v>
      </c>
      <c r="I23">
        <v>9.8000000000000004E-2</v>
      </c>
      <c r="J23">
        <v>0.10100000000000001</v>
      </c>
      <c r="K23">
        <v>7.0999999999999994E-2</v>
      </c>
      <c r="L23">
        <v>7.9000000000000001E-2</v>
      </c>
      <c r="M23">
        <v>0.105</v>
      </c>
      <c r="N23">
        <v>8.6999999999999994E-2</v>
      </c>
      <c r="O23">
        <f t="shared" si="3"/>
        <v>0.15500000000000014</v>
      </c>
      <c r="P23">
        <f t="shared" si="4"/>
        <v>0</v>
      </c>
      <c r="R23">
        <f t="shared" si="5"/>
        <v>649.76749697678065</v>
      </c>
      <c r="S23">
        <f t="shared" si="6"/>
        <v>764.01233161006076</v>
      </c>
      <c r="T23">
        <f t="shared" si="7"/>
        <v>756.87202944548073</v>
      </c>
      <c r="U23">
        <f t="shared" si="8"/>
        <v>699.74961212884068</v>
      </c>
      <c r="V23">
        <f t="shared" si="9"/>
        <v>721.17051862258074</v>
      </c>
      <c r="W23">
        <f t="shared" si="10"/>
        <v>506.96145368518046</v>
      </c>
      <c r="X23">
        <f t="shared" si="11"/>
        <v>564.08387100182063</v>
      </c>
      <c r="Y23">
        <f t="shared" si="12"/>
        <v>749.73172728090071</v>
      </c>
      <c r="Z23">
        <f t="shared" si="13"/>
        <v>621.20628831846057</v>
      </c>
      <c r="AA23">
        <f t="shared" si="14"/>
        <v>1106.7468355099022</v>
      </c>
    </row>
    <row r="24" spans="2:27" x14ac:dyDescent="0.4">
      <c r="B24" t="s">
        <v>14</v>
      </c>
      <c r="C24" t="s">
        <v>13</v>
      </c>
      <c r="D24">
        <v>5410.3227705799791</v>
      </c>
      <c r="F24">
        <v>0.08</v>
      </c>
      <c r="G24">
        <v>8.2000000000000003E-2</v>
      </c>
      <c r="H24">
        <v>0.108</v>
      </c>
      <c r="I24">
        <v>7.6999999999999999E-2</v>
      </c>
      <c r="J24">
        <v>0.109</v>
      </c>
      <c r="K24">
        <v>0.106</v>
      </c>
      <c r="L24">
        <v>9.6000000000000002E-2</v>
      </c>
      <c r="M24">
        <v>0.10299999999999999</v>
      </c>
      <c r="N24">
        <v>0.109</v>
      </c>
      <c r="O24">
        <f t="shared" si="3"/>
        <v>0.13</v>
      </c>
      <c r="P24">
        <f t="shared" si="4"/>
        <v>0</v>
      </c>
      <c r="R24">
        <f t="shared" si="5"/>
        <v>432.82582164639831</v>
      </c>
      <c r="S24">
        <f t="shared" si="6"/>
        <v>443.6464671875583</v>
      </c>
      <c r="T24">
        <f t="shared" si="7"/>
        <v>584.31485922263778</v>
      </c>
      <c r="U24">
        <f t="shared" si="8"/>
        <v>416.59485333465841</v>
      </c>
      <c r="V24">
        <f t="shared" si="9"/>
        <v>589.72518199321769</v>
      </c>
      <c r="W24">
        <f t="shared" si="10"/>
        <v>573.49421368147773</v>
      </c>
      <c r="X24">
        <f t="shared" si="11"/>
        <v>519.39098597567795</v>
      </c>
      <c r="Y24">
        <f t="shared" si="12"/>
        <v>557.26324536973777</v>
      </c>
      <c r="Z24">
        <f t="shared" si="13"/>
        <v>589.72518199321769</v>
      </c>
      <c r="AA24">
        <f t="shared" si="14"/>
        <v>703.34196017539728</v>
      </c>
    </row>
    <row r="25" spans="2:27" x14ac:dyDescent="0.4">
      <c r="B25" t="s">
        <v>15</v>
      </c>
      <c r="C25" t="s">
        <v>4</v>
      </c>
      <c r="D25">
        <v>40679.972676189951</v>
      </c>
      <c r="F25">
        <v>9.4E-2</v>
      </c>
      <c r="G25">
        <v>8.5000000000000006E-2</v>
      </c>
      <c r="H25">
        <v>9.7000000000000003E-2</v>
      </c>
      <c r="I25">
        <v>7.9000000000000001E-2</v>
      </c>
      <c r="J25">
        <v>0.08</v>
      </c>
      <c r="K25">
        <v>9.8000000000000004E-2</v>
      </c>
      <c r="L25">
        <v>0.109</v>
      </c>
      <c r="M25">
        <v>0.108</v>
      </c>
      <c r="N25">
        <v>9.9000000000000005E-2</v>
      </c>
      <c r="O25">
        <f t="shared" si="3"/>
        <v>0.15100000000000002</v>
      </c>
      <c r="P25">
        <f t="shared" si="4"/>
        <v>0</v>
      </c>
      <c r="R25">
        <f t="shared" si="5"/>
        <v>3823.9174315618552</v>
      </c>
      <c r="S25">
        <f t="shared" si="6"/>
        <v>3457.797677476146</v>
      </c>
      <c r="T25">
        <f t="shared" si="7"/>
        <v>3945.9573495904256</v>
      </c>
      <c r="U25">
        <f t="shared" si="8"/>
        <v>3213.7178414190062</v>
      </c>
      <c r="V25">
        <f t="shared" si="9"/>
        <v>3254.3978140951963</v>
      </c>
      <c r="W25">
        <f t="shared" si="10"/>
        <v>3986.6373222666152</v>
      </c>
      <c r="X25">
        <f t="shared" si="11"/>
        <v>4434.1170217047047</v>
      </c>
      <c r="Y25">
        <f t="shared" si="12"/>
        <v>4393.4370490285146</v>
      </c>
      <c r="Z25">
        <f t="shared" si="13"/>
        <v>4027.3172949428053</v>
      </c>
      <c r="AA25">
        <f t="shared" si="14"/>
        <v>6142.6758741046833</v>
      </c>
    </row>
    <row r="26" spans="2:27" x14ac:dyDescent="0.4">
      <c r="B26" t="s">
        <v>15</v>
      </c>
      <c r="C26" t="s">
        <v>5</v>
      </c>
      <c r="D26">
        <v>5088.4058007999893</v>
      </c>
      <c r="F26">
        <v>0.106</v>
      </c>
      <c r="G26">
        <v>7.2999999999999995E-2</v>
      </c>
      <c r="H26">
        <v>9.0999999999999998E-2</v>
      </c>
      <c r="I26">
        <v>8.4000000000000005E-2</v>
      </c>
      <c r="J26">
        <v>0.109</v>
      </c>
      <c r="K26">
        <v>0.111</v>
      </c>
      <c r="L26">
        <v>0.11700000000000001</v>
      </c>
      <c r="M26">
        <v>7.6999999999999999E-2</v>
      </c>
      <c r="N26">
        <v>0.122</v>
      </c>
      <c r="O26">
        <f t="shared" si="3"/>
        <v>0.10999999999999999</v>
      </c>
      <c r="P26">
        <f t="shared" si="4"/>
        <v>0</v>
      </c>
      <c r="R26">
        <f t="shared" si="5"/>
        <v>539.3710148847988</v>
      </c>
      <c r="S26">
        <f t="shared" si="6"/>
        <v>371.45362345839919</v>
      </c>
      <c r="T26">
        <f t="shared" si="7"/>
        <v>463.04492787279901</v>
      </c>
      <c r="U26">
        <f t="shared" si="8"/>
        <v>427.42608726719914</v>
      </c>
      <c r="V26">
        <f t="shared" si="9"/>
        <v>554.63623228719882</v>
      </c>
      <c r="W26">
        <f t="shared" si="10"/>
        <v>564.8130438887988</v>
      </c>
      <c r="X26">
        <f t="shared" si="11"/>
        <v>595.34347869359874</v>
      </c>
      <c r="Y26">
        <f t="shared" si="12"/>
        <v>391.80724666159915</v>
      </c>
      <c r="Z26">
        <f t="shared" si="13"/>
        <v>620.78550769759863</v>
      </c>
      <c r="AA26">
        <f t="shared" si="14"/>
        <v>559.72463808799876</v>
      </c>
    </row>
    <row r="27" spans="2:27" x14ac:dyDescent="0.4">
      <c r="B27" t="s">
        <v>15</v>
      </c>
      <c r="C27" t="s">
        <v>6</v>
      </c>
      <c r="D27">
        <v>6126.7213853599696</v>
      </c>
      <c r="F27">
        <v>8.3000000000000004E-2</v>
      </c>
      <c r="G27">
        <v>9.5000000000000001E-2</v>
      </c>
      <c r="H27">
        <v>7.8E-2</v>
      </c>
      <c r="I27">
        <v>8.3000000000000004E-2</v>
      </c>
      <c r="J27">
        <v>7.1999999999999995E-2</v>
      </c>
      <c r="K27">
        <v>7.4999999999999997E-2</v>
      </c>
      <c r="L27">
        <v>0.112</v>
      </c>
      <c r="M27">
        <v>0.10199999999999999</v>
      </c>
      <c r="N27">
        <v>9.1999999999999998E-2</v>
      </c>
      <c r="O27">
        <f t="shared" si="3"/>
        <v>0.20799999999999996</v>
      </c>
      <c r="P27">
        <f t="shared" si="4"/>
        <v>0</v>
      </c>
      <c r="R27">
        <f t="shared" si="5"/>
        <v>508.51787498487749</v>
      </c>
      <c r="S27">
        <f t="shared" si="6"/>
        <v>582.03853160919709</v>
      </c>
      <c r="T27">
        <f t="shared" si="7"/>
        <v>477.88426805807762</v>
      </c>
      <c r="U27">
        <f t="shared" si="8"/>
        <v>508.51787498487749</v>
      </c>
      <c r="V27">
        <f t="shared" si="9"/>
        <v>441.12393974591777</v>
      </c>
      <c r="W27">
        <f t="shared" si="10"/>
        <v>459.50410390199772</v>
      </c>
      <c r="X27">
        <f t="shared" si="11"/>
        <v>686.19279516031656</v>
      </c>
      <c r="Y27">
        <f t="shared" si="12"/>
        <v>624.92558130671682</v>
      </c>
      <c r="Z27">
        <f t="shared" si="13"/>
        <v>563.65836745311719</v>
      </c>
      <c r="AA27">
        <f t="shared" si="14"/>
        <v>1274.3580481548734</v>
      </c>
    </row>
    <row r="28" spans="2:27" x14ac:dyDescent="0.4">
      <c r="B28" t="s">
        <v>15</v>
      </c>
      <c r="C28" t="s">
        <v>7</v>
      </c>
      <c r="D28">
        <v>16554.379653789958</v>
      </c>
      <c r="F28">
        <v>9.0999999999999998E-2</v>
      </c>
      <c r="G28">
        <v>7.0999999999999994E-2</v>
      </c>
      <c r="H28">
        <v>0.11600000000000001</v>
      </c>
      <c r="I28">
        <v>9.5000000000000001E-2</v>
      </c>
      <c r="J28">
        <v>7.3999999999999996E-2</v>
      </c>
      <c r="K28">
        <v>7.0000000000000007E-2</v>
      </c>
      <c r="L28">
        <v>9.7000000000000003E-2</v>
      </c>
      <c r="M28">
        <v>8.5000000000000006E-2</v>
      </c>
      <c r="N28">
        <v>0.09</v>
      </c>
      <c r="O28">
        <f t="shared" si="3"/>
        <v>0.21100000000000008</v>
      </c>
      <c r="P28">
        <f t="shared" si="4"/>
        <v>0</v>
      </c>
      <c r="R28">
        <f t="shared" si="5"/>
        <v>1506.4485484948862</v>
      </c>
      <c r="S28">
        <f t="shared" si="6"/>
        <v>1175.3609554190868</v>
      </c>
      <c r="T28">
        <f t="shared" si="7"/>
        <v>1920.3080398396353</v>
      </c>
      <c r="U28">
        <f t="shared" si="8"/>
        <v>1572.666067110046</v>
      </c>
      <c r="V28">
        <f t="shared" si="9"/>
        <v>1225.0240943804567</v>
      </c>
      <c r="W28">
        <f t="shared" si="10"/>
        <v>1158.8065757652971</v>
      </c>
      <c r="X28">
        <f t="shared" si="11"/>
        <v>1605.7748264176259</v>
      </c>
      <c r="Y28">
        <f t="shared" si="12"/>
        <v>1407.1222705721466</v>
      </c>
      <c r="Z28">
        <f t="shared" si="13"/>
        <v>1489.8941688410962</v>
      </c>
      <c r="AA28">
        <f t="shared" si="14"/>
        <v>3492.9741069496822</v>
      </c>
    </row>
    <row r="29" spans="2:27" x14ac:dyDescent="0.4">
      <c r="B29" t="s">
        <v>15</v>
      </c>
      <c r="C29" t="s">
        <v>8</v>
      </c>
      <c r="D29">
        <v>5509.1717749500131</v>
      </c>
      <c r="F29">
        <v>0.115</v>
      </c>
      <c r="G29">
        <v>8.3000000000000004E-2</v>
      </c>
      <c r="H29">
        <v>8.6999999999999994E-2</v>
      </c>
      <c r="I29">
        <v>8.5999999999999993E-2</v>
      </c>
      <c r="J29">
        <v>8.3000000000000004E-2</v>
      </c>
      <c r="K29">
        <v>7.0000000000000007E-2</v>
      </c>
      <c r="L29">
        <v>9.6000000000000002E-2</v>
      </c>
      <c r="M29">
        <v>9.4E-2</v>
      </c>
      <c r="N29">
        <v>0.12</v>
      </c>
      <c r="O29">
        <f t="shared" si="3"/>
        <v>0.16600000000000004</v>
      </c>
      <c r="P29">
        <f t="shared" si="4"/>
        <v>0</v>
      </c>
      <c r="R29">
        <f t="shared" si="5"/>
        <v>633.55475411925158</v>
      </c>
      <c r="S29">
        <f t="shared" si="6"/>
        <v>457.26125732085109</v>
      </c>
      <c r="T29">
        <f t="shared" si="7"/>
        <v>479.29794442065111</v>
      </c>
      <c r="U29">
        <f t="shared" si="8"/>
        <v>473.7887726457011</v>
      </c>
      <c r="V29">
        <f t="shared" si="9"/>
        <v>457.26125732085109</v>
      </c>
      <c r="W29">
        <f t="shared" si="10"/>
        <v>385.64202424650097</v>
      </c>
      <c r="X29">
        <f t="shared" si="11"/>
        <v>528.88049039520126</v>
      </c>
      <c r="Y29">
        <f t="shared" si="12"/>
        <v>517.86214684530125</v>
      </c>
      <c r="Z29">
        <f t="shared" si="13"/>
        <v>661.10061299400149</v>
      </c>
      <c r="AA29">
        <f t="shared" si="14"/>
        <v>914.5225146417024</v>
      </c>
    </row>
    <row r="30" spans="2:27" x14ac:dyDescent="0.4">
      <c r="B30" t="s">
        <v>15</v>
      </c>
      <c r="C30" t="s">
        <v>9</v>
      </c>
      <c r="D30">
        <v>680.70995672000015</v>
      </c>
      <c r="F30">
        <v>7.1999999999999995E-2</v>
      </c>
      <c r="G30">
        <v>0.105</v>
      </c>
      <c r="H30">
        <v>7.8E-2</v>
      </c>
      <c r="I30">
        <v>0.106</v>
      </c>
      <c r="J30">
        <v>7.9000000000000001E-2</v>
      </c>
      <c r="K30">
        <v>0.113</v>
      </c>
      <c r="L30">
        <v>0.115</v>
      </c>
      <c r="M30">
        <v>0.10299999999999999</v>
      </c>
      <c r="N30">
        <v>0.11700000000000001</v>
      </c>
      <c r="O30">
        <f t="shared" si="3"/>
        <v>0.11199999999999999</v>
      </c>
      <c r="P30">
        <f t="shared" si="4"/>
        <v>0</v>
      </c>
      <c r="R30">
        <f t="shared" si="5"/>
        <v>49.01111688384001</v>
      </c>
      <c r="S30">
        <f t="shared" si="6"/>
        <v>71.474545455600008</v>
      </c>
      <c r="T30">
        <f t="shared" si="7"/>
        <v>53.095376624160011</v>
      </c>
      <c r="U30">
        <f t="shared" si="8"/>
        <v>72.155255412320017</v>
      </c>
      <c r="V30">
        <f t="shared" si="9"/>
        <v>53.776086580880012</v>
      </c>
      <c r="W30">
        <f t="shared" si="10"/>
        <v>76.920225109360018</v>
      </c>
      <c r="X30">
        <f t="shared" si="11"/>
        <v>78.281645022800021</v>
      </c>
      <c r="Y30">
        <f t="shared" si="12"/>
        <v>70.113125542160006</v>
      </c>
      <c r="Z30">
        <f t="shared" si="13"/>
        <v>79.643064936240023</v>
      </c>
      <c r="AA30">
        <f t="shared" si="14"/>
        <v>76.23951515264001</v>
      </c>
    </row>
    <row r="31" spans="2:27" x14ac:dyDescent="0.4">
      <c r="B31" t="s">
        <v>15</v>
      </c>
      <c r="C31" t="s">
        <v>10</v>
      </c>
      <c r="D31">
        <v>28246.968831569888</v>
      </c>
      <c r="F31">
        <v>9.9000000000000005E-2</v>
      </c>
      <c r="G31">
        <v>9.0999999999999998E-2</v>
      </c>
      <c r="H31">
        <v>0.111</v>
      </c>
      <c r="I31">
        <v>0.11799999999999999</v>
      </c>
      <c r="J31">
        <v>0.09</v>
      </c>
      <c r="K31">
        <v>8.1000000000000003E-2</v>
      </c>
      <c r="L31">
        <v>0.11</v>
      </c>
      <c r="M31">
        <v>7.5999999999999998E-2</v>
      </c>
      <c r="N31">
        <v>0.112</v>
      </c>
      <c r="O31">
        <f t="shared" si="3"/>
        <v>0.1120000000000001</v>
      </c>
      <c r="P31">
        <f t="shared" si="4"/>
        <v>0</v>
      </c>
      <c r="R31">
        <f t="shared" si="5"/>
        <v>2796.4499143254188</v>
      </c>
      <c r="S31">
        <f t="shared" si="6"/>
        <v>2570.4741636728595</v>
      </c>
      <c r="T31">
        <f t="shared" si="7"/>
        <v>3135.4135403042574</v>
      </c>
      <c r="U31">
        <f t="shared" si="8"/>
        <v>3333.1423221252467</v>
      </c>
      <c r="V31">
        <f t="shared" si="9"/>
        <v>2542.2271948412899</v>
      </c>
      <c r="W31">
        <f t="shared" si="10"/>
        <v>2288.004475357161</v>
      </c>
      <c r="X31">
        <f t="shared" si="11"/>
        <v>3107.1665714726878</v>
      </c>
      <c r="Y31">
        <f t="shared" si="12"/>
        <v>2146.7696311993113</v>
      </c>
      <c r="Z31">
        <f t="shared" si="13"/>
        <v>3163.6605091358274</v>
      </c>
      <c r="AA31">
        <f t="shared" si="14"/>
        <v>3163.6605091358301</v>
      </c>
    </row>
    <row r="32" spans="2:27" x14ac:dyDescent="0.4">
      <c r="B32" t="s">
        <v>15</v>
      </c>
      <c r="C32" t="s">
        <v>11</v>
      </c>
      <c r="D32">
        <v>15650.442251150043</v>
      </c>
      <c r="F32">
        <v>9.1999999999999998E-2</v>
      </c>
      <c r="G32">
        <v>0.108</v>
      </c>
      <c r="H32">
        <v>0.10199999999999999</v>
      </c>
      <c r="I32">
        <v>9.5000000000000001E-2</v>
      </c>
      <c r="J32">
        <v>9.8000000000000004E-2</v>
      </c>
      <c r="K32">
        <v>0.11</v>
      </c>
      <c r="L32">
        <v>7.5999999999999998E-2</v>
      </c>
      <c r="M32">
        <v>0.109</v>
      </c>
      <c r="N32">
        <v>7.4999999999999997E-2</v>
      </c>
      <c r="O32">
        <f t="shared" si="3"/>
        <v>0.13500000000000012</v>
      </c>
      <c r="P32">
        <f t="shared" si="4"/>
        <v>0</v>
      </c>
      <c r="R32">
        <f t="shared" si="5"/>
        <v>1439.8406871058039</v>
      </c>
      <c r="S32">
        <f t="shared" si="6"/>
        <v>1690.2477631242048</v>
      </c>
      <c r="T32">
        <f t="shared" si="7"/>
        <v>1596.3451096173044</v>
      </c>
      <c r="U32">
        <f t="shared" si="8"/>
        <v>1486.7920138592542</v>
      </c>
      <c r="V32">
        <f t="shared" si="9"/>
        <v>1533.7433406127043</v>
      </c>
      <c r="W32">
        <f t="shared" si="10"/>
        <v>1721.5486476265048</v>
      </c>
      <c r="X32">
        <f t="shared" si="11"/>
        <v>1189.4336110874033</v>
      </c>
      <c r="Y32">
        <f t="shared" si="12"/>
        <v>1705.8982053753548</v>
      </c>
      <c r="Z32">
        <f t="shared" si="13"/>
        <v>1173.7831688362533</v>
      </c>
      <c r="AA32">
        <f t="shared" si="14"/>
        <v>2112.8097039052577</v>
      </c>
    </row>
    <row r="33" spans="2:27" x14ac:dyDescent="0.4">
      <c r="B33" t="s">
        <v>15</v>
      </c>
      <c r="C33" t="s">
        <v>12</v>
      </c>
      <c r="D33">
        <v>8781.7504760899465</v>
      </c>
      <c r="F33">
        <v>9.0999999999999998E-2</v>
      </c>
      <c r="G33">
        <v>9.0999999999999998E-2</v>
      </c>
      <c r="H33">
        <v>9.9000000000000005E-2</v>
      </c>
      <c r="I33">
        <v>0.09</v>
      </c>
      <c r="J33">
        <v>8.3000000000000004E-2</v>
      </c>
      <c r="K33">
        <v>0.106</v>
      </c>
      <c r="L33">
        <v>0.104</v>
      </c>
      <c r="M33">
        <v>0.10199999999999999</v>
      </c>
      <c r="N33">
        <v>8.5999999999999993E-2</v>
      </c>
      <c r="O33">
        <f t="shared" si="3"/>
        <v>0.14800000000000002</v>
      </c>
      <c r="P33">
        <f t="shared" si="4"/>
        <v>0</v>
      </c>
      <c r="R33">
        <f t="shared" si="5"/>
        <v>799.13929332418513</v>
      </c>
      <c r="S33">
        <f t="shared" si="6"/>
        <v>799.13929332418513</v>
      </c>
      <c r="T33">
        <f t="shared" si="7"/>
        <v>869.39329713290476</v>
      </c>
      <c r="U33">
        <f t="shared" si="8"/>
        <v>790.35754284809514</v>
      </c>
      <c r="V33">
        <f t="shared" si="9"/>
        <v>728.88528951546562</v>
      </c>
      <c r="W33">
        <f t="shared" si="10"/>
        <v>930.86555046553428</v>
      </c>
      <c r="X33">
        <f t="shared" si="11"/>
        <v>913.3020495133544</v>
      </c>
      <c r="Y33">
        <f t="shared" si="12"/>
        <v>895.73854856117453</v>
      </c>
      <c r="Z33">
        <f t="shared" si="13"/>
        <v>755.23054094373538</v>
      </c>
      <c r="AA33">
        <f t="shared" si="14"/>
        <v>1299.6990704613122</v>
      </c>
    </row>
    <row r="34" spans="2:27" x14ac:dyDescent="0.4">
      <c r="B34" t="s">
        <v>15</v>
      </c>
      <c r="C34" t="s">
        <v>13</v>
      </c>
      <c r="D34">
        <v>10447.003549970037</v>
      </c>
      <c r="F34">
        <v>8.5000000000000006E-2</v>
      </c>
      <c r="G34">
        <v>9.6000000000000002E-2</v>
      </c>
      <c r="H34">
        <v>9.4E-2</v>
      </c>
      <c r="I34">
        <v>7.3999999999999996E-2</v>
      </c>
      <c r="J34">
        <v>0.109</v>
      </c>
      <c r="K34">
        <v>0.107</v>
      </c>
      <c r="L34">
        <v>0.123</v>
      </c>
      <c r="M34">
        <v>0.122</v>
      </c>
      <c r="N34">
        <v>9.6000000000000002E-2</v>
      </c>
      <c r="O34">
        <f t="shared" si="3"/>
        <v>9.3999999999999972E-2</v>
      </c>
      <c r="P34">
        <f t="shared" si="4"/>
        <v>0</v>
      </c>
      <c r="R34">
        <f t="shared" si="5"/>
        <v>887.99530174745325</v>
      </c>
      <c r="S34">
        <f t="shared" si="6"/>
        <v>1002.9123407971235</v>
      </c>
      <c r="T34">
        <f t="shared" si="7"/>
        <v>982.01833369718349</v>
      </c>
      <c r="U34">
        <f t="shared" si="8"/>
        <v>773.07826269778275</v>
      </c>
      <c r="V34">
        <f t="shared" si="9"/>
        <v>1138.7233869467341</v>
      </c>
      <c r="W34">
        <f t="shared" si="10"/>
        <v>1117.8293798467939</v>
      </c>
      <c r="X34">
        <f t="shared" si="11"/>
        <v>1284.9814366463145</v>
      </c>
      <c r="Y34">
        <f t="shared" si="12"/>
        <v>1274.5344330963444</v>
      </c>
      <c r="Z34">
        <f t="shared" si="13"/>
        <v>1002.9123407971235</v>
      </c>
      <c r="AA34">
        <f t="shared" si="14"/>
        <v>982.01833369718315</v>
      </c>
    </row>
    <row r="35" spans="2:27" x14ac:dyDescent="0.4">
      <c r="B35" t="s">
        <v>16</v>
      </c>
      <c r="C35" t="s">
        <v>4</v>
      </c>
      <c r="D35">
        <v>42057.165979569989</v>
      </c>
      <c r="F35">
        <v>0.112</v>
      </c>
      <c r="G35">
        <v>0.124</v>
      </c>
      <c r="H35">
        <v>0.125</v>
      </c>
      <c r="I35">
        <v>9.5000000000000001E-2</v>
      </c>
      <c r="J35">
        <v>0.109</v>
      </c>
      <c r="K35">
        <v>7.1999999999999995E-2</v>
      </c>
      <c r="L35">
        <v>0.08</v>
      </c>
      <c r="M35">
        <v>8.8999999999999996E-2</v>
      </c>
      <c r="N35">
        <v>8.5999999999999993E-2</v>
      </c>
      <c r="O35">
        <f t="shared" si="3"/>
        <v>0.10800000000000021</v>
      </c>
      <c r="P35">
        <f t="shared" si="4"/>
        <v>0</v>
      </c>
      <c r="R35">
        <f t="shared" si="5"/>
        <v>4710.402589711839</v>
      </c>
      <c r="S35">
        <f t="shared" si="6"/>
        <v>5215.088581466679</v>
      </c>
      <c r="T35">
        <f t="shared" si="7"/>
        <v>5257.1457474462486</v>
      </c>
      <c r="U35">
        <f t="shared" si="8"/>
        <v>3995.4307680591492</v>
      </c>
      <c r="V35">
        <f t="shared" si="9"/>
        <v>4584.2310917731284</v>
      </c>
      <c r="W35">
        <f t="shared" si="10"/>
        <v>3028.1159505290389</v>
      </c>
      <c r="X35">
        <f t="shared" si="11"/>
        <v>3364.573278365599</v>
      </c>
      <c r="Y35">
        <f t="shared" si="12"/>
        <v>3743.0877721817287</v>
      </c>
      <c r="Z35">
        <f t="shared" si="13"/>
        <v>3616.916274243019</v>
      </c>
      <c r="AA35">
        <f t="shared" si="14"/>
        <v>4542.1739257935678</v>
      </c>
    </row>
    <row r="36" spans="2:27" x14ac:dyDescent="0.4">
      <c r="B36" t="s">
        <v>16</v>
      </c>
      <c r="C36" t="s">
        <v>5</v>
      </c>
      <c r="D36">
        <v>3813.7746320500091</v>
      </c>
      <c r="F36">
        <v>0.105</v>
      </c>
      <c r="G36">
        <v>0.08</v>
      </c>
      <c r="H36">
        <v>0.108</v>
      </c>
      <c r="I36">
        <v>0.107</v>
      </c>
      <c r="J36">
        <v>0.11700000000000001</v>
      </c>
      <c r="K36">
        <v>8.7999999999999995E-2</v>
      </c>
      <c r="L36">
        <v>7.6999999999999999E-2</v>
      </c>
      <c r="M36">
        <v>0.09</v>
      </c>
      <c r="N36">
        <v>9.4E-2</v>
      </c>
      <c r="O36">
        <f t="shared" si="3"/>
        <v>0.13400000000000012</v>
      </c>
      <c r="P36">
        <f t="shared" si="4"/>
        <v>0</v>
      </c>
      <c r="R36">
        <f t="shared" si="5"/>
        <v>400.44633636525094</v>
      </c>
      <c r="S36">
        <f t="shared" si="6"/>
        <v>305.10197056400074</v>
      </c>
      <c r="T36">
        <f t="shared" si="7"/>
        <v>411.88766026140098</v>
      </c>
      <c r="U36">
        <f t="shared" si="8"/>
        <v>408.07388562935097</v>
      </c>
      <c r="V36">
        <f t="shared" si="9"/>
        <v>446.2116319498511</v>
      </c>
      <c r="W36">
        <f t="shared" si="10"/>
        <v>335.61216762040078</v>
      </c>
      <c r="X36">
        <f t="shared" si="11"/>
        <v>293.6606466678507</v>
      </c>
      <c r="Y36">
        <f t="shared" si="12"/>
        <v>343.23971688450081</v>
      </c>
      <c r="Z36">
        <f t="shared" si="13"/>
        <v>358.49481541270086</v>
      </c>
      <c r="AA36">
        <f t="shared" si="14"/>
        <v>511.04580069470165</v>
      </c>
    </row>
    <row r="37" spans="2:27" x14ac:dyDescent="0.4">
      <c r="B37" t="s">
        <v>16</v>
      </c>
      <c r="C37" t="s">
        <v>6</v>
      </c>
      <c r="D37">
        <v>1099.1731602700056</v>
      </c>
      <c r="F37">
        <v>7.9000000000000001E-2</v>
      </c>
      <c r="G37">
        <v>0.121</v>
      </c>
      <c r="H37">
        <v>0.1</v>
      </c>
      <c r="I37">
        <v>0.1</v>
      </c>
      <c r="J37">
        <v>0.122</v>
      </c>
      <c r="K37">
        <v>0.125</v>
      </c>
      <c r="L37">
        <v>0.123</v>
      </c>
      <c r="M37">
        <v>0.10299999999999999</v>
      </c>
      <c r="N37">
        <v>8.1000000000000003E-2</v>
      </c>
      <c r="O37">
        <f t="shared" si="3"/>
        <v>4.6000000000000041E-2</v>
      </c>
      <c r="P37">
        <f t="shared" si="4"/>
        <v>0</v>
      </c>
      <c r="R37">
        <f t="shared" si="5"/>
        <v>86.834679661330441</v>
      </c>
      <c r="S37">
        <f t="shared" si="6"/>
        <v>132.99995239267068</v>
      </c>
      <c r="T37">
        <f t="shared" si="7"/>
        <v>109.91731602700057</v>
      </c>
      <c r="U37">
        <f t="shared" si="8"/>
        <v>109.91731602700057</v>
      </c>
      <c r="V37">
        <f t="shared" si="9"/>
        <v>134.09912555294068</v>
      </c>
      <c r="W37">
        <f t="shared" si="10"/>
        <v>137.3966450337507</v>
      </c>
      <c r="X37">
        <f t="shared" si="11"/>
        <v>135.19829871321068</v>
      </c>
      <c r="Y37">
        <f t="shared" si="12"/>
        <v>113.21483550781058</v>
      </c>
      <c r="Z37">
        <f t="shared" si="13"/>
        <v>89.033025981870452</v>
      </c>
      <c r="AA37">
        <f t="shared" si="14"/>
        <v>50.561965372420303</v>
      </c>
    </row>
    <row r="38" spans="2:27" x14ac:dyDescent="0.4">
      <c r="B38" t="s">
        <v>16</v>
      </c>
      <c r="C38" t="s">
        <v>7</v>
      </c>
      <c r="D38">
        <v>10210.795411210045</v>
      </c>
      <c r="F38">
        <v>0.115</v>
      </c>
      <c r="G38">
        <v>0.114</v>
      </c>
      <c r="H38">
        <v>0.12</v>
      </c>
      <c r="I38">
        <v>0.09</v>
      </c>
      <c r="J38">
        <v>8.6999999999999994E-2</v>
      </c>
      <c r="K38">
        <v>9.9000000000000005E-2</v>
      </c>
      <c r="L38">
        <v>0.108</v>
      </c>
      <c r="M38">
        <v>8.7999999999999995E-2</v>
      </c>
      <c r="N38">
        <v>9.1999999999999998E-2</v>
      </c>
      <c r="O38">
        <f t="shared" si="3"/>
        <v>8.7000000000000188E-2</v>
      </c>
      <c r="P38">
        <f t="shared" si="4"/>
        <v>0</v>
      </c>
      <c r="R38">
        <f t="shared" si="5"/>
        <v>1174.2414722891554</v>
      </c>
      <c r="S38">
        <f t="shared" si="6"/>
        <v>1164.0306768779451</v>
      </c>
      <c r="T38">
        <f t="shared" si="7"/>
        <v>1225.2954493452053</v>
      </c>
      <c r="U38">
        <f t="shared" si="8"/>
        <v>918.97158700890407</v>
      </c>
      <c r="V38">
        <f t="shared" si="9"/>
        <v>888.33920077527387</v>
      </c>
      <c r="W38">
        <f t="shared" si="10"/>
        <v>1010.8687457097946</v>
      </c>
      <c r="X38">
        <f t="shared" si="11"/>
        <v>1102.7659044106849</v>
      </c>
      <c r="Y38">
        <f t="shared" si="12"/>
        <v>898.5499961864839</v>
      </c>
      <c r="Z38">
        <f t="shared" si="13"/>
        <v>939.39317783132412</v>
      </c>
      <c r="AA38">
        <f t="shared" si="14"/>
        <v>888.3392007752758</v>
      </c>
    </row>
    <row r="39" spans="2:27" x14ac:dyDescent="0.4">
      <c r="B39" t="s">
        <v>16</v>
      </c>
      <c r="C39" t="s">
        <v>8</v>
      </c>
      <c r="D39">
        <v>5575.8149783200033</v>
      </c>
      <c r="F39">
        <v>8.2000000000000003E-2</v>
      </c>
      <c r="G39">
        <v>7.4999999999999997E-2</v>
      </c>
      <c r="H39">
        <v>9.8000000000000004E-2</v>
      </c>
      <c r="I39">
        <v>8.6999999999999994E-2</v>
      </c>
      <c r="J39">
        <v>0.104</v>
      </c>
      <c r="K39">
        <v>0.124</v>
      </c>
      <c r="L39">
        <v>0.09</v>
      </c>
      <c r="M39">
        <v>8.3000000000000004E-2</v>
      </c>
      <c r="N39">
        <v>0.114</v>
      </c>
      <c r="O39">
        <f t="shared" si="3"/>
        <v>0.14300000000000013</v>
      </c>
      <c r="P39">
        <f t="shared" si="4"/>
        <v>0</v>
      </c>
      <c r="R39">
        <f t="shared" si="5"/>
        <v>457.21682822224028</v>
      </c>
      <c r="S39">
        <f t="shared" si="6"/>
        <v>418.18612337400026</v>
      </c>
      <c r="T39">
        <f t="shared" si="7"/>
        <v>546.4298678753604</v>
      </c>
      <c r="U39">
        <f t="shared" si="8"/>
        <v>485.09590311384028</v>
      </c>
      <c r="V39">
        <f t="shared" si="9"/>
        <v>579.88475774528035</v>
      </c>
      <c r="W39">
        <f t="shared" si="10"/>
        <v>691.40105731168046</v>
      </c>
      <c r="X39">
        <f t="shared" si="11"/>
        <v>501.82334804880026</v>
      </c>
      <c r="Y39">
        <f t="shared" si="12"/>
        <v>462.79264320056029</v>
      </c>
      <c r="Z39">
        <f t="shared" si="13"/>
        <v>635.64290752848035</v>
      </c>
      <c r="AA39">
        <f t="shared" si="14"/>
        <v>797.34154189976118</v>
      </c>
    </row>
    <row r="40" spans="2:27" x14ac:dyDescent="0.4">
      <c r="B40" t="s">
        <v>16</v>
      </c>
      <c r="C40" t="s">
        <v>9</v>
      </c>
      <c r="D40">
        <v>9114.8651081499374</v>
      </c>
      <c r="F40">
        <v>9.7000000000000003E-2</v>
      </c>
      <c r="G40">
        <v>0.107</v>
      </c>
      <c r="H40">
        <v>0.108</v>
      </c>
      <c r="I40">
        <v>0.10299999999999999</v>
      </c>
      <c r="J40">
        <v>0.115</v>
      </c>
      <c r="K40">
        <v>9.9000000000000005E-2</v>
      </c>
      <c r="L40">
        <v>0.121</v>
      </c>
      <c r="M40">
        <v>8.3000000000000004E-2</v>
      </c>
      <c r="N40">
        <v>0.111</v>
      </c>
      <c r="O40">
        <f t="shared" si="3"/>
        <v>5.600000000000005E-2</v>
      </c>
      <c r="P40">
        <f t="shared" si="4"/>
        <v>0</v>
      </c>
      <c r="R40">
        <f t="shared" si="5"/>
        <v>884.14191549054397</v>
      </c>
      <c r="S40">
        <f t="shared" si="6"/>
        <v>975.2905665720433</v>
      </c>
      <c r="T40">
        <f t="shared" si="7"/>
        <v>984.40543168019326</v>
      </c>
      <c r="U40">
        <f t="shared" si="8"/>
        <v>938.83110613944348</v>
      </c>
      <c r="V40">
        <f t="shared" si="9"/>
        <v>1048.2094874372428</v>
      </c>
      <c r="W40">
        <f t="shared" si="10"/>
        <v>902.37164570684388</v>
      </c>
      <c r="X40">
        <f t="shared" si="11"/>
        <v>1102.8986780861424</v>
      </c>
      <c r="Y40">
        <f t="shared" si="12"/>
        <v>756.5338039764448</v>
      </c>
      <c r="Z40">
        <f t="shared" si="13"/>
        <v>1011.750027004643</v>
      </c>
      <c r="AA40">
        <f t="shared" si="14"/>
        <v>510.43244605639694</v>
      </c>
    </row>
    <row r="41" spans="2:27" x14ac:dyDescent="0.4">
      <c r="B41" t="s">
        <v>16</v>
      </c>
      <c r="C41" t="s">
        <v>10</v>
      </c>
      <c r="D41">
        <v>25622.11861484998</v>
      </c>
      <c r="F41">
        <v>7.0999999999999994E-2</v>
      </c>
      <c r="G41">
        <v>7.9000000000000001E-2</v>
      </c>
      <c r="H41">
        <v>9.7000000000000003E-2</v>
      </c>
      <c r="I41">
        <v>9.7000000000000003E-2</v>
      </c>
      <c r="J41">
        <v>8.7999999999999995E-2</v>
      </c>
      <c r="K41">
        <v>7.9000000000000001E-2</v>
      </c>
      <c r="L41">
        <v>0.124</v>
      </c>
      <c r="M41">
        <v>0.109</v>
      </c>
      <c r="N41">
        <v>0.11799999999999999</v>
      </c>
      <c r="O41">
        <f t="shared" si="3"/>
        <v>0.13800000000000012</v>
      </c>
      <c r="P41">
        <f t="shared" si="4"/>
        <v>0</v>
      </c>
      <c r="R41">
        <f t="shared" si="5"/>
        <v>1819.1704216543485</v>
      </c>
      <c r="S41">
        <f t="shared" si="6"/>
        <v>2024.1473705731485</v>
      </c>
      <c r="T41">
        <f t="shared" si="7"/>
        <v>2485.3455056404482</v>
      </c>
      <c r="U41">
        <f t="shared" si="8"/>
        <v>2485.3455056404482</v>
      </c>
      <c r="V41">
        <f t="shared" si="9"/>
        <v>2254.746438106798</v>
      </c>
      <c r="W41">
        <f t="shared" si="10"/>
        <v>2024.1473705731485</v>
      </c>
      <c r="X41">
        <f t="shared" si="11"/>
        <v>3177.1427082413975</v>
      </c>
      <c r="Y41">
        <f t="shared" si="12"/>
        <v>2792.810929018648</v>
      </c>
      <c r="Z41">
        <f t="shared" si="13"/>
        <v>3023.4099965522973</v>
      </c>
      <c r="AA41">
        <f t="shared" si="14"/>
        <v>3535.8523688493005</v>
      </c>
    </row>
    <row r="42" spans="2:27" x14ac:dyDescent="0.4">
      <c r="B42" t="s">
        <v>16</v>
      </c>
      <c r="C42" t="s">
        <v>11</v>
      </c>
      <c r="D42">
        <v>10722.058355010065</v>
      </c>
      <c r="F42">
        <v>9.8000000000000004E-2</v>
      </c>
      <c r="G42">
        <v>8.3000000000000004E-2</v>
      </c>
      <c r="H42">
        <v>0.11700000000000001</v>
      </c>
      <c r="I42">
        <v>0.109</v>
      </c>
      <c r="J42">
        <v>9.8000000000000004E-2</v>
      </c>
      <c r="K42">
        <v>7.5999999999999998E-2</v>
      </c>
      <c r="L42">
        <v>7.0999999999999994E-2</v>
      </c>
      <c r="M42">
        <v>8.7999999999999995E-2</v>
      </c>
      <c r="N42">
        <v>0.104</v>
      </c>
      <c r="O42">
        <f t="shared" si="3"/>
        <v>0.15600000000000014</v>
      </c>
      <c r="P42">
        <f t="shared" si="4"/>
        <v>0</v>
      </c>
      <c r="R42">
        <f t="shared" si="5"/>
        <v>1050.7617187909864</v>
      </c>
      <c r="S42">
        <f t="shared" si="6"/>
        <v>889.93084346583544</v>
      </c>
      <c r="T42">
        <f t="shared" si="7"/>
        <v>1254.4808275361777</v>
      </c>
      <c r="U42">
        <f t="shared" si="8"/>
        <v>1168.7043606960972</v>
      </c>
      <c r="V42">
        <f t="shared" si="9"/>
        <v>1050.7617187909864</v>
      </c>
      <c r="W42">
        <f t="shared" si="10"/>
        <v>814.876434980765</v>
      </c>
      <c r="X42">
        <f t="shared" si="11"/>
        <v>761.26614320571457</v>
      </c>
      <c r="Y42">
        <f t="shared" si="12"/>
        <v>943.54113524088575</v>
      </c>
      <c r="Z42">
        <f t="shared" si="13"/>
        <v>1115.0940689210468</v>
      </c>
      <c r="AA42">
        <f t="shared" si="14"/>
        <v>1672.6411033815716</v>
      </c>
    </row>
    <row r="43" spans="2:27" x14ac:dyDescent="0.4">
      <c r="B43" t="s">
        <v>16</v>
      </c>
      <c r="C43" t="s">
        <v>12</v>
      </c>
      <c r="D43">
        <v>8155.9480518600021</v>
      </c>
      <c r="F43">
        <v>0.114</v>
      </c>
      <c r="G43">
        <v>9.8000000000000004E-2</v>
      </c>
      <c r="H43">
        <v>7.3999999999999996E-2</v>
      </c>
      <c r="I43">
        <v>0.12</v>
      </c>
      <c r="J43">
        <v>0.11700000000000001</v>
      </c>
      <c r="K43">
        <v>0.109</v>
      </c>
      <c r="L43">
        <v>8.8999999999999996E-2</v>
      </c>
      <c r="M43">
        <v>8.5999999999999993E-2</v>
      </c>
      <c r="N43">
        <v>0.124</v>
      </c>
      <c r="O43">
        <f t="shared" si="3"/>
        <v>6.9000000000000061E-2</v>
      </c>
      <c r="P43">
        <f t="shared" si="4"/>
        <v>0</v>
      </c>
      <c r="R43">
        <f t="shared" si="5"/>
        <v>929.77807791204032</v>
      </c>
      <c r="S43">
        <f t="shared" si="6"/>
        <v>799.28290908228018</v>
      </c>
      <c r="T43">
        <f t="shared" si="7"/>
        <v>603.5401558376401</v>
      </c>
      <c r="U43">
        <f t="shared" si="8"/>
        <v>978.7137662232002</v>
      </c>
      <c r="V43">
        <f t="shared" si="9"/>
        <v>954.24592206762031</v>
      </c>
      <c r="W43">
        <f t="shared" si="10"/>
        <v>888.99833765274025</v>
      </c>
      <c r="X43">
        <f t="shared" si="11"/>
        <v>725.8793766155402</v>
      </c>
      <c r="Y43">
        <f t="shared" si="12"/>
        <v>701.41153245996009</v>
      </c>
      <c r="Z43">
        <f t="shared" si="13"/>
        <v>1011.3375584306402</v>
      </c>
      <c r="AA43">
        <f t="shared" si="14"/>
        <v>562.7604155783406</v>
      </c>
    </row>
    <row r="44" spans="2:27" x14ac:dyDescent="0.4">
      <c r="B44" t="s">
        <v>16</v>
      </c>
      <c r="C44" t="s">
        <v>13</v>
      </c>
      <c r="D44">
        <v>1472.9325540599991</v>
      </c>
      <c r="F44">
        <v>0.12</v>
      </c>
      <c r="G44">
        <v>0.11600000000000001</v>
      </c>
      <c r="H44">
        <v>9.9000000000000005E-2</v>
      </c>
      <c r="I44">
        <v>7.8E-2</v>
      </c>
      <c r="J44">
        <v>0.10199999999999999</v>
      </c>
      <c r="K44">
        <v>8.5999999999999993E-2</v>
      </c>
      <c r="L44">
        <v>7.8E-2</v>
      </c>
      <c r="M44">
        <v>8.4000000000000005E-2</v>
      </c>
      <c r="N44">
        <v>0.10299999999999999</v>
      </c>
      <c r="O44">
        <f t="shared" si="3"/>
        <v>0.13400000000000012</v>
      </c>
      <c r="P44">
        <f t="shared" si="4"/>
        <v>0</v>
      </c>
      <c r="R44">
        <f t="shared" si="5"/>
        <v>176.75190648719988</v>
      </c>
      <c r="S44">
        <f t="shared" si="6"/>
        <v>170.8601762709599</v>
      </c>
      <c r="T44">
        <f t="shared" si="7"/>
        <v>145.82032285193992</v>
      </c>
      <c r="U44">
        <f t="shared" si="8"/>
        <v>114.88873921667994</v>
      </c>
      <c r="V44">
        <f t="shared" si="9"/>
        <v>150.23912051411989</v>
      </c>
      <c r="W44">
        <f t="shared" si="10"/>
        <v>126.67219964915991</v>
      </c>
      <c r="X44">
        <f t="shared" si="11"/>
        <v>114.88873921667994</v>
      </c>
      <c r="Y44">
        <f t="shared" si="12"/>
        <v>123.72633454103993</v>
      </c>
      <c r="Z44">
        <f t="shared" si="13"/>
        <v>151.7120530681799</v>
      </c>
      <c r="AA44">
        <f t="shared" si="14"/>
        <v>197.37296224404005</v>
      </c>
    </row>
    <row r="45" spans="2:27" x14ac:dyDescent="0.4">
      <c r="B45" t="s">
        <v>17</v>
      </c>
      <c r="C45" t="s">
        <v>4</v>
      </c>
      <c r="D45">
        <v>44172.236259670004</v>
      </c>
      <c r="F45">
        <v>8.2000000000000003E-2</v>
      </c>
      <c r="G45">
        <v>0.1</v>
      </c>
      <c r="H45">
        <v>9.1999999999999998E-2</v>
      </c>
      <c r="I45">
        <v>7.4999999999999997E-2</v>
      </c>
      <c r="J45">
        <v>0.122</v>
      </c>
      <c r="K45">
        <v>0.124</v>
      </c>
      <c r="L45">
        <v>8.5999999999999993E-2</v>
      </c>
      <c r="M45">
        <v>0.10199999999999999</v>
      </c>
      <c r="N45">
        <v>7.8E-2</v>
      </c>
      <c r="O45">
        <f t="shared" si="3"/>
        <v>0.13900000000000012</v>
      </c>
      <c r="P45">
        <f t="shared" si="4"/>
        <v>0</v>
      </c>
      <c r="R45">
        <f t="shared" si="5"/>
        <v>3622.1233732929404</v>
      </c>
      <c r="S45">
        <f t="shared" si="6"/>
        <v>4417.2236259670008</v>
      </c>
      <c r="T45">
        <f t="shared" si="7"/>
        <v>4063.8457358896403</v>
      </c>
      <c r="U45">
        <f t="shared" si="8"/>
        <v>3312.9177194752501</v>
      </c>
      <c r="V45">
        <f t="shared" si="9"/>
        <v>5389.01282367974</v>
      </c>
      <c r="W45">
        <f t="shared" si="10"/>
        <v>5477.3572961990803</v>
      </c>
      <c r="X45">
        <f t="shared" si="11"/>
        <v>3798.8123183316202</v>
      </c>
      <c r="Y45">
        <f t="shared" si="12"/>
        <v>4505.5680984863402</v>
      </c>
      <c r="Z45">
        <f t="shared" si="13"/>
        <v>3445.4344282542602</v>
      </c>
      <c r="AA45">
        <f t="shared" si="14"/>
        <v>6139.9408400941356</v>
      </c>
    </row>
    <row r="46" spans="2:27" x14ac:dyDescent="0.4">
      <c r="B46" t="s">
        <v>17</v>
      </c>
      <c r="C46" t="s">
        <v>5</v>
      </c>
      <c r="D46">
        <v>5816.7665801800122</v>
      </c>
      <c r="F46">
        <v>0.11</v>
      </c>
      <c r="G46">
        <v>8.7999999999999995E-2</v>
      </c>
      <c r="H46">
        <v>0.08</v>
      </c>
      <c r="I46">
        <v>9.9000000000000005E-2</v>
      </c>
      <c r="J46">
        <v>0.1</v>
      </c>
      <c r="K46">
        <v>0.12</v>
      </c>
      <c r="L46">
        <v>0.08</v>
      </c>
      <c r="M46">
        <v>0.114</v>
      </c>
      <c r="N46">
        <v>0.10100000000000001</v>
      </c>
      <c r="O46">
        <f t="shared" si="3"/>
        <v>0.1080000000000001</v>
      </c>
      <c r="P46">
        <f t="shared" si="4"/>
        <v>0</v>
      </c>
      <c r="R46">
        <f t="shared" si="5"/>
        <v>639.84432381980139</v>
      </c>
      <c r="S46">
        <f t="shared" si="6"/>
        <v>511.87545905584102</v>
      </c>
      <c r="T46">
        <f t="shared" si="7"/>
        <v>465.34132641440101</v>
      </c>
      <c r="U46">
        <f t="shared" si="8"/>
        <v>575.85989143782126</v>
      </c>
      <c r="V46">
        <f t="shared" si="9"/>
        <v>581.67665801800126</v>
      </c>
      <c r="W46">
        <f t="shared" si="10"/>
        <v>698.0119896216014</v>
      </c>
      <c r="X46">
        <f t="shared" si="11"/>
        <v>465.34132641440101</v>
      </c>
      <c r="Y46">
        <f t="shared" si="12"/>
        <v>663.11139014052139</v>
      </c>
      <c r="Z46">
        <f t="shared" si="13"/>
        <v>587.49342459818126</v>
      </c>
      <c r="AA46">
        <f t="shared" si="14"/>
        <v>628.21079065944184</v>
      </c>
    </row>
    <row r="47" spans="2:27" x14ac:dyDescent="0.4">
      <c r="B47" t="s">
        <v>17</v>
      </c>
      <c r="C47" t="s">
        <v>6</v>
      </c>
      <c r="D47">
        <v>62832.929697619693</v>
      </c>
      <c r="F47">
        <v>0.112</v>
      </c>
      <c r="G47">
        <v>8.3000000000000004E-2</v>
      </c>
      <c r="H47">
        <v>8.4000000000000005E-2</v>
      </c>
      <c r="I47">
        <v>8.3000000000000004E-2</v>
      </c>
      <c r="J47">
        <v>7.0000000000000007E-2</v>
      </c>
      <c r="K47">
        <v>0.113</v>
      </c>
      <c r="L47">
        <v>8.3000000000000004E-2</v>
      </c>
      <c r="M47">
        <v>0.123</v>
      </c>
      <c r="N47">
        <v>0.108</v>
      </c>
      <c r="O47">
        <f t="shared" si="3"/>
        <v>0.14100000000000001</v>
      </c>
      <c r="P47">
        <f t="shared" si="4"/>
        <v>0</v>
      </c>
      <c r="R47">
        <f t="shared" si="5"/>
        <v>7037.288126133406</v>
      </c>
      <c r="S47">
        <f t="shared" si="6"/>
        <v>5215.1331649024351</v>
      </c>
      <c r="T47">
        <f t="shared" si="7"/>
        <v>5277.9660946000549</v>
      </c>
      <c r="U47">
        <f t="shared" si="8"/>
        <v>5215.1331649024351</v>
      </c>
      <c r="V47">
        <f t="shared" si="9"/>
        <v>4398.3050788333785</v>
      </c>
      <c r="W47">
        <f t="shared" si="10"/>
        <v>7100.1210558310258</v>
      </c>
      <c r="X47">
        <f t="shared" si="11"/>
        <v>5215.1331649024351</v>
      </c>
      <c r="Y47">
        <f t="shared" si="12"/>
        <v>7728.4503528072219</v>
      </c>
      <c r="Z47">
        <f t="shared" si="13"/>
        <v>6785.9564073429265</v>
      </c>
      <c r="AA47">
        <f t="shared" si="14"/>
        <v>8859.4430873643778</v>
      </c>
    </row>
    <row r="48" spans="2:27" x14ac:dyDescent="0.4">
      <c r="B48" t="s">
        <v>17</v>
      </c>
      <c r="C48" t="s">
        <v>7</v>
      </c>
      <c r="D48">
        <v>55463.95671044023</v>
      </c>
      <c r="F48">
        <v>0.09</v>
      </c>
      <c r="G48">
        <v>9.9000000000000005E-2</v>
      </c>
      <c r="H48">
        <v>0.10100000000000001</v>
      </c>
      <c r="I48">
        <v>0.124</v>
      </c>
      <c r="J48">
        <v>7.3999999999999996E-2</v>
      </c>
      <c r="K48">
        <v>0.113</v>
      </c>
      <c r="L48">
        <v>0.10100000000000001</v>
      </c>
      <c r="M48">
        <v>0.121</v>
      </c>
      <c r="N48">
        <v>8.4000000000000005E-2</v>
      </c>
      <c r="O48">
        <f t="shared" si="3"/>
        <v>9.2999999999999972E-2</v>
      </c>
      <c r="P48">
        <f t="shared" si="4"/>
        <v>0</v>
      </c>
      <c r="R48">
        <f t="shared" si="5"/>
        <v>4991.7561039396205</v>
      </c>
      <c r="S48">
        <f t="shared" si="6"/>
        <v>5490.9317143335829</v>
      </c>
      <c r="T48">
        <f t="shared" si="7"/>
        <v>5601.8596277544639</v>
      </c>
      <c r="U48">
        <f t="shared" si="8"/>
        <v>6877.5306320945883</v>
      </c>
      <c r="V48">
        <f t="shared" si="9"/>
        <v>4104.3327965725766</v>
      </c>
      <c r="W48">
        <f t="shared" si="10"/>
        <v>6267.4271082797459</v>
      </c>
      <c r="X48">
        <f t="shared" si="11"/>
        <v>5601.8596277544639</v>
      </c>
      <c r="Y48">
        <f t="shared" si="12"/>
        <v>6711.1387619632678</v>
      </c>
      <c r="Z48">
        <f t="shared" si="13"/>
        <v>4658.9723636769795</v>
      </c>
      <c r="AA48">
        <f t="shared" si="14"/>
        <v>5158.1479740709401</v>
      </c>
    </row>
    <row r="49" spans="2:27" x14ac:dyDescent="0.4">
      <c r="B49" t="s">
        <v>17</v>
      </c>
      <c r="C49" t="s">
        <v>8</v>
      </c>
      <c r="D49">
        <v>98.846060629999329</v>
      </c>
      <c r="F49">
        <v>0.125</v>
      </c>
      <c r="G49">
        <v>8.8999999999999996E-2</v>
      </c>
      <c r="H49">
        <v>9.9000000000000005E-2</v>
      </c>
      <c r="I49">
        <v>0.105</v>
      </c>
      <c r="J49">
        <v>7.3999999999999996E-2</v>
      </c>
      <c r="K49">
        <v>9.2999999999999999E-2</v>
      </c>
      <c r="L49">
        <v>9.1999999999999998E-2</v>
      </c>
      <c r="M49">
        <v>0.114</v>
      </c>
      <c r="N49">
        <v>0.11600000000000001</v>
      </c>
      <c r="O49">
        <f t="shared" si="3"/>
        <v>9.3000000000000083E-2</v>
      </c>
      <c r="P49">
        <f t="shared" si="4"/>
        <v>0</v>
      </c>
      <c r="R49">
        <f t="shared" si="5"/>
        <v>12.355757578749916</v>
      </c>
      <c r="S49">
        <f t="shared" si="6"/>
        <v>8.7972993960699402</v>
      </c>
      <c r="T49">
        <f t="shared" si="7"/>
        <v>9.7857600023699334</v>
      </c>
      <c r="U49">
        <f t="shared" si="8"/>
        <v>10.37883636614993</v>
      </c>
      <c r="V49">
        <f t="shared" si="9"/>
        <v>7.3146084866199503</v>
      </c>
      <c r="W49">
        <f t="shared" si="10"/>
        <v>9.1926836385899371</v>
      </c>
      <c r="X49">
        <f t="shared" si="11"/>
        <v>9.0938375779599383</v>
      </c>
      <c r="Y49">
        <f t="shared" si="12"/>
        <v>11.268450911819924</v>
      </c>
      <c r="Z49">
        <f t="shared" si="13"/>
        <v>11.466143033079923</v>
      </c>
      <c r="AA49">
        <f t="shared" si="14"/>
        <v>9.192683638589946</v>
      </c>
    </row>
    <row r="50" spans="2:27" x14ac:dyDescent="0.4">
      <c r="B50" t="s">
        <v>17</v>
      </c>
      <c r="C50" t="s">
        <v>9</v>
      </c>
      <c r="D50">
        <v>8351.1432034599948</v>
      </c>
      <c r="F50">
        <v>0.122</v>
      </c>
      <c r="G50">
        <v>0.125</v>
      </c>
      <c r="H50">
        <v>0.107</v>
      </c>
      <c r="I50">
        <v>7.5999999999999998E-2</v>
      </c>
      <c r="J50">
        <v>0.112</v>
      </c>
      <c r="K50">
        <v>0.109</v>
      </c>
      <c r="L50">
        <v>0.11899999999999999</v>
      </c>
      <c r="M50">
        <v>7.0999999999999994E-2</v>
      </c>
      <c r="N50">
        <v>9.9000000000000005E-2</v>
      </c>
      <c r="O50">
        <f t="shared" si="3"/>
        <v>6.0000000000000053E-2</v>
      </c>
      <c r="P50">
        <f t="shared" si="4"/>
        <v>0</v>
      </c>
      <c r="R50">
        <f t="shared" si="5"/>
        <v>1018.8394708221193</v>
      </c>
      <c r="S50">
        <f t="shared" si="6"/>
        <v>1043.8929004324993</v>
      </c>
      <c r="T50">
        <f t="shared" si="7"/>
        <v>893.57232277021944</v>
      </c>
      <c r="U50">
        <f t="shared" si="8"/>
        <v>634.6868834629596</v>
      </c>
      <c r="V50">
        <f t="shared" si="9"/>
        <v>935.3280387875194</v>
      </c>
      <c r="W50">
        <f t="shared" si="10"/>
        <v>910.27460917713938</v>
      </c>
      <c r="X50">
        <f t="shared" si="11"/>
        <v>993.7860412117393</v>
      </c>
      <c r="Y50">
        <f t="shared" si="12"/>
        <v>592.93116744565953</v>
      </c>
      <c r="Z50">
        <f t="shared" si="13"/>
        <v>826.76317714253958</v>
      </c>
      <c r="AA50">
        <f t="shared" si="14"/>
        <v>501.06859220760015</v>
      </c>
    </row>
    <row r="51" spans="2:27" x14ac:dyDescent="0.4">
      <c r="B51" t="s">
        <v>17</v>
      </c>
      <c r="C51" t="s">
        <v>10</v>
      </c>
      <c r="D51">
        <v>17151.010129999897</v>
      </c>
      <c r="F51">
        <v>9.7000000000000003E-2</v>
      </c>
      <c r="G51">
        <v>0.122</v>
      </c>
      <c r="H51">
        <v>7.9000000000000001E-2</v>
      </c>
      <c r="I51">
        <v>0.104</v>
      </c>
      <c r="J51">
        <v>7.9000000000000001E-2</v>
      </c>
      <c r="K51">
        <v>9.0999999999999998E-2</v>
      </c>
      <c r="L51">
        <v>0.121</v>
      </c>
      <c r="M51">
        <v>8.8999999999999996E-2</v>
      </c>
      <c r="N51">
        <v>0.112</v>
      </c>
      <c r="O51">
        <f t="shared" si="3"/>
        <v>0.10600000000000009</v>
      </c>
      <c r="P51">
        <f t="shared" si="4"/>
        <v>0</v>
      </c>
      <c r="R51">
        <f t="shared" si="5"/>
        <v>1663.6479826099901</v>
      </c>
      <c r="S51">
        <f t="shared" si="6"/>
        <v>2092.4232358599875</v>
      </c>
      <c r="T51">
        <f t="shared" si="7"/>
        <v>1354.9298002699918</v>
      </c>
      <c r="U51">
        <f t="shared" si="8"/>
        <v>1783.7050535199892</v>
      </c>
      <c r="V51">
        <f t="shared" si="9"/>
        <v>1354.9298002699918</v>
      </c>
      <c r="W51">
        <f t="shared" si="10"/>
        <v>1560.7419218299906</v>
      </c>
      <c r="X51">
        <f t="shared" si="11"/>
        <v>2075.2722257299874</v>
      </c>
      <c r="Y51">
        <f t="shared" si="12"/>
        <v>1526.4399015699908</v>
      </c>
      <c r="Z51">
        <f t="shared" si="13"/>
        <v>1920.9131345599885</v>
      </c>
      <c r="AA51">
        <f t="shared" si="14"/>
        <v>1818.0070737799906</v>
      </c>
    </row>
    <row r="52" spans="2:27" x14ac:dyDescent="0.4">
      <c r="B52" t="s">
        <v>17</v>
      </c>
      <c r="C52" t="s">
        <v>11</v>
      </c>
      <c r="D52">
        <v>6508.4774891500074</v>
      </c>
      <c r="F52">
        <v>0.11</v>
      </c>
      <c r="G52">
        <v>0.112</v>
      </c>
      <c r="H52">
        <v>0.10100000000000001</v>
      </c>
      <c r="I52">
        <v>0.11700000000000001</v>
      </c>
      <c r="J52">
        <v>9.5000000000000001E-2</v>
      </c>
      <c r="K52">
        <v>0.11700000000000001</v>
      </c>
      <c r="L52">
        <v>0.115</v>
      </c>
      <c r="M52">
        <v>7.4999999999999997E-2</v>
      </c>
      <c r="N52">
        <v>0.1</v>
      </c>
      <c r="O52">
        <f t="shared" si="3"/>
        <v>5.8000000000000052E-2</v>
      </c>
      <c r="P52">
        <f t="shared" si="4"/>
        <v>0</v>
      </c>
      <c r="R52">
        <f t="shared" si="5"/>
        <v>715.93252380650085</v>
      </c>
      <c r="S52">
        <f t="shared" si="6"/>
        <v>728.94947878480082</v>
      </c>
      <c r="T52">
        <f t="shared" si="7"/>
        <v>657.35622640415079</v>
      </c>
      <c r="U52">
        <f t="shared" si="8"/>
        <v>761.49186623055095</v>
      </c>
      <c r="V52">
        <f t="shared" si="9"/>
        <v>618.30536146925067</v>
      </c>
      <c r="W52">
        <f t="shared" si="10"/>
        <v>761.49186623055095</v>
      </c>
      <c r="X52">
        <f t="shared" si="11"/>
        <v>748.47491125225088</v>
      </c>
      <c r="Y52">
        <f t="shared" si="12"/>
        <v>488.13581168625052</v>
      </c>
      <c r="Z52">
        <f t="shared" si="13"/>
        <v>650.84774891500081</v>
      </c>
      <c r="AA52">
        <f t="shared" si="14"/>
        <v>377.49169437070077</v>
      </c>
    </row>
    <row r="53" spans="2:27" x14ac:dyDescent="0.4">
      <c r="B53" t="s">
        <v>17</v>
      </c>
      <c r="C53" t="s">
        <v>12</v>
      </c>
      <c r="D53">
        <v>10474.494112579967</v>
      </c>
      <c r="F53">
        <v>0.107</v>
      </c>
      <c r="G53">
        <v>0.104</v>
      </c>
      <c r="H53">
        <v>9.5000000000000001E-2</v>
      </c>
      <c r="I53">
        <v>0.108</v>
      </c>
      <c r="J53">
        <v>0.105</v>
      </c>
      <c r="K53">
        <v>0.1</v>
      </c>
      <c r="L53">
        <v>9.5000000000000001E-2</v>
      </c>
      <c r="M53">
        <v>7.4999999999999997E-2</v>
      </c>
      <c r="N53">
        <v>8.8999999999999996E-2</v>
      </c>
      <c r="O53">
        <f t="shared" si="3"/>
        <v>0.12200000000000011</v>
      </c>
      <c r="P53">
        <f t="shared" si="4"/>
        <v>0</v>
      </c>
      <c r="R53">
        <f t="shared" si="5"/>
        <v>1120.7708700460564</v>
      </c>
      <c r="S53">
        <f t="shared" si="6"/>
        <v>1089.3473877083165</v>
      </c>
      <c r="T53">
        <f t="shared" si="7"/>
        <v>995.07694069509682</v>
      </c>
      <c r="U53">
        <f t="shared" si="8"/>
        <v>1131.2453641586364</v>
      </c>
      <c r="V53">
        <f t="shared" si="9"/>
        <v>1099.8218818208966</v>
      </c>
      <c r="W53">
        <f t="shared" si="10"/>
        <v>1047.4494112579966</v>
      </c>
      <c r="X53">
        <f t="shared" si="11"/>
        <v>995.07694069509682</v>
      </c>
      <c r="Y53">
        <f t="shared" si="12"/>
        <v>785.58705844349754</v>
      </c>
      <c r="Z53">
        <f t="shared" si="13"/>
        <v>932.22997601961697</v>
      </c>
      <c r="AA53">
        <f t="shared" si="14"/>
        <v>1277.8882817347571</v>
      </c>
    </row>
    <row r="54" spans="2:27" x14ac:dyDescent="0.4">
      <c r="B54" t="s">
        <v>17</v>
      </c>
      <c r="C54" t="s">
        <v>13</v>
      </c>
      <c r="D54">
        <v>12957.871774890031</v>
      </c>
      <c r="F54">
        <v>9.6000000000000002E-2</v>
      </c>
      <c r="G54">
        <v>9.2999999999999999E-2</v>
      </c>
      <c r="H54">
        <v>7.0000000000000007E-2</v>
      </c>
      <c r="I54">
        <v>9.1999999999999998E-2</v>
      </c>
      <c r="J54">
        <v>7.5999999999999998E-2</v>
      </c>
      <c r="K54">
        <v>0.123</v>
      </c>
      <c r="L54">
        <v>0.11600000000000001</v>
      </c>
      <c r="M54">
        <v>0.113</v>
      </c>
      <c r="N54">
        <v>0.08</v>
      </c>
      <c r="O54">
        <f t="shared" si="3"/>
        <v>0.14100000000000001</v>
      </c>
      <c r="P54">
        <f t="shared" si="4"/>
        <v>0</v>
      </c>
      <c r="R54">
        <f t="shared" si="5"/>
        <v>1243.9556903894429</v>
      </c>
      <c r="S54">
        <f t="shared" si="6"/>
        <v>1205.0820750647729</v>
      </c>
      <c r="T54">
        <f t="shared" si="7"/>
        <v>907.05102424230222</v>
      </c>
      <c r="U54">
        <f t="shared" si="8"/>
        <v>1192.1242032898829</v>
      </c>
      <c r="V54">
        <f t="shared" si="9"/>
        <v>984.79825489164227</v>
      </c>
      <c r="W54">
        <f t="shared" si="10"/>
        <v>1593.8182283114738</v>
      </c>
      <c r="X54">
        <f t="shared" si="11"/>
        <v>1503.1131258872435</v>
      </c>
      <c r="Y54">
        <f t="shared" si="12"/>
        <v>1464.2395105625735</v>
      </c>
      <c r="Z54">
        <f t="shared" si="13"/>
        <v>1036.6297419912025</v>
      </c>
      <c r="AA54">
        <f t="shared" si="14"/>
        <v>1827.0599202594944</v>
      </c>
    </row>
    <row r="55" spans="2:27" x14ac:dyDescent="0.4">
      <c r="B55" t="s">
        <v>18</v>
      </c>
      <c r="C55" t="s">
        <v>4</v>
      </c>
      <c r="D55">
        <v>47543.721713230036</v>
      </c>
      <c r="F55">
        <v>7.9000000000000001E-2</v>
      </c>
      <c r="G55">
        <v>0.12</v>
      </c>
      <c r="H55">
        <v>7.5999999999999998E-2</v>
      </c>
      <c r="I55">
        <v>7.3999999999999996E-2</v>
      </c>
      <c r="J55">
        <v>0.12</v>
      </c>
      <c r="K55">
        <v>8.4000000000000005E-2</v>
      </c>
      <c r="L55">
        <v>8.5000000000000006E-2</v>
      </c>
      <c r="M55">
        <v>0.11700000000000001</v>
      </c>
      <c r="N55">
        <v>0.10299999999999999</v>
      </c>
      <c r="O55">
        <f t="shared" si="3"/>
        <v>0.14200000000000002</v>
      </c>
      <c r="P55">
        <f t="shared" si="4"/>
        <v>0</v>
      </c>
      <c r="R55">
        <f t="shared" si="5"/>
        <v>3755.954015345173</v>
      </c>
      <c r="S55">
        <f t="shared" si="6"/>
        <v>5705.2466055876039</v>
      </c>
      <c r="T55">
        <f t="shared" si="7"/>
        <v>3613.3228502054826</v>
      </c>
      <c r="U55">
        <f t="shared" si="8"/>
        <v>3518.2354067790225</v>
      </c>
      <c r="V55">
        <f t="shared" si="9"/>
        <v>5705.2466055876039</v>
      </c>
      <c r="W55">
        <f t="shared" si="10"/>
        <v>3993.6726239113232</v>
      </c>
      <c r="X55">
        <f t="shared" si="11"/>
        <v>4041.2163456245535</v>
      </c>
      <c r="Y55">
        <f t="shared" si="12"/>
        <v>5562.6154404479148</v>
      </c>
      <c r="Z55">
        <f t="shared" si="13"/>
        <v>4897.0033364626934</v>
      </c>
      <c r="AA55">
        <f t="shared" si="14"/>
        <v>6751.2084832786659</v>
      </c>
    </row>
    <row r="56" spans="2:27" x14ac:dyDescent="0.4">
      <c r="B56" t="s">
        <v>18</v>
      </c>
      <c r="C56" t="s">
        <v>5</v>
      </c>
      <c r="D56">
        <v>52856.697056410369</v>
      </c>
      <c r="F56">
        <v>7.2999999999999995E-2</v>
      </c>
      <c r="G56">
        <v>0.08</v>
      </c>
      <c r="H56">
        <v>0.125</v>
      </c>
      <c r="I56">
        <v>8.6999999999999994E-2</v>
      </c>
      <c r="J56">
        <v>0.08</v>
      </c>
      <c r="K56">
        <v>7.2999999999999995E-2</v>
      </c>
      <c r="L56">
        <v>0.121</v>
      </c>
      <c r="M56">
        <v>7.0000000000000007E-2</v>
      </c>
      <c r="N56">
        <v>7.9000000000000001E-2</v>
      </c>
      <c r="O56">
        <f t="shared" si="3"/>
        <v>0.21199999999999997</v>
      </c>
      <c r="P56">
        <f t="shared" si="4"/>
        <v>0</v>
      </c>
      <c r="R56">
        <f t="shared" si="5"/>
        <v>3858.5388851179569</v>
      </c>
      <c r="S56">
        <f t="shared" si="6"/>
        <v>4228.5357645128297</v>
      </c>
      <c r="T56">
        <f t="shared" si="7"/>
        <v>6607.0871320512961</v>
      </c>
      <c r="U56">
        <f t="shared" si="8"/>
        <v>4598.5326439077016</v>
      </c>
      <c r="V56">
        <f t="shared" si="9"/>
        <v>4228.5357645128297</v>
      </c>
      <c r="W56">
        <f t="shared" si="10"/>
        <v>3858.5388851179569</v>
      </c>
      <c r="X56">
        <f t="shared" si="11"/>
        <v>6395.6603438256543</v>
      </c>
      <c r="Y56">
        <f t="shared" si="12"/>
        <v>3699.9687939487262</v>
      </c>
      <c r="Z56">
        <f t="shared" si="13"/>
        <v>4175.679067456419</v>
      </c>
      <c r="AA56">
        <f t="shared" si="14"/>
        <v>11205.619775958996</v>
      </c>
    </row>
    <row r="57" spans="2:27" x14ac:dyDescent="0.4">
      <c r="B57" t="s">
        <v>18</v>
      </c>
      <c r="C57" t="s">
        <v>6</v>
      </c>
      <c r="D57">
        <v>167667.93809795019</v>
      </c>
      <c r="F57">
        <v>0.105</v>
      </c>
      <c r="G57">
        <v>0.113</v>
      </c>
      <c r="H57">
        <v>7.1999999999999995E-2</v>
      </c>
      <c r="I57">
        <v>0.111</v>
      </c>
      <c r="J57">
        <v>0.11</v>
      </c>
      <c r="K57">
        <v>9.6000000000000002E-2</v>
      </c>
      <c r="L57">
        <v>7.6999999999999999E-2</v>
      </c>
      <c r="M57">
        <v>8.1000000000000003E-2</v>
      </c>
      <c r="N57">
        <v>0.121</v>
      </c>
      <c r="O57">
        <f t="shared" si="3"/>
        <v>0.1140000000000001</v>
      </c>
      <c r="P57">
        <f t="shared" si="4"/>
        <v>0</v>
      </c>
      <c r="R57">
        <f t="shared" si="5"/>
        <v>17605.13350028477</v>
      </c>
      <c r="S57">
        <f t="shared" si="6"/>
        <v>18946.477005068373</v>
      </c>
      <c r="T57">
        <f t="shared" si="7"/>
        <v>12072.091543052413</v>
      </c>
      <c r="U57">
        <f t="shared" si="8"/>
        <v>18611.14112887247</v>
      </c>
      <c r="V57">
        <f t="shared" si="9"/>
        <v>18443.473190774519</v>
      </c>
      <c r="W57">
        <f t="shared" si="10"/>
        <v>16096.122057403218</v>
      </c>
      <c r="X57">
        <f t="shared" si="11"/>
        <v>12910.431233542164</v>
      </c>
      <c r="Y57">
        <f t="shared" si="12"/>
        <v>13581.102985933965</v>
      </c>
      <c r="Z57">
        <f t="shared" si="13"/>
        <v>20287.820509851972</v>
      </c>
      <c r="AA57">
        <f t="shared" si="14"/>
        <v>19114.144943166339</v>
      </c>
    </row>
    <row r="58" spans="2:27" x14ac:dyDescent="0.4">
      <c r="B58" t="s">
        <v>18</v>
      </c>
      <c r="C58" t="s">
        <v>7</v>
      </c>
      <c r="D58">
        <v>147530.73168884072</v>
      </c>
      <c r="F58">
        <v>0.109</v>
      </c>
      <c r="G58">
        <v>7.3999999999999996E-2</v>
      </c>
      <c r="H58">
        <v>0.114</v>
      </c>
      <c r="I58">
        <v>9.1999999999999998E-2</v>
      </c>
      <c r="J58">
        <v>0.11899999999999999</v>
      </c>
      <c r="K58">
        <v>9.2999999999999999E-2</v>
      </c>
      <c r="L58">
        <v>8.7999999999999995E-2</v>
      </c>
      <c r="M58">
        <v>0.125</v>
      </c>
      <c r="N58">
        <v>8.4000000000000005E-2</v>
      </c>
      <c r="O58">
        <f t="shared" si="3"/>
        <v>0.10200000000000009</v>
      </c>
      <c r="P58">
        <f t="shared" si="4"/>
        <v>0</v>
      </c>
      <c r="R58">
        <f t="shared" si="5"/>
        <v>16080.849754083638</v>
      </c>
      <c r="S58">
        <f t="shared" si="6"/>
        <v>10917.274144974213</v>
      </c>
      <c r="T58">
        <f t="shared" si="7"/>
        <v>16818.503412527843</v>
      </c>
      <c r="U58">
        <f t="shared" si="8"/>
        <v>13572.827315373346</v>
      </c>
      <c r="V58">
        <f t="shared" si="9"/>
        <v>17556.157070972044</v>
      </c>
      <c r="W58">
        <f t="shared" si="10"/>
        <v>13720.358047062187</v>
      </c>
      <c r="X58">
        <f t="shared" si="11"/>
        <v>12982.704388617984</v>
      </c>
      <c r="Y58">
        <f t="shared" si="12"/>
        <v>18441.34146110509</v>
      </c>
      <c r="Z58">
        <f t="shared" si="13"/>
        <v>12392.581461862621</v>
      </c>
      <c r="AA58">
        <f t="shared" si="14"/>
        <v>15048.134632261766</v>
      </c>
    </row>
    <row r="59" spans="2:27" x14ac:dyDescent="0.4">
      <c r="B59" t="s">
        <v>18</v>
      </c>
      <c r="C59" t="s">
        <v>8</v>
      </c>
      <c r="D59">
        <v>3110.0162770599904</v>
      </c>
      <c r="F59">
        <v>7.5999999999999998E-2</v>
      </c>
      <c r="G59">
        <v>8.6999999999999994E-2</v>
      </c>
      <c r="H59">
        <v>7.1999999999999995E-2</v>
      </c>
      <c r="I59">
        <v>0.104</v>
      </c>
      <c r="J59">
        <v>9.5000000000000001E-2</v>
      </c>
      <c r="K59">
        <v>7.0999999999999994E-2</v>
      </c>
      <c r="L59">
        <v>7.4999999999999997E-2</v>
      </c>
      <c r="M59">
        <v>8.6999999999999994E-2</v>
      </c>
      <c r="N59">
        <v>9.2999999999999999E-2</v>
      </c>
      <c r="O59">
        <f t="shared" si="3"/>
        <v>0.24000000000000021</v>
      </c>
      <c r="P59">
        <f t="shared" si="4"/>
        <v>0</v>
      </c>
      <c r="R59">
        <f t="shared" si="5"/>
        <v>236.36123705655928</v>
      </c>
      <c r="S59">
        <f t="shared" si="6"/>
        <v>270.57141610421917</v>
      </c>
      <c r="T59">
        <f t="shared" si="7"/>
        <v>223.92117194831928</v>
      </c>
      <c r="U59">
        <f t="shared" si="8"/>
        <v>323.44169281423899</v>
      </c>
      <c r="V59">
        <f t="shared" si="9"/>
        <v>295.45154632069909</v>
      </c>
      <c r="W59">
        <f t="shared" si="10"/>
        <v>220.81115567125931</v>
      </c>
      <c r="X59">
        <f t="shared" si="11"/>
        <v>233.25122077949928</v>
      </c>
      <c r="Y59">
        <f t="shared" si="12"/>
        <v>270.57141610421917</v>
      </c>
      <c r="Z59">
        <f t="shared" si="13"/>
        <v>289.2315137665791</v>
      </c>
      <c r="AA59">
        <f t="shared" si="14"/>
        <v>746.40390649439837</v>
      </c>
    </row>
    <row r="60" spans="2:27" x14ac:dyDescent="0.4">
      <c r="B60" t="s">
        <v>18</v>
      </c>
      <c r="C60" t="s">
        <v>9</v>
      </c>
      <c r="D60">
        <v>82980.145628610189</v>
      </c>
      <c r="F60">
        <v>7.5999999999999998E-2</v>
      </c>
      <c r="G60">
        <v>0.10100000000000001</v>
      </c>
      <c r="H60">
        <v>0.112</v>
      </c>
      <c r="I60">
        <v>0.11899999999999999</v>
      </c>
      <c r="J60">
        <v>0.114</v>
      </c>
      <c r="K60">
        <v>0.10199999999999999</v>
      </c>
      <c r="L60">
        <v>0.10299999999999999</v>
      </c>
      <c r="M60">
        <v>0.109</v>
      </c>
      <c r="N60">
        <v>0.124</v>
      </c>
      <c r="O60">
        <f t="shared" si="3"/>
        <v>4.0000000000000036E-2</v>
      </c>
      <c r="P60">
        <f t="shared" si="4"/>
        <v>0</v>
      </c>
      <c r="R60">
        <f t="shared" si="5"/>
        <v>6306.4910677743746</v>
      </c>
      <c r="S60">
        <f t="shared" si="6"/>
        <v>8380.9947084896303</v>
      </c>
      <c r="T60">
        <f t="shared" si="7"/>
        <v>9293.7763104043406</v>
      </c>
      <c r="U60">
        <f t="shared" si="8"/>
        <v>9874.6373298046128</v>
      </c>
      <c r="V60">
        <f t="shared" si="9"/>
        <v>9459.7366016615615</v>
      </c>
      <c r="W60">
        <f t="shared" si="10"/>
        <v>8463.974854118238</v>
      </c>
      <c r="X60">
        <f t="shared" si="11"/>
        <v>8546.9549997468494</v>
      </c>
      <c r="Y60">
        <f t="shared" si="12"/>
        <v>9044.8358735185102</v>
      </c>
      <c r="Z60">
        <f t="shared" si="13"/>
        <v>10289.538057947664</v>
      </c>
      <c r="AA60">
        <f t="shared" si="14"/>
        <v>3319.2058251444105</v>
      </c>
    </row>
    <row r="61" spans="2:27" x14ac:dyDescent="0.4">
      <c r="B61" t="s">
        <v>18</v>
      </c>
      <c r="C61" t="s">
        <v>10</v>
      </c>
      <c r="D61">
        <v>94852.544330250239</v>
      </c>
      <c r="F61">
        <v>9.2999999999999999E-2</v>
      </c>
      <c r="G61">
        <v>9.9000000000000005E-2</v>
      </c>
      <c r="H61">
        <v>8.2000000000000003E-2</v>
      </c>
      <c r="I61">
        <v>9.9000000000000005E-2</v>
      </c>
      <c r="J61">
        <v>8.5000000000000006E-2</v>
      </c>
      <c r="K61">
        <v>0.125</v>
      </c>
      <c r="L61">
        <v>9.5000000000000001E-2</v>
      </c>
      <c r="M61">
        <v>9.7000000000000003E-2</v>
      </c>
      <c r="N61">
        <v>0.107</v>
      </c>
      <c r="O61">
        <f t="shared" si="3"/>
        <v>0.1180000000000001</v>
      </c>
      <c r="P61">
        <f t="shared" si="4"/>
        <v>0</v>
      </c>
      <c r="R61">
        <f t="shared" si="5"/>
        <v>8821.2866227132727</v>
      </c>
      <c r="S61">
        <f t="shared" si="6"/>
        <v>9390.4018886947742</v>
      </c>
      <c r="T61">
        <f t="shared" si="7"/>
        <v>7777.9086350805201</v>
      </c>
      <c r="U61">
        <f t="shared" si="8"/>
        <v>9390.4018886947742</v>
      </c>
      <c r="V61">
        <f t="shared" si="9"/>
        <v>8062.4662680712709</v>
      </c>
      <c r="W61">
        <f t="shared" si="10"/>
        <v>11856.56804128128</v>
      </c>
      <c r="X61">
        <f t="shared" si="11"/>
        <v>9010.991711373772</v>
      </c>
      <c r="Y61">
        <f t="shared" si="12"/>
        <v>9200.6968000342731</v>
      </c>
      <c r="Z61">
        <f t="shared" si="13"/>
        <v>10149.222243336775</v>
      </c>
      <c r="AA61">
        <f t="shared" si="14"/>
        <v>11192.600230969538</v>
      </c>
    </row>
    <row r="62" spans="2:27" x14ac:dyDescent="0.4">
      <c r="B62" t="s">
        <v>18</v>
      </c>
      <c r="C62" t="s">
        <v>11</v>
      </c>
      <c r="D62">
        <v>6790.6360173300282</v>
      </c>
      <c r="F62">
        <v>9.9000000000000005E-2</v>
      </c>
      <c r="G62">
        <v>9.1999999999999998E-2</v>
      </c>
      <c r="H62">
        <v>0.11600000000000001</v>
      </c>
      <c r="I62">
        <v>0.115</v>
      </c>
      <c r="J62">
        <v>0.114</v>
      </c>
      <c r="K62">
        <v>7.9000000000000001E-2</v>
      </c>
      <c r="L62">
        <v>8.6999999999999994E-2</v>
      </c>
      <c r="M62">
        <v>0.12</v>
      </c>
      <c r="N62">
        <v>0.10199999999999999</v>
      </c>
      <c r="O62">
        <f t="shared" si="3"/>
        <v>7.6000000000000068E-2</v>
      </c>
      <c r="P62">
        <f t="shared" si="4"/>
        <v>0</v>
      </c>
      <c r="R62">
        <f t="shared" si="5"/>
        <v>672.27296571567285</v>
      </c>
      <c r="S62">
        <f t="shared" si="6"/>
        <v>624.73851359436253</v>
      </c>
      <c r="T62">
        <f t="shared" si="7"/>
        <v>787.71377801028325</v>
      </c>
      <c r="U62">
        <f t="shared" si="8"/>
        <v>780.92314199295322</v>
      </c>
      <c r="V62">
        <f t="shared" si="9"/>
        <v>774.13250597562319</v>
      </c>
      <c r="W62">
        <f t="shared" si="10"/>
        <v>536.46024536907225</v>
      </c>
      <c r="X62">
        <f t="shared" si="11"/>
        <v>590.78533350771238</v>
      </c>
      <c r="Y62">
        <f t="shared" si="12"/>
        <v>814.87632207960337</v>
      </c>
      <c r="Z62">
        <f t="shared" si="13"/>
        <v>692.64487376766283</v>
      </c>
      <c r="AA62">
        <f t="shared" si="14"/>
        <v>516.08833731708262</v>
      </c>
    </row>
    <row r="63" spans="2:27" x14ac:dyDescent="0.4">
      <c r="B63" t="s">
        <v>18</v>
      </c>
      <c r="C63" t="s">
        <v>12</v>
      </c>
      <c r="D63">
        <v>6011.8058009099905</v>
      </c>
      <c r="F63">
        <v>9.8000000000000004E-2</v>
      </c>
      <c r="G63">
        <v>9.1999999999999998E-2</v>
      </c>
      <c r="H63">
        <v>8.7999999999999995E-2</v>
      </c>
      <c r="I63">
        <v>0.124</v>
      </c>
      <c r="J63">
        <v>8.7999999999999995E-2</v>
      </c>
      <c r="K63">
        <v>7.0999999999999994E-2</v>
      </c>
      <c r="L63">
        <v>0.113</v>
      </c>
      <c r="M63">
        <v>0.114</v>
      </c>
      <c r="N63">
        <v>8.5999999999999993E-2</v>
      </c>
      <c r="O63">
        <f t="shared" si="3"/>
        <v>0.12600000000000011</v>
      </c>
      <c r="P63">
        <f t="shared" si="4"/>
        <v>0</v>
      </c>
      <c r="R63">
        <f t="shared" si="5"/>
        <v>589.15696848917912</v>
      </c>
      <c r="S63">
        <f t="shared" si="6"/>
        <v>553.08613368371914</v>
      </c>
      <c r="T63">
        <f t="shared" si="7"/>
        <v>529.03891048007915</v>
      </c>
      <c r="U63">
        <f t="shared" si="8"/>
        <v>745.46391931283881</v>
      </c>
      <c r="V63">
        <f t="shared" si="9"/>
        <v>529.03891048007915</v>
      </c>
      <c r="W63">
        <f t="shared" si="10"/>
        <v>426.83821186460926</v>
      </c>
      <c r="X63">
        <f t="shared" si="11"/>
        <v>679.33405550282896</v>
      </c>
      <c r="Y63">
        <f t="shared" si="12"/>
        <v>685.34586130373896</v>
      </c>
      <c r="Z63">
        <f t="shared" si="13"/>
        <v>517.01529887825916</v>
      </c>
      <c r="AA63">
        <f t="shared" si="14"/>
        <v>757.48753091465949</v>
      </c>
    </row>
    <row r="64" spans="2:27" x14ac:dyDescent="0.4">
      <c r="B64" t="s">
        <v>18</v>
      </c>
      <c r="C64" t="s">
        <v>13</v>
      </c>
      <c r="D64">
        <v>68824.679047850062</v>
      </c>
      <c r="F64">
        <v>0.107</v>
      </c>
      <c r="G64">
        <v>8.4000000000000005E-2</v>
      </c>
      <c r="H64">
        <v>0.12</v>
      </c>
      <c r="I64">
        <v>0.107</v>
      </c>
      <c r="J64">
        <v>0.125</v>
      </c>
      <c r="K64">
        <v>0.107</v>
      </c>
      <c r="L64">
        <v>0.123</v>
      </c>
      <c r="M64">
        <v>8.7999999999999995E-2</v>
      </c>
      <c r="N64">
        <v>0.124</v>
      </c>
      <c r="O64">
        <f t="shared" si="3"/>
        <v>1.5000000000000124E-2</v>
      </c>
      <c r="P64">
        <f t="shared" si="4"/>
        <v>0</v>
      </c>
      <c r="R64">
        <f t="shared" si="5"/>
        <v>7364.2406581199566</v>
      </c>
      <c r="S64">
        <f t="shared" si="6"/>
        <v>5781.2730400194059</v>
      </c>
      <c r="T64">
        <f t="shared" si="7"/>
        <v>8258.9614857420074</v>
      </c>
      <c r="U64">
        <f t="shared" si="8"/>
        <v>7364.2406581199566</v>
      </c>
      <c r="V64">
        <f t="shared" si="9"/>
        <v>8603.0848809812578</v>
      </c>
      <c r="W64">
        <f t="shared" si="10"/>
        <v>7364.2406581199566</v>
      </c>
      <c r="X64">
        <f t="shared" si="11"/>
        <v>8465.4355228855584</v>
      </c>
      <c r="Y64">
        <f t="shared" si="12"/>
        <v>6056.5717562108048</v>
      </c>
      <c r="Z64">
        <f t="shared" si="13"/>
        <v>8534.2602019334081</v>
      </c>
      <c r="AA64">
        <f t="shared" si="14"/>
        <v>1032.3701857177596</v>
      </c>
    </row>
    <row r="65" spans="2:27" x14ac:dyDescent="0.4">
      <c r="B65" t="s">
        <v>19</v>
      </c>
      <c r="C65" t="s">
        <v>4</v>
      </c>
      <c r="D65">
        <v>50742.972847299985</v>
      </c>
      <c r="F65">
        <v>0.107</v>
      </c>
      <c r="G65">
        <v>0.12</v>
      </c>
      <c r="H65">
        <v>7.5999999999999998E-2</v>
      </c>
      <c r="I65">
        <v>7.3999999999999996E-2</v>
      </c>
      <c r="J65">
        <v>0.1</v>
      </c>
      <c r="K65">
        <v>7.0999999999999994E-2</v>
      </c>
      <c r="L65">
        <v>0.11799999999999999</v>
      </c>
      <c r="M65">
        <v>8.4000000000000005E-2</v>
      </c>
      <c r="N65">
        <v>0.111</v>
      </c>
      <c r="O65">
        <f t="shared" si="3"/>
        <v>0.13900000000000012</v>
      </c>
      <c r="P65">
        <f t="shared" si="4"/>
        <v>0</v>
      </c>
      <c r="R65">
        <f t="shared" si="5"/>
        <v>5429.4980946610985</v>
      </c>
      <c r="S65">
        <f t="shared" si="6"/>
        <v>6089.1567416759981</v>
      </c>
      <c r="T65">
        <f t="shared" si="7"/>
        <v>3856.465936394799</v>
      </c>
      <c r="U65">
        <f t="shared" si="8"/>
        <v>3754.9799907001989</v>
      </c>
      <c r="V65">
        <f t="shared" si="9"/>
        <v>5074.2972847299989</v>
      </c>
      <c r="W65">
        <f t="shared" si="10"/>
        <v>3602.7510721582985</v>
      </c>
      <c r="X65">
        <f t="shared" si="11"/>
        <v>5987.6707959813975</v>
      </c>
      <c r="Y65">
        <f t="shared" si="12"/>
        <v>4262.4097191731989</v>
      </c>
      <c r="Z65">
        <f t="shared" si="13"/>
        <v>5632.4699860502988</v>
      </c>
      <c r="AA65">
        <f t="shared" si="14"/>
        <v>7053.2732257747039</v>
      </c>
    </row>
    <row r="66" spans="2:27" x14ac:dyDescent="0.4">
      <c r="B66" t="s">
        <v>19</v>
      </c>
      <c r="C66" t="s">
        <v>5</v>
      </c>
      <c r="D66">
        <v>1133.0051082300024</v>
      </c>
      <c r="F66">
        <v>7.9000000000000001E-2</v>
      </c>
      <c r="G66">
        <v>7.9000000000000001E-2</v>
      </c>
      <c r="H66">
        <v>9.5000000000000001E-2</v>
      </c>
      <c r="I66">
        <v>0.106</v>
      </c>
      <c r="J66">
        <v>9.9000000000000005E-2</v>
      </c>
      <c r="K66">
        <v>0.11899999999999999</v>
      </c>
      <c r="L66">
        <v>8.7999999999999995E-2</v>
      </c>
      <c r="M66">
        <v>0.106</v>
      </c>
      <c r="N66">
        <v>9.7000000000000003E-2</v>
      </c>
      <c r="O66">
        <f t="shared" si="3"/>
        <v>0.13200000000000012</v>
      </c>
      <c r="P66">
        <f t="shared" si="4"/>
        <v>0</v>
      </c>
      <c r="R66">
        <f t="shared" si="5"/>
        <v>89.507403550170196</v>
      </c>
      <c r="S66">
        <f t="shared" si="6"/>
        <v>89.507403550170196</v>
      </c>
      <c r="T66">
        <f t="shared" si="7"/>
        <v>107.63548528185024</v>
      </c>
      <c r="U66">
        <f t="shared" si="8"/>
        <v>120.09854147238025</v>
      </c>
      <c r="V66">
        <f t="shared" si="9"/>
        <v>112.16750571477024</v>
      </c>
      <c r="W66">
        <f t="shared" si="10"/>
        <v>134.82760787937028</v>
      </c>
      <c r="X66">
        <f t="shared" si="11"/>
        <v>99.704449524240204</v>
      </c>
      <c r="Y66">
        <f t="shared" si="12"/>
        <v>120.09854147238025</v>
      </c>
      <c r="Z66">
        <f t="shared" si="13"/>
        <v>109.90149549831024</v>
      </c>
      <c r="AA66">
        <f t="shared" si="14"/>
        <v>149.55667428636045</v>
      </c>
    </row>
    <row r="67" spans="2:27" x14ac:dyDescent="0.4">
      <c r="B67" t="s">
        <v>19</v>
      </c>
      <c r="C67" t="s">
        <v>6</v>
      </c>
      <c r="D67">
        <v>670.62649342999896</v>
      </c>
      <c r="F67">
        <v>9.0999999999999998E-2</v>
      </c>
      <c r="G67">
        <v>7.4999999999999997E-2</v>
      </c>
      <c r="H67">
        <v>0.115</v>
      </c>
      <c r="I67">
        <v>9.4E-2</v>
      </c>
      <c r="J67">
        <v>0.09</v>
      </c>
      <c r="K67">
        <v>0.10199999999999999</v>
      </c>
      <c r="L67">
        <v>0.10100000000000001</v>
      </c>
      <c r="M67">
        <v>9.6000000000000002E-2</v>
      </c>
      <c r="N67">
        <v>7.5999999999999998E-2</v>
      </c>
      <c r="O67">
        <f t="shared" si="3"/>
        <v>0.16000000000000014</v>
      </c>
      <c r="P67">
        <f t="shared" si="4"/>
        <v>0</v>
      </c>
      <c r="R67">
        <f t="shared" si="5"/>
        <v>61.027010902129902</v>
      </c>
      <c r="S67">
        <f t="shared" si="6"/>
        <v>50.296987007249918</v>
      </c>
      <c r="T67">
        <f t="shared" si="7"/>
        <v>77.122046744449889</v>
      </c>
      <c r="U67">
        <f t="shared" si="8"/>
        <v>63.038890382419901</v>
      </c>
      <c r="V67">
        <f t="shared" si="9"/>
        <v>60.356384408699903</v>
      </c>
      <c r="W67">
        <f t="shared" si="10"/>
        <v>68.403902329859889</v>
      </c>
      <c r="X67">
        <f t="shared" si="11"/>
        <v>67.733275836429897</v>
      </c>
      <c r="Y67">
        <f t="shared" si="12"/>
        <v>64.380143369279907</v>
      </c>
      <c r="Z67">
        <f t="shared" si="13"/>
        <v>50.967613500679917</v>
      </c>
      <c r="AA67">
        <f t="shared" si="14"/>
        <v>107.30023894879993</v>
      </c>
    </row>
    <row r="68" spans="2:27" x14ac:dyDescent="0.4">
      <c r="B68" t="s">
        <v>19</v>
      </c>
      <c r="C68" t="s">
        <v>7</v>
      </c>
      <c r="D68">
        <v>18148.756536729972</v>
      </c>
      <c r="F68">
        <v>7.4999999999999997E-2</v>
      </c>
      <c r="G68">
        <v>0.10299999999999999</v>
      </c>
      <c r="H68">
        <v>7.0000000000000007E-2</v>
      </c>
      <c r="I68">
        <v>0.112</v>
      </c>
      <c r="J68">
        <v>7.0999999999999994E-2</v>
      </c>
      <c r="K68">
        <v>7.9000000000000001E-2</v>
      </c>
      <c r="L68">
        <v>8.5999999999999993E-2</v>
      </c>
      <c r="M68">
        <v>0.10299999999999999</v>
      </c>
      <c r="N68">
        <v>0.112</v>
      </c>
      <c r="O68">
        <f t="shared" si="3"/>
        <v>0.18900000000000006</v>
      </c>
      <c r="P68">
        <f t="shared" si="4"/>
        <v>0</v>
      </c>
      <c r="R68">
        <f t="shared" si="5"/>
        <v>1361.1567402547478</v>
      </c>
      <c r="S68">
        <f t="shared" si="6"/>
        <v>1869.3219232831871</v>
      </c>
      <c r="T68">
        <f t="shared" si="7"/>
        <v>1270.4129575710981</v>
      </c>
      <c r="U68">
        <f t="shared" si="8"/>
        <v>2032.6607321137569</v>
      </c>
      <c r="V68">
        <f t="shared" si="9"/>
        <v>1288.5617141078278</v>
      </c>
      <c r="W68">
        <f t="shared" si="10"/>
        <v>1433.7517664016677</v>
      </c>
      <c r="X68">
        <f t="shared" si="11"/>
        <v>1560.7930621587775</v>
      </c>
      <c r="Y68">
        <f t="shared" si="12"/>
        <v>1869.3219232831871</v>
      </c>
      <c r="Z68">
        <f t="shared" si="13"/>
        <v>2032.6607321137569</v>
      </c>
      <c r="AA68">
        <f t="shared" si="14"/>
        <v>3430.1149854419659</v>
      </c>
    </row>
    <row r="69" spans="2:27" x14ac:dyDescent="0.4">
      <c r="B69" t="s">
        <v>19</v>
      </c>
      <c r="C69" t="s">
        <v>8</v>
      </c>
      <c r="D69">
        <v>5498.0637230300017</v>
      </c>
      <c r="F69">
        <v>0.11</v>
      </c>
      <c r="G69">
        <v>8.5999999999999993E-2</v>
      </c>
      <c r="H69">
        <v>0.11</v>
      </c>
      <c r="I69">
        <v>0.11600000000000001</v>
      </c>
      <c r="J69">
        <v>7.0999999999999994E-2</v>
      </c>
      <c r="K69">
        <v>9.4E-2</v>
      </c>
      <c r="L69">
        <v>9.8000000000000004E-2</v>
      </c>
      <c r="M69">
        <v>8.4000000000000005E-2</v>
      </c>
      <c r="N69">
        <v>0.10100000000000001</v>
      </c>
      <c r="O69">
        <f t="shared" si="3"/>
        <v>0.13000000000000012</v>
      </c>
      <c r="P69">
        <f t="shared" si="4"/>
        <v>0</v>
      </c>
      <c r="R69">
        <f t="shared" si="5"/>
        <v>604.78700953330019</v>
      </c>
      <c r="S69">
        <f t="shared" si="6"/>
        <v>472.83348018058012</v>
      </c>
      <c r="T69">
        <f t="shared" si="7"/>
        <v>604.78700953330019</v>
      </c>
      <c r="U69">
        <f t="shared" si="8"/>
        <v>637.77539187148022</v>
      </c>
      <c r="V69">
        <f t="shared" si="9"/>
        <v>390.3625243351301</v>
      </c>
      <c r="W69">
        <f t="shared" si="10"/>
        <v>516.81798996482019</v>
      </c>
      <c r="X69">
        <f t="shared" si="11"/>
        <v>538.81024485694024</v>
      </c>
      <c r="Y69">
        <f t="shared" si="12"/>
        <v>461.83735273452015</v>
      </c>
      <c r="Z69">
        <f t="shared" si="13"/>
        <v>555.3044360260302</v>
      </c>
      <c r="AA69">
        <f t="shared" si="14"/>
        <v>714.74828399390083</v>
      </c>
    </row>
    <row r="70" spans="2:27" x14ac:dyDescent="0.4">
      <c r="B70" t="s">
        <v>19</v>
      </c>
      <c r="C70" t="s">
        <v>9</v>
      </c>
      <c r="D70">
        <v>11870.90848477994</v>
      </c>
      <c r="F70">
        <v>0.111</v>
      </c>
      <c r="G70">
        <v>7.0999999999999994E-2</v>
      </c>
      <c r="H70">
        <v>0.10199999999999999</v>
      </c>
      <c r="I70">
        <v>0.11600000000000001</v>
      </c>
      <c r="J70">
        <v>8.3000000000000004E-2</v>
      </c>
      <c r="K70">
        <v>0.115</v>
      </c>
      <c r="L70">
        <v>7.5999999999999998E-2</v>
      </c>
      <c r="M70">
        <v>0.1</v>
      </c>
      <c r="N70">
        <v>0.114</v>
      </c>
      <c r="O70">
        <f t="shared" ref="O70:O133" si="15">1-SUM(F70:N70)</f>
        <v>0.1120000000000001</v>
      </c>
      <c r="P70">
        <f t="shared" ref="P70:P133" si="16">IF(O70&lt;0,1,0)</f>
        <v>0</v>
      </c>
      <c r="R70">
        <f t="shared" ref="R70:R133" si="17">$D70*F70</f>
        <v>1317.6708418105734</v>
      </c>
      <c r="S70">
        <f t="shared" si="6"/>
        <v>842.83450241937567</v>
      </c>
      <c r="T70">
        <f t="shared" si="7"/>
        <v>1210.8326654475538</v>
      </c>
      <c r="U70">
        <f t="shared" si="8"/>
        <v>1377.0253842344732</v>
      </c>
      <c r="V70">
        <f t="shared" si="9"/>
        <v>985.28540423673508</v>
      </c>
      <c r="W70">
        <f t="shared" si="10"/>
        <v>1365.1544757496931</v>
      </c>
      <c r="X70">
        <f t="shared" si="11"/>
        <v>902.1890448432755</v>
      </c>
      <c r="Y70">
        <f t="shared" si="12"/>
        <v>1187.0908484779941</v>
      </c>
      <c r="Z70">
        <f t="shared" si="13"/>
        <v>1353.2835672649132</v>
      </c>
      <c r="AA70">
        <f t="shared" si="14"/>
        <v>1329.5417502953544</v>
      </c>
    </row>
    <row r="71" spans="2:27" x14ac:dyDescent="0.4">
      <c r="B71" t="s">
        <v>19</v>
      </c>
      <c r="C71" t="s">
        <v>10</v>
      </c>
      <c r="D71">
        <v>8232.485368039992</v>
      </c>
      <c r="F71">
        <v>0.11700000000000001</v>
      </c>
      <c r="G71">
        <v>0.122</v>
      </c>
      <c r="H71">
        <v>9.9000000000000005E-2</v>
      </c>
      <c r="I71">
        <v>0.105</v>
      </c>
      <c r="J71">
        <v>0.113</v>
      </c>
      <c r="K71">
        <v>9.9000000000000005E-2</v>
      </c>
      <c r="L71">
        <v>9.9000000000000005E-2</v>
      </c>
      <c r="M71">
        <v>9.2999999999999999E-2</v>
      </c>
      <c r="N71">
        <v>9.0999999999999998E-2</v>
      </c>
      <c r="O71">
        <f t="shared" si="15"/>
        <v>6.2000000000000166E-2</v>
      </c>
      <c r="P71">
        <f t="shared" si="16"/>
        <v>0</v>
      </c>
      <c r="R71">
        <f t="shared" si="17"/>
        <v>963.20078806067909</v>
      </c>
      <c r="S71">
        <f t="shared" si="6"/>
        <v>1004.363214900879</v>
      </c>
      <c r="T71">
        <f t="shared" si="7"/>
        <v>815.0160514359593</v>
      </c>
      <c r="U71">
        <f t="shared" si="8"/>
        <v>864.41096364419911</v>
      </c>
      <c r="V71">
        <f t="shared" si="9"/>
        <v>930.27084658851913</v>
      </c>
      <c r="W71">
        <f t="shared" si="10"/>
        <v>815.0160514359593</v>
      </c>
      <c r="X71">
        <f t="shared" si="11"/>
        <v>815.0160514359593</v>
      </c>
      <c r="Y71">
        <f t="shared" si="12"/>
        <v>765.62113922771925</v>
      </c>
      <c r="Z71">
        <f t="shared" si="13"/>
        <v>749.15616849163928</v>
      </c>
      <c r="AA71">
        <f t="shared" si="14"/>
        <v>510.41409281848087</v>
      </c>
    </row>
    <row r="72" spans="2:27" x14ac:dyDescent="0.4">
      <c r="B72" t="s">
        <v>19</v>
      </c>
      <c r="C72" t="s">
        <v>11</v>
      </c>
      <c r="D72">
        <v>10928.976190559993</v>
      </c>
      <c r="F72">
        <v>9.5000000000000001E-2</v>
      </c>
      <c r="G72">
        <v>0.107</v>
      </c>
      <c r="H72">
        <v>0.11600000000000001</v>
      </c>
      <c r="I72">
        <v>7.2999999999999995E-2</v>
      </c>
      <c r="J72">
        <v>9.5000000000000001E-2</v>
      </c>
      <c r="K72">
        <v>0.111</v>
      </c>
      <c r="L72">
        <v>9.8000000000000004E-2</v>
      </c>
      <c r="M72">
        <v>7.2999999999999995E-2</v>
      </c>
      <c r="N72">
        <v>8.2000000000000003E-2</v>
      </c>
      <c r="O72">
        <f t="shared" si="15"/>
        <v>0.15000000000000013</v>
      </c>
      <c r="P72">
        <f t="shared" si="16"/>
        <v>0</v>
      </c>
      <c r="R72">
        <f t="shared" si="17"/>
        <v>1038.2527381031994</v>
      </c>
      <c r="S72">
        <f t="shared" si="6"/>
        <v>1169.4004523899193</v>
      </c>
      <c r="T72">
        <f t="shared" si="7"/>
        <v>1267.7612381049594</v>
      </c>
      <c r="U72">
        <f t="shared" si="8"/>
        <v>797.81526191087949</v>
      </c>
      <c r="V72">
        <f t="shared" si="9"/>
        <v>1038.2527381031994</v>
      </c>
      <c r="W72">
        <f t="shared" si="10"/>
        <v>1213.1163571521593</v>
      </c>
      <c r="X72">
        <f t="shared" si="11"/>
        <v>1071.0396666748793</v>
      </c>
      <c r="Y72">
        <f t="shared" si="12"/>
        <v>797.81526191087949</v>
      </c>
      <c r="Z72">
        <f t="shared" si="13"/>
        <v>896.17604762591952</v>
      </c>
      <c r="AA72">
        <f t="shared" si="14"/>
        <v>1639.3464285840005</v>
      </c>
    </row>
    <row r="73" spans="2:27" x14ac:dyDescent="0.4">
      <c r="B73" t="s">
        <v>19</v>
      </c>
      <c r="C73" t="s">
        <v>12</v>
      </c>
      <c r="D73">
        <v>7930.2495238300053</v>
      </c>
      <c r="F73">
        <v>7.6999999999999999E-2</v>
      </c>
      <c r="G73">
        <v>0.114</v>
      </c>
      <c r="H73">
        <v>9.5000000000000001E-2</v>
      </c>
      <c r="I73">
        <v>9.8000000000000004E-2</v>
      </c>
      <c r="J73">
        <v>9.6000000000000002E-2</v>
      </c>
      <c r="K73">
        <v>8.8999999999999996E-2</v>
      </c>
      <c r="L73">
        <v>0.11700000000000001</v>
      </c>
      <c r="M73">
        <v>0.109</v>
      </c>
      <c r="N73">
        <v>0.122</v>
      </c>
      <c r="O73">
        <f t="shared" si="15"/>
        <v>8.3000000000000074E-2</v>
      </c>
      <c r="P73">
        <f t="shared" si="16"/>
        <v>0</v>
      </c>
      <c r="R73">
        <f t="shared" si="17"/>
        <v>610.62921333491045</v>
      </c>
      <c r="S73">
        <f t="shared" si="6"/>
        <v>904.04844571662068</v>
      </c>
      <c r="T73">
        <f t="shared" si="7"/>
        <v>753.37370476385047</v>
      </c>
      <c r="U73">
        <f t="shared" si="8"/>
        <v>777.16445333534057</v>
      </c>
      <c r="V73">
        <f t="shared" si="9"/>
        <v>761.30395428768054</v>
      </c>
      <c r="W73">
        <f t="shared" si="10"/>
        <v>705.79220762087039</v>
      </c>
      <c r="X73">
        <f t="shared" si="11"/>
        <v>927.83919428811066</v>
      </c>
      <c r="Y73">
        <f t="shared" si="12"/>
        <v>864.39719809747055</v>
      </c>
      <c r="Z73">
        <f t="shared" si="13"/>
        <v>967.49044190726067</v>
      </c>
      <c r="AA73">
        <f t="shared" si="14"/>
        <v>658.21071047789098</v>
      </c>
    </row>
    <row r="74" spans="2:27" x14ac:dyDescent="0.4">
      <c r="B74" t="s">
        <v>19</v>
      </c>
      <c r="C74" t="s">
        <v>13</v>
      </c>
      <c r="D74">
        <v>10656.241991320092</v>
      </c>
      <c r="F74">
        <v>7.9000000000000001E-2</v>
      </c>
      <c r="G74">
        <v>9.6000000000000002E-2</v>
      </c>
      <c r="H74">
        <v>0.113</v>
      </c>
      <c r="I74">
        <v>7.6999999999999999E-2</v>
      </c>
      <c r="J74">
        <v>7.3999999999999996E-2</v>
      </c>
      <c r="K74">
        <v>0.108</v>
      </c>
      <c r="L74">
        <v>0.10199999999999999</v>
      </c>
      <c r="M74">
        <v>9.8000000000000004E-2</v>
      </c>
      <c r="N74">
        <v>0.125</v>
      </c>
      <c r="O74">
        <f t="shared" si="15"/>
        <v>0.128</v>
      </c>
      <c r="P74">
        <f t="shared" si="16"/>
        <v>0</v>
      </c>
      <c r="R74">
        <f t="shared" si="17"/>
        <v>841.84311731428727</v>
      </c>
      <c r="S74">
        <f t="shared" si="6"/>
        <v>1022.9992311667288</v>
      </c>
      <c r="T74">
        <f t="shared" si="7"/>
        <v>1204.1553450191705</v>
      </c>
      <c r="U74">
        <f t="shared" si="8"/>
        <v>820.5306333316471</v>
      </c>
      <c r="V74">
        <f t="shared" si="9"/>
        <v>788.56190735768678</v>
      </c>
      <c r="W74">
        <f t="shared" si="10"/>
        <v>1150.8741350625698</v>
      </c>
      <c r="X74">
        <f t="shared" si="11"/>
        <v>1086.9366831146492</v>
      </c>
      <c r="Y74">
        <f t="shared" si="12"/>
        <v>1044.3117151493691</v>
      </c>
      <c r="Z74">
        <f t="shared" si="13"/>
        <v>1332.0302489150115</v>
      </c>
      <c r="AA74">
        <f t="shared" si="14"/>
        <v>1363.9989748889718</v>
      </c>
    </row>
    <row r="75" spans="2:27" x14ac:dyDescent="0.4">
      <c r="B75" t="s">
        <v>20</v>
      </c>
      <c r="C75" t="s">
        <v>4</v>
      </c>
      <c r="D75">
        <v>50756.40345328</v>
      </c>
      <c r="F75">
        <v>8.7999999999999995E-2</v>
      </c>
      <c r="G75">
        <v>0.124</v>
      </c>
      <c r="H75">
        <v>0.104</v>
      </c>
      <c r="I75">
        <v>7.6999999999999999E-2</v>
      </c>
      <c r="J75">
        <v>8.7999999999999995E-2</v>
      </c>
      <c r="K75">
        <v>9.8000000000000004E-2</v>
      </c>
      <c r="L75">
        <v>7.4999999999999997E-2</v>
      </c>
      <c r="M75">
        <v>8.6999999999999994E-2</v>
      </c>
      <c r="N75">
        <v>9.8000000000000004E-2</v>
      </c>
      <c r="O75">
        <f t="shared" si="15"/>
        <v>0.16100000000000014</v>
      </c>
      <c r="P75">
        <f t="shared" si="16"/>
        <v>0</v>
      </c>
      <c r="R75">
        <f t="shared" si="17"/>
        <v>4466.5635038886394</v>
      </c>
      <c r="S75">
        <f t="shared" si="6"/>
        <v>6293.7940282067202</v>
      </c>
      <c r="T75">
        <f t="shared" si="7"/>
        <v>5278.6659591411199</v>
      </c>
      <c r="U75">
        <f t="shared" si="8"/>
        <v>3908.2430659025599</v>
      </c>
      <c r="V75">
        <f t="shared" si="9"/>
        <v>4466.5635038886394</v>
      </c>
      <c r="W75">
        <f t="shared" si="10"/>
        <v>4974.1275384214405</v>
      </c>
      <c r="X75">
        <f t="shared" si="11"/>
        <v>3806.730258996</v>
      </c>
      <c r="Y75">
        <f t="shared" si="12"/>
        <v>4415.8071004353596</v>
      </c>
      <c r="Z75">
        <f t="shared" si="13"/>
        <v>4974.1275384214405</v>
      </c>
      <c r="AA75">
        <f t="shared" si="14"/>
        <v>8171.7809559780871</v>
      </c>
    </row>
    <row r="76" spans="2:27" x14ac:dyDescent="0.4">
      <c r="B76" t="s">
        <v>20</v>
      </c>
      <c r="C76" t="s">
        <v>5</v>
      </c>
      <c r="D76">
        <v>4117.2593940600054</v>
      </c>
      <c r="F76">
        <v>0.09</v>
      </c>
      <c r="G76">
        <v>0.122</v>
      </c>
      <c r="H76">
        <v>0.10199999999999999</v>
      </c>
      <c r="I76">
        <v>0.09</v>
      </c>
      <c r="J76">
        <v>9.2999999999999999E-2</v>
      </c>
      <c r="K76">
        <v>0.10199999999999999</v>
      </c>
      <c r="L76">
        <v>0.122</v>
      </c>
      <c r="M76">
        <v>7.2999999999999995E-2</v>
      </c>
      <c r="N76">
        <v>0.123</v>
      </c>
      <c r="O76">
        <f t="shared" si="15"/>
        <v>8.3000000000000074E-2</v>
      </c>
      <c r="P76">
        <f t="shared" si="16"/>
        <v>0</v>
      </c>
      <c r="R76">
        <f t="shared" si="17"/>
        <v>370.55334546540047</v>
      </c>
      <c r="S76">
        <f t="shared" si="6"/>
        <v>502.30564607532062</v>
      </c>
      <c r="T76">
        <f t="shared" si="7"/>
        <v>419.96045819412052</v>
      </c>
      <c r="U76">
        <f t="shared" si="8"/>
        <v>370.55334546540047</v>
      </c>
      <c r="V76">
        <f t="shared" si="9"/>
        <v>382.90512364758052</v>
      </c>
      <c r="W76">
        <f t="shared" si="10"/>
        <v>419.96045819412052</v>
      </c>
      <c r="X76">
        <f t="shared" si="11"/>
        <v>502.30564607532062</v>
      </c>
      <c r="Y76">
        <f t="shared" si="12"/>
        <v>300.55993576638036</v>
      </c>
      <c r="Z76">
        <f t="shared" si="13"/>
        <v>506.42290546938068</v>
      </c>
      <c r="AA76">
        <f t="shared" si="14"/>
        <v>341.73252970698076</v>
      </c>
    </row>
    <row r="77" spans="2:27" x14ac:dyDescent="0.4">
      <c r="B77" t="s">
        <v>20</v>
      </c>
      <c r="C77" t="s">
        <v>6</v>
      </c>
      <c r="D77">
        <v>22498.682251310172</v>
      </c>
      <c r="F77">
        <v>0.121</v>
      </c>
      <c r="G77">
        <v>7.0000000000000007E-2</v>
      </c>
      <c r="H77">
        <v>0.09</v>
      </c>
      <c r="I77">
        <v>0.08</v>
      </c>
      <c r="J77">
        <v>9.7000000000000003E-2</v>
      </c>
      <c r="K77">
        <v>0.1</v>
      </c>
      <c r="L77">
        <v>7.1999999999999995E-2</v>
      </c>
      <c r="M77">
        <v>9.8000000000000004E-2</v>
      </c>
      <c r="N77">
        <v>0.124</v>
      </c>
      <c r="O77">
        <f t="shared" si="15"/>
        <v>0.14800000000000002</v>
      </c>
      <c r="P77">
        <f t="shared" si="16"/>
        <v>0</v>
      </c>
      <c r="R77">
        <f t="shared" si="17"/>
        <v>2722.3405524085306</v>
      </c>
      <c r="S77">
        <f t="shared" si="6"/>
        <v>1574.9077575917122</v>
      </c>
      <c r="T77">
        <f t="shared" si="7"/>
        <v>2024.8814026179155</v>
      </c>
      <c r="U77">
        <f t="shared" si="8"/>
        <v>1799.8945801048139</v>
      </c>
      <c r="V77">
        <f t="shared" si="9"/>
        <v>2182.3721783770866</v>
      </c>
      <c r="W77">
        <f t="shared" si="10"/>
        <v>2249.8682251310174</v>
      </c>
      <c r="X77">
        <f t="shared" si="11"/>
        <v>1619.9051220943322</v>
      </c>
      <c r="Y77">
        <f t="shared" si="12"/>
        <v>2204.8708606283972</v>
      </c>
      <c r="Z77">
        <f t="shared" si="13"/>
        <v>2789.8365991624614</v>
      </c>
      <c r="AA77">
        <f t="shared" si="14"/>
        <v>3329.8049731939059</v>
      </c>
    </row>
    <row r="78" spans="2:27" x14ac:dyDescent="0.4">
      <c r="B78" t="s">
        <v>20</v>
      </c>
      <c r="C78" t="s">
        <v>7</v>
      </c>
      <c r="D78">
        <v>2781.6790476799783</v>
      </c>
      <c r="F78">
        <v>7.5999999999999998E-2</v>
      </c>
      <c r="G78">
        <v>7.8E-2</v>
      </c>
      <c r="H78">
        <v>9.7000000000000003E-2</v>
      </c>
      <c r="I78">
        <v>7.3999999999999996E-2</v>
      </c>
      <c r="J78">
        <v>8.1000000000000003E-2</v>
      </c>
      <c r="K78">
        <v>8.4000000000000005E-2</v>
      </c>
      <c r="L78">
        <v>0.112</v>
      </c>
      <c r="M78">
        <v>8.5000000000000006E-2</v>
      </c>
      <c r="N78">
        <v>8.4000000000000005E-2</v>
      </c>
      <c r="O78">
        <f t="shared" si="15"/>
        <v>0.22899999999999998</v>
      </c>
      <c r="P78">
        <f t="shared" si="16"/>
        <v>0</v>
      </c>
      <c r="R78">
        <f t="shared" si="17"/>
        <v>211.40760762367836</v>
      </c>
      <c r="S78">
        <f t="shared" si="6"/>
        <v>216.9709657190383</v>
      </c>
      <c r="T78">
        <f t="shared" si="7"/>
        <v>269.82286762495789</v>
      </c>
      <c r="U78">
        <f t="shared" si="8"/>
        <v>205.84424952831839</v>
      </c>
      <c r="V78">
        <f t="shared" si="9"/>
        <v>225.31600286207825</v>
      </c>
      <c r="W78">
        <f t="shared" si="10"/>
        <v>233.6610400051182</v>
      </c>
      <c r="X78">
        <f t="shared" si="11"/>
        <v>311.54805334015759</v>
      </c>
      <c r="Y78">
        <f t="shared" si="12"/>
        <v>236.44271905279817</v>
      </c>
      <c r="Z78">
        <f t="shared" si="13"/>
        <v>233.6610400051182</v>
      </c>
      <c r="AA78">
        <f t="shared" si="14"/>
        <v>637.00450191871494</v>
      </c>
    </row>
    <row r="79" spans="2:27" x14ac:dyDescent="0.4">
      <c r="B79" t="s">
        <v>20</v>
      </c>
      <c r="C79" t="s">
        <v>8</v>
      </c>
      <c r="D79">
        <v>1743.8303895900085</v>
      </c>
      <c r="F79">
        <v>0.12</v>
      </c>
      <c r="G79">
        <v>0.111</v>
      </c>
      <c r="H79">
        <v>0.104</v>
      </c>
      <c r="I79">
        <v>0.107</v>
      </c>
      <c r="J79">
        <v>9.1999999999999998E-2</v>
      </c>
      <c r="K79">
        <v>8.2000000000000003E-2</v>
      </c>
      <c r="L79">
        <v>0.105</v>
      </c>
      <c r="M79">
        <v>0.115</v>
      </c>
      <c r="N79">
        <v>0.10199999999999999</v>
      </c>
      <c r="O79">
        <f t="shared" si="15"/>
        <v>6.2000000000000166E-2</v>
      </c>
      <c r="P79">
        <f t="shared" si="16"/>
        <v>0</v>
      </c>
      <c r="R79">
        <f t="shared" si="17"/>
        <v>209.25964675080101</v>
      </c>
      <c r="S79">
        <f t="shared" si="6"/>
        <v>193.56517324449095</v>
      </c>
      <c r="T79">
        <f t="shared" si="7"/>
        <v>181.35836051736086</v>
      </c>
      <c r="U79">
        <f t="shared" si="8"/>
        <v>186.58985168613091</v>
      </c>
      <c r="V79">
        <f t="shared" si="9"/>
        <v>160.43239584228078</v>
      </c>
      <c r="W79">
        <f t="shared" si="10"/>
        <v>142.99409194638071</v>
      </c>
      <c r="X79">
        <f t="shared" si="11"/>
        <v>183.10219090695088</v>
      </c>
      <c r="Y79">
        <f t="shared" si="12"/>
        <v>200.54049480285099</v>
      </c>
      <c r="Z79">
        <f t="shared" si="13"/>
        <v>177.87069973818086</v>
      </c>
      <c r="AA79">
        <f t="shared" si="14"/>
        <v>108.11748415458082</v>
      </c>
    </row>
    <row r="80" spans="2:27" x14ac:dyDescent="0.4">
      <c r="B80" t="s">
        <v>20</v>
      </c>
      <c r="C80" t="s">
        <v>9</v>
      </c>
      <c r="D80">
        <v>10658.913506350058</v>
      </c>
      <c r="F80">
        <v>0.11899999999999999</v>
      </c>
      <c r="G80">
        <v>0.10199999999999999</v>
      </c>
      <c r="H80">
        <v>7.8E-2</v>
      </c>
      <c r="I80">
        <v>7.1999999999999995E-2</v>
      </c>
      <c r="J80">
        <v>8.6999999999999994E-2</v>
      </c>
      <c r="K80">
        <v>0.1</v>
      </c>
      <c r="L80">
        <v>0.10199999999999999</v>
      </c>
      <c r="M80">
        <v>0.106</v>
      </c>
      <c r="N80">
        <v>0.113</v>
      </c>
      <c r="O80">
        <f t="shared" si="15"/>
        <v>0.12100000000000011</v>
      </c>
      <c r="P80">
        <f t="shared" si="16"/>
        <v>0</v>
      </c>
      <c r="R80">
        <f t="shared" si="17"/>
        <v>1268.4107072556569</v>
      </c>
      <c r="S80">
        <f t="shared" si="6"/>
        <v>1087.2091776477059</v>
      </c>
      <c r="T80">
        <f t="shared" si="7"/>
        <v>831.39525349530447</v>
      </c>
      <c r="U80">
        <f t="shared" si="8"/>
        <v>767.44177245720414</v>
      </c>
      <c r="V80">
        <f t="shared" si="9"/>
        <v>927.32547505245498</v>
      </c>
      <c r="W80">
        <f t="shared" si="10"/>
        <v>1065.8913506350059</v>
      </c>
      <c r="X80">
        <f t="shared" si="11"/>
        <v>1087.2091776477059</v>
      </c>
      <c r="Y80">
        <f t="shared" si="12"/>
        <v>1129.8448316731062</v>
      </c>
      <c r="Z80">
        <f t="shared" si="13"/>
        <v>1204.4572262175566</v>
      </c>
      <c r="AA80">
        <f t="shared" si="14"/>
        <v>1289.7285342683581</v>
      </c>
    </row>
    <row r="81" spans="2:27" x14ac:dyDescent="0.4">
      <c r="B81" t="s">
        <v>20</v>
      </c>
      <c r="C81" t="s">
        <v>10</v>
      </c>
      <c r="D81">
        <v>27978.517489210095</v>
      </c>
      <c r="F81">
        <v>0.10199999999999999</v>
      </c>
      <c r="G81">
        <v>0.115</v>
      </c>
      <c r="H81">
        <v>0.109</v>
      </c>
      <c r="I81">
        <v>8.6999999999999994E-2</v>
      </c>
      <c r="J81">
        <v>7.6999999999999999E-2</v>
      </c>
      <c r="K81">
        <v>9.1999999999999998E-2</v>
      </c>
      <c r="L81">
        <v>8.4000000000000005E-2</v>
      </c>
      <c r="M81">
        <v>0.10199999999999999</v>
      </c>
      <c r="N81">
        <v>8.8999999999999996E-2</v>
      </c>
      <c r="O81">
        <f t="shared" si="15"/>
        <v>0.14300000000000002</v>
      </c>
      <c r="P81">
        <f t="shared" si="16"/>
        <v>0</v>
      </c>
      <c r="R81">
        <f t="shared" si="17"/>
        <v>2853.8087838994297</v>
      </c>
      <c r="S81">
        <f t="shared" si="6"/>
        <v>3217.5295112591612</v>
      </c>
      <c r="T81">
        <f t="shared" si="7"/>
        <v>3049.6584063239002</v>
      </c>
      <c r="U81">
        <f t="shared" si="8"/>
        <v>2434.131021561278</v>
      </c>
      <c r="V81">
        <f t="shared" si="9"/>
        <v>2154.3458466691773</v>
      </c>
      <c r="W81">
        <f t="shared" si="10"/>
        <v>2574.0236090073286</v>
      </c>
      <c r="X81">
        <f t="shared" si="11"/>
        <v>2350.1954690936482</v>
      </c>
      <c r="Y81">
        <f t="shared" si="12"/>
        <v>2853.8087838994297</v>
      </c>
      <c r="Z81">
        <f t="shared" si="13"/>
        <v>2490.0880565396983</v>
      </c>
      <c r="AA81">
        <f t="shared" si="14"/>
        <v>4000.9280009570439</v>
      </c>
    </row>
    <row r="82" spans="2:27" x14ac:dyDescent="0.4">
      <c r="B82" t="s">
        <v>20</v>
      </c>
      <c r="C82" t="s">
        <v>11</v>
      </c>
      <c r="D82">
        <v>16271.193246869965</v>
      </c>
      <c r="F82">
        <v>7.3999999999999996E-2</v>
      </c>
      <c r="G82">
        <v>7.9000000000000001E-2</v>
      </c>
      <c r="H82">
        <v>0.115</v>
      </c>
      <c r="I82">
        <v>0.10199999999999999</v>
      </c>
      <c r="J82">
        <v>9.4E-2</v>
      </c>
      <c r="K82">
        <v>8.5000000000000006E-2</v>
      </c>
      <c r="L82">
        <v>0.1</v>
      </c>
      <c r="M82">
        <v>0.115</v>
      </c>
      <c r="N82">
        <v>7.0000000000000007E-2</v>
      </c>
      <c r="O82">
        <f t="shared" si="15"/>
        <v>0.16600000000000015</v>
      </c>
      <c r="P82">
        <f t="shared" si="16"/>
        <v>0</v>
      </c>
      <c r="R82">
        <f t="shared" si="17"/>
        <v>1204.0683002683775</v>
      </c>
      <c r="S82">
        <f t="shared" si="6"/>
        <v>1285.4242665027273</v>
      </c>
      <c r="T82">
        <f t="shared" si="7"/>
        <v>1871.187223390046</v>
      </c>
      <c r="U82">
        <f t="shared" si="8"/>
        <v>1659.6617111807363</v>
      </c>
      <c r="V82">
        <f t="shared" si="9"/>
        <v>1529.4921652057767</v>
      </c>
      <c r="W82">
        <f t="shared" si="10"/>
        <v>1383.0514259839472</v>
      </c>
      <c r="X82">
        <f t="shared" si="11"/>
        <v>1627.1193246869966</v>
      </c>
      <c r="Y82">
        <f t="shared" si="12"/>
        <v>1871.187223390046</v>
      </c>
      <c r="Z82">
        <f t="shared" si="13"/>
        <v>1138.9835272808978</v>
      </c>
      <c r="AA82">
        <f t="shared" si="14"/>
        <v>2701.0180789804167</v>
      </c>
    </row>
    <row r="83" spans="2:27" x14ac:dyDescent="0.4">
      <c r="B83" t="s">
        <v>20</v>
      </c>
      <c r="C83" t="s">
        <v>12</v>
      </c>
      <c r="D83">
        <v>6104.137402659986</v>
      </c>
      <c r="F83">
        <v>0.11899999999999999</v>
      </c>
      <c r="G83">
        <v>0.122</v>
      </c>
      <c r="H83">
        <v>8.5000000000000006E-2</v>
      </c>
      <c r="I83">
        <v>0.11899999999999999</v>
      </c>
      <c r="J83">
        <v>0.11</v>
      </c>
      <c r="K83">
        <v>0.115</v>
      </c>
      <c r="L83">
        <v>0.113</v>
      </c>
      <c r="M83">
        <v>0.122</v>
      </c>
      <c r="N83">
        <v>8.5000000000000006E-2</v>
      </c>
      <c r="O83">
        <f t="shared" si="15"/>
        <v>1.0000000000000009E-2</v>
      </c>
      <c r="P83">
        <f t="shared" si="16"/>
        <v>0</v>
      </c>
      <c r="R83">
        <f t="shared" si="17"/>
        <v>726.39235091653836</v>
      </c>
      <c r="S83">
        <f t="shared" si="6"/>
        <v>744.70476312451831</v>
      </c>
      <c r="T83">
        <f t="shared" si="7"/>
        <v>518.8516792260989</v>
      </c>
      <c r="U83">
        <f t="shared" si="8"/>
        <v>726.39235091653836</v>
      </c>
      <c r="V83">
        <f t="shared" si="9"/>
        <v>671.45511429259852</v>
      </c>
      <c r="W83">
        <f t="shared" si="10"/>
        <v>701.97580130589847</v>
      </c>
      <c r="X83">
        <f t="shared" si="11"/>
        <v>689.76752650057847</v>
      </c>
      <c r="Y83">
        <f t="shared" si="12"/>
        <v>744.70476312451831</v>
      </c>
      <c r="Z83">
        <f t="shared" si="13"/>
        <v>518.8516792260989</v>
      </c>
      <c r="AA83">
        <f t="shared" si="14"/>
        <v>61.041374026599918</v>
      </c>
    </row>
    <row r="84" spans="2:27" x14ac:dyDescent="0.4">
      <c r="B84" t="s">
        <v>20</v>
      </c>
      <c r="C84" t="s">
        <v>13</v>
      </c>
      <c r="D84">
        <v>9908.9594806000132</v>
      </c>
      <c r="F84">
        <v>7.8E-2</v>
      </c>
      <c r="G84">
        <v>0.08</v>
      </c>
      <c r="H84">
        <v>0.11700000000000001</v>
      </c>
      <c r="I84">
        <v>0.122</v>
      </c>
      <c r="J84">
        <v>7.8E-2</v>
      </c>
      <c r="K84">
        <v>0.107</v>
      </c>
      <c r="L84">
        <v>0.125</v>
      </c>
      <c r="M84">
        <v>9.9000000000000005E-2</v>
      </c>
      <c r="N84">
        <v>8.5000000000000006E-2</v>
      </c>
      <c r="O84">
        <f t="shared" si="15"/>
        <v>0.10899999999999999</v>
      </c>
      <c r="P84">
        <f t="shared" si="16"/>
        <v>0</v>
      </c>
      <c r="R84">
        <f t="shared" si="17"/>
        <v>772.89883948680108</v>
      </c>
      <c r="S84">
        <f t="shared" si="6"/>
        <v>792.71675844800109</v>
      </c>
      <c r="T84">
        <f t="shared" si="7"/>
        <v>1159.3482592302016</v>
      </c>
      <c r="U84">
        <f t="shared" si="8"/>
        <v>1208.8930566332017</v>
      </c>
      <c r="V84">
        <f t="shared" si="9"/>
        <v>772.89883948680108</v>
      </c>
      <c r="W84">
        <f t="shared" si="10"/>
        <v>1060.2586644242015</v>
      </c>
      <c r="X84">
        <f t="shared" si="11"/>
        <v>1238.6199350750016</v>
      </c>
      <c r="Y84">
        <f t="shared" si="12"/>
        <v>980.98698857940133</v>
      </c>
      <c r="Z84">
        <f t="shared" si="13"/>
        <v>842.26155585100116</v>
      </c>
      <c r="AA84">
        <f t="shared" si="14"/>
        <v>1080.0765833854014</v>
      </c>
    </row>
    <row r="85" spans="2:27" x14ac:dyDescent="0.4">
      <c r="B85" t="s">
        <v>21</v>
      </c>
      <c r="C85" t="s">
        <v>4</v>
      </c>
      <c r="D85">
        <v>44372.805548300108</v>
      </c>
      <c r="F85">
        <v>8.1000000000000003E-2</v>
      </c>
      <c r="G85">
        <v>8.7999999999999995E-2</v>
      </c>
      <c r="H85">
        <v>0.08</v>
      </c>
      <c r="I85">
        <v>0.10299999999999999</v>
      </c>
      <c r="J85">
        <v>8.6999999999999994E-2</v>
      </c>
      <c r="K85">
        <v>0.115</v>
      </c>
      <c r="L85">
        <v>7.8E-2</v>
      </c>
      <c r="M85">
        <v>0.114</v>
      </c>
      <c r="N85">
        <v>0.10299999999999999</v>
      </c>
      <c r="O85">
        <f t="shared" si="15"/>
        <v>0.15100000000000013</v>
      </c>
      <c r="P85">
        <f t="shared" si="16"/>
        <v>0</v>
      </c>
      <c r="R85">
        <f t="shared" si="17"/>
        <v>3594.1972494123088</v>
      </c>
      <c r="S85">
        <f t="shared" ref="S85:S148" si="18">$D85*G85</f>
        <v>3904.8068882504094</v>
      </c>
      <c r="T85">
        <f t="shared" ref="T85:T148" si="19">$D85*H85</f>
        <v>3549.8244438640086</v>
      </c>
      <c r="U85">
        <f t="shared" ref="U85:U148" si="20">$D85*I85</f>
        <v>4570.3989714749105</v>
      </c>
      <c r="V85">
        <f t="shared" ref="V85:V148" si="21">$D85*J85</f>
        <v>3860.4340827021092</v>
      </c>
      <c r="W85">
        <f t="shared" ref="W85:W148" si="22">$D85*K85</f>
        <v>5102.8726380545122</v>
      </c>
      <c r="X85">
        <f t="shared" ref="X85:X148" si="23">$D85*L85</f>
        <v>3461.0788327674086</v>
      </c>
      <c r="Y85">
        <f t="shared" ref="Y85:Y148" si="24">$D85*M85</f>
        <v>5058.4998325062124</v>
      </c>
      <c r="Z85">
        <f t="shared" ref="Z85:Z148" si="25">$D85*N85</f>
        <v>4570.3989714749105</v>
      </c>
      <c r="AA85">
        <f t="shared" ref="AA85:AA148" si="26">$D85*O85</f>
        <v>6700.293637793322</v>
      </c>
    </row>
    <row r="86" spans="2:27" x14ac:dyDescent="0.4">
      <c r="B86" t="s">
        <v>21</v>
      </c>
      <c r="C86" t="s">
        <v>5</v>
      </c>
      <c r="D86">
        <v>7050.931861560015</v>
      </c>
      <c r="F86">
        <v>0.1</v>
      </c>
      <c r="G86">
        <v>0.1</v>
      </c>
      <c r="H86">
        <v>9.4E-2</v>
      </c>
      <c r="I86">
        <v>0.11899999999999999</v>
      </c>
      <c r="J86">
        <v>0.123</v>
      </c>
      <c r="K86">
        <v>0.11799999999999999</v>
      </c>
      <c r="L86">
        <v>0.122</v>
      </c>
      <c r="M86">
        <v>8.6999999999999994E-2</v>
      </c>
      <c r="N86">
        <v>8.1000000000000003E-2</v>
      </c>
      <c r="O86">
        <f t="shared" si="15"/>
        <v>5.600000000000005E-2</v>
      </c>
      <c r="P86">
        <f t="shared" si="16"/>
        <v>0</v>
      </c>
      <c r="R86">
        <f t="shared" si="17"/>
        <v>705.09318615600159</v>
      </c>
      <c r="S86">
        <f t="shared" si="18"/>
        <v>705.09318615600159</v>
      </c>
      <c r="T86">
        <f t="shared" si="19"/>
        <v>662.78759498664147</v>
      </c>
      <c r="U86">
        <f t="shared" si="20"/>
        <v>839.06089152564175</v>
      </c>
      <c r="V86">
        <f t="shared" si="21"/>
        <v>867.26461897188187</v>
      </c>
      <c r="W86">
        <f t="shared" si="22"/>
        <v>832.00995966408175</v>
      </c>
      <c r="X86">
        <f t="shared" si="23"/>
        <v>860.21368711032176</v>
      </c>
      <c r="Y86">
        <f t="shared" si="24"/>
        <v>613.43107195572122</v>
      </c>
      <c r="Z86">
        <f t="shared" si="25"/>
        <v>571.12548078636121</v>
      </c>
      <c r="AA86">
        <f t="shared" si="26"/>
        <v>394.85218424736121</v>
      </c>
    </row>
    <row r="87" spans="2:27" x14ac:dyDescent="0.4">
      <c r="B87" t="s">
        <v>21</v>
      </c>
      <c r="C87" t="s">
        <v>6</v>
      </c>
      <c r="D87">
        <v>1599.7543722999965</v>
      </c>
      <c r="F87">
        <v>0.121</v>
      </c>
      <c r="G87">
        <v>0.105</v>
      </c>
      <c r="H87">
        <v>9.2999999999999999E-2</v>
      </c>
      <c r="I87">
        <v>9.5000000000000001E-2</v>
      </c>
      <c r="J87">
        <v>7.9000000000000001E-2</v>
      </c>
      <c r="K87">
        <v>0.113</v>
      </c>
      <c r="L87">
        <v>8.3000000000000004E-2</v>
      </c>
      <c r="M87">
        <v>0.12</v>
      </c>
      <c r="N87">
        <v>8.6999999999999994E-2</v>
      </c>
      <c r="O87">
        <f t="shared" si="15"/>
        <v>0.10400000000000009</v>
      </c>
      <c r="P87">
        <f t="shared" si="16"/>
        <v>0</v>
      </c>
      <c r="R87">
        <f t="shared" si="17"/>
        <v>193.57027904829957</v>
      </c>
      <c r="S87">
        <f t="shared" si="18"/>
        <v>167.97420909149963</v>
      </c>
      <c r="T87">
        <f t="shared" si="19"/>
        <v>148.77715662389966</v>
      </c>
      <c r="U87">
        <f t="shared" si="20"/>
        <v>151.97666536849968</v>
      </c>
      <c r="V87">
        <f t="shared" si="21"/>
        <v>126.38059541169973</v>
      </c>
      <c r="W87">
        <f t="shared" si="22"/>
        <v>180.77224406989961</v>
      </c>
      <c r="X87">
        <f t="shared" si="23"/>
        <v>132.77961290089971</v>
      </c>
      <c r="Y87">
        <f t="shared" si="24"/>
        <v>191.97052467599957</v>
      </c>
      <c r="Z87">
        <f t="shared" si="25"/>
        <v>139.17863039009967</v>
      </c>
      <c r="AA87">
        <f t="shared" si="26"/>
        <v>166.37445471919978</v>
      </c>
    </row>
    <row r="88" spans="2:27" x14ac:dyDescent="0.4">
      <c r="B88" t="s">
        <v>21</v>
      </c>
      <c r="C88" t="s">
        <v>7</v>
      </c>
      <c r="D88">
        <v>18046.988398199905</v>
      </c>
      <c r="F88">
        <v>0.115</v>
      </c>
      <c r="G88">
        <v>0.122</v>
      </c>
      <c r="H88">
        <v>8.1000000000000003E-2</v>
      </c>
      <c r="I88">
        <v>0.122</v>
      </c>
      <c r="J88">
        <v>0.123</v>
      </c>
      <c r="K88">
        <v>7.9000000000000001E-2</v>
      </c>
      <c r="L88">
        <v>0.08</v>
      </c>
      <c r="M88">
        <v>0.123</v>
      </c>
      <c r="N88">
        <v>9.8000000000000004E-2</v>
      </c>
      <c r="O88">
        <f t="shared" si="15"/>
        <v>5.7000000000000162E-2</v>
      </c>
      <c r="P88">
        <f t="shared" si="16"/>
        <v>0</v>
      </c>
      <c r="R88">
        <f t="shared" si="17"/>
        <v>2075.4036657929892</v>
      </c>
      <c r="S88">
        <f t="shared" si="18"/>
        <v>2201.7325845803884</v>
      </c>
      <c r="T88">
        <f t="shared" si="19"/>
        <v>1461.8060602541923</v>
      </c>
      <c r="U88">
        <f t="shared" si="20"/>
        <v>2201.7325845803884</v>
      </c>
      <c r="V88">
        <f t="shared" si="21"/>
        <v>2219.779572978588</v>
      </c>
      <c r="W88">
        <f t="shared" si="22"/>
        <v>1425.7120834577925</v>
      </c>
      <c r="X88">
        <f t="shared" si="23"/>
        <v>1443.7590718559925</v>
      </c>
      <c r="Y88">
        <f t="shared" si="24"/>
        <v>2219.779572978588</v>
      </c>
      <c r="Z88">
        <f t="shared" si="25"/>
        <v>1768.6048630235907</v>
      </c>
      <c r="AA88">
        <f t="shared" si="26"/>
        <v>1028.6783386973975</v>
      </c>
    </row>
    <row r="89" spans="2:27" x14ac:dyDescent="0.4">
      <c r="B89" t="s">
        <v>21</v>
      </c>
      <c r="C89" t="s">
        <v>8</v>
      </c>
      <c r="D89">
        <v>8708.0453678899557</v>
      </c>
      <c r="F89">
        <v>0.10199999999999999</v>
      </c>
      <c r="G89">
        <v>8.5999999999999993E-2</v>
      </c>
      <c r="H89">
        <v>9.5000000000000001E-2</v>
      </c>
      <c r="I89">
        <v>7.0000000000000007E-2</v>
      </c>
      <c r="J89">
        <v>8.1000000000000003E-2</v>
      </c>
      <c r="K89">
        <v>0.104</v>
      </c>
      <c r="L89">
        <v>0.10199999999999999</v>
      </c>
      <c r="M89">
        <v>0.115</v>
      </c>
      <c r="N89">
        <v>8.5999999999999993E-2</v>
      </c>
      <c r="O89">
        <f t="shared" si="15"/>
        <v>0.15900000000000003</v>
      </c>
      <c r="P89">
        <f t="shared" si="16"/>
        <v>0</v>
      </c>
      <c r="R89">
        <f t="shared" si="17"/>
        <v>888.22062752477541</v>
      </c>
      <c r="S89">
        <f t="shared" si="18"/>
        <v>748.89190163853618</v>
      </c>
      <c r="T89">
        <f t="shared" si="19"/>
        <v>827.2643099495458</v>
      </c>
      <c r="U89">
        <f t="shared" si="20"/>
        <v>609.56317575229696</v>
      </c>
      <c r="V89">
        <f t="shared" si="21"/>
        <v>705.35167479908648</v>
      </c>
      <c r="W89">
        <f t="shared" si="22"/>
        <v>905.63671826055531</v>
      </c>
      <c r="X89">
        <f t="shared" si="23"/>
        <v>888.22062752477541</v>
      </c>
      <c r="Y89">
        <f t="shared" si="24"/>
        <v>1001.425217307345</v>
      </c>
      <c r="Z89">
        <f t="shared" si="25"/>
        <v>748.89190163853618</v>
      </c>
      <c r="AA89">
        <f t="shared" si="26"/>
        <v>1384.5792134945032</v>
      </c>
    </row>
    <row r="90" spans="2:27" x14ac:dyDescent="0.4">
      <c r="B90" t="s">
        <v>21</v>
      </c>
      <c r="C90" t="s">
        <v>9</v>
      </c>
      <c r="D90">
        <v>14909.195844100015</v>
      </c>
      <c r="F90">
        <v>7.3999999999999996E-2</v>
      </c>
      <c r="G90">
        <v>9.4E-2</v>
      </c>
      <c r="H90">
        <v>7.0999999999999994E-2</v>
      </c>
      <c r="I90">
        <v>0.11799999999999999</v>
      </c>
      <c r="J90">
        <v>0.115</v>
      </c>
      <c r="K90">
        <v>7.0999999999999994E-2</v>
      </c>
      <c r="L90">
        <v>0.106</v>
      </c>
      <c r="M90">
        <v>0.113</v>
      </c>
      <c r="N90">
        <v>0.11700000000000001</v>
      </c>
      <c r="O90">
        <f t="shared" si="15"/>
        <v>0.12100000000000011</v>
      </c>
      <c r="P90">
        <f t="shared" si="16"/>
        <v>0</v>
      </c>
      <c r="R90">
        <f t="shared" si="17"/>
        <v>1103.2804924634011</v>
      </c>
      <c r="S90">
        <f t="shared" si="18"/>
        <v>1401.4644093454015</v>
      </c>
      <c r="T90">
        <f t="shared" si="19"/>
        <v>1058.552904931101</v>
      </c>
      <c r="U90">
        <f t="shared" si="20"/>
        <v>1759.2851096038016</v>
      </c>
      <c r="V90">
        <f t="shared" si="21"/>
        <v>1714.5575220715018</v>
      </c>
      <c r="W90">
        <f t="shared" si="22"/>
        <v>1058.552904931101</v>
      </c>
      <c r="X90">
        <f t="shared" si="23"/>
        <v>1580.3747594746017</v>
      </c>
      <c r="Y90">
        <f t="shared" si="24"/>
        <v>1684.7391303833017</v>
      </c>
      <c r="Z90">
        <f t="shared" si="25"/>
        <v>1744.3759137597019</v>
      </c>
      <c r="AA90">
        <f t="shared" si="26"/>
        <v>1804.0126971361035</v>
      </c>
    </row>
    <row r="91" spans="2:27" x14ac:dyDescent="0.4">
      <c r="B91" t="s">
        <v>21</v>
      </c>
      <c r="C91" t="s">
        <v>10</v>
      </c>
      <c r="D91">
        <v>29052.319394230024</v>
      </c>
      <c r="F91">
        <v>0.10100000000000001</v>
      </c>
      <c r="G91">
        <v>8.6999999999999994E-2</v>
      </c>
      <c r="H91">
        <v>0.114</v>
      </c>
      <c r="I91">
        <v>0.10299999999999999</v>
      </c>
      <c r="J91">
        <v>0.09</v>
      </c>
      <c r="K91">
        <v>7.3999999999999996E-2</v>
      </c>
      <c r="L91">
        <v>0.1</v>
      </c>
      <c r="M91">
        <v>0.12</v>
      </c>
      <c r="N91">
        <v>0.1</v>
      </c>
      <c r="O91">
        <f t="shared" si="15"/>
        <v>0.1110000000000001</v>
      </c>
      <c r="P91">
        <f t="shared" si="16"/>
        <v>0</v>
      </c>
      <c r="R91">
        <f t="shared" si="17"/>
        <v>2934.2842588172325</v>
      </c>
      <c r="S91">
        <f t="shared" si="18"/>
        <v>2527.5517872980117</v>
      </c>
      <c r="T91">
        <f t="shared" si="19"/>
        <v>3311.9644109422229</v>
      </c>
      <c r="U91">
        <f t="shared" si="20"/>
        <v>2992.3888976056924</v>
      </c>
      <c r="V91">
        <f t="shared" si="21"/>
        <v>2614.708745480702</v>
      </c>
      <c r="W91">
        <f t="shared" si="22"/>
        <v>2149.8716351730218</v>
      </c>
      <c r="X91">
        <f t="shared" si="23"/>
        <v>2905.2319394230026</v>
      </c>
      <c r="Y91">
        <f t="shared" si="24"/>
        <v>3486.2783273076029</v>
      </c>
      <c r="Z91">
        <f t="shared" si="25"/>
        <v>2905.2319394230026</v>
      </c>
      <c r="AA91">
        <f t="shared" si="26"/>
        <v>3224.8074527595354</v>
      </c>
    </row>
    <row r="92" spans="2:27" x14ac:dyDescent="0.4">
      <c r="B92" t="s">
        <v>21</v>
      </c>
      <c r="C92" t="s">
        <v>11</v>
      </c>
      <c r="D92">
        <v>7166.8502164400343</v>
      </c>
      <c r="F92">
        <v>8.5999999999999993E-2</v>
      </c>
      <c r="G92">
        <v>0.10100000000000001</v>
      </c>
      <c r="H92">
        <v>8.3000000000000004E-2</v>
      </c>
      <c r="I92">
        <v>0.10299999999999999</v>
      </c>
      <c r="J92">
        <v>0.123</v>
      </c>
      <c r="K92">
        <v>0.11700000000000001</v>
      </c>
      <c r="L92">
        <v>8.2000000000000003E-2</v>
      </c>
      <c r="M92">
        <v>0.107</v>
      </c>
      <c r="N92">
        <v>9.2999999999999999E-2</v>
      </c>
      <c r="O92">
        <f t="shared" si="15"/>
        <v>0.10500000000000009</v>
      </c>
      <c r="P92">
        <f t="shared" si="16"/>
        <v>0</v>
      </c>
      <c r="R92">
        <f t="shared" si="17"/>
        <v>616.34911861384285</v>
      </c>
      <c r="S92">
        <f t="shared" si="18"/>
        <v>723.85187186044345</v>
      </c>
      <c r="T92">
        <f t="shared" si="19"/>
        <v>594.84856796452289</v>
      </c>
      <c r="U92">
        <f t="shared" si="20"/>
        <v>738.1855722933235</v>
      </c>
      <c r="V92">
        <f t="shared" si="21"/>
        <v>881.52257662212423</v>
      </c>
      <c r="W92">
        <f t="shared" si="22"/>
        <v>838.52147532348408</v>
      </c>
      <c r="X92">
        <f t="shared" si="23"/>
        <v>587.68171774808286</v>
      </c>
      <c r="Y92">
        <f t="shared" si="24"/>
        <v>766.8529731590836</v>
      </c>
      <c r="Z92">
        <f t="shared" si="25"/>
        <v>666.51707012892314</v>
      </c>
      <c r="AA92">
        <f t="shared" si="26"/>
        <v>752.51927272620424</v>
      </c>
    </row>
    <row r="93" spans="2:27" x14ac:dyDescent="0.4">
      <c r="B93" t="s">
        <v>21</v>
      </c>
      <c r="C93" t="s">
        <v>12</v>
      </c>
      <c r="D93">
        <v>6545.2771428799833</v>
      </c>
      <c r="F93">
        <v>7.3999999999999996E-2</v>
      </c>
      <c r="G93">
        <v>7.3999999999999996E-2</v>
      </c>
      <c r="H93">
        <v>9.4E-2</v>
      </c>
      <c r="I93">
        <v>0.105</v>
      </c>
      <c r="J93">
        <v>9.0999999999999998E-2</v>
      </c>
      <c r="K93">
        <v>0.113</v>
      </c>
      <c r="L93">
        <v>0.106</v>
      </c>
      <c r="M93">
        <v>0.12</v>
      </c>
      <c r="N93">
        <v>8.5000000000000006E-2</v>
      </c>
      <c r="O93">
        <f t="shared" si="15"/>
        <v>0.13800000000000012</v>
      </c>
      <c r="P93">
        <f t="shared" si="16"/>
        <v>0</v>
      </c>
      <c r="R93">
        <f t="shared" si="17"/>
        <v>484.35050857311876</v>
      </c>
      <c r="S93">
        <f t="shared" si="18"/>
        <v>484.35050857311876</v>
      </c>
      <c r="T93">
        <f t="shared" si="19"/>
        <v>615.25605143071846</v>
      </c>
      <c r="U93">
        <f t="shared" si="20"/>
        <v>687.25410000239822</v>
      </c>
      <c r="V93">
        <f t="shared" si="21"/>
        <v>595.62022000207844</v>
      </c>
      <c r="W93">
        <f t="shared" si="22"/>
        <v>739.61631714543819</v>
      </c>
      <c r="X93">
        <f t="shared" si="23"/>
        <v>693.79937714527819</v>
      </c>
      <c r="Y93">
        <f t="shared" si="24"/>
        <v>785.43325714559796</v>
      </c>
      <c r="Z93">
        <f t="shared" si="25"/>
        <v>556.34855714479863</v>
      </c>
      <c r="AA93">
        <f t="shared" si="26"/>
        <v>903.24824571743852</v>
      </c>
    </row>
    <row r="94" spans="2:27" x14ac:dyDescent="0.4">
      <c r="B94" t="s">
        <v>21</v>
      </c>
      <c r="C94" t="s">
        <v>13</v>
      </c>
      <c r="D94">
        <v>12673.904242480017</v>
      </c>
      <c r="F94">
        <v>0.112</v>
      </c>
      <c r="G94">
        <v>0.11899999999999999</v>
      </c>
      <c r="H94">
        <v>0.106</v>
      </c>
      <c r="I94">
        <v>0.106</v>
      </c>
      <c r="J94">
        <v>0.122</v>
      </c>
      <c r="K94">
        <v>7.1999999999999995E-2</v>
      </c>
      <c r="L94">
        <v>9.6000000000000002E-2</v>
      </c>
      <c r="M94">
        <v>0.104</v>
      </c>
      <c r="N94">
        <v>0.121</v>
      </c>
      <c r="O94">
        <f t="shared" si="15"/>
        <v>4.2000000000000148E-2</v>
      </c>
      <c r="P94">
        <f t="shared" si="16"/>
        <v>0</v>
      </c>
      <c r="R94">
        <f t="shared" si="17"/>
        <v>1419.4772751577621</v>
      </c>
      <c r="S94">
        <f t="shared" si="18"/>
        <v>1508.194604855122</v>
      </c>
      <c r="T94">
        <f t="shared" si="19"/>
        <v>1343.4338497028818</v>
      </c>
      <c r="U94">
        <f t="shared" si="20"/>
        <v>1343.4338497028818</v>
      </c>
      <c r="V94">
        <f t="shared" si="21"/>
        <v>1546.2163175825622</v>
      </c>
      <c r="W94">
        <f t="shared" si="22"/>
        <v>912.52110545856112</v>
      </c>
      <c r="X94">
        <f t="shared" si="23"/>
        <v>1216.6948072780817</v>
      </c>
      <c r="Y94">
        <f t="shared" si="24"/>
        <v>1318.0860412179218</v>
      </c>
      <c r="Z94">
        <f t="shared" si="25"/>
        <v>1533.542413340082</v>
      </c>
      <c r="AA94">
        <f t="shared" si="26"/>
        <v>532.30397818416259</v>
      </c>
    </row>
    <row r="95" spans="2:27" x14ac:dyDescent="0.4">
      <c r="B95" t="s">
        <v>22</v>
      </c>
      <c r="C95" t="s">
        <v>4</v>
      </c>
      <c r="D95">
        <v>45177.835551560151</v>
      </c>
      <c r="F95">
        <v>0.106</v>
      </c>
      <c r="G95">
        <v>9.8000000000000004E-2</v>
      </c>
      <c r="H95">
        <v>9.8000000000000004E-2</v>
      </c>
      <c r="I95">
        <v>9.0999999999999998E-2</v>
      </c>
      <c r="J95">
        <v>0.121</v>
      </c>
      <c r="K95">
        <v>0.105</v>
      </c>
      <c r="L95">
        <v>7.6999999999999999E-2</v>
      </c>
      <c r="M95">
        <v>0.10100000000000001</v>
      </c>
      <c r="N95">
        <v>0.121</v>
      </c>
      <c r="O95">
        <f t="shared" si="15"/>
        <v>8.2000000000000073E-2</v>
      </c>
      <c r="P95">
        <f t="shared" si="16"/>
        <v>0</v>
      </c>
      <c r="R95">
        <f t="shared" si="17"/>
        <v>4788.8505684653755</v>
      </c>
      <c r="S95">
        <f t="shared" si="18"/>
        <v>4427.427884052895</v>
      </c>
      <c r="T95">
        <f t="shared" si="19"/>
        <v>4427.427884052895</v>
      </c>
      <c r="U95">
        <f t="shared" si="20"/>
        <v>4111.1830351919734</v>
      </c>
      <c r="V95">
        <f t="shared" si="21"/>
        <v>5466.5181017387777</v>
      </c>
      <c r="W95">
        <f t="shared" si="22"/>
        <v>4743.6727329138157</v>
      </c>
      <c r="X95">
        <f t="shared" si="23"/>
        <v>3478.6933374701316</v>
      </c>
      <c r="Y95">
        <f t="shared" si="24"/>
        <v>4562.9613907075754</v>
      </c>
      <c r="Z95">
        <f t="shared" si="25"/>
        <v>5466.5181017387777</v>
      </c>
      <c r="AA95">
        <f t="shared" si="26"/>
        <v>3704.5825152279358</v>
      </c>
    </row>
    <row r="96" spans="2:27" x14ac:dyDescent="0.4">
      <c r="B96" t="s">
        <v>22</v>
      </c>
      <c r="C96" t="s">
        <v>5</v>
      </c>
      <c r="D96">
        <v>4117.259220789997</v>
      </c>
      <c r="F96">
        <v>7.5999999999999998E-2</v>
      </c>
      <c r="G96">
        <v>9.4E-2</v>
      </c>
      <c r="H96">
        <v>0.104</v>
      </c>
      <c r="I96">
        <v>9.0999999999999998E-2</v>
      </c>
      <c r="J96">
        <v>8.1000000000000003E-2</v>
      </c>
      <c r="K96">
        <v>0.11600000000000001</v>
      </c>
      <c r="L96">
        <v>0.124</v>
      </c>
      <c r="M96">
        <v>0.112</v>
      </c>
      <c r="N96">
        <v>0.121</v>
      </c>
      <c r="O96">
        <f t="shared" si="15"/>
        <v>8.0999999999999961E-2</v>
      </c>
      <c r="P96">
        <f t="shared" si="16"/>
        <v>0</v>
      </c>
      <c r="R96">
        <f t="shared" si="17"/>
        <v>312.91170078003978</v>
      </c>
      <c r="S96">
        <f t="shared" si="18"/>
        <v>387.02236675425974</v>
      </c>
      <c r="T96">
        <f t="shared" si="19"/>
        <v>428.19495896215966</v>
      </c>
      <c r="U96">
        <f t="shared" si="20"/>
        <v>374.67058909188972</v>
      </c>
      <c r="V96">
        <f t="shared" si="21"/>
        <v>333.49799688398974</v>
      </c>
      <c r="W96">
        <f t="shared" si="22"/>
        <v>477.60206961163971</v>
      </c>
      <c r="X96">
        <f t="shared" si="23"/>
        <v>510.54014337795962</v>
      </c>
      <c r="Y96">
        <f t="shared" si="24"/>
        <v>461.13303272847969</v>
      </c>
      <c r="Z96">
        <f t="shared" si="25"/>
        <v>498.18836571558961</v>
      </c>
      <c r="AA96">
        <f t="shared" si="26"/>
        <v>333.49799688398957</v>
      </c>
    </row>
    <row r="97" spans="2:27" x14ac:dyDescent="0.4">
      <c r="B97" t="s">
        <v>22</v>
      </c>
      <c r="C97" t="s">
        <v>6</v>
      </c>
      <c r="D97">
        <v>37372.998961550016</v>
      </c>
      <c r="F97">
        <v>0.11600000000000001</v>
      </c>
      <c r="G97">
        <v>9.6000000000000002E-2</v>
      </c>
      <c r="H97">
        <v>9.7000000000000003E-2</v>
      </c>
      <c r="I97">
        <v>9.2999999999999999E-2</v>
      </c>
      <c r="J97">
        <v>0.112</v>
      </c>
      <c r="K97">
        <v>8.1000000000000003E-2</v>
      </c>
      <c r="L97">
        <v>9.2999999999999999E-2</v>
      </c>
      <c r="M97">
        <v>7.1999999999999995E-2</v>
      </c>
      <c r="N97">
        <v>0.11799999999999999</v>
      </c>
      <c r="O97">
        <f t="shared" si="15"/>
        <v>0.12200000000000011</v>
      </c>
      <c r="P97">
        <f t="shared" si="16"/>
        <v>0</v>
      </c>
      <c r="R97">
        <f t="shared" si="17"/>
        <v>4335.2678795398024</v>
      </c>
      <c r="S97">
        <f t="shared" si="18"/>
        <v>3587.8079003088014</v>
      </c>
      <c r="T97">
        <f t="shared" si="19"/>
        <v>3625.1808992703518</v>
      </c>
      <c r="U97">
        <f t="shared" si="20"/>
        <v>3475.6889034241517</v>
      </c>
      <c r="V97">
        <f t="shared" si="21"/>
        <v>4185.7758836936018</v>
      </c>
      <c r="W97">
        <f t="shared" si="22"/>
        <v>3027.2129158855514</v>
      </c>
      <c r="X97">
        <f t="shared" si="23"/>
        <v>3475.6889034241517</v>
      </c>
      <c r="Y97">
        <f t="shared" si="24"/>
        <v>2690.8559252316008</v>
      </c>
      <c r="Z97">
        <f t="shared" si="25"/>
        <v>4410.0138774629013</v>
      </c>
      <c r="AA97">
        <f t="shared" si="26"/>
        <v>4559.5058733091064</v>
      </c>
    </row>
    <row r="98" spans="2:27" x14ac:dyDescent="0.4">
      <c r="B98" t="s">
        <v>22</v>
      </c>
      <c r="C98" t="s">
        <v>7</v>
      </c>
      <c r="D98">
        <v>22660.503290179957</v>
      </c>
      <c r="F98">
        <v>0.105</v>
      </c>
      <c r="G98">
        <v>0.105</v>
      </c>
      <c r="H98">
        <v>0.114</v>
      </c>
      <c r="I98">
        <v>8.4000000000000005E-2</v>
      </c>
      <c r="J98">
        <v>7.0999999999999994E-2</v>
      </c>
      <c r="K98">
        <v>8.1000000000000003E-2</v>
      </c>
      <c r="L98">
        <v>0.11700000000000001</v>
      </c>
      <c r="M98">
        <v>0.114</v>
      </c>
      <c r="N98">
        <v>7.6999999999999999E-2</v>
      </c>
      <c r="O98">
        <f t="shared" si="15"/>
        <v>0.13200000000000001</v>
      </c>
      <c r="P98">
        <f t="shared" si="16"/>
        <v>0</v>
      </c>
      <c r="R98">
        <f t="shared" si="17"/>
        <v>2379.3528454688953</v>
      </c>
      <c r="S98">
        <f t="shared" si="18"/>
        <v>2379.3528454688953</v>
      </c>
      <c r="T98">
        <f t="shared" si="19"/>
        <v>2583.2973750805154</v>
      </c>
      <c r="U98">
        <f t="shared" si="20"/>
        <v>1903.4822763751165</v>
      </c>
      <c r="V98">
        <f t="shared" si="21"/>
        <v>1608.8957336027768</v>
      </c>
      <c r="W98">
        <f t="shared" si="22"/>
        <v>1835.5007665045766</v>
      </c>
      <c r="X98">
        <f t="shared" si="23"/>
        <v>2651.2788849510553</v>
      </c>
      <c r="Y98">
        <f t="shared" si="24"/>
        <v>2583.2973750805154</v>
      </c>
      <c r="Z98">
        <f t="shared" si="25"/>
        <v>1744.8587533438567</v>
      </c>
      <c r="AA98">
        <f t="shared" si="26"/>
        <v>2991.1864343037546</v>
      </c>
    </row>
    <row r="99" spans="2:27" x14ac:dyDescent="0.4">
      <c r="B99" t="s">
        <v>22</v>
      </c>
      <c r="C99" t="s">
        <v>8</v>
      </c>
      <c r="D99">
        <v>5753.5294373199795</v>
      </c>
      <c r="F99">
        <v>8.4000000000000005E-2</v>
      </c>
      <c r="G99">
        <v>9.9000000000000005E-2</v>
      </c>
      <c r="H99">
        <v>7.4999999999999997E-2</v>
      </c>
      <c r="I99">
        <v>9.9000000000000005E-2</v>
      </c>
      <c r="J99">
        <v>0.09</v>
      </c>
      <c r="K99">
        <v>8.3000000000000004E-2</v>
      </c>
      <c r="L99">
        <v>8.3000000000000004E-2</v>
      </c>
      <c r="M99">
        <v>9.6000000000000002E-2</v>
      </c>
      <c r="N99">
        <v>0.12</v>
      </c>
      <c r="O99">
        <f t="shared" si="15"/>
        <v>0.17100000000000015</v>
      </c>
      <c r="P99">
        <f t="shared" si="16"/>
        <v>0</v>
      </c>
      <c r="R99">
        <f t="shared" si="17"/>
        <v>483.29647273487831</v>
      </c>
      <c r="S99">
        <f t="shared" si="18"/>
        <v>569.59941429467801</v>
      </c>
      <c r="T99">
        <f t="shared" si="19"/>
        <v>431.51470779899847</v>
      </c>
      <c r="U99">
        <f t="shared" si="20"/>
        <v>569.59941429467801</v>
      </c>
      <c r="V99">
        <f t="shared" si="21"/>
        <v>517.81764935879812</v>
      </c>
      <c r="W99">
        <f t="shared" si="22"/>
        <v>477.54294329755834</v>
      </c>
      <c r="X99">
        <f t="shared" si="23"/>
        <v>477.54294329755834</v>
      </c>
      <c r="Y99">
        <f t="shared" si="24"/>
        <v>552.33882598271805</v>
      </c>
      <c r="Z99">
        <f t="shared" si="25"/>
        <v>690.42353247839753</v>
      </c>
      <c r="AA99">
        <f t="shared" si="26"/>
        <v>983.85353378171737</v>
      </c>
    </row>
    <row r="100" spans="2:27" x14ac:dyDescent="0.4">
      <c r="B100" t="s">
        <v>22</v>
      </c>
      <c r="C100" t="s">
        <v>9</v>
      </c>
      <c r="D100">
        <v>5246.443376640017</v>
      </c>
      <c r="F100">
        <v>0.115</v>
      </c>
      <c r="G100">
        <v>0.112</v>
      </c>
      <c r="H100">
        <v>0.10299999999999999</v>
      </c>
      <c r="I100">
        <v>8.8999999999999996E-2</v>
      </c>
      <c r="J100">
        <v>0.123</v>
      </c>
      <c r="K100">
        <v>0.121</v>
      </c>
      <c r="L100">
        <v>0.09</v>
      </c>
      <c r="M100">
        <v>9.6000000000000002E-2</v>
      </c>
      <c r="N100">
        <v>8.5999999999999993E-2</v>
      </c>
      <c r="O100">
        <f t="shared" si="15"/>
        <v>6.5000000000000058E-2</v>
      </c>
      <c r="P100">
        <f t="shared" si="16"/>
        <v>0</v>
      </c>
      <c r="R100">
        <f t="shared" si="17"/>
        <v>603.340988313602</v>
      </c>
      <c r="S100">
        <f t="shared" si="18"/>
        <v>587.60165818368193</v>
      </c>
      <c r="T100">
        <f t="shared" si="19"/>
        <v>540.38366779392175</v>
      </c>
      <c r="U100">
        <f t="shared" si="20"/>
        <v>466.93346052096149</v>
      </c>
      <c r="V100">
        <f t="shared" si="21"/>
        <v>645.31253532672213</v>
      </c>
      <c r="W100">
        <f t="shared" si="22"/>
        <v>634.81964857344201</v>
      </c>
      <c r="X100">
        <f t="shared" si="23"/>
        <v>472.17990389760149</v>
      </c>
      <c r="Y100">
        <f t="shared" si="24"/>
        <v>503.65856415744167</v>
      </c>
      <c r="Z100">
        <f t="shared" si="25"/>
        <v>451.19413039104143</v>
      </c>
      <c r="AA100">
        <f t="shared" si="26"/>
        <v>341.01881948160138</v>
      </c>
    </row>
    <row r="101" spans="2:27" x14ac:dyDescent="0.4">
      <c r="B101" t="s">
        <v>22</v>
      </c>
      <c r="C101" t="s">
        <v>10</v>
      </c>
      <c r="D101">
        <v>13690.980606070052</v>
      </c>
      <c r="F101">
        <v>0.09</v>
      </c>
      <c r="G101">
        <v>0.08</v>
      </c>
      <c r="H101">
        <v>0.11700000000000001</v>
      </c>
      <c r="I101">
        <v>0.11</v>
      </c>
      <c r="J101">
        <v>7.3999999999999996E-2</v>
      </c>
      <c r="K101">
        <v>8.6999999999999994E-2</v>
      </c>
      <c r="L101">
        <v>7.4999999999999997E-2</v>
      </c>
      <c r="M101">
        <v>0.122</v>
      </c>
      <c r="N101">
        <v>0.125</v>
      </c>
      <c r="O101">
        <f t="shared" si="15"/>
        <v>0.12000000000000011</v>
      </c>
      <c r="P101">
        <f t="shared" si="16"/>
        <v>0</v>
      </c>
      <c r="R101">
        <f t="shared" si="17"/>
        <v>1232.1882545463047</v>
      </c>
      <c r="S101">
        <f t="shared" si="18"/>
        <v>1095.2784484856043</v>
      </c>
      <c r="T101">
        <f t="shared" si="19"/>
        <v>1601.8447309101962</v>
      </c>
      <c r="U101">
        <f t="shared" si="20"/>
        <v>1506.0078666677057</v>
      </c>
      <c r="V101">
        <f t="shared" si="21"/>
        <v>1013.1325648491838</v>
      </c>
      <c r="W101">
        <f t="shared" si="22"/>
        <v>1191.1153127280945</v>
      </c>
      <c r="X101">
        <f t="shared" si="23"/>
        <v>1026.8235454552539</v>
      </c>
      <c r="Y101">
        <f t="shared" si="24"/>
        <v>1670.2996339405463</v>
      </c>
      <c r="Z101">
        <f t="shared" si="25"/>
        <v>1711.3725757587565</v>
      </c>
      <c r="AA101">
        <f t="shared" si="26"/>
        <v>1642.9176727284078</v>
      </c>
    </row>
    <row r="102" spans="2:27" x14ac:dyDescent="0.4">
      <c r="B102" t="s">
        <v>22</v>
      </c>
      <c r="C102" t="s">
        <v>11</v>
      </c>
      <c r="D102">
        <v>13317.92536801005</v>
      </c>
      <c r="F102">
        <v>9.5000000000000001E-2</v>
      </c>
      <c r="G102">
        <v>7.0000000000000007E-2</v>
      </c>
      <c r="H102">
        <v>0.121</v>
      </c>
      <c r="I102">
        <v>7.6999999999999999E-2</v>
      </c>
      <c r="J102">
        <v>0.125</v>
      </c>
      <c r="K102">
        <v>7.8E-2</v>
      </c>
      <c r="L102">
        <v>0.11799999999999999</v>
      </c>
      <c r="M102">
        <v>0.122</v>
      </c>
      <c r="N102">
        <v>0.11899999999999999</v>
      </c>
      <c r="O102">
        <f t="shared" si="15"/>
        <v>7.4999999999999956E-2</v>
      </c>
      <c r="P102">
        <f t="shared" si="16"/>
        <v>0</v>
      </c>
      <c r="R102">
        <f t="shared" si="17"/>
        <v>1265.2029099609547</v>
      </c>
      <c r="S102">
        <f t="shared" si="18"/>
        <v>932.25477576070364</v>
      </c>
      <c r="T102">
        <f t="shared" si="19"/>
        <v>1611.4689695292161</v>
      </c>
      <c r="U102">
        <f t="shared" si="20"/>
        <v>1025.4802533367738</v>
      </c>
      <c r="V102">
        <f t="shared" si="21"/>
        <v>1664.7406710012563</v>
      </c>
      <c r="W102">
        <f t="shared" si="22"/>
        <v>1038.7981787047838</v>
      </c>
      <c r="X102">
        <f t="shared" si="23"/>
        <v>1571.5151934251858</v>
      </c>
      <c r="Y102">
        <f t="shared" si="24"/>
        <v>1624.7868948972261</v>
      </c>
      <c r="Z102">
        <f t="shared" si="25"/>
        <v>1584.8331187931958</v>
      </c>
      <c r="AA102">
        <f t="shared" si="26"/>
        <v>998.84440260075314</v>
      </c>
    </row>
    <row r="103" spans="2:27" x14ac:dyDescent="0.4">
      <c r="B103" t="s">
        <v>22</v>
      </c>
      <c r="C103" t="s">
        <v>12</v>
      </c>
      <c r="D103">
        <v>12926.408051930064</v>
      </c>
      <c r="F103">
        <v>7.4999999999999997E-2</v>
      </c>
      <c r="G103">
        <v>9.9000000000000005E-2</v>
      </c>
      <c r="H103">
        <v>7.0000000000000007E-2</v>
      </c>
      <c r="I103">
        <v>7.2999999999999995E-2</v>
      </c>
      <c r="J103">
        <v>0.11600000000000001</v>
      </c>
      <c r="K103">
        <v>7.2999999999999995E-2</v>
      </c>
      <c r="L103">
        <v>9.0999999999999998E-2</v>
      </c>
      <c r="M103">
        <v>7.8E-2</v>
      </c>
      <c r="N103">
        <v>0.104</v>
      </c>
      <c r="O103">
        <f t="shared" si="15"/>
        <v>0.22100000000000009</v>
      </c>
      <c r="P103">
        <f t="shared" si="16"/>
        <v>0</v>
      </c>
      <c r="R103">
        <f t="shared" si="17"/>
        <v>969.48060389475472</v>
      </c>
      <c r="S103">
        <f t="shared" si="18"/>
        <v>1279.7143971410765</v>
      </c>
      <c r="T103">
        <f t="shared" si="19"/>
        <v>904.8485636351046</v>
      </c>
      <c r="U103">
        <f t="shared" si="20"/>
        <v>943.62778779089467</v>
      </c>
      <c r="V103">
        <f t="shared" si="21"/>
        <v>1499.4633340238875</v>
      </c>
      <c r="W103">
        <f t="shared" si="22"/>
        <v>943.62778779089467</v>
      </c>
      <c r="X103">
        <f t="shared" si="23"/>
        <v>1176.3031327256358</v>
      </c>
      <c r="Y103">
        <f t="shared" si="24"/>
        <v>1008.259828050545</v>
      </c>
      <c r="Z103">
        <f t="shared" si="25"/>
        <v>1344.3464374007267</v>
      </c>
      <c r="AA103">
        <f t="shared" si="26"/>
        <v>2856.7361794765452</v>
      </c>
    </row>
    <row r="104" spans="2:27" x14ac:dyDescent="0.4">
      <c r="B104" t="s">
        <v>22</v>
      </c>
      <c r="C104" t="s">
        <v>13</v>
      </c>
      <c r="D104">
        <v>978.33766240999819</v>
      </c>
      <c r="F104">
        <v>7.3999999999999996E-2</v>
      </c>
      <c r="G104">
        <v>0.125</v>
      </c>
      <c r="H104">
        <v>7.0999999999999994E-2</v>
      </c>
      <c r="I104">
        <v>8.3000000000000004E-2</v>
      </c>
      <c r="J104">
        <v>0.106</v>
      </c>
      <c r="K104">
        <v>0.108</v>
      </c>
      <c r="L104">
        <v>9.2999999999999999E-2</v>
      </c>
      <c r="M104">
        <v>7.4999999999999997E-2</v>
      </c>
      <c r="N104">
        <v>9.6000000000000002E-2</v>
      </c>
      <c r="O104">
        <f t="shared" si="15"/>
        <v>0.16900000000000004</v>
      </c>
      <c r="P104">
        <f t="shared" si="16"/>
        <v>0</v>
      </c>
      <c r="R104">
        <f t="shared" si="17"/>
        <v>72.396987018339857</v>
      </c>
      <c r="S104">
        <f t="shared" si="18"/>
        <v>122.29220780124977</v>
      </c>
      <c r="T104">
        <f t="shared" si="19"/>
        <v>69.461974031109861</v>
      </c>
      <c r="U104">
        <f t="shared" si="20"/>
        <v>81.202025980029859</v>
      </c>
      <c r="V104">
        <f t="shared" si="21"/>
        <v>103.7037922154598</v>
      </c>
      <c r="W104">
        <f t="shared" si="22"/>
        <v>105.6604675402798</v>
      </c>
      <c r="X104">
        <f t="shared" si="23"/>
        <v>90.985402604129831</v>
      </c>
      <c r="Y104">
        <f t="shared" si="24"/>
        <v>73.375324680749856</v>
      </c>
      <c r="Z104">
        <f t="shared" si="25"/>
        <v>93.920415591359827</v>
      </c>
      <c r="AA104">
        <f t="shared" si="26"/>
        <v>165.33906494728973</v>
      </c>
    </row>
    <row r="105" spans="2:27" x14ac:dyDescent="0.4">
      <c r="B105" t="s">
        <v>23</v>
      </c>
      <c r="C105" t="s">
        <v>4</v>
      </c>
      <c r="D105">
        <v>41313.491329210054</v>
      </c>
      <c r="F105">
        <v>0.111</v>
      </c>
      <c r="G105">
        <v>0.113</v>
      </c>
      <c r="H105">
        <v>8.7999999999999995E-2</v>
      </c>
      <c r="I105">
        <v>9.8000000000000004E-2</v>
      </c>
      <c r="J105">
        <v>8.4000000000000005E-2</v>
      </c>
      <c r="K105">
        <v>9.4E-2</v>
      </c>
      <c r="L105">
        <v>9.0999999999999998E-2</v>
      </c>
      <c r="M105">
        <v>9.1999999999999998E-2</v>
      </c>
      <c r="N105">
        <v>9.1999999999999998E-2</v>
      </c>
      <c r="O105">
        <f t="shared" si="15"/>
        <v>0.13700000000000001</v>
      </c>
      <c r="P105">
        <f t="shared" si="16"/>
        <v>0</v>
      </c>
      <c r="R105">
        <f t="shared" si="17"/>
        <v>4585.7975375423157</v>
      </c>
      <c r="S105">
        <f t="shared" si="18"/>
        <v>4668.424520200736</v>
      </c>
      <c r="T105">
        <f t="shared" si="19"/>
        <v>3635.5872369704844</v>
      </c>
      <c r="U105">
        <f t="shared" si="20"/>
        <v>4048.7221502625853</v>
      </c>
      <c r="V105">
        <f t="shared" si="21"/>
        <v>3470.3332716536447</v>
      </c>
      <c r="W105">
        <f t="shared" si="22"/>
        <v>3883.4681849457452</v>
      </c>
      <c r="X105">
        <f t="shared" si="23"/>
        <v>3759.5277109581148</v>
      </c>
      <c r="Y105">
        <f t="shared" si="24"/>
        <v>3800.8412022873249</v>
      </c>
      <c r="Z105">
        <f t="shared" si="25"/>
        <v>3800.8412022873249</v>
      </c>
      <c r="AA105">
        <f t="shared" si="26"/>
        <v>5659.9483121017774</v>
      </c>
    </row>
    <row r="106" spans="2:27" x14ac:dyDescent="0.4">
      <c r="B106" t="s">
        <v>23</v>
      </c>
      <c r="C106" t="s">
        <v>5</v>
      </c>
      <c r="D106">
        <v>6737.3318613400215</v>
      </c>
      <c r="F106">
        <v>8.5999999999999993E-2</v>
      </c>
      <c r="G106">
        <v>0.125</v>
      </c>
      <c r="H106">
        <v>0.111</v>
      </c>
      <c r="I106">
        <v>0.111</v>
      </c>
      <c r="J106">
        <v>8.5999999999999993E-2</v>
      </c>
      <c r="K106">
        <v>0.104</v>
      </c>
      <c r="L106">
        <v>8.8999999999999996E-2</v>
      </c>
      <c r="M106">
        <v>0.108</v>
      </c>
      <c r="N106">
        <v>0.11</v>
      </c>
      <c r="O106">
        <f t="shared" si="15"/>
        <v>7.0000000000000062E-2</v>
      </c>
      <c r="P106">
        <f t="shared" si="16"/>
        <v>0</v>
      </c>
      <c r="R106">
        <f t="shared" si="17"/>
        <v>579.41054007524178</v>
      </c>
      <c r="S106">
        <f t="shared" si="18"/>
        <v>842.16648266750269</v>
      </c>
      <c r="T106">
        <f t="shared" si="19"/>
        <v>747.84383660874244</v>
      </c>
      <c r="U106">
        <f t="shared" si="20"/>
        <v>747.84383660874244</v>
      </c>
      <c r="V106">
        <f t="shared" si="21"/>
        <v>579.41054007524178</v>
      </c>
      <c r="W106">
        <f t="shared" si="22"/>
        <v>700.68251357936219</v>
      </c>
      <c r="X106">
        <f t="shared" si="23"/>
        <v>599.62253565926187</v>
      </c>
      <c r="Y106">
        <f t="shared" si="24"/>
        <v>727.63184102472235</v>
      </c>
      <c r="Z106">
        <f t="shared" si="25"/>
        <v>741.10650474740237</v>
      </c>
      <c r="AA106">
        <f t="shared" si="26"/>
        <v>471.61323029380191</v>
      </c>
    </row>
    <row r="107" spans="2:27" x14ac:dyDescent="0.4">
      <c r="B107" t="s">
        <v>23</v>
      </c>
      <c r="C107" t="s">
        <v>6</v>
      </c>
      <c r="D107">
        <v>36113.618182080179</v>
      </c>
      <c r="F107">
        <v>8.8999999999999996E-2</v>
      </c>
      <c r="G107">
        <v>0.108</v>
      </c>
      <c r="H107">
        <v>0.112</v>
      </c>
      <c r="I107">
        <v>7.0999999999999994E-2</v>
      </c>
      <c r="J107">
        <v>7.3999999999999996E-2</v>
      </c>
      <c r="K107">
        <v>7.0000000000000007E-2</v>
      </c>
      <c r="L107">
        <v>9.0999999999999998E-2</v>
      </c>
      <c r="M107">
        <v>0.08</v>
      </c>
      <c r="N107">
        <v>0.11799999999999999</v>
      </c>
      <c r="O107">
        <f t="shared" si="15"/>
        <v>0.18700000000000006</v>
      </c>
      <c r="P107">
        <f t="shared" si="16"/>
        <v>0</v>
      </c>
      <c r="R107">
        <f t="shared" si="17"/>
        <v>3214.1120182051359</v>
      </c>
      <c r="S107">
        <f t="shared" si="18"/>
        <v>3900.2707636646592</v>
      </c>
      <c r="T107">
        <f t="shared" si="19"/>
        <v>4044.7252363929802</v>
      </c>
      <c r="U107">
        <f t="shared" si="20"/>
        <v>2564.0668909276924</v>
      </c>
      <c r="V107">
        <f t="shared" si="21"/>
        <v>2672.4077454739331</v>
      </c>
      <c r="W107">
        <f t="shared" si="22"/>
        <v>2527.9532727456126</v>
      </c>
      <c r="X107">
        <f t="shared" si="23"/>
        <v>3286.3392545692964</v>
      </c>
      <c r="Y107">
        <f t="shared" si="24"/>
        <v>2889.0894545664146</v>
      </c>
      <c r="Z107">
        <f t="shared" si="25"/>
        <v>4261.4069454854607</v>
      </c>
      <c r="AA107">
        <f t="shared" si="26"/>
        <v>6753.2466000489958</v>
      </c>
    </row>
    <row r="108" spans="2:27" x14ac:dyDescent="0.4">
      <c r="B108" t="s">
        <v>23</v>
      </c>
      <c r="C108" t="s">
        <v>7</v>
      </c>
      <c r="D108">
        <v>35042.36519510013</v>
      </c>
      <c r="F108">
        <v>0.11</v>
      </c>
      <c r="G108">
        <v>0.122</v>
      </c>
      <c r="H108">
        <v>7.4999999999999997E-2</v>
      </c>
      <c r="I108">
        <v>0.1</v>
      </c>
      <c r="J108">
        <v>8.2000000000000003E-2</v>
      </c>
      <c r="K108">
        <v>8.2000000000000003E-2</v>
      </c>
      <c r="L108">
        <v>0.08</v>
      </c>
      <c r="M108">
        <v>8.6999999999999994E-2</v>
      </c>
      <c r="N108">
        <v>8.8999999999999996E-2</v>
      </c>
      <c r="O108">
        <f t="shared" si="15"/>
        <v>0.17300000000000004</v>
      </c>
      <c r="P108">
        <f t="shared" si="16"/>
        <v>0</v>
      </c>
      <c r="R108">
        <f t="shared" si="17"/>
        <v>3854.6601714610142</v>
      </c>
      <c r="S108">
        <f t="shared" si="18"/>
        <v>4275.1685538022157</v>
      </c>
      <c r="T108">
        <f t="shared" si="19"/>
        <v>2628.1773896325099</v>
      </c>
      <c r="U108">
        <f t="shared" si="20"/>
        <v>3504.2365195100133</v>
      </c>
      <c r="V108">
        <f t="shared" si="21"/>
        <v>2873.4739459982106</v>
      </c>
      <c r="W108">
        <f t="shared" si="22"/>
        <v>2873.4739459982106</v>
      </c>
      <c r="X108">
        <f t="shared" si="23"/>
        <v>2803.3892156080105</v>
      </c>
      <c r="Y108">
        <f t="shared" si="24"/>
        <v>3048.6857719737113</v>
      </c>
      <c r="Z108">
        <f t="shared" si="25"/>
        <v>3118.7705023639114</v>
      </c>
      <c r="AA108">
        <f t="shared" si="26"/>
        <v>6062.329178752324</v>
      </c>
    </row>
    <row r="109" spans="2:27" x14ac:dyDescent="0.4">
      <c r="B109" t="s">
        <v>23</v>
      </c>
      <c r="C109" t="s">
        <v>8</v>
      </c>
      <c r="D109">
        <v>25657.631255240012</v>
      </c>
      <c r="F109">
        <v>7.0999999999999994E-2</v>
      </c>
      <c r="G109">
        <v>0.113</v>
      </c>
      <c r="H109">
        <v>9.1999999999999998E-2</v>
      </c>
      <c r="I109">
        <v>0.09</v>
      </c>
      <c r="J109">
        <v>0.122</v>
      </c>
      <c r="K109">
        <v>0.09</v>
      </c>
      <c r="L109">
        <v>9.4E-2</v>
      </c>
      <c r="M109">
        <v>0.11600000000000001</v>
      </c>
      <c r="N109">
        <v>0.121</v>
      </c>
      <c r="O109">
        <f t="shared" si="15"/>
        <v>9.1000000000000081E-2</v>
      </c>
      <c r="P109">
        <f t="shared" si="16"/>
        <v>0</v>
      </c>
      <c r="R109">
        <f t="shared" si="17"/>
        <v>1821.6918191220407</v>
      </c>
      <c r="S109">
        <f t="shared" si="18"/>
        <v>2899.3123318421217</v>
      </c>
      <c r="T109">
        <f t="shared" si="19"/>
        <v>2360.5020754820812</v>
      </c>
      <c r="U109">
        <f t="shared" si="20"/>
        <v>2309.1868129716008</v>
      </c>
      <c r="V109">
        <f t="shared" si="21"/>
        <v>3130.2310131392815</v>
      </c>
      <c r="W109">
        <f t="shared" si="22"/>
        <v>2309.1868129716008</v>
      </c>
      <c r="X109">
        <f t="shared" si="23"/>
        <v>2411.8173379925611</v>
      </c>
      <c r="Y109">
        <f t="shared" si="24"/>
        <v>2976.2852256078418</v>
      </c>
      <c r="Z109">
        <f t="shared" si="25"/>
        <v>3104.5733818840413</v>
      </c>
      <c r="AA109">
        <f t="shared" si="26"/>
        <v>2334.8444442268433</v>
      </c>
    </row>
    <row r="110" spans="2:27" x14ac:dyDescent="0.4">
      <c r="B110" t="s">
        <v>23</v>
      </c>
      <c r="C110" t="s">
        <v>9</v>
      </c>
      <c r="D110">
        <v>9762.3699567200401</v>
      </c>
      <c r="F110">
        <v>8.8999999999999996E-2</v>
      </c>
      <c r="G110">
        <v>0.123</v>
      </c>
      <c r="H110">
        <v>8.1000000000000003E-2</v>
      </c>
      <c r="I110">
        <v>0.11799999999999999</v>
      </c>
      <c r="J110">
        <v>0.113</v>
      </c>
      <c r="K110">
        <v>7.0000000000000007E-2</v>
      </c>
      <c r="L110">
        <v>0.123</v>
      </c>
      <c r="M110">
        <v>0.108</v>
      </c>
      <c r="N110">
        <v>9.1999999999999998E-2</v>
      </c>
      <c r="O110">
        <f t="shared" si="15"/>
        <v>8.2999999999999963E-2</v>
      </c>
      <c r="P110">
        <f t="shared" si="16"/>
        <v>0</v>
      </c>
      <c r="R110">
        <f t="shared" si="17"/>
        <v>868.85092614808354</v>
      </c>
      <c r="S110">
        <f t="shared" si="18"/>
        <v>1200.771504676565</v>
      </c>
      <c r="T110">
        <f t="shared" si="19"/>
        <v>790.75196649432326</v>
      </c>
      <c r="U110">
        <f t="shared" si="20"/>
        <v>1151.9596548929646</v>
      </c>
      <c r="V110">
        <f t="shared" si="21"/>
        <v>1103.1478051093645</v>
      </c>
      <c r="W110">
        <f t="shared" si="22"/>
        <v>683.3658969704029</v>
      </c>
      <c r="X110">
        <f t="shared" si="23"/>
        <v>1200.771504676565</v>
      </c>
      <c r="Y110">
        <f t="shared" si="24"/>
        <v>1054.3359553257644</v>
      </c>
      <c r="Z110">
        <f t="shared" si="25"/>
        <v>898.13803601824372</v>
      </c>
      <c r="AA110">
        <f t="shared" si="26"/>
        <v>810.27670640776296</v>
      </c>
    </row>
    <row r="111" spans="2:27" x14ac:dyDescent="0.4">
      <c r="B111" t="s">
        <v>23</v>
      </c>
      <c r="C111" t="s">
        <v>10</v>
      </c>
      <c r="D111">
        <v>17777.394632070067</v>
      </c>
      <c r="F111">
        <v>0.10100000000000001</v>
      </c>
      <c r="G111">
        <v>7.1999999999999995E-2</v>
      </c>
      <c r="H111">
        <v>0.08</v>
      </c>
      <c r="I111">
        <v>0.112</v>
      </c>
      <c r="J111">
        <v>9.0999999999999998E-2</v>
      </c>
      <c r="K111">
        <v>0.113</v>
      </c>
      <c r="L111">
        <v>9.9000000000000005E-2</v>
      </c>
      <c r="M111">
        <v>0.11600000000000001</v>
      </c>
      <c r="N111">
        <v>0.109</v>
      </c>
      <c r="O111">
        <f t="shared" si="15"/>
        <v>0.1070000000000001</v>
      </c>
      <c r="P111">
        <f t="shared" si="16"/>
        <v>0</v>
      </c>
      <c r="R111">
        <f t="shared" si="17"/>
        <v>1795.5168578390769</v>
      </c>
      <c r="S111">
        <f t="shared" si="18"/>
        <v>1279.9724135090448</v>
      </c>
      <c r="T111">
        <f t="shared" si="19"/>
        <v>1422.1915705656054</v>
      </c>
      <c r="U111">
        <f t="shared" si="20"/>
        <v>1991.0681987918476</v>
      </c>
      <c r="V111">
        <f t="shared" si="21"/>
        <v>1617.7429115183761</v>
      </c>
      <c r="W111">
        <f t="shared" si="22"/>
        <v>2008.8455934239175</v>
      </c>
      <c r="X111">
        <f t="shared" si="23"/>
        <v>1759.9620685749367</v>
      </c>
      <c r="Y111">
        <f t="shared" si="24"/>
        <v>2062.1777773201279</v>
      </c>
      <c r="Z111">
        <f t="shared" si="25"/>
        <v>1937.7360148956373</v>
      </c>
      <c r="AA111">
        <f t="shared" si="26"/>
        <v>1902.1812256314988</v>
      </c>
    </row>
    <row r="112" spans="2:27" x14ac:dyDescent="0.4">
      <c r="B112" t="s">
        <v>23</v>
      </c>
      <c r="C112" t="s">
        <v>11</v>
      </c>
      <c r="D112">
        <v>23306.368485059986</v>
      </c>
      <c r="F112">
        <v>8.2000000000000003E-2</v>
      </c>
      <c r="G112">
        <v>0.107</v>
      </c>
      <c r="H112">
        <v>7.1999999999999995E-2</v>
      </c>
      <c r="I112">
        <v>0.124</v>
      </c>
      <c r="J112">
        <v>8.4000000000000005E-2</v>
      </c>
      <c r="K112">
        <v>0.111</v>
      </c>
      <c r="L112">
        <v>0.09</v>
      </c>
      <c r="M112">
        <v>0.10199999999999999</v>
      </c>
      <c r="N112">
        <v>0.124</v>
      </c>
      <c r="O112">
        <f t="shared" si="15"/>
        <v>0.10399999999999998</v>
      </c>
      <c r="P112">
        <f t="shared" si="16"/>
        <v>0</v>
      </c>
      <c r="R112">
        <f t="shared" si="17"/>
        <v>1911.1222157749189</v>
      </c>
      <c r="S112">
        <f t="shared" si="18"/>
        <v>2493.7814279014183</v>
      </c>
      <c r="T112">
        <f t="shared" si="19"/>
        <v>1678.0585309243188</v>
      </c>
      <c r="U112">
        <f t="shared" si="20"/>
        <v>2889.9896921474383</v>
      </c>
      <c r="V112">
        <f t="shared" si="21"/>
        <v>1957.734952745039</v>
      </c>
      <c r="W112">
        <f t="shared" si="22"/>
        <v>2587.0069018416584</v>
      </c>
      <c r="X112">
        <f t="shared" si="23"/>
        <v>2097.5731636553987</v>
      </c>
      <c r="Y112">
        <f t="shared" si="24"/>
        <v>2377.2495854761182</v>
      </c>
      <c r="Z112">
        <f t="shared" si="25"/>
        <v>2889.9896921474383</v>
      </c>
      <c r="AA112">
        <f t="shared" si="26"/>
        <v>2423.8623224462381</v>
      </c>
    </row>
    <row r="113" spans="2:27" x14ac:dyDescent="0.4">
      <c r="B113" t="s">
        <v>23</v>
      </c>
      <c r="C113" t="s">
        <v>12</v>
      </c>
      <c r="D113">
        <v>3539.3737662100048</v>
      </c>
      <c r="F113">
        <v>0.105</v>
      </c>
      <c r="G113">
        <v>8.5000000000000006E-2</v>
      </c>
      <c r="H113">
        <v>0.10299999999999999</v>
      </c>
      <c r="I113">
        <v>9.1999999999999998E-2</v>
      </c>
      <c r="J113">
        <v>0.1</v>
      </c>
      <c r="K113">
        <v>0.11700000000000001</v>
      </c>
      <c r="L113">
        <v>8.3000000000000004E-2</v>
      </c>
      <c r="M113">
        <v>7.6999999999999999E-2</v>
      </c>
      <c r="N113">
        <v>0.10100000000000001</v>
      </c>
      <c r="O113">
        <f t="shared" si="15"/>
        <v>0.13700000000000012</v>
      </c>
      <c r="P113">
        <f t="shared" si="16"/>
        <v>0</v>
      </c>
      <c r="R113">
        <f t="shared" si="17"/>
        <v>371.63424545205049</v>
      </c>
      <c r="S113">
        <f t="shared" si="18"/>
        <v>300.84677012785045</v>
      </c>
      <c r="T113">
        <f t="shared" si="19"/>
        <v>364.55549791963045</v>
      </c>
      <c r="U113">
        <f t="shared" si="20"/>
        <v>325.62238649132041</v>
      </c>
      <c r="V113">
        <f t="shared" si="21"/>
        <v>353.93737662100051</v>
      </c>
      <c r="W113">
        <f t="shared" si="22"/>
        <v>414.10673064657055</v>
      </c>
      <c r="X113">
        <f t="shared" si="23"/>
        <v>293.76802259543041</v>
      </c>
      <c r="Y113">
        <f t="shared" si="24"/>
        <v>272.53177999817035</v>
      </c>
      <c r="Z113">
        <f t="shared" si="25"/>
        <v>357.47675038721053</v>
      </c>
      <c r="AA113">
        <f t="shared" si="26"/>
        <v>484.89420597077111</v>
      </c>
    </row>
    <row r="114" spans="2:27" x14ac:dyDescent="0.4">
      <c r="B114" t="s">
        <v>23</v>
      </c>
      <c r="C114" t="s">
        <v>13</v>
      </c>
      <c r="D114">
        <v>1673.9120347400014</v>
      </c>
      <c r="F114">
        <v>8.4000000000000005E-2</v>
      </c>
      <c r="G114">
        <v>7.4999999999999997E-2</v>
      </c>
      <c r="H114">
        <v>9.1999999999999998E-2</v>
      </c>
      <c r="I114">
        <v>0.115</v>
      </c>
      <c r="J114">
        <v>0.08</v>
      </c>
      <c r="K114">
        <v>7.0999999999999994E-2</v>
      </c>
      <c r="L114">
        <v>0.11899999999999999</v>
      </c>
      <c r="M114">
        <v>0.109</v>
      </c>
      <c r="N114">
        <v>0.11600000000000001</v>
      </c>
      <c r="O114">
        <f t="shared" si="15"/>
        <v>0.13900000000000001</v>
      </c>
      <c r="P114">
        <f t="shared" si="16"/>
        <v>0</v>
      </c>
      <c r="R114">
        <f t="shared" si="17"/>
        <v>140.60861091816014</v>
      </c>
      <c r="S114">
        <f t="shared" si="18"/>
        <v>125.54340260550011</v>
      </c>
      <c r="T114">
        <f t="shared" si="19"/>
        <v>153.99990719608013</v>
      </c>
      <c r="U114">
        <f t="shared" si="20"/>
        <v>192.49988399510016</v>
      </c>
      <c r="V114">
        <f t="shared" si="21"/>
        <v>133.91296277920011</v>
      </c>
      <c r="W114">
        <f t="shared" si="22"/>
        <v>118.8477544665401</v>
      </c>
      <c r="X114">
        <f t="shared" si="23"/>
        <v>199.19553213406016</v>
      </c>
      <c r="Y114">
        <f t="shared" si="24"/>
        <v>182.45641178666017</v>
      </c>
      <c r="Z114">
        <f t="shared" si="25"/>
        <v>194.17379602984019</v>
      </c>
      <c r="AA114">
        <f t="shared" si="26"/>
        <v>232.67377282886022</v>
      </c>
    </row>
    <row r="115" spans="2:27" x14ac:dyDescent="0.4">
      <c r="B115" t="s">
        <v>24</v>
      </c>
      <c r="C115" t="s">
        <v>4</v>
      </c>
      <c r="D115">
        <v>42741.709815919989</v>
      </c>
      <c r="F115">
        <v>7.2999999999999995E-2</v>
      </c>
      <c r="G115">
        <v>0.11799999999999999</v>
      </c>
      <c r="H115">
        <v>0.123</v>
      </c>
      <c r="I115">
        <v>7.4999999999999997E-2</v>
      </c>
      <c r="J115">
        <v>0.12</v>
      </c>
      <c r="K115">
        <v>8.7999999999999995E-2</v>
      </c>
      <c r="L115">
        <v>7.5999999999999998E-2</v>
      </c>
      <c r="M115">
        <v>8.5999999999999993E-2</v>
      </c>
      <c r="N115">
        <v>9.9000000000000005E-2</v>
      </c>
      <c r="O115">
        <f t="shared" si="15"/>
        <v>0.14200000000000013</v>
      </c>
      <c r="P115">
        <f t="shared" si="16"/>
        <v>0</v>
      </c>
      <c r="R115">
        <f t="shared" si="17"/>
        <v>3120.1448165621591</v>
      </c>
      <c r="S115">
        <f t="shared" si="18"/>
        <v>5043.5217582785581</v>
      </c>
      <c r="T115">
        <f t="shared" si="19"/>
        <v>5257.2303073581588</v>
      </c>
      <c r="U115">
        <f t="shared" si="20"/>
        <v>3205.6282361939989</v>
      </c>
      <c r="V115">
        <f t="shared" si="21"/>
        <v>5129.0051779103987</v>
      </c>
      <c r="W115">
        <f t="shared" si="22"/>
        <v>3761.2704638009586</v>
      </c>
      <c r="X115">
        <f t="shared" si="23"/>
        <v>3248.3699460099192</v>
      </c>
      <c r="Y115">
        <f t="shared" si="24"/>
        <v>3675.7870441691189</v>
      </c>
      <c r="Z115">
        <f t="shared" si="25"/>
        <v>4231.4292717760791</v>
      </c>
      <c r="AA115">
        <f t="shared" si="26"/>
        <v>6069.3227938606442</v>
      </c>
    </row>
    <row r="116" spans="2:27" x14ac:dyDescent="0.4">
      <c r="B116" t="s">
        <v>24</v>
      </c>
      <c r="C116" t="s">
        <v>5</v>
      </c>
      <c r="D116">
        <v>1679.2754112499986</v>
      </c>
      <c r="F116">
        <v>8.5999999999999993E-2</v>
      </c>
      <c r="G116">
        <v>0.125</v>
      </c>
      <c r="H116">
        <v>7.3999999999999996E-2</v>
      </c>
      <c r="I116">
        <v>0.123</v>
      </c>
      <c r="J116">
        <v>0.08</v>
      </c>
      <c r="K116">
        <v>7.2999999999999995E-2</v>
      </c>
      <c r="L116">
        <v>8.7999999999999995E-2</v>
      </c>
      <c r="M116">
        <v>0.10299999999999999</v>
      </c>
      <c r="N116">
        <v>8.1000000000000003E-2</v>
      </c>
      <c r="O116">
        <f t="shared" si="15"/>
        <v>0.16700000000000015</v>
      </c>
      <c r="P116">
        <f t="shared" si="16"/>
        <v>0</v>
      </c>
      <c r="R116">
        <f t="shared" si="17"/>
        <v>144.41768536749987</v>
      </c>
      <c r="S116">
        <f t="shared" si="18"/>
        <v>209.90942640624982</v>
      </c>
      <c r="T116">
        <f t="shared" si="19"/>
        <v>124.26638043249989</v>
      </c>
      <c r="U116">
        <f t="shared" si="20"/>
        <v>206.55087558374981</v>
      </c>
      <c r="V116">
        <f t="shared" si="21"/>
        <v>134.34203289999988</v>
      </c>
      <c r="W116">
        <f t="shared" si="22"/>
        <v>122.58710502124988</v>
      </c>
      <c r="X116">
        <f t="shared" si="23"/>
        <v>147.77623618999988</v>
      </c>
      <c r="Y116">
        <f t="shared" si="24"/>
        <v>172.96536735874983</v>
      </c>
      <c r="Z116">
        <f t="shared" si="25"/>
        <v>136.0213083112499</v>
      </c>
      <c r="AA116">
        <f t="shared" si="26"/>
        <v>280.43899367875002</v>
      </c>
    </row>
    <row r="117" spans="2:27" x14ac:dyDescent="0.4">
      <c r="B117" t="s">
        <v>24</v>
      </c>
      <c r="C117" t="s">
        <v>6</v>
      </c>
      <c r="D117">
        <v>537.25021643000275</v>
      </c>
      <c r="F117">
        <v>0.115</v>
      </c>
      <c r="G117">
        <v>8.7999999999999995E-2</v>
      </c>
      <c r="H117">
        <v>0.104</v>
      </c>
      <c r="I117">
        <v>0.107</v>
      </c>
      <c r="J117">
        <v>0.114</v>
      </c>
      <c r="K117">
        <v>0.09</v>
      </c>
      <c r="L117">
        <v>7.0000000000000007E-2</v>
      </c>
      <c r="M117">
        <v>0.109</v>
      </c>
      <c r="N117">
        <v>7.9000000000000001E-2</v>
      </c>
      <c r="O117">
        <f t="shared" si="15"/>
        <v>0.12400000000000011</v>
      </c>
      <c r="P117">
        <f t="shared" si="16"/>
        <v>0</v>
      </c>
      <c r="R117">
        <f t="shared" si="17"/>
        <v>61.783774889450321</v>
      </c>
      <c r="S117">
        <f t="shared" si="18"/>
        <v>47.278019045840239</v>
      </c>
      <c r="T117">
        <f t="shared" si="19"/>
        <v>55.87402250872028</v>
      </c>
      <c r="U117">
        <f t="shared" si="20"/>
        <v>57.485773158010296</v>
      </c>
      <c r="V117">
        <f t="shared" si="21"/>
        <v>61.246524673020318</v>
      </c>
      <c r="W117">
        <f t="shared" si="22"/>
        <v>48.352519478700245</v>
      </c>
      <c r="X117">
        <f t="shared" si="23"/>
        <v>37.607515150100198</v>
      </c>
      <c r="Y117">
        <f t="shared" si="24"/>
        <v>58.560273590870302</v>
      </c>
      <c r="Z117">
        <f t="shared" si="25"/>
        <v>42.442767097970219</v>
      </c>
      <c r="AA117">
        <f t="shared" si="26"/>
        <v>66.619026837320405</v>
      </c>
    </row>
    <row r="118" spans="2:27" x14ac:dyDescent="0.4">
      <c r="B118" t="s">
        <v>24</v>
      </c>
      <c r="C118" t="s">
        <v>7</v>
      </c>
      <c r="D118">
        <v>9734.620086699988</v>
      </c>
      <c r="F118">
        <v>9.1999999999999998E-2</v>
      </c>
      <c r="G118">
        <v>8.1000000000000003E-2</v>
      </c>
      <c r="H118">
        <v>9.9000000000000005E-2</v>
      </c>
      <c r="I118">
        <v>0.105</v>
      </c>
      <c r="J118">
        <v>0.108</v>
      </c>
      <c r="K118">
        <v>0.11700000000000001</v>
      </c>
      <c r="L118">
        <v>9.8000000000000004E-2</v>
      </c>
      <c r="M118">
        <v>9.2999999999999999E-2</v>
      </c>
      <c r="N118">
        <v>0.10299999999999999</v>
      </c>
      <c r="O118">
        <f t="shared" si="15"/>
        <v>0.10400000000000009</v>
      </c>
      <c r="P118">
        <f t="shared" si="16"/>
        <v>0</v>
      </c>
      <c r="R118">
        <f t="shared" si="17"/>
        <v>895.58504797639887</v>
      </c>
      <c r="S118">
        <f t="shared" si="18"/>
        <v>788.50422702269907</v>
      </c>
      <c r="T118">
        <f t="shared" si="19"/>
        <v>963.72738858329888</v>
      </c>
      <c r="U118">
        <f t="shared" si="20"/>
        <v>1022.1351091034987</v>
      </c>
      <c r="V118">
        <f t="shared" si="21"/>
        <v>1051.3389693635986</v>
      </c>
      <c r="W118">
        <f t="shared" si="22"/>
        <v>1138.9505501438987</v>
      </c>
      <c r="X118">
        <f t="shared" si="23"/>
        <v>953.99276849659884</v>
      </c>
      <c r="Y118">
        <f t="shared" si="24"/>
        <v>905.3196680630989</v>
      </c>
      <c r="Z118">
        <f t="shared" si="25"/>
        <v>1002.6658689300987</v>
      </c>
      <c r="AA118">
        <f t="shared" si="26"/>
        <v>1012.4004890167996</v>
      </c>
    </row>
    <row r="119" spans="2:27" x14ac:dyDescent="0.4">
      <c r="B119" t="s">
        <v>24</v>
      </c>
      <c r="C119" t="s">
        <v>8</v>
      </c>
      <c r="D119">
        <v>13640.760865860031</v>
      </c>
      <c r="F119">
        <v>8.2000000000000003E-2</v>
      </c>
      <c r="G119">
        <v>0.11</v>
      </c>
      <c r="H119">
        <v>8.8999999999999996E-2</v>
      </c>
      <c r="I119">
        <v>0.121</v>
      </c>
      <c r="J119">
        <v>0.115</v>
      </c>
      <c r="K119">
        <v>7.9000000000000001E-2</v>
      </c>
      <c r="L119">
        <v>9.7000000000000003E-2</v>
      </c>
      <c r="M119">
        <v>8.7999999999999995E-2</v>
      </c>
      <c r="N119">
        <v>7.6999999999999999E-2</v>
      </c>
      <c r="O119">
        <f t="shared" si="15"/>
        <v>0.14200000000000013</v>
      </c>
      <c r="P119">
        <f t="shared" si="16"/>
        <v>0</v>
      </c>
      <c r="R119">
        <f t="shared" si="17"/>
        <v>1118.5423910005227</v>
      </c>
      <c r="S119">
        <f t="shared" si="18"/>
        <v>1500.4836952446035</v>
      </c>
      <c r="T119">
        <f t="shared" si="19"/>
        <v>1214.0277170615427</v>
      </c>
      <c r="U119">
        <f t="shared" si="20"/>
        <v>1650.5320647690637</v>
      </c>
      <c r="V119">
        <f t="shared" si="21"/>
        <v>1568.6874995739036</v>
      </c>
      <c r="W119">
        <f t="shared" si="22"/>
        <v>1077.6201084029424</v>
      </c>
      <c r="X119">
        <f t="shared" si="23"/>
        <v>1323.1538039884231</v>
      </c>
      <c r="Y119">
        <f t="shared" si="24"/>
        <v>1200.3869561956826</v>
      </c>
      <c r="Z119">
        <f t="shared" si="25"/>
        <v>1050.3385866712224</v>
      </c>
      <c r="AA119">
        <f t="shared" si="26"/>
        <v>1936.9880429521261</v>
      </c>
    </row>
    <row r="120" spans="2:27" x14ac:dyDescent="0.4">
      <c r="B120" t="s">
        <v>24</v>
      </c>
      <c r="C120" t="s">
        <v>9</v>
      </c>
      <c r="D120">
        <v>4322.7967966200013</v>
      </c>
      <c r="F120">
        <v>0.106</v>
      </c>
      <c r="G120">
        <v>7.5999999999999998E-2</v>
      </c>
      <c r="H120">
        <v>9.1999999999999998E-2</v>
      </c>
      <c r="I120">
        <v>0.10299999999999999</v>
      </c>
      <c r="J120">
        <v>0.10100000000000001</v>
      </c>
      <c r="K120">
        <v>9.5000000000000001E-2</v>
      </c>
      <c r="L120">
        <v>8.5999999999999993E-2</v>
      </c>
      <c r="M120">
        <v>8.7999999999999995E-2</v>
      </c>
      <c r="N120">
        <v>0.111</v>
      </c>
      <c r="O120">
        <f t="shared" si="15"/>
        <v>0.14200000000000013</v>
      </c>
      <c r="P120">
        <f t="shared" si="16"/>
        <v>0</v>
      </c>
      <c r="R120">
        <f t="shared" si="17"/>
        <v>458.21646044172013</v>
      </c>
      <c r="S120">
        <f t="shared" si="18"/>
        <v>328.53255654312011</v>
      </c>
      <c r="T120">
        <f t="shared" si="19"/>
        <v>397.69730528904012</v>
      </c>
      <c r="U120">
        <f t="shared" si="20"/>
        <v>445.24807005186011</v>
      </c>
      <c r="V120">
        <f t="shared" si="21"/>
        <v>436.60247645862017</v>
      </c>
      <c r="W120">
        <f t="shared" si="22"/>
        <v>410.66569567890014</v>
      </c>
      <c r="X120">
        <f t="shared" si="23"/>
        <v>371.76052450932008</v>
      </c>
      <c r="Y120">
        <f t="shared" si="24"/>
        <v>380.40611810256007</v>
      </c>
      <c r="Z120">
        <f t="shared" si="25"/>
        <v>479.83044442482014</v>
      </c>
      <c r="AA120">
        <f t="shared" si="26"/>
        <v>613.83714512004076</v>
      </c>
    </row>
    <row r="121" spans="2:27" x14ac:dyDescent="0.4">
      <c r="B121" t="s">
        <v>24</v>
      </c>
      <c r="C121" t="s">
        <v>10</v>
      </c>
      <c r="D121">
        <v>9336.1145452999972</v>
      </c>
      <c r="F121">
        <v>0.11899999999999999</v>
      </c>
      <c r="G121">
        <v>8.5000000000000006E-2</v>
      </c>
      <c r="H121">
        <v>8.7999999999999995E-2</v>
      </c>
      <c r="I121">
        <v>9.0999999999999998E-2</v>
      </c>
      <c r="J121">
        <v>0.09</v>
      </c>
      <c r="K121">
        <v>8.3000000000000004E-2</v>
      </c>
      <c r="L121">
        <v>9.1999999999999998E-2</v>
      </c>
      <c r="M121">
        <v>0.10199999999999999</v>
      </c>
      <c r="N121">
        <v>0.108</v>
      </c>
      <c r="O121">
        <f t="shared" si="15"/>
        <v>0.14200000000000013</v>
      </c>
      <c r="P121">
        <f t="shared" si="16"/>
        <v>0</v>
      </c>
      <c r="R121">
        <f t="shared" si="17"/>
        <v>1110.9976308906996</v>
      </c>
      <c r="S121">
        <f t="shared" si="18"/>
        <v>793.56973635049985</v>
      </c>
      <c r="T121">
        <f t="shared" si="19"/>
        <v>821.57807998639976</v>
      </c>
      <c r="U121">
        <f t="shared" si="20"/>
        <v>849.58642362229978</v>
      </c>
      <c r="V121">
        <f t="shared" si="21"/>
        <v>840.25030907699977</v>
      </c>
      <c r="W121">
        <f t="shared" si="22"/>
        <v>774.89750725989984</v>
      </c>
      <c r="X121">
        <f t="shared" si="23"/>
        <v>858.92253816759978</v>
      </c>
      <c r="Y121">
        <f t="shared" si="24"/>
        <v>952.28368362059962</v>
      </c>
      <c r="Z121">
        <f t="shared" si="25"/>
        <v>1008.3003708923997</v>
      </c>
      <c r="AA121">
        <f t="shared" si="26"/>
        <v>1325.7282654326007</v>
      </c>
    </row>
    <row r="122" spans="2:27" x14ac:dyDescent="0.4">
      <c r="B122" t="s">
        <v>24</v>
      </c>
      <c r="C122" t="s">
        <v>11</v>
      </c>
      <c r="D122">
        <v>31075.158961500008</v>
      </c>
      <c r="F122">
        <v>7.4999999999999997E-2</v>
      </c>
      <c r="G122">
        <v>9.5000000000000001E-2</v>
      </c>
      <c r="H122">
        <v>0.11600000000000001</v>
      </c>
      <c r="I122">
        <v>9.5000000000000001E-2</v>
      </c>
      <c r="J122">
        <v>0.125</v>
      </c>
      <c r="K122">
        <v>9.0999999999999998E-2</v>
      </c>
      <c r="L122">
        <v>8.4000000000000005E-2</v>
      </c>
      <c r="M122">
        <v>7.2999999999999995E-2</v>
      </c>
      <c r="N122">
        <v>0.107</v>
      </c>
      <c r="O122">
        <f t="shared" si="15"/>
        <v>0.13900000000000012</v>
      </c>
      <c r="P122">
        <f t="shared" si="16"/>
        <v>0</v>
      </c>
      <c r="R122">
        <f t="shared" si="17"/>
        <v>2330.6369221125005</v>
      </c>
      <c r="S122">
        <f t="shared" si="18"/>
        <v>2952.1401013425007</v>
      </c>
      <c r="T122">
        <f t="shared" si="19"/>
        <v>3604.7184395340009</v>
      </c>
      <c r="U122">
        <f t="shared" si="20"/>
        <v>2952.1401013425007</v>
      </c>
      <c r="V122">
        <f t="shared" si="21"/>
        <v>3884.3948701875011</v>
      </c>
      <c r="W122">
        <f t="shared" si="22"/>
        <v>2827.8394654965009</v>
      </c>
      <c r="X122">
        <f t="shared" si="23"/>
        <v>2610.3133527660007</v>
      </c>
      <c r="Y122">
        <f t="shared" si="24"/>
        <v>2268.4866041895007</v>
      </c>
      <c r="Z122">
        <f t="shared" si="25"/>
        <v>3325.0420088805008</v>
      </c>
      <c r="AA122">
        <f t="shared" si="26"/>
        <v>4319.4470956485047</v>
      </c>
    </row>
    <row r="123" spans="2:27" x14ac:dyDescent="0.4">
      <c r="B123" t="s">
        <v>24</v>
      </c>
      <c r="C123" t="s">
        <v>12</v>
      </c>
      <c r="D123">
        <v>12936.66675330004</v>
      </c>
      <c r="F123">
        <v>8.1000000000000003E-2</v>
      </c>
      <c r="G123">
        <v>8.3000000000000004E-2</v>
      </c>
      <c r="H123">
        <v>0.10299999999999999</v>
      </c>
      <c r="I123">
        <v>0.111</v>
      </c>
      <c r="J123">
        <v>8.3000000000000004E-2</v>
      </c>
      <c r="K123">
        <v>0.111</v>
      </c>
      <c r="L123">
        <v>9.2999999999999999E-2</v>
      </c>
      <c r="M123">
        <v>7.8E-2</v>
      </c>
      <c r="N123">
        <v>7.0999999999999994E-2</v>
      </c>
      <c r="O123">
        <f t="shared" si="15"/>
        <v>0.18600000000000005</v>
      </c>
      <c r="P123">
        <f t="shared" si="16"/>
        <v>0</v>
      </c>
      <c r="R123">
        <f t="shared" si="17"/>
        <v>1047.8700070173034</v>
      </c>
      <c r="S123">
        <f t="shared" si="18"/>
        <v>1073.7433405239033</v>
      </c>
      <c r="T123">
        <f t="shared" si="19"/>
        <v>1332.4766755899041</v>
      </c>
      <c r="U123">
        <f t="shared" si="20"/>
        <v>1435.9700096163044</v>
      </c>
      <c r="V123">
        <f t="shared" si="21"/>
        <v>1073.7433405239033</v>
      </c>
      <c r="W123">
        <f t="shared" si="22"/>
        <v>1435.9700096163044</v>
      </c>
      <c r="X123">
        <f t="shared" si="23"/>
        <v>1203.1100080569038</v>
      </c>
      <c r="Y123">
        <f t="shared" si="24"/>
        <v>1009.0600067574031</v>
      </c>
      <c r="Z123">
        <f t="shared" si="25"/>
        <v>918.50333948430273</v>
      </c>
      <c r="AA123">
        <f t="shared" si="26"/>
        <v>2406.220016113808</v>
      </c>
    </row>
    <row r="124" spans="2:27" x14ac:dyDescent="0.4">
      <c r="B124" t="s">
        <v>24</v>
      </c>
      <c r="C124" t="s">
        <v>13</v>
      </c>
      <c r="D124">
        <v>13899.261558379911</v>
      </c>
      <c r="F124">
        <v>9.2999999999999999E-2</v>
      </c>
      <c r="G124">
        <v>9.8000000000000004E-2</v>
      </c>
      <c r="H124">
        <v>0.125</v>
      </c>
      <c r="I124">
        <v>8.5000000000000006E-2</v>
      </c>
      <c r="J124">
        <v>0.106</v>
      </c>
      <c r="K124">
        <v>7.3999999999999996E-2</v>
      </c>
      <c r="L124">
        <v>0.104</v>
      </c>
      <c r="M124">
        <v>0.111</v>
      </c>
      <c r="N124">
        <v>9.0999999999999998E-2</v>
      </c>
      <c r="O124">
        <f t="shared" si="15"/>
        <v>0.1130000000000001</v>
      </c>
      <c r="P124">
        <f t="shared" si="16"/>
        <v>0</v>
      </c>
      <c r="R124">
        <f t="shared" si="17"/>
        <v>1292.6313249293316</v>
      </c>
      <c r="S124">
        <f t="shared" si="18"/>
        <v>1362.1276327212313</v>
      </c>
      <c r="T124">
        <f t="shared" si="19"/>
        <v>1737.4076947974888</v>
      </c>
      <c r="U124">
        <f t="shared" si="20"/>
        <v>1181.4372324622925</v>
      </c>
      <c r="V124">
        <f t="shared" si="21"/>
        <v>1473.3217251882704</v>
      </c>
      <c r="W124">
        <f t="shared" si="22"/>
        <v>1028.5453553201132</v>
      </c>
      <c r="X124">
        <f t="shared" si="23"/>
        <v>1445.5232020715107</v>
      </c>
      <c r="Y124">
        <f t="shared" si="24"/>
        <v>1542.8180329801701</v>
      </c>
      <c r="Z124">
        <f t="shared" si="25"/>
        <v>1264.8328018125719</v>
      </c>
      <c r="AA124">
        <f t="shared" si="26"/>
        <v>1570.6165560969314</v>
      </c>
    </row>
    <row r="125" spans="2:27" x14ac:dyDescent="0.4">
      <c r="B125" t="s">
        <v>25</v>
      </c>
      <c r="C125" t="s">
        <v>4</v>
      </c>
      <c r="D125">
        <v>42599.946012899956</v>
      </c>
      <c r="F125">
        <v>8.4000000000000005E-2</v>
      </c>
      <c r="G125">
        <v>0.111</v>
      </c>
      <c r="H125">
        <v>0.08</v>
      </c>
      <c r="I125">
        <v>8.4000000000000005E-2</v>
      </c>
      <c r="J125">
        <v>7.6999999999999999E-2</v>
      </c>
      <c r="K125">
        <v>9.2999999999999999E-2</v>
      </c>
      <c r="L125">
        <v>0.105</v>
      </c>
      <c r="M125">
        <v>0.121</v>
      </c>
      <c r="N125">
        <v>0.10299999999999999</v>
      </c>
      <c r="O125">
        <f t="shared" si="15"/>
        <v>0.14200000000000002</v>
      </c>
      <c r="P125">
        <f t="shared" si="16"/>
        <v>0</v>
      </c>
      <c r="R125">
        <f t="shared" si="17"/>
        <v>3578.3954650835967</v>
      </c>
      <c r="S125">
        <f t="shared" si="18"/>
        <v>4728.5940074318951</v>
      </c>
      <c r="T125">
        <f t="shared" si="19"/>
        <v>3407.9956810319964</v>
      </c>
      <c r="U125">
        <f t="shared" si="20"/>
        <v>3578.3954650835967</v>
      </c>
      <c r="V125">
        <f t="shared" si="21"/>
        <v>3280.1958429932965</v>
      </c>
      <c r="W125">
        <f t="shared" si="22"/>
        <v>3961.7949791996957</v>
      </c>
      <c r="X125">
        <f t="shared" si="23"/>
        <v>4472.9943313544954</v>
      </c>
      <c r="Y125">
        <f t="shared" si="24"/>
        <v>5154.5934675608942</v>
      </c>
      <c r="Z125">
        <f t="shared" si="25"/>
        <v>4387.7944393286953</v>
      </c>
      <c r="AA125">
        <f t="shared" si="26"/>
        <v>6049.1923338317947</v>
      </c>
    </row>
    <row r="126" spans="2:27" x14ac:dyDescent="0.4">
      <c r="B126" t="s">
        <v>25</v>
      </c>
      <c r="C126" t="s">
        <v>5</v>
      </c>
      <c r="D126">
        <v>7106.0645453699726</v>
      </c>
      <c r="F126">
        <v>0.104</v>
      </c>
      <c r="G126">
        <v>0.11</v>
      </c>
      <c r="H126">
        <v>9.5000000000000001E-2</v>
      </c>
      <c r="I126">
        <v>0.112</v>
      </c>
      <c r="J126">
        <v>8.1000000000000003E-2</v>
      </c>
      <c r="K126">
        <v>8.1000000000000003E-2</v>
      </c>
      <c r="L126">
        <v>7.3999999999999996E-2</v>
      </c>
      <c r="M126">
        <v>0.11</v>
      </c>
      <c r="N126">
        <v>7.6999999999999999E-2</v>
      </c>
      <c r="O126">
        <f t="shared" si="15"/>
        <v>0.15600000000000014</v>
      </c>
      <c r="P126">
        <f t="shared" si="16"/>
        <v>0</v>
      </c>
      <c r="R126">
        <f t="shared" si="17"/>
        <v>739.03071271847716</v>
      </c>
      <c r="S126">
        <f t="shared" si="18"/>
        <v>781.66709999069701</v>
      </c>
      <c r="T126">
        <f t="shared" si="19"/>
        <v>675.07613181014744</v>
      </c>
      <c r="U126">
        <f t="shared" si="20"/>
        <v>795.87922908143696</v>
      </c>
      <c r="V126">
        <f t="shared" si="21"/>
        <v>575.5912281749678</v>
      </c>
      <c r="W126">
        <f t="shared" si="22"/>
        <v>575.5912281749678</v>
      </c>
      <c r="X126">
        <f t="shared" si="23"/>
        <v>525.84877635737791</v>
      </c>
      <c r="Y126">
        <f t="shared" si="24"/>
        <v>781.66709999069701</v>
      </c>
      <c r="Z126">
        <f t="shared" si="25"/>
        <v>547.1669699934879</v>
      </c>
      <c r="AA126">
        <f t="shared" si="26"/>
        <v>1108.5460690777168</v>
      </c>
    </row>
    <row r="127" spans="2:27" x14ac:dyDescent="0.4">
      <c r="B127" t="s">
        <v>25</v>
      </c>
      <c r="C127" t="s">
        <v>6</v>
      </c>
      <c r="D127">
        <v>3304.6926364200112</v>
      </c>
      <c r="F127">
        <v>7.1999999999999995E-2</v>
      </c>
      <c r="G127">
        <v>0.121</v>
      </c>
      <c r="H127">
        <v>0.104</v>
      </c>
      <c r="I127">
        <v>0.112</v>
      </c>
      <c r="J127">
        <v>8.4000000000000005E-2</v>
      </c>
      <c r="K127">
        <v>0.10299999999999999</v>
      </c>
      <c r="L127">
        <v>0.104</v>
      </c>
      <c r="M127">
        <v>0.11</v>
      </c>
      <c r="N127">
        <v>8.4000000000000005E-2</v>
      </c>
      <c r="O127">
        <f t="shared" si="15"/>
        <v>0.10600000000000009</v>
      </c>
      <c r="P127">
        <f t="shared" si="16"/>
        <v>0</v>
      </c>
      <c r="R127">
        <f t="shared" si="17"/>
        <v>237.9378698222408</v>
      </c>
      <c r="S127">
        <f t="shared" si="18"/>
        <v>399.86780900682135</v>
      </c>
      <c r="T127">
        <f t="shared" si="19"/>
        <v>343.68803418768113</v>
      </c>
      <c r="U127">
        <f t="shared" si="20"/>
        <v>370.12557527904124</v>
      </c>
      <c r="V127">
        <f t="shared" si="21"/>
        <v>277.59418145928095</v>
      </c>
      <c r="W127">
        <f t="shared" si="22"/>
        <v>340.38334155126114</v>
      </c>
      <c r="X127">
        <f t="shared" si="23"/>
        <v>343.68803418768113</v>
      </c>
      <c r="Y127">
        <f t="shared" si="24"/>
        <v>363.51619000620121</v>
      </c>
      <c r="Z127">
        <f t="shared" si="25"/>
        <v>277.59418145928095</v>
      </c>
      <c r="AA127">
        <f t="shared" si="26"/>
        <v>350.2974194605215</v>
      </c>
    </row>
    <row r="128" spans="2:27" x14ac:dyDescent="0.4">
      <c r="B128" t="s">
        <v>25</v>
      </c>
      <c r="C128" t="s">
        <v>7</v>
      </c>
      <c r="D128">
        <v>1567.2378181900049</v>
      </c>
      <c r="F128">
        <v>8.8999999999999996E-2</v>
      </c>
      <c r="G128">
        <v>8.3000000000000004E-2</v>
      </c>
      <c r="H128">
        <v>7.1999999999999995E-2</v>
      </c>
      <c r="I128">
        <v>8.3000000000000004E-2</v>
      </c>
      <c r="J128">
        <v>0.09</v>
      </c>
      <c r="K128">
        <v>8.5999999999999993E-2</v>
      </c>
      <c r="L128">
        <v>8.6999999999999994E-2</v>
      </c>
      <c r="M128">
        <v>7.8E-2</v>
      </c>
      <c r="N128">
        <v>8.5000000000000006E-2</v>
      </c>
      <c r="O128">
        <f t="shared" si="15"/>
        <v>0.24700000000000011</v>
      </c>
      <c r="P128">
        <f t="shared" si="16"/>
        <v>0</v>
      </c>
      <c r="R128">
        <f t="shared" si="17"/>
        <v>139.48416581891044</v>
      </c>
      <c r="S128">
        <f t="shared" si="18"/>
        <v>130.08073890977042</v>
      </c>
      <c r="T128">
        <f t="shared" si="19"/>
        <v>112.84112290968034</v>
      </c>
      <c r="U128">
        <f t="shared" si="20"/>
        <v>130.08073890977042</v>
      </c>
      <c r="V128">
        <f t="shared" si="21"/>
        <v>141.05140363710044</v>
      </c>
      <c r="W128">
        <f t="shared" si="22"/>
        <v>134.7824523643404</v>
      </c>
      <c r="X128">
        <f t="shared" si="23"/>
        <v>136.34969018253042</v>
      </c>
      <c r="Y128">
        <f t="shared" si="24"/>
        <v>122.24454981882037</v>
      </c>
      <c r="Z128">
        <f t="shared" si="25"/>
        <v>133.21521454615043</v>
      </c>
      <c r="AA128">
        <f t="shared" si="26"/>
        <v>387.10774109293135</v>
      </c>
    </row>
    <row r="129" spans="2:27" x14ac:dyDescent="0.4">
      <c r="B129" t="s">
        <v>25</v>
      </c>
      <c r="C129" t="s">
        <v>8</v>
      </c>
      <c r="D129">
        <v>21062.583091079978</v>
      </c>
      <c r="F129">
        <v>9.8000000000000004E-2</v>
      </c>
      <c r="G129">
        <v>8.3000000000000004E-2</v>
      </c>
      <c r="H129">
        <v>7.1999999999999995E-2</v>
      </c>
      <c r="I129">
        <v>0.09</v>
      </c>
      <c r="J129">
        <v>0.112</v>
      </c>
      <c r="K129">
        <v>0.122</v>
      </c>
      <c r="L129">
        <v>7.8E-2</v>
      </c>
      <c r="M129">
        <v>0.11899999999999999</v>
      </c>
      <c r="N129">
        <v>0.09</v>
      </c>
      <c r="O129">
        <f t="shared" si="15"/>
        <v>0.13600000000000012</v>
      </c>
      <c r="P129">
        <f t="shared" si="16"/>
        <v>0</v>
      </c>
      <c r="R129">
        <f t="shared" si="17"/>
        <v>2064.133142925838</v>
      </c>
      <c r="S129">
        <f t="shared" si="18"/>
        <v>1748.1943965596383</v>
      </c>
      <c r="T129">
        <f t="shared" si="19"/>
        <v>1516.5059825577582</v>
      </c>
      <c r="U129">
        <f t="shared" si="20"/>
        <v>1895.632478197198</v>
      </c>
      <c r="V129">
        <f t="shared" si="21"/>
        <v>2359.0093062009578</v>
      </c>
      <c r="W129">
        <f t="shared" si="22"/>
        <v>2569.6351371117571</v>
      </c>
      <c r="X129">
        <f t="shared" si="23"/>
        <v>1642.8814811042382</v>
      </c>
      <c r="Y129">
        <f t="shared" si="24"/>
        <v>2506.4473878385174</v>
      </c>
      <c r="Z129">
        <f t="shared" si="25"/>
        <v>1895.632478197198</v>
      </c>
      <c r="AA129">
        <f t="shared" si="26"/>
        <v>2864.5113003868796</v>
      </c>
    </row>
    <row r="130" spans="2:27" x14ac:dyDescent="0.4">
      <c r="B130" t="s">
        <v>25</v>
      </c>
      <c r="C130" t="s">
        <v>9</v>
      </c>
      <c r="D130">
        <v>185.35354550000116</v>
      </c>
      <c r="F130">
        <v>0.111</v>
      </c>
      <c r="G130">
        <v>9.1999999999999998E-2</v>
      </c>
      <c r="H130">
        <v>9.5000000000000001E-2</v>
      </c>
      <c r="I130">
        <v>8.2000000000000003E-2</v>
      </c>
      <c r="J130">
        <v>0.10199999999999999</v>
      </c>
      <c r="K130">
        <v>0.104</v>
      </c>
      <c r="L130">
        <v>9.4E-2</v>
      </c>
      <c r="M130">
        <v>7.9000000000000001E-2</v>
      </c>
      <c r="N130">
        <v>0.113</v>
      </c>
      <c r="O130">
        <f t="shared" si="15"/>
        <v>0.128</v>
      </c>
      <c r="P130">
        <f t="shared" si="16"/>
        <v>0</v>
      </c>
      <c r="R130">
        <f t="shared" si="17"/>
        <v>20.574243550500128</v>
      </c>
      <c r="S130">
        <f t="shared" si="18"/>
        <v>17.052526186000108</v>
      </c>
      <c r="T130">
        <f t="shared" si="19"/>
        <v>17.608586822500111</v>
      </c>
      <c r="U130">
        <f t="shared" si="20"/>
        <v>15.198990731000096</v>
      </c>
      <c r="V130">
        <f t="shared" si="21"/>
        <v>18.906061641000118</v>
      </c>
      <c r="W130">
        <f t="shared" si="22"/>
        <v>19.276768732000122</v>
      </c>
      <c r="X130">
        <f t="shared" si="23"/>
        <v>17.423233277000108</v>
      </c>
      <c r="Y130">
        <f t="shared" si="24"/>
        <v>14.642930094500091</v>
      </c>
      <c r="Z130">
        <f t="shared" si="25"/>
        <v>20.944950641500132</v>
      </c>
      <c r="AA130">
        <f t="shared" si="26"/>
        <v>23.725253824000148</v>
      </c>
    </row>
    <row r="131" spans="2:27" x14ac:dyDescent="0.4">
      <c r="B131" t="s">
        <v>25</v>
      </c>
      <c r="C131" t="s">
        <v>10</v>
      </c>
      <c r="D131">
        <v>6295.1660001100217</v>
      </c>
      <c r="F131">
        <v>0.08</v>
      </c>
      <c r="G131">
        <v>7.2999999999999995E-2</v>
      </c>
      <c r="H131">
        <v>0.08</v>
      </c>
      <c r="I131">
        <v>8.1000000000000003E-2</v>
      </c>
      <c r="J131">
        <v>0.111</v>
      </c>
      <c r="K131">
        <v>8.8999999999999996E-2</v>
      </c>
      <c r="L131">
        <v>7.2999999999999995E-2</v>
      </c>
      <c r="M131">
        <v>8.5000000000000006E-2</v>
      </c>
      <c r="N131">
        <v>0.122</v>
      </c>
      <c r="O131">
        <f t="shared" si="15"/>
        <v>0.20600000000000007</v>
      </c>
      <c r="P131">
        <f t="shared" si="16"/>
        <v>0</v>
      </c>
      <c r="R131">
        <f t="shared" si="17"/>
        <v>503.61328000880172</v>
      </c>
      <c r="S131">
        <f t="shared" si="18"/>
        <v>459.54711800803153</v>
      </c>
      <c r="T131">
        <f t="shared" si="19"/>
        <v>503.61328000880172</v>
      </c>
      <c r="U131">
        <f t="shared" si="20"/>
        <v>509.90844600891177</v>
      </c>
      <c r="V131">
        <f t="shared" si="21"/>
        <v>698.76342601221245</v>
      </c>
      <c r="W131">
        <f t="shared" si="22"/>
        <v>560.26977400979194</v>
      </c>
      <c r="X131">
        <f t="shared" si="23"/>
        <v>459.54711800803153</v>
      </c>
      <c r="Y131">
        <f t="shared" si="24"/>
        <v>535.08911000935188</v>
      </c>
      <c r="Z131">
        <f t="shared" si="25"/>
        <v>768.01025201342259</v>
      </c>
      <c r="AA131">
        <f t="shared" si="26"/>
        <v>1296.8041960226649</v>
      </c>
    </row>
    <row r="132" spans="2:27" x14ac:dyDescent="0.4">
      <c r="B132" t="s">
        <v>25</v>
      </c>
      <c r="C132" t="s">
        <v>11</v>
      </c>
      <c r="D132">
        <v>37369.194727679955</v>
      </c>
      <c r="F132">
        <v>9.7000000000000003E-2</v>
      </c>
      <c r="G132">
        <v>0.106</v>
      </c>
      <c r="H132">
        <v>9.1999999999999998E-2</v>
      </c>
      <c r="I132">
        <v>9.6000000000000002E-2</v>
      </c>
      <c r="J132">
        <v>8.5999999999999993E-2</v>
      </c>
      <c r="K132">
        <v>9.0999999999999998E-2</v>
      </c>
      <c r="L132">
        <v>0.104</v>
      </c>
      <c r="M132">
        <v>0.107</v>
      </c>
      <c r="N132">
        <v>0.104</v>
      </c>
      <c r="O132">
        <f t="shared" si="15"/>
        <v>0.1170000000000001</v>
      </c>
      <c r="P132">
        <f t="shared" si="16"/>
        <v>0</v>
      </c>
      <c r="R132">
        <f t="shared" si="17"/>
        <v>3624.8118885849558</v>
      </c>
      <c r="S132">
        <f t="shared" si="18"/>
        <v>3961.1346411340751</v>
      </c>
      <c r="T132">
        <f t="shared" si="19"/>
        <v>3437.9659149465556</v>
      </c>
      <c r="U132">
        <f t="shared" si="20"/>
        <v>3587.4426938572756</v>
      </c>
      <c r="V132">
        <f t="shared" si="21"/>
        <v>3213.7507465804761</v>
      </c>
      <c r="W132">
        <f t="shared" si="22"/>
        <v>3400.5967202188758</v>
      </c>
      <c r="X132">
        <f t="shared" si="23"/>
        <v>3886.3962516787151</v>
      </c>
      <c r="Y132">
        <f t="shared" si="24"/>
        <v>3998.5038358617549</v>
      </c>
      <c r="Z132">
        <f t="shared" si="25"/>
        <v>3886.3962516787151</v>
      </c>
      <c r="AA132">
        <f t="shared" si="26"/>
        <v>4372.1957831385589</v>
      </c>
    </row>
    <row r="133" spans="2:27" x14ac:dyDescent="0.4">
      <c r="B133" t="s">
        <v>25</v>
      </c>
      <c r="C133" t="s">
        <v>12</v>
      </c>
      <c r="D133">
        <v>12646.336272769982</v>
      </c>
      <c r="F133">
        <v>7.1999999999999995E-2</v>
      </c>
      <c r="G133">
        <v>0.11600000000000001</v>
      </c>
      <c r="H133">
        <v>9.9000000000000005E-2</v>
      </c>
      <c r="I133">
        <v>0.113</v>
      </c>
      <c r="J133">
        <v>0.123</v>
      </c>
      <c r="K133">
        <v>9.6000000000000002E-2</v>
      </c>
      <c r="L133">
        <v>0.112</v>
      </c>
      <c r="M133">
        <v>0.109</v>
      </c>
      <c r="N133">
        <v>0.114</v>
      </c>
      <c r="O133">
        <f t="shared" si="15"/>
        <v>4.6000000000000041E-2</v>
      </c>
      <c r="P133">
        <f t="shared" si="16"/>
        <v>0</v>
      </c>
      <c r="R133">
        <f t="shared" si="17"/>
        <v>910.53621163943865</v>
      </c>
      <c r="S133">
        <f t="shared" si="18"/>
        <v>1466.9750076413179</v>
      </c>
      <c r="T133">
        <f t="shared" si="19"/>
        <v>1251.9872910042284</v>
      </c>
      <c r="U133">
        <f t="shared" si="20"/>
        <v>1429.035998823008</v>
      </c>
      <c r="V133">
        <f t="shared" si="21"/>
        <v>1555.4993615507078</v>
      </c>
      <c r="W133">
        <f t="shared" si="22"/>
        <v>1214.0482821859184</v>
      </c>
      <c r="X133">
        <f t="shared" si="23"/>
        <v>1416.389662550238</v>
      </c>
      <c r="Y133">
        <f t="shared" si="24"/>
        <v>1378.450653731928</v>
      </c>
      <c r="Z133">
        <f t="shared" si="25"/>
        <v>1441.6823350957779</v>
      </c>
      <c r="AA133">
        <f t="shared" si="26"/>
        <v>581.73146854741969</v>
      </c>
    </row>
    <row r="134" spans="2:27" x14ac:dyDescent="0.4">
      <c r="B134" t="s">
        <v>25</v>
      </c>
      <c r="C134" t="s">
        <v>13</v>
      </c>
      <c r="D134">
        <v>580.63863626000045</v>
      </c>
      <c r="F134">
        <v>0.104</v>
      </c>
      <c r="G134">
        <v>7.4999999999999997E-2</v>
      </c>
      <c r="H134">
        <v>0.107</v>
      </c>
      <c r="I134">
        <v>0.10100000000000001</v>
      </c>
      <c r="J134">
        <v>0.107</v>
      </c>
      <c r="K134">
        <v>0.124</v>
      </c>
      <c r="L134">
        <v>9.2999999999999999E-2</v>
      </c>
      <c r="M134">
        <v>9.7000000000000003E-2</v>
      </c>
      <c r="N134">
        <v>9.1999999999999998E-2</v>
      </c>
      <c r="O134">
        <f t="shared" ref="O134:O197" si="27">1-SUM(F134:N134)</f>
        <v>0.10000000000000009</v>
      </c>
      <c r="P134">
        <f t="shared" ref="P134:P197" si="28">IF(O134&lt;0,1,0)</f>
        <v>0</v>
      </c>
      <c r="R134">
        <f t="shared" ref="R134:R197" si="29">$D134*F134</f>
        <v>60.386418171040042</v>
      </c>
      <c r="S134">
        <f t="shared" si="18"/>
        <v>43.547897719500035</v>
      </c>
      <c r="T134">
        <f t="shared" si="19"/>
        <v>62.12833407982005</v>
      </c>
      <c r="U134">
        <f t="shared" si="20"/>
        <v>58.644502262260048</v>
      </c>
      <c r="V134">
        <f t="shared" si="21"/>
        <v>62.12833407982005</v>
      </c>
      <c r="W134">
        <f t="shared" si="22"/>
        <v>71.999190896240052</v>
      </c>
      <c r="X134">
        <f t="shared" si="23"/>
        <v>53.999393172180042</v>
      </c>
      <c r="Y134">
        <f t="shared" si="24"/>
        <v>56.321947717220048</v>
      </c>
      <c r="Z134">
        <f t="shared" si="25"/>
        <v>53.418754535920044</v>
      </c>
      <c r="AA134">
        <f t="shared" si="26"/>
        <v>58.063863626000099</v>
      </c>
    </row>
    <row r="135" spans="2:27" x14ac:dyDescent="0.4">
      <c r="B135" t="s">
        <v>26</v>
      </c>
      <c r="C135" t="s">
        <v>4</v>
      </c>
      <c r="D135">
        <v>38469.05429638995</v>
      </c>
      <c r="F135">
        <v>0.113</v>
      </c>
      <c r="G135">
        <v>0.111</v>
      </c>
      <c r="H135">
        <v>8.2000000000000003E-2</v>
      </c>
      <c r="I135">
        <v>0.11700000000000001</v>
      </c>
      <c r="J135">
        <v>0.11</v>
      </c>
      <c r="K135">
        <v>7.6999999999999999E-2</v>
      </c>
      <c r="L135">
        <v>7.5999999999999998E-2</v>
      </c>
      <c r="M135">
        <v>0.105</v>
      </c>
      <c r="N135">
        <v>0.12</v>
      </c>
      <c r="O135">
        <f t="shared" si="27"/>
        <v>8.9000000000000079E-2</v>
      </c>
      <c r="P135">
        <f t="shared" si="28"/>
        <v>0</v>
      </c>
      <c r="R135">
        <f t="shared" si="29"/>
        <v>4347.0031354920648</v>
      </c>
      <c r="S135">
        <f t="shared" si="18"/>
        <v>4270.0650268992849</v>
      </c>
      <c r="T135">
        <f t="shared" si="19"/>
        <v>3154.4624523039761</v>
      </c>
      <c r="U135">
        <f t="shared" si="20"/>
        <v>4500.8793526776244</v>
      </c>
      <c r="V135">
        <f t="shared" si="21"/>
        <v>4231.5959726028941</v>
      </c>
      <c r="W135">
        <f t="shared" si="22"/>
        <v>2962.1171808220261</v>
      </c>
      <c r="X135">
        <f t="shared" si="23"/>
        <v>2923.6481265256361</v>
      </c>
      <c r="Y135">
        <f t="shared" si="24"/>
        <v>4039.2507011209445</v>
      </c>
      <c r="Z135">
        <f t="shared" si="25"/>
        <v>4616.2865155667942</v>
      </c>
      <c r="AA135">
        <f t="shared" si="26"/>
        <v>3423.7458323787087</v>
      </c>
    </row>
    <row r="136" spans="2:27" x14ac:dyDescent="0.4">
      <c r="B136" t="s">
        <v>26</v>
      </c>
      <c r="C136" t="s">
        <v>5</v>
      </c>
      <c r="D136">
        <v>2081.8965454299964</v>
      </c>
      <c r="F136">
        <v>0.104</v>
      </c>
      <c r="G136">
        <v>0.10100000000000001</v>
      </c>
      <c r="H136">
        <v>9.1999999999999998E-2</v>
      </c>
      <c r="I136">
        <v>9.4E-2</v>
      </c>
      <c r="J136">
        <v>0.122</v>
      </c>
      <c r="K136">
        <v>8.6999999999999994E-2</v>
      </c>
      <c r="L136">
        <v>0.11799999999999999</v>
      </c>
      <c r="M136">
        <v>0.1</v>
      </c>
      <c r="N136">
        <v>9.2999999999999999E-2</v>
      </c>
      <c r="O136">
        <f t="shared" si="27"/>
        <v>8.9000000000000079E-2</v>
      </c>
      <c r="P136">
        <f t="shared" si="28"/>
        <v>0</v>
      </c>
      <c r="R136">
        <f t="shared" si="29"/>
        <v>216.51724072471961</v>
      </c>
      <c r="S136">
        <f t="shared" si="18"/>
        <v>210.27155108842965</v>
      </c>
      <c r="T136">
        <f t="shared" si="19"/>
        <v>191.53448217955966</v>
      </c>
      <c r="U136">
        <f t="shared" si="20"/>
        <v>195.69827527041966</v>
      </c>
      <c r="V136">
        <f t="shared" si="21"/>
        <v>253.99137854245956</v>
      </c>
      <c r="W136">
        <f t="shared" si="22"/>
        <v>181.12499945240967</v>
      </c>
      <c r="X136">
        <f t="shared" si="23"/>
        <v>245.66379236073956</v>
      </c>
      <c r="Y136">
        <f t="shared" si="24"/>
        <v>208.18965454299965</v>
      </c>
      <c r="Z136">
        <f t="shared" si="25"/>
        <v>193.61637872498966</v>
      </c>
      <c r="AA136">
        <f t="shared" si="26"/>
        <v>185.28879254326984</v>
      </c>
    </row>
    <row r="137" spans="2:27" x14ac:dyDescent="0.4">
      <c r="B137" t="s">
        <v>26</v>
      </c>
      <c r="C137" t="s">
        <v>6</v>
      </c>
      <c r="D137">
        <v>741.7020909400004</v>
      </c>
      <c r="F137">
        <v>9.6000000000000002E-2</v>
      </c>
      <c r="G137">
        <v>0.113</v>
      </c>
      <c r="H137">
        <v>9.1999999999999998E-2</v>
      </c>
      <c r="I137">
        <v>0.10100000000000001</v>
      </c>
      <c r="J137">
        <v>0.11799999999999999</v>
      </c>
      <c r="K137">
        <v>0.122</v>
      </c>
      <c r="L137">
        <v>0.10100000000000001</v>
      </c>
      <c r="M137">
        <v>0.112</v>
      </c>
      <c r="N137">
        <v>0.08</v>
      </c>
      <c r="O137">
        <f t="shared" si="27"/>
        <v>6.5000000000000058E-2</v>
      </c>
      <c r="P137">
        <f t="shared" si="28"/>
        <v>0</v>
      </c>
      <c r="R137">
        <f t="shared" si="29"/>
        <v>71.203400730240034</v>
      </c>
      <c r="S137">
        <f t="shared" si="18"/>
        <v>83.812336276220051</v>
      </c>
      <c r="T137">
        <f t="shared" si="19"/>
        <v>68.236592366480039</v>
      </c>
      <c r="U137">
        <f t="shared" si="20"/>
        <v>74.911911184940053</v>
      </c>
      <c r="V137">
        <f t="shared" si="21"/>
        <v>87.520846730920042</v>
      </c>
      <c r="W137">
        <f t="shared" si="22"/>
        <v>90.487655094680051</v>
      </c>
      <c r="X137">
        <f t="shared" si="23"/>
        <v>74.911911184940053</v>
      </c>
      <c r="Y137">
        <f t="shared" si="24"/>
        <v>83.070634185280042</v>
      </c>
      <c r="Z137">
        <f t="shared" si="25"/>
        <v>59.336167275200033</v>
      </c>
      <c r="AA137">
        <f t="shared" si="26"/>
        <v>48.21063591110007</v>
      </c>
    </row>
    <row r="138" spans="2:27" x14ac:dyDescent="0.4">
      <c r="B138" t="s">
        <v>26</v>
      </c>
      <c r="C138" t="s">
        <v>7</v>
      </c>
      <c r="D138">
        <v>1639.79309094</v>
      </c>
      <c r="F138">
        <v>0.115</v>
      </c>
      <c r="G138">
        <v>0.106</v>
      </c>
      <c r="H138">
        <v>0.12</v>
      </c>
      <c r="I138">
        <v>8.2000000000000003E-2</v>
      </c>
      <c r="J138">
        <v>9.2999999999999999E-2</v>
      </c>
      <c r="K138">
        <v>7.1999999999999995E-2</v>
      </c>
      <c r="L138">
        <v>0.11700000000000001</v>
      </c>
      <c r="M138">
        <v>9.8000000000000004E-2</v>
      </c>
      <c r="N138">
        <v>0.112</v>
      </c>
      <c r="O138">
        <f t="shared" si="27"/>
        <v>8.5000000000000075E-2</v>
      </c>
      <c r="P138">
        <f t="shared" si="28"/>
        <v>0</v>
      </c>
      <c r="R138">
        <f t="shared" si="29"/>
        <v>188.57620545809999</v>
      </c>
      <c r="S138">
        <f t="shared" si="18"/>
        <v>173.81806763963999</v>
      </c>
      <c r="T138">
        <f t="shared" si="19"/>
        <v>196.77517091279998</v>
      </c>
      <c r="U138">
        <f t="shared" si="20"/>
        <v>134.46303345708</v>
      </c>
      <c r="V138">
        <f t="shared" si="21"/>
        <v>152.50075745742001</v>
      </c>
      <c r="W138">
        <f t="shared" si="22"/>
        <v>118.06510254767998</v>
      </c>
      <c r="X138">
        <f t="shared" si="23"/>
        <v>191.85579163998</v>
      </c>
      <c r="Y138">
        <f t="shared" si="24"/>
        <v>160.69972291212</v>
      </c>
      <c r="Z138">
        <f t="shared" si="25"/>
        <v>183.65682618528001</v>
      </c>
      <c r="AA138">
        <f t="shared" si="26"/>
        <v>139.38241272990012</v>
      </c>
    </row>
    <row r="139" spans="2:27" x14ac:dyDescent="0.4">
      <c r="B139" t="s">
        <v>26</v>
      </c>
      <c r="C139" t="s">
        <v>8</v>
      </c>
      <c r="D139">
        <v>16502.522181830118</v>
      </c>
      <c r="F139">
        <v>0.1</v>
      </c>
      <c r="G139">
        <v>0.112</v>
      </c>
      <c r="H139">
        <v>8.3000000000000004E-2</v>
      </c>
      <c r="I139">
        <v>8.6999999999999994E-2</v>
      </c>
      <c r="J139">
        <v>0.11700000000000001</v>
      </c>
      <c r="K139">
        <v>9.7000000000000003E-2</v>
      </c>
      <c r="L139">
        <v>0.112</v>
      </c>
      <c r="M139">
        <v>0.10100000000000001</v>
      </c>
      <c r="N139">
        <v>0.12</v>
      </c>
      <c r="O139">
        <f t="shared" si="27"/>
        <v>7.1000000000000063E-2</v>
      </c>
      <c r="P139">
        <f t="shared" si="28"/>
        <v>0</v>
      </c>
      <c r="R139">
        <f t="shared" si="29"/>
        <v>1650.2522181830118</v>
      </c>
      <c r="S139">
        <f t="shared" si="18"/>
        <v>1848.2824843649732</v>
      </c>
      <c r="T139">
        <f t="shared" si="19"/>
        <v>1369.7093410918999</v>
      </c>
      <c r="U139">
        <f t="shared" si="20"/>
        <v>1435.7194298192201</v>
      </c>
      <c r="V139">
        <f t="shared" si="21"/>
        <v>1930.7950952741239</v>
      </c>
      <c r="W139">
        <f t="shared" si="22"/>
        <v>1600.7446516375214</v>
      </c>
      <c r="X139">
        <f t="shared" si="23"/>
        <v>1848.2824843649732</v>
      </c>
      <c r="Y139">
        <f t="shared" si="24"/>
        <v>1666.7547403648421</v>
      </c>
      <c r="Z139">
        <f t="shared" si="25"/>
        <v>1980.3026618196141</v>
      </c>
      <c r="AA139">
        <f t="shared" si="26"/>
        <v>1171.6790749099393</v>
      </c>
    </row>
    <row r="140" spans="2:27" x14ac:dyDescent="0.4">
      <c r="B140" t="s">
        <v>26</v>
      </c>
      <c r="C140" t="s">
        <v>9</v>
      </c>
      <c r="D140">
        <v>8350.311909120026</v>
      </c>
      <c r="F140">
        <v>0.11</v>
      </c>
      <c r="G140">
        <v>8.2000000000000003E-2</v>
      </c>
      <c r="H140">
        <v>0.114</v>
      </c>
      <c r="I140">
        <v>0.113</v>
      </c>
      <c r="J140">
        <v>0.115</v>
      </c>
      <c r="K140">
        <v>0.108</v>
      </c>
      <c r="L140">
        <v>0.113</v>
      </c>
      <c r="M140">
        <v>9.0999999999999998E-2</v>
      </c>
      <c r="N140">
        <v>7.4999999999999997E-2</v>
      </c>
      <c r="O140">
        <f t="shared" si="27"/>
        <v>7.900000000000007E-2</v>
      </c>
      <c r="P140">
        <f t="shared" si="28"/>
        <v>0</v>
      </c>
      <c r="R140">
        <f t="shared" si="29"/>
        <v>918.5343100032029</v>
      </c>
      <c r="S140">
        <f t="shared" si="18"/>
        <v>684.72557654784214</v>
      </c>
      <c r="T140">
        <f t="shared" si="19"/>
        <v>951.935557639683</v>
      </c>
      <c r="U140">
        <f t="shared" si="20"/>
        <v>943.58524573056297</v>
      </c>
      <c r="V140">
        <f t="shared" si="21"/>
        <v>960.28586954880302</v>
      </c>
      <c r="W140">
        <f t="shared" si="22"/>
        <v>901.83368618496286</v>
      </c>
      <c r="X140">
        <f t="shared" si="23"/>
        <v>943.58524573056297</v>
      </c>
      <c r="Y140">
        <f t="shared" si="24"/>
        <v>759.87838372992235</v>
      </c>
      <c r="Z140">
        <f t="shared" si="25"/>
        <v>626.27339318400197</v>
      </c>
      <c r="AA140">
        <f t="shared" si="26"/>
        <v>659.67464082048264</v>
      </c>
    </row>
    <row r="141" spans="2:27" x14ac:dyDescent="0.4">
      <c r="B141" t="s">
        <v>26</v>
      </c>
      <c r="C141" t="s">
        <v>10</v>
      </c>
      <c r="D141">
        <v>21359.71872731988</v>
      </c>
      <c r="F141">
        <v>8.5000000000000006E-2</v>
      </c>
      <c r="G141">
        <v>0.12</v>
      </c>
      <c r="H141">
        <v>9.2999999999999999E-2</v>
      </c>
      <c r="I141">
        <v>9.9000000000000005E-2</v>
      </c>
      <c r="J141">
        <v>0.11799999999999999</v>
      </c>
      <c r="K141">
        <v>0.121</v>
      </c>
      <c r="L141">
        <v>0.104</v>
      </c>
      <c r="M141">
        <v>0.108</v>
      </c>
      <c r="N141">
        <v>7.2999999999999995E-2</v>
      </c>
      <c r="O141">
        <f t="shared" si="27"/>
        <v>7.900000000000007E-2</v>
      </c>
      <c r="P141">
        <f t="shared" si="28"/>
        <v>0</v>
      </c>
      <c r="R141">
        <f t="shared" si="29"/>
        <v>1815.5760918221899</v>
      </c>
      <c r="S141">
        <f t="shared" si="18"/>
        <v>2563.1662472783855</v>
      </c>
      <c r="T141">
        <f t="shared" si="19"/>
        <v>1986.4538416407488</v>
      </c>
      <c r="U141">
        <f t="shared" si="20"/>
        <v>2114.6121540046684</v>
      </c>
      <c r="V141">
        <f t="shared" si="21"/>
        <v>2520.4468098237458</v>
      </c>
      <c r="W141">
        <f t="shared" si="22"/>
        <v>2584.5259660057054</v>
      </c>
      <c r="X141">
        <f t="shared" si="23"/>
        <v>2221.4107476412673</v>
      </c>
      <c r="Y141">
        <f t="shared" si="24"/>
        <v>2306.8496225505469</v>
      </c>
      <c r="Z141">
        <f t="shared" si="25"/>
        <v>1559.2594670943511</v>
      </c>
      <c r="AA141">
        <f t="shared" si="26"/>
        <v>1687.417779458272</v>
      </c>
    </row>
    <row r="142" spans="2:27" x14ac:dyDescent="0.4">
      <c r="B142" t="s">
        <v>26</v>
      </c>
      <c r="C142" t="s">
        <v>11</v>
      </c>
      <c r="D142">
        <v>11317.414818150042</v>
      </c>
      <c r="F142">
        <v>9.9000000000000005E-2</v>
      </c>
      <c r="G142">
        <v>0.111</v>
      </c>
      <c r="H142">
        <v>0.12</v>
      </c>
      <c r="I142">
        <v>8.5999999999999993E-2</v>
      </c>
      <c r="J142">
        <v>0.10299999999999999</v>
      </c>
      <c r="K142">
        <v>7.6999999999999999E-2</v>
      </c>
      <c r="L142">
        <v>9.8000000000000004E-2</v>
      </c>
      <c r="M142">
        <v>0.11799999999999999</v>
      </c>
      <c r="N142">
        <v>0.104</v>
      </c>
      <c r="O142">
        <f t="shared" si="27"/>
        <v>8.4000000000000075E-2</v>
      </c>
      <c r="P142">
        <f t="shared" si="28"/>
        <v>0</v>
      </c>
      <c r="R142">
        <f t="shared" si="29"/>
        <v>1120.4240669968542</v>
      </c>
      <c r="S142">
        <f t="shared" si="18"/>
        <v>1256.2330448146547</v>
      </c>
      <c r="T142">
        <f t="shared" si="19"/>
        <v>1358.089778178005</v>
      </c>
      <c r="U142">
        <f t="shared" si="20"/>
        <v>973.29767436090356</v>
      </c>
      <c r="V142">
        <f t="shared" si="21"/>
        <v>1165.6937262694544</v>
      </c>
      <c r="W142">
        <f t="shared" si="22"/>
        <v>871.4409409975533</v>
      </c>
      <c r="X142">
        <f t="shared" si="23"/>
        <v>1109.1066521787043</v>
      </c>
      <c r="Y142">
        <f t="shared" si="24"/>
        <v>1335.4549485417049</v>
      </c>
      <c r="Z142">
        <f t="shared" si="25"/>
        <v>1177.0111410876043</v>
      </c>
      <c r="AA142">
        <f t="shared" si="26"/>
        <v>950.66284472460438</v>
      </c>
    </row>
    <row r="143" spans="2:27" x14ac:dyDescent="0.4">
      <c r="B143" t="s">
        <v>26</v>
      </c>
      <c r="C143" t="s">
        <v>12</v>
      </c>
      <c r="D143">
        <v>7497.3172727899782</v>
      </c>
      <c r="F143">
        <v>9.5000000000000001E-2</v>
      </c>
      <c r="G143">
        <v>8.5000000000000006E-2</v>
      </c>
      <c r="H143">
        <v>0.12</v>
      </c>
      <c r="I143">
        <v>0.09</v>
      </c>
      <c r="J143">
        <v>9.1999999999999998E-2</v>
      </c>
      <c r="K143">
        <v>8.6999999999999994E-2</v>
      </c>
      <c r="L143">
        <v>0.125</v>
      </c>
      <c r="M143">
        <v>8.7999999999999995E-2</v>
      </c>
      <c r="N143">
        <v>9.2999999999999999E-2</v>
      </c>
      <c r="O143">
        <f t="shared" si="27"/>
        <v>0.12500000000000011</v>
      </c>
      <c r="P143">
        <f t="shared" si="28"/>
        <v>0</v>
      </c>
      <c r="R143">
        <f t="shared" si="29"/>
        <v>712.24514091504795</v>
      </c>
      <c r="S143">
        <f t="shared" si="18"/>
        <v>637.27196818714822</v>
      </c>
      <c r="T143">
        <f t="shared" si="19"/>
        <v>899.67807273479741</v>
      </c>
      <c r="U143">
        <f t="shared" si="20"/>
        <v>674.75855455109797</v>
      </c>
      <c r="V143">
        <f t="shared" si="21"/>
        <v>689.75318909667794</v>
      </c>
      <c r="W143">
        <f t="shared" si="22"/>
        <v>652.26660273272807</v>
      </c>
      <c r="X143">
        <f t="shared" si="23"/>
        <v>937.16465909874728</v>
      </c>
      <c r="Y143">
        <f t="shared" si="24"/>
        <v>659.763920005518</v>
      </c>
      <c r="Z143">
        <f t="shared" si="25"/>
        <v>697.25050636946798</v>
      </c>
      <c r="AA143">
        <f t="shared" si="26"/>
        <v>937.16465909874807</v>
      </c>
    </row>
    <row r="144" spans="2:27" x14ac:dyDescent="0.4">
      <c r="B144" t="s">
        <v>26</v>
      </c>
      <c r="C144" t="s">
        <v>13</v>
      </c>
      <c r="D144">
        <v>5680.8389091000354</v>
      </c>
      <c r="F144">
        <v>0.114</v>
      </c>
      <c r="G144">
        <v>0.115</v>
      </c>
      <c r="H144">
        <v>9.9000000000000005E-2</v>
      </c>
      <c r="I144">
        <v>0.11600000000000001</v>
      </c>
      <c r="J144">
        <v>7.9000000000000001E-2</v>
      </c>
      <c r="K144">
        <v>0.08</v>
      </c>
      <c r="L144">
        <v>0.105</v>
      </c>
      <c r="M144">
        <v>8.6999999999999994E-2</v>
      </c>
      <c r="N144">
        <v>0.08</v>
      </c>
      <c r="O144">
        <f t="shared" si="27"/>
        <v>0.12500000000000011</v>
      </c>
      <c r="P144">
        <f t="shared" si="28"/>
        <v>0</v>
      </c>
      <c r="R144">
        <f t="shared" si="29"/>
        <v>647.61563563740401</v>
      </c>
      <c r="S144">
        <f t="shared" si="18"/>
        <v>653.2964745465041</v>
      </c>
      <c r="T144">
        <f t="shared" si="19"/>
        <v>562.40305200090359</v>
      </c>
      <c r="U144">
        <f t="shared" si="20"/>
        <v>658.97731345560419</v>
      </c>
      <c r="V144">
        <f t="shared" si="21"/>
        <v>448.78627381890283</v>
      </c>
      <c r="W144">
        <f t="shared" si="22"/>
        <v>454.46711272800286</v>
      </c>
      <c r="X144">
        <f t="shared" si="23"/>
        <v>596.48808545550366</v>
      </c>
      <c r="Y144">
        <f t="shared" si="24"/>
        <v>494.23298509170303</v>
      </c>
      <c r="Z144">
        <f t="shared" si="25"/>
        <v>454.46711272800286</v>
      </c>
      <c r="AA144">
        <f t="shared" si="26"/>
        <v>710.1048636375051</v>
      </c>
    </row>
    <row r="145" spans="2:27" x14ac:dyDescent="0.4">
      <c r="B145" t="s">
        <v>27</v>
      </c>
      <c r="C145" t="s">
        <v>4</v>
      </c>
      <c r="D145">
        <v>47501.438935439954</v>
      </c>
      <c r="F145">
        <v>7.0999999999999994E-2</v>
      </c>
      <c r="G145">
        <v>0.10299999999999999</v>
      </c>
      <c r="H145">
        <v>7.0000000000000007E-2</v>
      </c>
      <c r="I145">
        <v>7.4999999999999997E-2</v>
      </c>
      <c r="J145">
        <v>0.104</v>
      </c>
      <c r="K145">
        <v>8.5000000000000006E-2</v>
      </c>
      <c r="L145">
        <v>0.11</v>
      </c>
      <c r="M145">
        <v>8.7999999999999995E-2</v>
      </c>
      <c r="N145">
        <v>9.5000000000000001E-2</v>
      </c>
      <c r="O145">
        <f t="shared" si="27"/>
        <v>0.19900000000000007</v>
      </c>
      <c r="P145">
        <f t="shared" si="28"/>
        <v>0</v>
      </c>
      <c r="R145">
        <f t="shared" si="29"/>
        <v>3372.6021644162365</v>
      </c>
      <c r="S145">
        <f t="shared" si="18"/>
        <v>4892.6482103503149</v>
      </c>
      <c r="T145">
        <f t="shared" si="19"/>
        <v>3325.1007254807969</v>
      </c>
      <c r="U145">
        <f t="shared" si="20"/>
        <v>3562.6079201579964</v>
      </c>
      <c r="V145">
        <f t="shared" si="21"/>
        <v>4940.149649285755</v>
      </c>
      <c r="W145">
        <f t="shared" si="22"/>
        <v>4037.6223095123964</v>
      </c>
      <c r="X145">
        <f t="shared" si="23"/>
        <v>5225.1582828983946</v>
      </c>
      <c r="Y145">
        <f t="shared" si="24"/>
        <v>4180.1266263187154</v>
      </c>
      <c r="Z145">
        <f t="shared" si="25"/>
        <v>4512.636698866796</v>
      </c>
      <c r="AA145">
        <f t="shared" si="26"/>
        <v>9452.7863481525546</v>
      </c>
    </row>
    <row r="146" spans="2:27" x14ac:dyDescent="0.4">
      <c r="B146" t="s">
        <v>27</v>
      </c>
      <c r="C146" t="s">
        <v>5</v>
      </c>
      <c r="D146">
        <v>5342.8260909700039</v>
      </c>
      <c r="F146">
        <v>0.105</v>
      </c>
      <c r="G146">
        <v>8.2000000000000003E-2</v>
      </c>
      <c r="H146">
        <v>0.1</v>
      </c>
      <c r="I146">
        <v>8.5999999999999993E-2</v>
      </c>
      <c r="J146">
        <v>0.113</v>
      </c>
      <c r="K146">
        <v>0.09</v>
      </c>
      <c r="L146">
        <v>0.11799999999999999</v>
      </c>
      <c r="M146">
        <v>7.6999999999999999E-2</v>
      </c>
      <c r="N146">
        <v>0.123</v>
      </c>
      <c r="O146">
        <f t="shared" si="27"/>
        <v>0.10600000000000009</v>
      </c>
      <c r="P146">
        <f t="shared" si="28"/>
        <v>0</v>
      </c>
      <c r="R146">
        <f t="shared" si="29"/>
        <v>560.9967395518504</v>
      </c>
      <c r="S146">
        <f t="shared" si="18"/>
        <v>438.11173945954033</v>
      </c>
      <c r="T146">
        <f t="shared" si="19"/>
        <v>534.28260909700043</v>
      </c>
      <c r="U146">
        <f t="shared" si="20"/>
        <v>459.4830438234203</v>
      </c>
      <c r="V146">
        <f t="shared" si="21"/>
        <v>603.73934827961045</v>
      </c>
      <c r="W146">
        <f t="shared" si="22"/>
        <v>480.85434818730033</v>
      </c>
      <c r="X146">
        <f t="shared" si="23"/>
        <v>630.45347873446042</v>
      </c>
      <c r="Y146">
        <f t="shared" si="24"/>
        <v>411.39760900469031</v>
      </c>
      <c r="Z146">
        <f t="shared" si="25"/>
        <v>657.1676091893105</v>
      </c>
      <c r="AA146">
        <f t="shared" si="26"/>
        <v>566.33956564282096</v>
      </c>
    </row>
    <row r="147" spans="2:27" x14ac:dyDescent="0.4">
      <c r="B147" t="s">
        <v>27</v>
      </c>
      <c r="C147" t="s">
        <v>6</v>
      </c>
      <c r="D147">
        <v>6433.057454650012</v>
      </c>
      <c r="F147">
        <v>9.4E-2</v>
      </c>
      <c r="G147">
        <v>8.5000000000000006E-2</v>
      </c>
      <c r="H147">
        <v>8.1000000000000003E-2</v>
      </c>
      <c r="I147">
        <v>0.122</v>
      </c>
      <c r="J147">
        <v>0.108</v>
      </c>
      <c r="K147">
        <v>0.122</v>
      </c>
      <c r="L147">
        <v>9.4E-2</v>
      </c>
      <c r="M147">
        <v>0.11600000000000001</v>
      </c>
      <c r="N147">
        <v>0.124</v>
      </c>
      <c r="O147">
        <f t="shared" si="27"/>
        <v>5.4000000000000048E-2</v>
      </c>
      <c r="P147">
        <f t="shared" si="28"/>
        <v>0</v>
      </c>
      <c r="R147">
        <f t="shared" si="29"/>
        <v>604.70740073710112</v>
      </c>
      <c r="S147">
        <f t="shared" si="18"/>
        <v>546.80988364525103</v>
      </c>
      <c r="T147">
        <f t="shared" si="19"/>
        <v>521.07765382665104</v>
      </c>
      <c r="U147">
        <f t="shared" si="20"/>
        <v>784.83300946730139</v>
      </c>
      <c r="V147">
        <f t="shared" si="21"/>
        <v>694.77020510220132</v>
      </c>
      <c r="W147">
        <f t="shared" si="22"/>
        <v>784.83300946730139</v>
      </c>
      <c r="X147">
        <f t="shared" si="23"/>
        <v>604.70740073710112</v>
      </c>
      <c r="Y147">
        <f t="shared" si="24"/>
        <v>746.23466473940141</v>
      </c>
      <c r="Z147">
        <f t="shared" si="25"/>
        <v>797.6991243766015</v>
      </c>
      <c r="AA147">
        <f t="shared" si="26"/>
        <v>347.38510255110094</v>
      </c>
    </row>
    <row r="148" spans="2:27" x14ac:dyDescent="0.4">
      <c r="B148" t="s">
        <v>27</v>
      </c>
      <c r="C148" t="s">
        <v>7</v>
      </c>
      <c r="D148">
        <v>17382.098636360068</v>
      </c>
      <c r="F148">
        <v>9.1999999999999998E-2</v>
      </c>
      <c r="G148">
        <v>9.0999999999999998E-2</v>
      </c>
      <c r="H148">
        <v>9.2999999999999999E-2</v>
      </c>
      <c r="I148">
        <v>0.113</v>
      </c>
      <c r="J148">
        <v>7.0000000000000007E-2</v>
      </c>
      <c r="K148">
        <v>0.11899999999999999</v>
      </c>
      <c r="L148">
        <v>0.09</v>
      </c>
      <c r="M148">
        <v>0.112</v>
      </c>
      <c r="N148">
        <v>9.6000000000000002E-2</v>
      </c>
      <c r="O148">
        <f t="shared" si="27"/>
        <v>0.124</v>
      </c>
      <c r="P148">
        <f t="shared" si="28"/>
        <v>0</v>
      </c>
      <c r="R148">
        <f t="shared" si="29"/>
        <v>1599.1530745451262</v>
      </c>
      <c r="S148">
        <f t="shared" si="18"/>
        <v>1581.7709759087661</v>
      </c>
      <c r="T148">
        <f t="shared" si="19"/>
        <v>1616.5351731814862</v>
      </c>
      <c r="U148">
        <f t="shared" si="20"/>
        <v>1964.1771459086876</v>
      </c>
      <c r="V148">
        <f t="shared" si="21"/>
        <v>1216.7469045452049</v>
      </c>
      <c r="W148">
        <f t="shared" si="22"/>
        <v>2068.4697377268481</v>
      </c>
      <c r="X148">
        <f t="shared" si="23"/>
        <v>1564.388877272406</v>
      </c>
      <c r="Y148">
        <f t="shared" si="24"/>
        <v>1946.7950472723276</v>
      </c>
      <c r="Z148">
        <f t="shared" si="25"/>
        <v>1668.6814690905665</v>
      </c>
      <c r="AA148">
        <f t="shared" si="26"/>
        <v>2155.3802309086482</v>
      </c>
    </row>
    <row r="149" spans="2:27" x14ac:dyDescent="0.4">
      <c r="B149" t="s">
        <v>27</v>
      </c>
      <c r="C149" t="s">
        <v>8</v>
      </c>
      <c r="D149">
        <v>5784.6303635799886</v>
      </c>
      <c r="F149">
        <v>7.0999999999999994E-2</v>
      </c>
      <c r="G149">
        <v>0.109</v>
      </c>
      <c r="H149">
        <v>0.11700000000000001</v>
      </c>
      <c r="I149">
        <v>0.104</v>
      </c>
      <c r="J149">
        <v>0.108</v>
      </c>
      <c r="K149">
        <v>0.123</v>
      </c>
      <c r="L149">
        <v>0.121</v>
      </c>
      <c r="M149">
        <v>0.109</v>
      </c>
      <c r="N149">
        <v>9.1999999999999998E-2</v>
      </c>
      <c r="O149">
        <f t="shared" si="27"/>
        <v>4.6000000000000041E-2</v>
      </c>
      <c r="P149">
        <f t="shared" si="28"/>
        <v>0</v>
      </c>
      <c r="R149">
        <f t="shared" si="29"/>
        <v>410.70875581417914</v>
      </c>
      <c r="S149">
        <f t="shared" ref="S149:S212" si="30">$D149*G149</f>
        <v>630.52470963021881</v>
      </c>
      <c r="T149">
        <f t="shared" ref="T149:T212" si="31">$D149*H149</f>
        <v>676.80175253885875</v>
      </c>
      <c r="U149">
        <f t="shared" ref="U149:U212" si="32">$D149*I149</f>
        <v>601.60155781231879</v>
      </c>
      <c r="V149">
        <f t="shared" ref="V149:V212" si="33">$D149*J149</f>
        <v>624.74007926663876</v>
      </c>
      <c r="W149">
        <f t="shared" ref="W149:W212" si="34">$D149*K149</f>
        <v>711.50953472033859</v>
      </c>
      <c r="X149">
        <f t="shared" ref="X149:X212" si="35">$D149*L149</f>
        <v>699.94027399317861</v>
      </c>
      <c r="Y149">
        <f t="shared" ref="Y149:Y212" si="36">$D149*M149</f>
        <v>630.52470963021881</v>
      </c>
      <c r="Z149">
        <f t="shared" ref="Z149:Z212" si="37">$D149*N149</f>
        <v>532.18599344935899</v>
      </c>
      <c r="AA149">
        <f t="shared" ref="AA149:AA212" si="38">$D149*O149</f>
        <v>266.09299672467972</v>
      </c>
    </row>
    <row r="150" spans="2:27" x14ac:dyDescent="0.4">
      <c r="B150" t="s">
        <v>27</v>
      </c>
      <c r="C150" t="s">
        <v>9</v>
      </c>
      <c r="D150">
        <v>714.74545460000002</v>
      </c>
      <c r="F150">
        <v>0.108</v>
      </c>
      <c r="G150">
        <v>7.0999999999999994E-2</v>
      </c>
      <c r="H150">
        <v>7.0000000000000007E-2</v>
      </c>
      <c r="I150">
        <v>0.105</v>
      </c>
      <c r="J150">
        <v>0.106</v>
      </c>
      <c r="K150">
        <v>0.115</v>
      </c>
      <c r="L150">
        <v>0.11799999999999999</v>
      </c>
      <c r="M150">
        <v>0.11600000000000001</v>
      </c>
      <c r="N150">
        <v>0.09</v>
      </c>
      <c r="O150">
        <f t="shared" si="27"/>
        <v>0.10100000000000009</v>
      </c>
      <c r="P150">
        <f t="shared" si="28"/>
        <v>0</v>
      </c>
      <c r="R150">
        <f t="shared" si="29"/>
        <v>77.192509096799995</v>
      </c>
      <c r="S150">
        <f t="shared" si="30"/>
        <v>50.746927276599997</v>
      </c>
      <c r="T150">
        <f t="shared" si="31"/>
        <v>50.032181822000005</v>
      </c>
      <c r="U150">
        <f t="shared" si="32"/>
        <v>75.048272733000005</v>
      </c>
      <c r="V150">
        <f t="shared" si="33"/>
        <v>75.763018187599997</v>
      </c>
      <c r="W150">
        <f t="shared" si="34"/>
        <v>82.19572727900001</v>
      </c>
      <c r="X150">
        <f t="shared" si="35"/>
        <v>84.339963642800001</v>
      </c>
      <c r="Y150">
        <f t="shared" si="36"/>
        <v>82.910472733600002</v>
      </c>
      <c r="Z150">
        <f t="shared" si="37"/>
        <v>64.327090913999996</v>
      </c>
      <c r="AA150">
        <f t="shared" si="38"/>
        <v>72.189290914600065</v>
      </c>
    </row>
    <row r="151" spans="2:27" x14ac:dyDescent="0.4">
      <c r="B151" t="s">
        <v>27</v>
      </c>
      <c r="C151" t="s">
        <v>10</v>
      </c>
      <c r="D151">
        <v>29659.317272729932</v>
      </c>
      <c r="F151">
        <v>0.115</v>
      </c>
      <c r="G151">
        <v>0.11600000000000001</v>
      </c>
      <c r="H151">
        <v>9.8000000000000004E-2</v>
      </c>
      <c r="I151">
        <v>8.8999999999999996E-2</v>
      </c>
      <c r="J151">
        <v>8.3000000000000004E-2</v>
      </c>
      <c r="K151">
        <v>0.11799999999999999</v>
      </c>
      <c r="L151">
        <v>7.6999999999999999E-2</v>
      </c>
      <c r="M151">
        <v>7.2999999999999995E-2</v>
      </c>
      <c r="N151">
        <v>0.11600000000000001</v>
      </c>
      <c r="O151">
        <f t="shared" si="27"/>
        <v>0.1150000000000001</v>
      </c>
      <c r="P151">
        <f t="shared" si="28"/>
        <v>0</v>
      </c>
      <c r="R151">
        <f t="shared" si="29"/>
        <v>3410.8214863639423</v>
      </c>
      <c r="S151">
        <f t="shared" si="30"/>
        <v>3440.4808036366721</v>
      </c>
      <c r="T151">
        <f t="shared" si="31"/>
        <v>2906.6130927275335</v>
      </c>
      <c r="U151">
        <f t="shared" si="32"/>
        <v>2639.6792372729637</v>
      </c>
      <c r="V151">
        <f t="shared" si="33"/>
        <v>2461.7233336365844</v>
      </c>
      <c r="W151">
        <f t="shared" si="34"/>
        <v>3499.7994381821318</v>
      </c>
      <c r="X151">
        <f t="shared" si="35"/>
        <v>2283.7674300002045</v>
      </c>
      <c r="Y151">
        <f t="shared" si="36"/>
        <v>2165.1301609092848</v>
      </c>
      <c r="Z151">
        <f t="shared" si="37"/>
        <v>3440.4808036366721</v>
      </c>
      <c r="AA151">
        <f t="shared" si="38"/>
        <v>3410.821486363945</v>
      </c>
    </row>
    <row r="152" spans="2:27" x14ac:dyDescent="0.4">
      <c r="B152" t="s">
        <v>27</v>
      </c>
      <c r="C152" t="s">
        <v>11</v>
      </c>
      <c r="D152">
        <v>16432.964363689985</v>
      </c>
      <c r="F152">
        <v>8.1000000000000003E-2</v>
      </c>
      <c r="G152">
        <v>7.8E-2</v>
      </c>
      <c r="H152">
        <v>8.5999999999999993E-2</v>
      </c>
      <c r="I152">
        <v>0.08</v>
      </c>
      <c r="J152">
        <v>0.11600000000000001</v>
      </c>
      <c r="K152">
        <v>0.12</v>
      </c>
      <c r="L152">
        <v>0.108</v>
      </c>
      <c r="M152">
        <v>9.9000000000000005E-2</v>
      </c>
      <c r="N152">
        <v>7.1999999999999995E-2</v>
      </c>
      <c r="O152">
        <f t="shared" si="27"/>
        <v>0.16000000000000014</v>
      </c>
      <c r="P152">
        <f t="shared" si="28"/>
        <v>0</v>
      </c>
      <c r="R152">
        <f t="shared" si="29"/>
        <v>1331.070113458889</v>
      </c>
      <c r="S152">
        <f t="shared" si="30"/>
        <v>1281.7712203678188</v>
      </c>
      <c r="T152">
        <f t="shared" si="31"/>
        <v>1413.2349352773385</v>
      </c>
      <c r="U152">
        <f t="shared" si="32"/>
        <v>1314.6371490951988</v>
      </c>
      <c r="V152">
        <f t="shared" si="33"/>
        <v>1906.2238661880383</v>
      </c>
      <c r="W152">
        <f t="shared" si="34"/>
        <v>1971.9557236427981</v>
      </c>
      <c r="X152">
        <f t="shared" si="35"/>
        <v>1774.7601512785184</v>
      </c>
      <c r="Y152">
        <f t="shared" si="36"/>
        <v>1626.8634720053087</v>
      </c>
      <c r="Z152">
        <f t="shared" si="37"/>
        <v>1183.1734341856788</v>
      </c>
      <c r="AA152">
        <f t="shared" si="38"/>
        <v>2629.2742981903998</v>
      </c>
    </row>
    <row r="153" spans="2:27" x14ac:dyDescent="0.4">
      <c r="B153" t="s">
        <v>27</v>
      </c>
      <c r="C153" t="s">
        <v>12</v>
      </c>
      <c r="D153">
        <v>9220.8380000300549</v>
      </c>
      <c r="F153">
        <v>9.7000000000000003E-2</v>
      </c>
      <c r="G153">
        <v>0.10299999999999999</v>
      </c>
      <c r="H153">
        <v>0.11600000000000001</v>
      </c>
      <c r="I153">
        <v>9.2999999999999999E-2</v>
      </c>
      <c r="J153">
        <v>9.8000000000000004E-2</v>
      </c>
      <c r="K153">
        <v>0.121</v>
      </c>
      <c r="L153">
        <v>8.5999999999999993E-2</v>
      </c>
      <c r="M153">
        <v>9.6000000000000002E-2</v>
      </c>
      <c r="N153">
        <v>0.12</v>
      </c>
      <c r="O153">
        <f t="shared" si="27"/>
        <v>7.0000000000000062E-2</v>
      </c>
      <c r="P153">
        <f t="shared" si="28"/>
        <v>0</v>
      </c>
      <c r="R153">
        <f t="shared" si="29"/>
        <v>894.42128600291539</v>
      </c>
      <c r="S153">
        <f t="shared" si="30"/>
        <v>949.74631400309556</v>
      </c>
      <c r="T153">
        <f t="shared" si="31"/>
        <v>1069.6172080034864</v>
      </c>
      <c r="U153">
        <f t="shared" si="32"/>
        <v>857.53793400279505</v>
      </c>
      <c r="V153">
        <f t="shared" si="33"/>
        <v>903.64212400294537</v>
      </c>
      <c r="W153">
        <f t="shared" si="34"/>
        <v>1115.7213980036365</v>
      </c>
      <c r="X153">
        <f t="shared" si="35"/>
        <v>792.99206800258469</v>
      </c>
      <c r="Y153">
        <f t="shared" si="36"/>
        <v>885.20044800288531</v>
      </c>
      <c r="Z153">
        <f t="shared" si="37"/>
        <v>1106.5005600036066</v>
      </c>
      <c r="AA153">
        <f t="shared" si="38"/>
        <v>645.45866000210447</v>
      </c>
    </row>
    <row r="154" spans="2:27" x14ac:dyDescent="0.4">
      <c r="B154" t="s">
        <v>27</v>
      </c>
      <c r="C154" t="s">
        <v>13</v>
      </c>
      <c r="D154">
        <v>10969.353727260041</v>
      </c>
      <c r="F154">
        <v>7.3999999999999996E-2</v>
      </c>
      <c r="G154">
        <v>0.121</v>
      </c>
      <c r="H154">
        <v>8.3000000000000004E-2</v>
      </c>
      <c r="I154">
        <v>0.124</v>
      </c>
      <c r="J154">
        <v>9.8000000000000004E-2</v>
      </c>
      <c r="K154">
        <v>9.7000000000000003E-2</v>
      </c>
      <c r="L154">
        <v>0.10199999999999999</v>
      </c>
      <c r="M154">
        <v>9.7000000000000003E-2</v>
      </c>
      <c r="N154">
        <v>0.114</v>
      </c>
      <c r="O154">
        <f t="shared" si="27"/>
        <v>9.000000000000008E-2</v>
      </c>
      <c r="P154">
        <f t="shared" si="28"/>
        <v>0</v>
      </c>
      <c r="R154">
        <f t="shared" si="29"/>
        <v>811.73217581724293</v>
      </c>
      <c r="S154">
        <f t="shared" si="30"/>
        <v>1327.2918009984649</v>
      </c>
      <c r="T154">
        <f t="shared" si="31"/>
        <v>910.45635936258338</v>
      </c>
      <c r="U154">
        <f t="shared" si="32"/>
        <v>1360.199862180245</v>
      </c>
      <c r="V154">
        <f t="shared" si="33"/>
        <v>1074.9966652714841</v>
      </c>
      <c r="W154">
        <f t="shared" si="34"/>
        <v>1064.0273115442239</v>
      </c>
      <c r="X154">
        <f t="shared" si="35"/>
        <v>1118.8740801805241</v>
      </c>
      <c r="Y154">
        <f t="shared" si="36"/>
        <v>1064.0273115442239</v>
      </c>
      <c r="Z154">
        <f t="shared" si="37"/>
        <v>1250.5063249076447</v>
      </c>
      <c r="AA154">
        <f t="shared" si="38"/>
        <v>987.24183545340452</v>
      </c>
    </row>
    <row r="155" spans="2:27" x14ac:dyDescent="0.4">
      <c r="B155" t="s">
        <v>28</v>
      </c>
      <c r="C155" t="s">
        <v>4</v>
      </c>
      <c r="D155">
        <v>48007.674093610003</v>
      </c>
      <c r="F155">
        <v>0.11799999999999999</v>
      </c>
      <c r="G155">
        <v>0.113</v>
      </c>
      <c r="H155">
        <v>0.122</v>
      </c>
      <c r="I155">
        <v>0.11899999999999999</v>
      </c>
      <c r="J155">
        <v>0.08</v>
      </c>
      <c r="K155">
        <v>7.6999999999999999E-2</v>
      </c>
      <c r="L155">
        <v>8.4000000000000005E-2</v>
      </c>
      <c r="M155">
        <v>0.11</v>
      </c>
      <c r="N155">
        <v>0.107</v>
      </c>
      <c r="O155">
        <f t="shared" si="27"/>
        <v>7.0000000000000173E-2</v>
      </c>
      <c r="P155">
        <f t="shared" si="28"/>
        <v>0</v>
      </c>
      <c r="R155">
        <f t="shared" si="29"/>
        <v>5664.9055430459803</v>
      </c>
      <c r="S155">
        <f t="shared" si="30"/>
        <v>5424.8671725779304</v>
      </c>
      <c r="T155">
        <f t="shared" si="31"/>
        <v>5856.93623942042</v>
      </c>
      <c r="U155">
        <f t="shared" si="32"/>
        <v>5712.9132171395904</v>
      </c>
      <c r="V155">
        <f t="shared" si="33"/>
        <v>3840.6139274888005</v>
      </c>
      <c r="W155">
        <f t="shared" si="34"/>
        <v>3696.5909052079701</v>
      </c>
      <c r="X155">
        <f t="shared" si="35"/>
        <v>4032.6446238632407</v>
      </c>
      <c r="Y155">
        <f t="shared" si="36"/>
        <v>5280.8441502971</v>
      </c>
      <c r="Z155">
        <f t="shared" si="37"/>
        <v>5136.8211280162704</v>
      </c>
      <c r="AA155">
        <f t="shared" si="38"/>
        <v>3360.5371865527086</v>
      </c>
    </row>
    <row r="156" spans="2:27" x14ac:dyDescent="0.4">
      <c r="B156" t="s">
        <v>28</v>
      </c>
      <c r="C156" t="s">
        <v>5</v>
      </c>
      <c r="D156">
        <v>4004.463363599983</v>
      </c>
      <c r="F156">
        <v>0.108</v>
      </c>
      <c r="G156">
        <v>0.11899999999999999</v>
      </c>
      <c r="H156">
        <v>7.0000000000000007E-2</v>
      </c>
      <c r="I156">
        <v>8.1000000000000003E-2</v>
      </c>
      <c r="J156">
        <v>0.124</v>
      </c>
      <c r="K156">
        <v>9.2999999999999999E-2</v>
      </c>
      <c r="L156">
        <v>7.6999999999999999E-2</v>
      </c>
      <c r="M156">
        <v>7.9000000000000001E-2</v>
      </c>
      <c r="N156">
        <v>0.114</v>
      </c>
      <c r="O156">
        <f t="shared" si="27"/>
        <v>0.13500000000000012</v>
      </c>
      <c r="P156">
        <f t="shared" si="28"/>
        <v>0</v>
      </c>
      <c r="R156">
        <f t="shared" si="29"/>
        <v>432.48204326879818</v>
      </c>
      <c r="S156">
        <f t="shared" si="30"/>
        <v>476.53114026839796</v>
      </c>
      <c r="T156">
        <f t="shared" si="31"/>
        <v>280.31243545199885</v>
      </c>
      <c r="U156">
        <f t="shared" si="32"/>
        <v>324.36153245159863</v>
      </c>
      <c r="V156">
        <f t="shared" si="33"/>
        <v>496.55345708639788</v>
      </c>
      <c r="W156">
        <f t="shared" si="34"/>
        <v>372.41509281479841</v>
      </c>
      <c r="X156">
        <f t="shared" si="35"/>
        <v>308.34367899719871</v>
      </c>
      <c r="Y156">
        <f t="shared" si="36"/>
        <v>316.35260572439864</v>
      </c>
      <c r="Z156">
        <f t="shared" si="37"/>
        <v>456.5088234503981</v>
      </c>
      <c r="AA156">
        <f t="shared" si="38"/>
        <v>540.60255408599824</v>
      </c>
    </row>
    <row r="157" spans="2:27" x14ac:dyDescent="0.4">
      <c r="B157" t="s">
        <v>28</v>
      </c>
      <c r="C157" t="s">
        <v>6</v>
      </c>
      <c r="D157">
        <v>1154.1318180699984</v>
      </c>
      <c r="F157">
        <v>7.9000000000000001E-2</v>
      </c>
      <c r="G157">
        <v>0.121</v>
      </c>
      <c r="H157">
        <v>0.10199999999999999</v>
      </c>
      <c r="I157">
        <v>7.8E-2</v>
      </c>
      <c r="J157">
        <v>0.111</v>
      </c>
      <c r="K157">
        <v>7.0000000000000007E-2</v>
      </c>
      <c r="L157">
        <v>9.9000000000000005E-2</v>
      </c>
      <c r="M157">
        <v>8.4000000000000005E-2</v>
      </c>
      <c r="N157">
        <v>0.11799999999999999</v>
      </c>
      <c r="O157">
        <f t="shared" si="27"/>
        <v>0.13800000000000012</v>
      </c>
      <c r="P157">
        <f t="shared" si="28"/>
        <v>0</v>
      </c>
      <c r="R157">
        <f t="shared" si="29"/>
        <v>91.176413627529882</v>
      </c>
      <c r="S157">
        <f t="shared" si="30"/>
        <v>139.64994998646981</v>
      </c>
      <c r="T157">
        <f t="shared" si="31"/>
        <v>117.72144544313983</v>
      </c>
      <c r="U157">
        <f t="shared" si="32"/>
        <v>90.022281809459869</v>
      </c>
      <c r="V157">
        <f t="shared" si="33"/>
        <v>128.10863180576982</v>
      </c>
      <c r="W157">
        <f t="shared" si="34"/>
        <v>80.789227264899893</v>
      </c>
      <c r="X157">
        <f t="shared" si="35"/>
        <v>114.25904998892985</v>
      </c>
      <c r="Y157">
        <f t="shared" si="36"/>
        <v>96.947072717879877</v>
      </c>
      <c r="Z157">
        <f t="shared" si="37"/>
        <v>136.18755453225981</v>
      </c>
      <c r="AA157">
        <f t="shared" si="38"/>
        <v>159.27019089365993</v>
      </c>
    </row>
    <row r="158" spans="2:27" x14ac:dyDescent="0.4">
      <c r="B158" t="s">
        <v>28</v>
      </c>
      <c r="C158" t="s">
        <v>7</v>
      </c>
      <c r="D158">
        <v>10721.335181929959</v>
      </c>
      <c r="F158">
        <v>0.125</v>
      </c>
      <c r="G158">
        <v>7.2999999999999995E-2</v>
      </c>
      <c r="H158">
        <v>8.5999999999999993E-2</v>
      </c>
      <c r="I158">
        <v>0.11</v>
      </c>
      <c r="J158">
        <v>0.124</v>
      </c>
      <c r="K158">
        <v>7.8E-2</v>
      </c>
      <c r="L158">
        <v>9.5000000000000001E-2</v>
      </c>
      <c r="M158">
        <v>8.6999999999999994E-2</v>
      </c>
      <c r="N158">
        <v>0.09</v>
      </c>
      <c r="O158">
        <f t="shared" si="27"/>
        <v>0.13200000000000012</v>
      </c>
      <c r="P158">
        <f t="shared" si="28"/>
        <v>0</v>
      </c>
      <c r="R158">
        <f t="shared" si="29"/>
        <v>1340.1668977412448</v>
      </c>
      <c r="S158">
        <f t="shared" si="30"/>
        <v>782.65746828088697</v>
      </c>
      <c r="T158">
        <f t="shared" si="31"/>
        <v>922.03482564597641</v>
      </c>
      <c r="U158">
        <f t="shared" si="32"/>
        <v>1179.3468700122955</v>
      </c>
      <c r="V158">
        <f t="shared" si="33"/>
        <v>1329.4455625593148</v>
      </c>
      <c r="W158">
        <f t="shared" si="34"/>
        <v>836.26414419053674</v>
      </c>
      <c r="X158">
        <f t="shared" si="35"/>
        <v>1018.5268422833461</v>
      </c>
      <c r="Y158">
        <f t="shared" si="36"/>
        <v>932.75616082790634</v>
      </c>
      <c r="Z158">
        <f t="shared" si="37"/>
        <v>964.92016637369625</v>
      </c>
      <c r="AA158">
        <f t="shared" si="38"/>
        <v>1415.2162440147558</v>
      </c>
    </row>
    <row r="159" spans="2:27" x14ac:dyDescent="0.4">
      <c r="B159" t="s">
        <v>28</v>
      </c>
      <c r="C159" t="s">
        <v>8</v>
      </c>
      <c r="D159">
        <v>5854.6057272799944</v>
      </c>
      <c r="F159">
        <v>9.8000000000000004E-2</v>
      </c>
      <c r="G159">
        <v>0.121</v>
      </c>
      <c r="H159">
        <v>0.11899999999999999</v>
      </c>
      <c r="I159">
        <v>8.8999999999999996E-2</v>
      </c>
      <c r="J159">
        <v>8.7999999999999995E-2</v>
      </c>
      <c r="K159">
        <v>9.8000000000000004E-2</v>
      </c>
      <c r="L159">
        <v>0.11899999999999999</v>
      </c>
      <c r="M159">
        <v>0.11899999999999999</v>
      </c>
      <c r="N159">
        <v>9.8000000000000004E-2</v>
      </c>
      <c r="O159">
        <f t="shared" si="27"/>
        <v>5.1000000000000156E-2</v>
      </c>
      <c r="P159">
        <f t="shared" si="28"/>
        <v>0</v>
      </c>
      <c r="R159">
        <f t="shared" si="29"/>
        <v>573.75136127343944</v>
      </c>
      <c r="S159">
        <f t="shared" si="30"/>
        <v>708.40729300087935</v>
      </c>
      <c r="T159">
        <f t="shared" si="31"/>
        <v>696.69808154631926</v>
      </c>
      <c r="U159">
        <f t="shared" si="32"/>
        <v>521.05990972791949</v>
      </c>
      <c r="V159">
        <f t="shared" si="33"/>
        <v>515.20530400063944</v>
      </c>
      <c r="W159">
        <f t="shared" si="34"/>
        <v>573.75136127343944</v>
      </c>
      <c r="X159">
        <f t="shared" si="35"/>
        <v>696.69808154631926</v>
      </c>
      <c r="Y159">
        <f t="shared" si="36"/>
        <v>696.69808154631926</v>
      </c>
      <c r="Z159">
        <f t="shared" si="37"/>
        <v>573.75136127343944</v>
      </c>
      <c r="AA159">
        <f t="shared" si="38"/>
        <v>298.58489209128061</v>
      </c>
    </row>
    <row r="160" spans="2:27" x14ac:dyDescent="0.4">
      <c r="B160" t="s">
        <v>28</v>
      </c>
      <c r="C160" t="s">
        <v>9</v>
      </c>
      <c r="D160">
        <v>9570.6083635600098</v>
      </c>
      <c r="F160">
        <v>7.1999999999999995E-2</v>
      </c>
      <c r="G160">
        <v>0.115</v>
      </c>
      <c r="H160">
        <v>9.7000000000000003E-2</v>
      </c>
      <c r="I160">
        <v>0.109</v>
      </c>
      <c r="J160">
        <v>8.6999999999999994E-2</v>
      </c>
      <c r="K160">
        <v>0.106</v>
      </c>
      <c r="L160">
        <v>0.125</v>
      </c>
      <c r="M160">
        <v>0.112</v>
      </c>
      <c r="N160">
        <v>0.123</v>
      </c>
      <c r="O160">
        <f t="shared" si="27"/>
        <v>5.4000000000000048E-2</v>
      </c>
      <c r="P160">
        <f t="shared" si="28"/>
        <v>0</v>
      </c>
      <c r="R160">
        <f t="shared" si="29"/>
        <v>689.08380217632066</v>
      </c>
      <c r="S160">
        <f t="shared" si="30"/>
        <v>1100.6199618094013</v>
      </c>
      <c r="T160">
        <f t="shared" si="31"/>
        <v>928.349011265321</v>
      </c>
      <c r="U160">
        <f t="shared" si="32"/>
        <v>1043.196311628041</v>
      </c>
      <c r="V160">
        <f t="shared" si="33"/>
        <v>832.64292762972082</v>
      </c>
      <c r="W160">
        <f t="shared" si="34"/>
        <v>1014.484486537361</v>
      </c>
      <c r="X160">
        <f t="shared" si="35"/>
        <v>1196.3260454450012</v>
      </c>
      <c r="Y160">
        <f t="shared" si="36"/>
        <v>1071.9081367187212</v>
      </c>
      <c r="Z160">
        <f t="shared" si="37"/>
        <v>1177.1848287178811</v>
      </c>
      <c r="AA160">
        <f t="shared" si="38"/>
        <v>516.81285163224095</v>
      </c>
    </row>
    <row r="161" spans="2:27" x14ac:dyDescent="0.4">
      <c r="B161" t="s">
        <v>28</v>
      </c>
      <c r="C161" t="s">
        <v>10</v>
      </c>
      <c r="D161">
        <v>26903.224545420093</v>
      </c>
      <c r="F161">
        <v>9.5000000000000001E-2</v>
      </c>
      <c r="G161">
        <v>8.8999999999999996E-2</v>
      </c>
      <c r="H161">
        <v>7.6999999999999999E-2</v>
      </c>
      <c r="I161">
        <v>7.1999999999999995E-2</v>
      </c>
      <c r="J161">
        <v>0.123</v>
      </c>
      <c r="K161">
        <v>0.11600000000000001</v>
      </c>
      <c r="L161">
        <v>0.121</v>
      </c>
      <c r="M161">
        <v>0.112</v>
      </c>
      <c r="N161">
        <v>7.8E-2</v>
      </c>
      <c r="O161">
        <f t="shared" si="27"/>
        <v>0.11699999999999999</v>
      </c>
      <c r="P161">
        <f t="shared" si="28"/>
        <v>0</v>
      </c>
      <c r="R161">
        <f t="shared" si="29"/>
        <v>2555.8063318149088</v>
      </c>
      <c r="S161">
        <f t="shared" si="30"/>
        <v>2394.3869845423883</v>
      </c>
      <c r="T161">
        <f t="shared" si="31"/>
        <v>2071.5482899973472</v>
      </c>
      <c r="U161">
        <f t="shared" si="32"/>
        <v>1937.0321672702466</v>
      </c>
      <c r="V161">
        <f t="shared" si="33"/>
        <v>3309.0966190866716</v>
      </c>
      <c r="W161">
        <f t="shared" si="34"/>
        <v>3120.774047268731</v>
      </c>
      <c r="X161">
        <f t="shared" si="35"/>
        <v>3255.2901699958311</v>
      </c>
      <c r="Y161">
        <f t="shared" si="36"/>
        <v>3013.1611490870505</v>
      </c>
      <c r="Z161">
        <f t="shared" si="37"/>
        <v>2098.4515145427672</v>
      </c>
      <c r="AA161">
        <f t="shared" si="38"/>
        <v>3147.6772718141506</v>
      </c>
    </row>
    <row r="162" spans="2:27" x14ac:dyDescent="0.4">
      <c r="B162" t="s">
        <v>28</v>
      </c>
      <c r="C162" t="s">
        <v>11</v>
      </c>
      <c r="D162">
        <v>11258.161272650001</v>
      </c>
      <c r="F162">
        <v>0.09</v>
      </c>
      <c r="G162">
        <v>0.104</v>
      </c>
      <c r="H162">
        <v>8.5000000000000006E-2</v>
      </c>
      <c r="I162">
        <v>0.10100000000000001</v>
      </c>
      <c r="J162">
        <v>0.111</v>
      </c>
      <c r="K162">
        <v>0.11</v>
      </c>
      <c r="L162">
        <v>8.6999999999999994E-2</v>
      </c>
      <c r="M162">
        <v>8.6999999999999994E-2</v>
      </c>
      <c r="N162">
        <v>0.113</v>
      </c>
      <c r="O162">
        <f t="shared" si="27"/>
        <v>0.1120000000000001</v>
      </c>
      <c r="P162">
        <f t="shared" si="28"/>
        <v>0</v>
      </c>
      <c r="R162">
        <f t="shared" si="29"/>
        <v>1013.2345145385</v>
      </c>
      <c r="S162">
        <f t="shared" si="30"/>
        <v>1170.8487723556</v>
      </c>
      <c r="T162">
        <f t="shared" si="31"/>
        <v>956.94370817525009</v>
      </c>
      <c r="U162">
        <f t="shared" si="32"/>
        <v>1137.0742885376501</v>
      </c>
      <c r="V162">
        <f t="shared" si="33"/>
        <v>1249.6559012641501</v>
      </c>
      <c r="W162">
        <f t="shared" si="34"/>
        <v>1238.3977399915</v>
      </c>
      <c r="X162">
        <f t="shared" si="35"/>
        <v>979.46003072054998</v>
      </c>
      <c r="Y162">
        <f t="shared" si="36"/>
        <v>979.46003072054998</v>
      </c>
      <c r="Z162">
        <f t="shared" si="37"/>
        <v>1272.1722238094501</v>
      </c>
      <c r="AA162">
        <f t="shared" si="38"/>
        <v>1260.9140625368011</v>
      </c>
    </row>
    <row r="163" spans="2:27" x14ac:dyDescent="0.4">
      <c r="B163" t="s">
        <v>28</v>
      </c>
      <c r="C163" t="s">
        <v>12</v>
      </c>
      <c r="D163">
        <v>8563.7454544700067</v>
      </c>
      <c r="F163">
        <v>9.6000000000000002E-2</v>
      </c>
      <c r="G163">
        <v>7.6999999999999999E-2</v>
      </c>
      <c r="H163">
        <v>0.10299999999999999</v>
      </c>
      <c r="I163">
        <v>7.1999999999999995E-2</v>
      </c>
      <c r="J163">
        <v>7.4999999999999997E-2</v>
      </c>
      <c r="K163">
        <v>7.9000000000000001E-2</v>
      </c>
      <c r="L163">
        <v>7.6999999999999999E-2</v>
      </c>
      <c r="M163">
        <v>7.0000000000000007E-2</v>
      </c>
      <c r="N163">
        <v>0.10299999999999999</v>
      </c>
      <c r="O163">
        <f t="shared" si="27"/>
        <v>0.248</v>
      </c>
      <c r="P163">
        <f t="shared" si="28"/>
        <v>0</v>
      </c>
      <c r="R163">
        <f t="shared" si="29"/>
        <v>822.11956362912065</v>
      </c>
      <c r="S163">
        <f t="shared" si="30"/>
        <v>659.40839999419052</v>
      </c>
      <c r="T163">
        <f t="shared" si="31"/>
        <v>882.06578181041061</v>
      </c>
      <c r="U163">
        <f t="shared" si="32"/>
        <v>616.58967272184043</v>
      </c>
      <c r="V163">
        <f t="shared" si="33"/>
        <v>642.28090908525053</v>
      </c>
      <c r="W163">
        <f t="shared" si="34"/>
        <v>676.53589090313051</v>
      </c>
      <c r="X163">
        <f t="shared" si="35"/>
        <v>659.40839999419052</v>
      </c>
      <c r="Y163">
        <f t="shared" si="36"/>
        <v>599.46218181290055</v>
      </c>
      <c r="Z163">
        <f t="shared" si="37"/>
        <v>882.06578181041061</v>
      </c>
      <c r="AA163">
        <f t="shared" si="38"/>
        <v>2123.8088727085615</v>
      </c>
    </row>
    <row r="164" spans="2:27" x14ac:dyDescent="0.4">
      <c r="B164" t="s">
        <v>28</v>
      </c>
      <c r="C164" t="s">
        <v>13</v>
      </c>
      <c r="D164">
        <v>1546.5791817199986</v>
      </c>
      <c r="F164">
        <v>0.111</v>
      </c>
      <c r="G164">
        <v>8.6999999999999994E-2</v>
      </c>
      <c r="H164">
        <v>0.105</v>
      </c>
      <c r="I164">
        <v>0.08</v>
      </c>
      <c r="J164">
        <v>9.4E-2</v>
      </c>
      <c r="K164">
        <v>7.5999999999999998E-2</v>
      </c>
      <c r="L164">
        <v>9.4E-2</v>
      </c>
      <c r="M164">
        <v>0.107</v>
      </c>
      <c r="N164">
        <v>0.105</v>
      </c>
      <c r="O164">
        <f t="shared" si="27"/>
        <v>0.14100000000000013</v>
      </c>
      <c r="P164">
        <f t="shared" si="28"/>
        <v>0</v>
      </c>
      <c r="R164">
        <f t="shared" si="29"/>
        <v>171.67028917091986</v>
      </c>
      <c r="S164">
        <f t="shared" si="30"/>
        <v>134.55238880963987</v>
      </c>
      <c r="T164">
        <f t="shared" si="31"/>
        <v>162.39081408059985</v>
      </c>
      <c r="U164">
        <f t="shared" si="32"/>
        <v>123.7263345375999</v>
      </c>
      <c r="V164">
        <f t="shared" si="33"/>
        <v>145.37844308167988</v>
      </c>
      <c r="W164">
        <f t="shared" si="34"/>
        <v>117.54001781071989</v>
      </c>
      <c r="X164">
        <f t="shared" si="35"/>
        <v>145.37844308167988</v>
      </c>
      <c r="Y164">
        <f t="shared" si="36"/>
        <v>165.48397244403984</v>
      </c>
      <c r="Z164">
        <f t="shared" si="37"/>
        <v>162.39081408059985</v>
      </c>
      <c r="AA164">
        <f t="shared" si="38"/>
        <v>218.06766462252</v>
      </c>
    </row>
    <row r="165" spans="2:27" x14ac:dyDescent="0.4">
      <c r="B165" t="s">
        <v>29</v>
      </c>
      <c r="C165" t="s">
        <v>4</v>
      </c>
      <c r="D165">
        <v>51697.971003589977</v>
      </c>
      <c r="F165">
        <v>8.5000000000000006E-2</v>
      </c>
      <c r="G165">
        <v>0.123</v>
      </c>
      <c r="H165">
        <v>0.08</v>
      </c>
      <c r="I165">
        <v>0.10299999999999999</v>
      </c>
      <c r="J165">
        <v>0.115</v>
      </c>
      <c r="K165">
        <v>7.0999999999999994E-2</v>
      </c>
      <c r="L165">
        <v>9.9000000000000005E-2</v>
      </c>
      <c r="M165">
        <v>7.0000000000000007E-2</v>
      </c>
      <c r="N165">
        <v>0.10199999999999999</v>
      </c>
      <c r="O165">
        <f t="shared" si="27"/>
        <v>0.15200000000000002</v>
      </c>
      <c r="P165">
        <f t="shared" si="28"/>
        <v>0</v>
      </c>
      <c r="R165">
        <f t="shared" si="29"/>
        <v>4394.3275353051486</v>
      </c>
      <c r="S165">
        <f t="shared" si="30"/>
        <v>6358.8504334415675</v>
      </c>
      <c r="T165">
        <f t="shared" si="31"/>
        <v>4135.8376802871981</v>
      </c>
      <c r="U165">
        <f t="shared" si="32"/>
        <v>5324.8910133697673</v>
      </c>
      <c r="V165">
        <f t="shared" si="33"/>
        <v>5945.2666654128479</v>
      </c>
      <c r="W165">
        <f t="shared" si="34"/>
        <v>3670.5559412548882</v>
      </c>
      <c r="X165">
        <f t="shared" si="35"/>
        <v>5118.099129355408</v>
      </c>
      <c r="Y165">
        <f t="shared" si="36"/>
        <v>3618.8579702512989</v>
      </c>
      <c r="Z165">
        <f t="shared" si="37"/>
        <v>5273.193042366177</v>
      </c>
      <c r="AA165">
        <f t="shared" si="38"/>
        <v>7858.0915925456775</v>
      </c>
    </row>
    <row r="166" spans="2:27" x14ac:dyDescent="0.4">
      <c r="B166" t="s">
        <v>29</v>
      </c>
      <c r="C166" t="s">
        <v>5</v>
      </c>
      <c r="D166">
        <v>6107.6049090599736</v>
      </c>
      <c r="F166">
        <v>0.1</v>
      </c>
      <c r="G166">
        <v>8.5000000000000006E-2</v>
      </c>
      <c r="H166">
        <v>8.5000000000000006E-2</v>
      </c>
      <c r="I166">
        <v>9.2999999999999999E-2</v>
      </c>
      <c r="J166">
        <v>9.2999999999999999E-2</v>
      </c>
      <c r="K166">
        <v>7.8E-2</v>
      </c>
      <c r="L166">
        <v>7.1999999999999995E-2</v>
      </c>
      <c r="M166">
        <v>8.6999999999999994E-2</v>
      </c>
      <c r="N166">
        <v>0.10100000000000001</v>
      </c>
      <c r="O166">
        <f t="shared" si="27"/>
        <v>0.20600000000000018</v>
      </c>
      <c r="P166">
        <f t="shared" si="28"/>
        <v>0</v>
      </c>
      <c r="R166">
        <f t="shared" si="29"/>
        <v>610.76049090599736</v>
      </c>
      <c r="S166">
        <f t="shared" si="30"/>
        <v>519.1464172700978</v>
      </c>
      <c r="T166">
        <f t="shared" si="31"/>
        <v>519.1464172700978</v>
      </c>
      <c r="U166">
        <f t="shared" si="32"/>
        <v>568.00725654257758</v>
      </c>
      <c r="V166">
        <f t="shared" si="33"/>
        <v>568.00725654257758</v>
      </c>
      <c r="W166">
        <f t="shared" si="34"/>
        <v>476.39318290667796</v>
      </c>
      <c r="X166">
        <f t="shared" si="35"/>
        <v>439.74755345231807</v>
      </c>
      <c r="Y166">
        <f t="shared" si="36"/>
        <v>531.36162708821769</v>
      </c>
      <c r="Z166">
        <f t="shared" si="37"/>
        <v>616.86809581505736</v>
      </c>
      <c r="AA166">
        <f t="shared" si="38"/>
        <v>1258.1666112663556</v>
      </c>
    </row>
    <row r="167" spans="2:27" x14ac:dyDescent="0.4">
      <c r="B167" t="s">
        <v>29</v>
      </c>
      <c r="C167" t="s">
        <v>6</v>
      </c>
      <c r="D167">
        <v>65974.576181759869</v>
      </c>
      <c r="F167">
        <v>0.1</v>
      </c>
      <c r="G167">
        <v>0.12</v>
      </c>
      <c r="H167">
        <v>8.3000000000000004E-2</v>
      </c>
      <c r="I167">
        <v>7.0000000000000007E-2</v>
      </c>
      <c r="J167">
        <v>8.5999999999999993E-2</v>
      </c>
      <c r="K167">
        <v>0.12</v>
      </c>
      <c r="L167">
        <v>0.109</v>
      </c>
      <c r="M167">
        <v>7.5999999999999998E-2</v>
      </c>
      <c r="N167">
        <v>7.9000000000000001E-2</v>
      </c>
      <c r="O167">
        <f t="shared" si="27"/>
        <v>0.15700000000000014</v>
      </c>
      <c r="P167">
        <f t="shared" si="28"/>
        <v>0</v>
      </c>
      <c r="R167">
        <f t="shared" si="29"/>
        <v>6597.4576181759876</v>
      </c>
      <c r="S167">
        <f t="shared" si="30"/>
        <v>7916.9491418111838</v>
      </c>
      <c r="T167">
        <f t="shared" si="31"/>
        <v>5475.8898230860696</v>
      </c>
      <c r="U167">
        <f t="shared" si="32"/>
        <v>4618.2203327231909</v>
      </c>
      <c r="V167">
        <f t="shared" si="33"/>
        <v>5673.8135516313487</v>
      </c>
      <c r="W167">
        <f t="shared" si="34"/>
        <v>7916.9491418111838</v>
      </c>
      <c r="X167">
        <f t="shared" si="35"/>
        <v>7191.2288038118259</v>
      </c>
      <c r="Y167">
        <f t="shared" si="36"/>
        <v>5014.0677898137501</v>
      </c>
      <c r="Z167">
        <f t="shared" si="37"/>
        <v>5211.9915183590301</v>
      </c>
      <c r="AA167">
        <f t="shared" si="38"/>
        <v>10358.008460536308</v>
      </c>
    </row>
    <row r="168" spans="2:27" x14ac:dyDescent="0.4">
      <c r="B168" t="s">
        <v>29</v>
      </c>
      <c r="C168" t="s">
        <v>7</v>
      </c>
      <c r="D168">
        <v>58237.154545579877</v>
      </c>
      <c r="F168">
        <v>0.10100000000000001</v>
      </c>
      <c r="G168">
        <v>8.3000000000000004E-2</v>
      </c>
      <c r="H168">
        <v>7.3999999999999996E-2</v>
      </c>
      <c r="I168">
        <v>7.1999999999999995E-2</v>
      </c>
      <c r="J168">
        <v>7.0000000000000007E-2</v>
      </c>
      <c r="K168">
        <v>0.104</v>
      </c>
      <c r="L168">
        <v>7.0999999999999994E-2</v>
      </c>
      <c r="M168">
        <v>0.11600000000000001</v>
      </c>
      <c r="N168">
        <v>0.109</v>
      </c>
      <c r="O168">
        <f t="shared" si="27"/>
        <v>0.20000000000000007</v>
      </c>
      <c r="P168">
        <f t="shared" si="28"/>
        <v>0</v>
      </c>
      <c r="R168">
        <f t="shared" si="29"/>
        <v>5881.9526091035677</v>
      </c>
      <c r="S168">
        <f t="shared" si="30"/>
        <v>4833.6838272831301</v>
      </c>
      <c r="T168">
        <f t="shared" si="31"/>
        <v>4309.5494363729103</v>
      </c>
      <c r="U168">
        <f t="shared" si="32"/>
        <v>4193.0751272817506</v>
      </c>
      <c r="V168">
        <f t="shared" si="33"/>
        <v>4076.6008181905918</v>
      </c>
      <c r="W168">
        <f t="shared" si="34"/>
        <v>6056.6640727403073</v>
      </c>
      <c r="X168">
        <f t="shared" si="35"/>
        <v>4134.8379727361707</v>
      </c>
      <c r="Y168">
        <f t="shared" si="36"/>
        <v>6755.5099272872658</v>
      </c>
      <c r="Z168">
        <f t="shared" si="37"/>
        <v>6347.8498454682067</v>
      </c>
      <c r="AA168">
        <f t="shared" si="38"/>
        <v>11647.430909115979</v>
      </c>
    </row>
    <row r="169" spans="2:27" x14ac:dyDescent="0.4">
      <c r="B169" t="s">
        <v>29</v>
      </c>
      <c r="C169" t="s">
        <v>8</v>
      </c>
      <c r="D169">
        <v>103.78836363999979</v>
      </c>
      <c r="F169">
        <v>0.125</v>
      </c>
      <c r="G169">
        <v>9.0999999999999998E-2</v>
      </c>
      <c r="H169">
        <v>9.0999999999999998E-2</v>
      </c>
      <c r="I169">
        <v>7.0000000000000007E-2</v>
      </c>
      <c r="J169">
        <v>9.5000000000000001E-2</v>
      </c>
      <c r="K169">
        <v>9.9000000000000005E-2</v>
      </c>
      <c r="L169">
        <v>0.10299999999999999</v>
      </c>
      <c r="M169">
        <v>7.0999999999999994E-2</v>
      </c>
      <c r="N169">
        <v>7.1999999999999995E-2</v>
      </c>
      <c r="O169">
        <f t="shared" si="27"/>
        <v>0.18300000000000016</v>
      </c>
      <c r="P169">
        <f t="shared" si="28"/>
        <v>0</v>
      </c>
      <c r="R169">
        <f t="shared" si="29"/>
        <v>12.973545454999973</v>
      </c>
      <c r="S169">
        <f t="shared" si="30"/>
        <v>9.4447410912399796</v>
      </c>
      <c r="T169">
        <f t="shared" si="31"/>
        <v>9.4447410912399796</v>
      </c>
      <c r="U169">
        <f t="shared" si="32"/>
        <v>7.2651854547999859</v>
      </c>
      <c r="V169">
        <f t="shared" si="33"/>
        <v>9.85989454579998</v>
      </c>
      <c r="W169">
        <f t="shared" si="34"/>
        <v>10.275048000359979</v>
      </c>
      <c r="X169">
        <f t="shared" si="35"/>
        <v>10.690201454919977</v>
      </c>
      <c r="Y169">
        <f t="shared" si="36"/>
        <v>7.3689738184399838</v>
      </c>
      <c r="Z169">
        <f t="shared" si="37"/>
        <v>7.4727621820799843</v>
      </c>
      <c r="AA169">
        <f t="shared" si="38"/>
        <v>18.993270546119977</v>
      </c>
    </row>
    <row r="170" spans="2:27" x14ac:dyDescent="0.4">
      <c r="B170" t="s">
        <v>29</v>
      </c>
      <c r="C170" t="s">
        <v>9</v>
      </c>
      <c r="D170">
        <v>8768.7003636100253</v>
      </c>
      <c r="F170">
        <v>8.1000000000000003E-2</v>
      </c>
      <c r="G170">
        <v>8.2000000000000003E-2</v>
      </c>
      <c r="H170">
        <v>7.5999999999999998E-2</v>
      </c>
      <c r="I170">
        <v>0.12</v>
      </c>
      <c r="J170">
        <v>9.8000000000000004E-2</v>
      </c>
      <c r="K170">
        <v>0.08</v>
      </c>
      <c r="L170">
        <v>9.5000000000000001E-2</v>
      </c>
      <c r="M170">
        <v>0.08</v>
      </c>
      <c r="N170">
        <v>7.6999999999999999E-2</v>
      </c>
      <c r="O170">
        <f t="shared" si="27"/>
        <v>0.21100000000000019</v>
      </c>
      <c r="P170">
        <f t="shared" si="28"/>
        <v>0</v>
      </c>
      <c r="R170">
        <f t="shared" si="29"/>
        <v>710.2647294524121</v>
      </c>
      <c r="S170">
        <f t="shared" si="30"/>
        <v>719.03342981602214</v>
      </c>
      <c r="T170">
        <f t="shared" si="31"/>
        <v>666.42122763436191</v>
      </c>
      <c r="U170">
        <f t="shared" si="32"/>
        <v>1052.2440436332031</v>
      </c>
      <c r="V170">
        <f t="shared" si="33"/>
        <v>859.3326356337825</v>
      </c>
      <c r="W170">
        <f t="shared" si="34"/>
        <v>701.49602908880206</v>
      </c>
      <c r="X170">
        <f t="shared" si="35"/>
        <v>833.02653454295239</v>
      </c>
      <c r="Y170">
        <f t="shared" si="36"/>
        <v>701.49602908880206</v>
      </c>
      <c r="Z170">
        <f t="shared" si="37"/>
        <v>675.18992799797195</v>
      </c>
      <c r="AA170">
        <f t="shared" si="38"/>
        <v>1850.195776721717</v>
      </c>
    </row>
    <row r="171" spans="2:27" x14ac:dyDescent="0.4">
      <c r="B171" t="s">
        <v>29</v>
      </c>
      <c r="C171" t="s">
        <v>10</v>
      </c>
      <c r="D171">
        <v>18008.560636469916</v>
      </c>
      <c r="F171">
        <v>0.09</v>
      </c>
      <c r="G171">
        <v>7.3999999999999996E-2</v>
      </c>
      <c r="H171">
        <v>9.6000000000000002E-2</v>
      </c>
      <c r="I171">
        <v>7.5999999999999998E-2</v>
      </c>
      <c r="J171">
        <v>9.8000000000000004E-2</v>
      </c>
      <c r="K171">
        <v>0.125</v>
      </c>
      <c r="L171">
        <v>0.112</v>
      </c>
      <c r="M171">
        <v>0.10199999999999999</v>
      </c>
      <c r="N171">
        <v>0.115</v>
      </c>
      <c r="O171">
        <f t="shared" si="27"/>
        <v>0.11199999999999999</v>
      </c>
      <c r="P171">
        <f t="shared" si="28"/>
        <v>0</v>
      </c>
      <c r="R171">
        <f t="shared" si="29"/>
        <v>1620.7704572822925</v>
      </c>
      <c r="S171">
        <f t="shared" si="30"/>
        <v>1332.6334870987737</v>
      </c>
      <c r="T171">
        <f t="shared" si="31"/>
        <v>1728.8218211011119</v>
      </c>
      <c r="U171">
        <f t="shared" si="32"/>
        <v>1368.6506083717136</v>
      </c>
      <c r="V171">
        <f t="shared" si="33"/>
        <v>1764.8389423740518</v>
      </c>
      <c r="W171">
        <f t="shared" si="34"/>
        <v>2251.0700795587395</v>
      </c>
      <c r="X171">
        <f t="shared" si="35"/>
        <v>2016.9587912846307</v>
      </c>
      <c r="Y171">
        <f t="shared" si="36"/>
        <v>1836.8731849199314</v>
      </c>
      <c r="Z171">
        <f t="shared" si="37"/>
        <v>2070.9844731940402</v>
      </c>
      <c r="AA171">
        <f t="shared" si="38"/>
        <v>2016.9587912846305</v>
      </c>
    </row>
    <row r="172" spans="2:27" x14ac:dyDescent="0.4">
      <c r="B172" t="s">
        <v>29</v>
      </c>
      <c r="C172" t="s">
        <v>11</v>
      </c>
      <c r="D172">
        <v>6833.9013636400068</v>
      </c>
      <c r="F172">
        <v>0.11799999999999999</v>
      </c>
      <c r="G172">
        <v>0.125</v>
      </c>
      <c r="H172">
        <v>8.6999999999999994E-2</v>
      </c>
      <c r="I172">
        <v>7.4999999999999997E-2</v>
      </c>
      <c r="J172">
        <v>9.6000000000000002E-2</v>
      </c>
      <c r="K172">
        <v>8.5999999999999993E-2</v>
      </c>
      <c r="L172">
        <v>0.105</v>
      </c>
      <c r="M172">
        <v>0.11899999999999999</v>
      </c>
      <c r="N172">
        <v>0.104</v>
      </c>
      <c r="O172">
        <f t="shared" si="27"/>
        <v>8.5000000000000075E-2</v>
      </c>
      <c r="P172">
        <f t="shared" si="28"/>
        <v>0</v>
      </c>
      <c r="R172">
        <f t="shared" si="29"/>
        <v>806.40036090952071</v>
      </c>
      <c r="S172">
        <f t="shared" si="30"/>
        <v>854.23767045500085</v>
      </c>
      <c r="T172">
        <f t="shared" si="31"/>
        <v>594.54941863668057</v>
      </c>
      <c r="U172">
        <f t="shared" si="32"/>
        <v>512.54260227300051</v>
      </c>
      <c r="V172">
        <f t="shared" si="33"/>
        <v>656.0545309094407</v>
      </c>
      <c r="W172">
        <f t="shared" si="34"/>
        <v>587.71551727304052</v>
      </c>
      <c r="X172">
        <f t="shared" si="35"/>
        <v>717.55964318220072</v>
      </c>
      <c r="Y172">
        <f t="shared" si="36"/>
        <v>813.23426227316077</v>
      </c>
      <c r="Z172">
        <f t="shared" si="37"/>
        <v>710.72574181856066</v>
      </c>
      <c r="AA172">
        <f t="shared" si="38"/>
        <v>580.88161590940115</v>
      </c>
    </row>
    <row r="173" spans="2:27" x14ac:dyDescent="0.4">
      <c r="B173" t="s">
        <v>29</v>
      </c>
      <c r="C173" t="s">
        <v>12</v>
      </c>
      <c r="D173">
        <v>10998.218818219966</v>
      </c>
      <c r="F173">
        <v>8.6999999999999994E-2</v>
      </c>
      <c r="G173">
        <v>8.7999999999999995E-2</v>
      </c>
      <c r="H173">
        <v>0.114</v>
      </c>
      <c r="I173">
        <v>7.6999999999999999E-2</v>
      </c>
      <c r="J173">
        <v>8.5999999999999993E-2</v>
      </c>
      <c r="K173">
        <v>0.11600000000000001</v>
      </c>
      <c r="L173">
        <v>0.111</v>
      </c>
      <c r="M173">
        <v>7.9000000000000001E-2</v>
      </c>
      <c r="N173">
        <v>0.115</v>
      </c>
      <c r="O173">
        <f t="shared" si="27"/>
        <v>0.12700000000000011</v>
      </c>
      <c r="P173">
        <f t="shared" si="28"/>
        <v>0</v>
      </c>
      <c r="R173">
        <f t="shared" si="29"/>
        <v>956.84503718513702</v>
      </c>
      <c r="S173">
        <f t="shared" si="30"/>
        <v>967.84325600335694</v>
      </c>
      <c r="T173">
        <f t="shared" si="31"/>
        <v>1253.7969452770762</v>
      </c>
      <c r="U173">
        <f t="shared" si="32"/>
        <v>846.86284900293742</v>
      </c>
      <c r="V173">
        <f t="shared" si="33"/>
        <v>945.84681836691698</v>
      </c>
      <c r="W173">
        <f t="shared" si="34"/>
        <v>1275.7933829135161</v>
      </c>
      <c r="X173">
        <f t="shared" si="35"/>
        <v>1220.8022888224164</v>
      </c>
      <c r="Y173">
        <f t="shared" si="36"/>
        <v>868.85928663937739</v>
      </c>
      <c r="Z173">
        <f t="shared" si="37"/>
        <v>1264.7951640952961</v>
      </c>
      <c r="AA173">
        <f t="shared" si="38"/>
        <v>1396.773789913937</v>
      </c>
    </row>
    <row r="174" spans="2:27" x14ac:dyDescent="0.4">
      <c r="B174" t="s">
        <v>29</v>
      </c>
      <c r="C174" t="s">
        <v>13</v>
      </c>
      <c r="D174">
        <v>13605.76536366996</v>
      </c>
      <c r="F174">
        <v>0.104</v>
      </c>
      <c r="G174">
        <v>0.10299999999999999</v>
      </c>
      <c r="H174">
        <v>7.5999999999999998E-2</v>
      </c>
      <c r="I174">
        <v>7.6999999999999999E-2</v>
      </c>
      <c r="J174">
        <v>9.0999999999999998E-2</v>
      </c>
      <c r="K174">
        <v>9.4E-2</v>
      </c>
      <c r="L174">
        <v>0.122</v>
      </c>
      <c r="M174">
        <v>0.08</v>
      </c>
      <c r="N174">
        <v>0.123</v>
      </c>
      <c r="O174">
        <f t="shared" si="27"/>
        <v>0.13000000000000012</v>
      </c>
      <c r="P174">
        <f t="shared" si="28"/>
        <v>0</v>
      </c>
      <c r="R174">
        <f t="shared" si="29"/>
        <v>1414.9995978216757</v>
      </c>
      <c r="S174">
        <f t="shared" si="30"/>
        <v>1401.3938324580058</v>
      </c>
      <c r="T174">
        <f t="shared" si="31"/>
        <v>1034.038167638917</v>
      </c>
      <c r="U174">
        <f t="shared" si="32"/>
        <v>1047.6439330025869</v>
      </c>
      <c r="V174">
        <f t="shared" si="33"/>
        <v>1238.1246480939662</v>
      </c>
      <c r="W174">
        <f t="shared" si="34"/>
        <v>1278.9419441849761</v>
      </c>
      <c r="X174">
        <f t="shared" si="35"/>
        <v>1659.9033743677351</v>
      </c>
      <c r="Y174">
        <f t="shared" si="36"/>
        <v>1088.4612290935968</v>
      </c>
      <c r="Z174">
        <f t="shared" si="37"/>
        <v>1673.509139731405</v>
      </c>
      <c r="AA174">
        <f t="shared" si="38"/>
        <v>1768.7494972770962</v>
      </c>
    </row>
    <row r="175" spans="2:27" x14ac:dyDescent="0.4">
      <c r="B175" t="s">
        <v>30</v>
      </c>
      <c r="C175" t="s">
        <v>4</v>
      </c>
      <c r="D175">
        <v>55254.219056350092</v>
      </c>
      <c r="F175">
        <v>0.11899999999999999</v>
      </c>
      <c r="G175">
        <v>0.10199999999999999</v>
      </c>
      <c r="H175">
        <v>0.125</v>
      </c>
      <c r="I175">
        <v>8.5000000000000006E-2</v>
      </c>
      <c r="J175">
        <v>0.112</v>
      </c>
      <c r="K175">
        <v>0.1</v>
      </c>
      <c r="L175">
        <v>0.10299999999999999</v>
      </c>
      <c r="M175">
        <v>0.11799999999999999</v>
      </c>
      <c r="N175">
        <v>8.1000000000000003E-2</v>
      </c>
      <c r="O175">
        <f t="shared" si="27"/>
        <v>5.5000000000000049E-2</v>
      </c>
      <c r="P175">
        <f t="shared" si="28"/>
        <v>0</v>
      </c>
      <c r="R175">
        <f t="shared" si="29"/>
        <v>6575.2520677056609</v>
      </c>
      <c r="S175">
        <f t="shared" si="30"/>
        <v>5635.9303437477092</v>
      </c>
      <c r="T175">
        <f t="shared" si="31"/>
        <v>6906.7773820437615</v>
      </c>
      <c r="U175">
        <f t="shared" si="32"/>
        <v>4696.6086197897584</v>
      </c>
      <c r="V175">
        <f t="shared" si="33"/>
        <v>6188.4725343112104</v>
      </c>
      <c r="W175">
        <f t="shared" si="34"/>
        <v>5525.4219056350094</v>
      </c>
      <c r="X175">
        <f t="shared" si="35"/>
        <v>5691.1845628040592</v>
      </c>
      <c r="Y175">
        <f t="shared" si="36"/>
        <v>6519.9978486493101</v>
      </c>
      <c r="Z175">
        <f t="shared" si="37"/>
        <v>4475.5917435643578</v>
      </c>
      <c r="AA175">
        <f t="shared" si="38"/>
        <v>3038.9820480992576</v>
      </c>
    </row>
    <row r="176" spans="2:27" x14ac:dyDescent="0.4">
      <c r="B176" t="s">
        <v>30</v>
      </c>
      <c r="C176" t="s">
        <v>5</v>
      </c>
      <c r="D176">
        <v>55499.531909629877</v>
      </c>
      <c r="F176">
        <v>7.0999999999999994E-2</v>
      </c>
      <c r="G176">
        <v>0.125</v>
      </c>
      <c r="H176">
        <v>8.3000000000000004E-2</v>
      </c>
      <c r="I176">
        <v>8.1000000000000003E-2</v>
      </c>
      <c r="J176">
        <v>9.2999999999999999E-2</v>
      </c>
      <c r="K176">
        <v>7.2999999999999995E-2</v>
      </c>
      <c r="L176">
        <v>9.8000000000000004E-2</v>
      </c>
      <c r="M176">
        <v>0.108</v>
      </c>
      <c r="N176">
        <v>9.9000000000000005E-2</v>
      </c>
      <c r="O176">
        <f t="shared" si="27"/>
        <v>0.16900000000000004</v>
      </c>
      <c r="P176">
        <f t="shared" si="28"/>
        <v>0</v>
      </c>
      <c r="R176">
        <f t="shared" si="29"/>
        <v>3940.4667655837211</v>
      </c>
      <c r="S176">
        <f t="shared" si="30"/>
        <v>6937.4414887037346</v>
      </c>
      <c r="T176">
        <f t="shared" si="31"/>
        <v>4606.4611484992802</v>
      </c>
      <c r="U176">
        <f t="shared" si="32"/>
        <v>4495.4620846800199</v>
      </c>
      <c r="V176">
        <f t="shared" si="33"/>
        <v>5161.4564675955789</v>
      </c>
      <c r="W176">
        <f t="shared" si="34"/>
        <v>4051.4658294029809</v>
      </c>
      <c r="X176">
        <f t="shared" si="35"/>
        <v>5438.9541271437283</v>
      </c>
      <c r="Y176">
        <f t="shared" si="36"/>
        <v>5993.9494462400271</v>
      </c>
      <c r="Z176">
        <f t="shared" si="37"/>
        <v>5494.453659053358</v>
      </c>
      <c r="AA176">
        <f t="shared" si="38"/>
        <v>9379.4208927274522</v>
      </c>
    </row>
    <row r="177" spans="2:27" x14ac:dyDescent="0.4">
      <c r="B177" t="s">
        <v>30</v>
      </c>
      <c r="C177" t="s">
        <v>6</v>
      </c>
      <c r="D177">
        <v>176051.33500095038</v>
      </c>
      <c r="F177">
        <v>0.11899999999999999</v>
      </c>
      <c r="G177">
        <v>7.3999999999999996E-2</v>
      </c>
      <c r="H177">
        <v>7.3999999999999996E-2</v>
      </c>
      <c r="I177">
        <v>0.109</v>
      </c>
      <c r="J177">
        <v>0.112</v>
      </c>
      <c r="K177">
        <v>0.109</v>
      </c>
      <c r="L177">
        <v>0.123</v>
      </c>
      <c r="M177">
        <v>9.4E-2</v>
      </c>
      <c r="N177">
        <v>0.105</v>
      </c>
      <c r="O177">
        <f t="shared" si="27"/>
        <v>8.1000000000000072E-2</v>
      </c>
      <c r="P177">
        <f t="shared" si="28"/>
        <v>0</v>
      </c>
      <c r="R177">
        <f t="shared" si="29"/>
        <v>20950.108865113092</v>
      </c>
      <c r="S177">
        <f t="shared" si="30"/>
        <v>13027.798790070327</v>
      </c>
      <c r="T177">
        <f t="shared" si="31"/>
        <v>13027.798790070327</v>
      </c>
      <c r="U177">
        <f t="shared" si="32"/>
        <v>19189.595515103592</v>
      </c>
      <c r="V177">
        <f t="shared" si="33"/>
        <v>19717.749520106441</v>
      </c>
      <c r="W177">
        <f t="shared" si="34"/>
        <v>19189.595515103592</v>
      </c>
      <c r="X177">
        <f t="shared" si="35"/>
        <v>21654.314205116894</v>
      </c>
      <c r="Y177">
        <f t="shared" si="36"/>
        <v>16548.825490089337</v>
      </c>
      <c r="Z177">
        <f t="shared" si="37"/>
        <v>18485.39017509979</v>
      </c>
      <c r="AA177">
        <f t="shared" si="38"/>
        <v>14260.158135076994</v>
      </c>
    </row>
    <row r="178" spans="2:27" x14ac:dyDescent="0.4">
      <c r="B178" t="s">
        <v>30</v>
      </c>
      <c r="C178" t="s">
        <v>7</v>
      </c>
      <c r="D178">
        <v>154907.26827384974</v>
      </c>
      <c r="F178">
        <v>7.6999999999999999E-2</v>
      </c>
      <c r="G178">
        <v>7.3999999999999996E-2</v>
      </c>
      <c r="H178">
        <v>8.7999999999999995E-2</v>
      </c>
      <c r="I178">
        <v>8.5999999999999993E-2</v>
      </c>
      <c r="J178">
        <v>9.0999999999999998E-2</v>
      </c>
      <c r="K178">
        <v>0.114</v>
      </c>
      <c r="L178">
        <v>9.7000000000000003E-2</v>
      </c>
      <c r="M178">
        <v>0.124</v>
      </c>
      <c r="N178">
        <v>8.5999999999999993E-2</v>
      </c>
      <c r="O178">
        <f t="shared" si="27"/>
        <v>0.16300000000000014</v>
      </c>
      <c r="P178">
        <f t="shared" si="28"/>
        <v>0</v>
      </c>
      <c r="R178">
        <f t="shared" si="29"/>
        <v>11927.85965708643</v>
      </c>
      <c r="S178">
        <f t="shared" si="30"/>
        <v>11463.137852264879</v>
      </c>
      <c r="T178">
        <f t="shared" si="31"/>
        <v>13631.839608098777</v>
      </c>
      <c r="U178">
        <f t="shared" si="32"/>
        <v>13322.025071551076</v>
      </c>
      <c r="V178">
        <f t="shared" si="33"/>
        <v>14096.561412920326</v>
      </c>
      <c r="W178">
        <f t="shared" si="34"/>
        <v>17659.428583218873</v>
      </c>
      <c r="X178">
        <f t="shared" si="35"/>
        <v>15026.005022563426</v>
      </c>
      <c r="Y178">
        <f t="shared" si="36"/>
        <v>19208.501265957366</v>
      </c>
      <c r="Z178">
        <f t="shared" si="37"/>
        <v>13322.025071551076</v>
      </c>
      <c r="AA178">
        <f t="shared" si="38"/>
        <v>25249.884728637531</v>
      </c>
    </row>
    <row r="179" spans="2:27" x14ac:dyDescent="0.4">
      <c r="B179" t="s">
        <v>30</v>
      </c>
      <c r="C179" t="s">
        <v>8</v>
      </c>
      <c r="D179">
        <v>3265.5170909399994</v>
      </c>
      <c r="F179">
        <v>0.112</v>
      </c>
      <c r="G179">
        <v>8.3000000000000004E-2</v>
      </c>
      <c r="H179">
        <v>0.114</v>
      </c>
      <c r="I179">
        <v>0.10199999999999999</v>
      </c>
      <c r="J179">
        <v>0.11</v>
      </c>
      <c r="K179">
        <v>0.114</v>
      </c>
      <c r="L179">
        <v>0.123</v>
      </c>
      <c r="M179">
        <v>0.125</v>
      </c>
      <c r="N179">
        <v>0.113</v>
      </c>
      <c r="O179">
        <f t="shared" si="27"/>
        <v>4.0000000000000036E-3</v>
      </c>
      <c r="P179">
        <f t="shared" si="28"/>
        <v>0</v>
      </c>
      <c r="R179">
        <f t="shared" si="29"/>
        <v>365.73791418527992</v>
      </c>
      <c r="S179">
        <f t="shared" si="30"/>
        <v>271.03791854801995</v>
      </c>
      <c r="T179">
        <f t="shared" si="31"/>
        <v>372.26894836715996</v>
      </c>
      <c r="U179">
        <f t="shared" si="32"/>
        <v>333.08274327587992</v>
      </c>
      <c r="V179">
        <f t="shared" si="33"/>
        <v>359.20688000339993</v>
      </c>
      <c r="W179">
        <f t="shared" si="34"/>
        <v>372.26894836715996</v>
      </c>
      <c r="X179">
        <f t="shared" si="35"/>
        <v>401.65860218561994</v>
      </c>
      <c r="Y179">
        <f t="shared" si="36"/>
        <v>408.18963636749993</v>
      </c>
      <c r="Z179">
        <f t="shared" si="37"/>
        <v>369.00343127621994</v>
      </c>
      <c r="AA179">
        <f t="shared" si="38"/>
        <v>13.062068363760009</v>
      </c>
    </row>
    <row r="180" spans="2:27" x14ac:dyDescent="0.4">
      <c r="B180" t="s">
        <v>30</v>
      </c>
      <c r="C180" t="s">
        <v>9</v>
      </c>
      <c r="D180">
        <v>87129.152909860612</v>
      </c>
      <c r="F180">
        <v>0.112</v>
      </c>
      <c r="G180">
        <v>9.9000000000000005E-2</v>
      </c>
      <c r="H180">
        <v>7.0999999999999994E-2</v>
      </c>
      <c r="I180">
        <v>8.7999999999999995E-2</v>
      </c>
      <c r="J180">
        <v>9.9000000000000005E-2</v>
      </c>
      <c r="K180">
        <v>0.106</v>
      </c>
      <c r="L180">
        <v>0.115</v>
      </c>
      <c r="M180">
        <v>7.6999999999999999E-2</v>
      </c>
      <c r="N180">
        <v>7.4999999999999997E-2</v>
      </c>
      <c r="O180">
        <f t="shared" si="27"/>
        <v>0.15800000000000014</v>
      </c>
      <c r="P180">
        <f t="shared" si="28"/>
        <v>0</v>
      </c>
      <c r="R180">
        <f t="shared" si="29"/>
        <v>9758.4651259043894</v>
      </c>
      <c r="S180">
        <f t="shared" si="30"/>
        <v>8625.7861380762006</v>
      </c>
      <c r="T180">
        <f t="shared" si="31"/>
        <v>6186.1698566001032</v>
      </c>
      <c r="U180">
        <f t="shared" si="32"/>
        <v>7667.3654560677332</v>
      </c>
      <c r="V180">
        <f t="shared" si="33"/>
        <v>8625.7861380762006</v>
      </c>
      <c r="W180">
        <f t="shared" si="34"/>
        <v>9235.6902084452249</v>
      </c>
      <c r="X180">
        <f t="shared" si="35"/>
        <v>10019.852584633971</v>
      </c>
      <c r="Y180">
        <f t="shared" si="36"/>
        <v>6708.9447740592668</v>
      </c>
      <c r="Z180">
        <f t="shared" si="37"/>
        <v>6534.6864682395453</v>
      </c>
      <c r="AA180">
        <f t="shared" si="38"/>
        <v>13766.406159757989</v>
      </c>
    </row>
    <row r="181" spans="2:27" x14ac:dyDescent="0.4">
      <c r="B181" t="s">
        <v>30</v>
      </c>
      <c r="C181" t="s">
        <v>10</v>
      </c>
      <c r="D181">
        <v>99595.171545550009</v>
      </c>
      <c r="F181">
        <v>9.9000000000000005E-2</v>
      </c>
      <c r="G181">
        <v>0.12</v>
      </c>
      <c r="H181">
        <v>9.1999999999999998E-2</v>
      </c>
      <c r="I181">
        <v>0.123</v>
      </c>
      <c r="J181">
        <v>8.5999999999999993E-2</v>
      </c>
      <c r="K181">
        <v>0.11600000000000001</v>
      </c>
      <c r="L181">
        <v>9.8000000000000004E-2</v>
      </c>
      <c r="M181">
        <v>0.11799999999999999</v>
      </c>
      <c r="N181">
        <v>7.6999999999999999E-2</v>
      </c>
      <c r="O181">
        <f t="shared" si="27"/>
        <v>7.1000000000000063E-2</v>
      </c>
      <c r="P181">
        <f t="shared" si="28"/>
        <v>0</v>
      </c>
      <c r="R181">
        <f t="shared" si="29"/>
        <v>9859.9219830094517</v>
      </c>
      <c r="S181">
        <f t="shared" si="30"/>
        <v>11951.420585466001</v>
      </c>
      <c r="T181">
        <f t="shared" si="31"/>
        <v>9162.7557821906012</v>
      </c>
      <c r="U181">
        <f t="shared" si="32"/>
        <v>12250.20610010265</v>
      </c>
      <c r="V181">
        <f t="shared" si="33"/>
        <v>8565.1847529172992</v>
      </c>
      <c r="W181">
        <f t="shared" si="34"/>
        <v>11553.039899283802</v>
      </c>
      <c r="X181">
        <f t="shared" si="35"/>
        <v>9760.3268114639013</v>
      </c>
      <c r="Y181">
        <f t="shared" si="36"/>
        <v>11752.230242374901</v>
      </c>
      <c r="Z181">
        <f t="shared" si="37"/>
        <v>7668.8282090073508</v>
      </c>
      <c r="AA181">
        <f t="shared" si="38"/>
        <v>7071.257179734057</v>
      </c>
    </row>
    <row r="182" spans="2:27" x14ac:dyDescent="0.4">
      <c r="B182" t="s">
        <v>30</v>
      </c>
      <c r="C182" t="s">
        <v>11</v>
      </c>
      <c r="D182">
        <v>7130.1678182900332</v>
      </c>
      <c r="F182">
        <v>8.4000000000000005E-2</v>
      </c>
      <c r="G182">
        <v>9.5000000000000001E-2</v>
      </c>
      <c r="H182">
        <v>7.2999999999999995E-2</v>
      </c>
      <c r="I182">
        <v>8.3000000000000004E-2</v>
      </c>
      <c r="J182">
        <v>9.2999999999999999E-2</v>
      </c>
      <c r="K182">
        <v>9.8000000000000004E-2</v>
      </c>
      <c r="L182">
        <v>0.106</v>
      </c>
      <c r="M182">
        <v>8.6999999999999994E-2</v>
      </c>
      <c r="N182">
        <v>0.115</v>
      </c>
      <c r="O182">
        <f t="shared" si="27"/>
        <v>0.16600000000000004</v>
      </c>
      <c r="P182">
        <f t="shared" si="28"/>
        <v>0</v>
      </c>
      <c r="R182">
        <f t="shared" si="29"/>
        <v>598.93409673636279</v>
      </c>
      <c r="S182">
        <f t="shared" si="30"/>
        <v>677.36594273755315</v>
      </c>
      <c r="T182">
        <f t="shared" si="31"/>
        <v>520.50225073517242</v>
      </c>
      <c r="U182">
        <f t="shared" si="32"/>
        <v>591.80392891807276</v>
      </c>
      <c r="V182">
        <f t="shared" si="33"/>
        <v>663.10560710097309</v>
      </c>
      <c r="W182">
        <f t="shared" si="34"/>
        <v>698.75644619242325</v>
      </c>
      <c r="X182">
        <f t="shared" si="35"/>
        <v>755.79778873874352</v>
      </c>
      <c r="Y182">
        <f t="shared" si="36"/>
        <v>620.32460019123289</v>
      </c>
      <c r="Z182">
        <f t="shared" si="37"/>
        <v>819.96929910335382</v>
      </c>
      <c r="AA182">
        <f t="shared" si="38"/>
        <v>1183.6078578361457</v>
      </c>
    </row>
    <row r="183" spans="2:27" x14ac:dyDescent="0.4">
      <c r="B183" t="s">
        <v>30</v>
      </c>
      <c r="C183" t="s">
        <v>12</v>
      </c>
      <c r="D183">
        <v>6312.3960909099878</v>
      </c>
      <c r="F183">
        <v>9.5000000000000001E-2</v>
      </c>
      <c r="G183">
        <v>0.12</v>
      </c>
      <c r="H183">
        <v>0.10199999999999999</v>
      </c>
      <c r="I183">
        <v>0.106</v>
      </c>
      <c r="J183">
        <v>0.121</v>
      </c>
      <c r="K183">
        <v>0.109</v>
      </c>
      <c r="L183">
        <v>0.121</v>
      </c>
      <c r="M183">
        <v>8.6999999999999994E-2</v>
      </c>
      <c r="N183">
        <v>8.7999999999999995E-2</v>
      </c>
      <c r="O183">
        <f t="shared" si="27"/>
        <v>5.1000000000000045E-2</v>
      </c>
      <c r="P183">
        <f t="shared" si="28"/>
        <v>0</v>
      </c>
      <c r="R183">
        <f t="shared" si="29"/>
        <v>599.67762863644884</v>
      </c>
      <c r="S183">
        <f t="shared" si="30"/>
        <v>757.48753090919854</v>
      </c>
      <c r="T183">
        <f t="shared" si="31"/>
        <v>643.86440127281867</v>
      </c>
      <c r="U183">
        <f t="shared" si="32"/>
        <v>669.11398563645866</v>
      </c>
      <c r="V183">
        <f t="shared" si="33"/>
        <v>763.79992700010848</v>
      </c>
      <c r="W183">
        <f t="shared" si="34"/>
        <v>688.05117390918872</v>
      </c>
      <c r="X183">
        <f t="shared" si="35"/>
        <v>763.79992700010848</v>
      </c>
      <c r="Y183">
        <f t="shared" si="36"/>
        <v>549.17845990916885</v>
      </c>
      <c r="Z183">
        <f t="shared" si="37"/>
        <v>555.49085600007891</v>
      </c>
      <c r="AA183">
        <f t="shared" si="38"/>
        <v>321.93220063640968</v>
      </c>
    </row>
    <row r="184" spans="2:27" x14ac:dyDescent="0.4">
      <c r="B184" t="s">
        <v>30</v>
      </c>
      <c r="C184" t="s">
        <v>13</v>
      </c>
      <c r="D184">
        <v>72265.913000339773</v>
      </c>
      <c r="F184">
        <v>0.114</v>
      </c>
      <c r="G184">
        <v>7.9000000000000001E-2</v>
      </c>
      <c r="H184">
        <v>8.8999999999999996E-2</v>
      </c>
      <c r="I184">
        <v>7.9000000000000001E-2</v>
      </c>
      <c r="J184">
        <v>0.11799999999999999</v>
      </c>
      <c r="K184">
        <v>9.4E-2</v>
      </c>
      <c r="L184">
        <v>7.8E-2</v>
      </c>
      <c r="M184">
        <v>0.115</v>
      </c>
      <c r="N184">
        <v>0.122</v>
      </c>
      <c r="O184">
        <f t="shared" si="27"/>
        <v>0.11199999999999999</v>
      </c>
      <c r="P184">
        <f t="shared" si="28"/>
        <v>0</v>
      </c>
      <c r="R184">
        <f t="shared" si="29"/>
        <v>8238.3140820387343</v>
      </c>
      <c r="S184">
        <f t="shared" si="30"/>
        <v>5709.0071270268418</v>
      </c>
      <c r="T184">
        <f t="shared" si="31"/>
        <v>6431.6662570302396</v>
      </c>
      <c r="U184">
        <f t="shared" si="32"/>
        <v>5709.0071270268418</v>
      </c>
      <c r="V184">
        <f t="shared" si="33"/>
        <v>8527.377734040092</v>
      </c>
      <c r="W184">
        <f t="shared" si="34"/>
        <v>6792.9958220319386</v>
      </c>
      <c r="X184">
        <f t="shared" si="35"/>
        <v>5636.7412140265023</v>
      </c>
      <c r="Y184">
        <f t="shared" si="36"/>
        <v>8310.5799950390738</v>
      </c>
      <c r="Z184">
        <f t="shared" si="37"/>
        <v>8816.4413860414516</v>
      </c>
      <c r="AA184">
        <f t="shared" si="38"/>
        <v>8093.7822560380537</v>
      </c>
    </row>
    <row r="185" spans="2:27" x14ac:dyDescent="0.4">
      <c r="B185" t="s">
        <v>31</v>
      </c>
      <c r="C185" t="s">
        <v>4</v>
      </c>
      <c r="D185">
        <v>57593.199519050002</v>
      </c>
      <c r="F185">
        <v>0.1</v>
      </c>
      <c r="G185">
        <v>7.2999999999999995E-2</v>
      </c>
      <c r="H185">
        <v>8.5999999999999993E-2</v>
      </c>
      <c r="I185">
        <v>0.106</v>
      </c>
      <c r="J185">
        <v>0.114</v>
      </c>
      <c r="K185">
        <v>0.11700000000000001</v>
      </c>
      <c r="L185">
        <v>0.112</v>
      </c>
      <c r="M185">
        <v>0.122</v>
      </c>
      <c r="N185">
        <v>0.124</v>
      </c>
      <c r="O185">
        <f t="shared" si="27"/>
        <v>4.6000000000000041E-2</v>
      </c>
      <c r="P185">
        <f t="shared" si="28"/>
        <v>0</v>
      </c>
      <c r="R185">
        <f t="shared" si="29"/>
        <v>5759.3199519050004</v>
      </c>
      <c r="S185">
        <f t="shared" si="30"/>
        <v>4204.3035648906498</v>
      </c>
      <c r="T185">
        <f t="shared" si="31"/>
        <v>4953.0151586382999</v>
      </c>
      <c r="U185">
        <f t="shared" si="32"/>
        <v>6104.8791490192998</v>
      </c>
      <c r="V185">
        <f t="shared" si="33"/>
        <v>6565.6247451717009</v>
      </c>
      <c r="W185">
        <f t="shared" si="34"/>
        <v>6738.404343728851</v>
      </c>
      <c r="X185">
        <f t="shared" si="35"/>
        <v>6450.4383461336001</v>
      </c>
      <c r="Y185">
        <f t="shared" si="36"/>
        <v>7026.3703413241001</v>
      </c>
      <c r="Z185">
        <f t="shared" si="37"/>
        <v>7141.5567403621999</v>
      </c>
      <c r="AA185">
        <f t="shared" si="38"/>
        <v>2649.2871778763024</v>
      </c>
    </row>
    <row r="186" spans="2:27" x14ac:dyDescent="0.4">
      <c r="B186" t="s">
        <v>31</v>
      </c>
      <c r="C186" t="s">
        <v>5</v>
      </c>
      <c r="D186">
        <v>1189.6553637300008</v>
      </c>
      <c r="F186">
        <v>0.10100000000000001</v>
      </c>
      <c r="G186">
        <v>9.2999999999999999E-2</v>
      </c>
      <c r="H186">
        <v>0.123</v>
      </c>
      <c r="I186">
        <v>0.11</v>
      </c>
      <c r="J186">
        <v>0.108</v>
      </c>
      <c r="K186">
        <v>7.5999999999999998E-2</v>
      </c>
      <c r="L186">
        <v>0.114</v>
      </c>
      <c r="M186">
        <v>7.4999999999999997E-2</v>
      </c>
      <c r="N186">
        <v>0.112</v>
      </c>
      <c r="O186">
        <f t="shared" si="27"/>
        <v>8.8000000000000078E-2</v>
      </c>
      <c r="P186">
        <f t="shared" si="28"/>
        <v>0</v>
      </c>
      <c r="R186">
        <f t="shared" si="29"/>
        <v>120.15519173673009</v>
      </c>
      <c r="S186">
        <f t="shared" si="30"/>
        <v>110.63794882689007</v>
      </c>
      <c r="T186">
        <f t="shared" si="31"/>
        <v>146.3276097387901</v>
      </c>
      <c r="U186">
        <f t="shared" si="32"/>
        <v>130.86209001030008</v>
      </c>
      <c r="V186">
        <f t="shared" si="33"/>
        <v>128.48277928284008</v>
      </c>
      <c r="W186">
        <f t="shared" si="34"/>
        <v>90.413807643480055</v>
      </c>
      <c r="X186">
        <f t="shared" si="35"/>
        <v>135.6207114652201</v>
      </c>
      <c r="Y186">
        <f t="shared" si="36"/>
        <v>89.224152279750058</v>
      </c>
      <c r="Z186">
        <f t="shared" si="37"/>
        <v>133.2414007377601</v>
      </c>
      <c r="AA186">
        <f t="shared" si="38"/>
        <v>104.68967200824017</v>
      </c>
    </row>
    <row r="187" spans="2:27" x14ac:dyDescent="0.4">
      <c r="B187" t="s">
        <v>31</v>
      </c>
      <c r="C187" t="s">
        <v>6</v>
      </c>
      <c r="D187">
        <v>704.15781816999879</v>
      </c>
      <c r="F187">
        <v>7.5999999999999998E-2</v>
      </c>
      <c r="G187">
        <v>0.111</v>
      </c>
      <c r="H187">
        <v>8.5000000000000006E-2</v>
      </c>
      <c r="I187">
        <v>0.11700000000000001</v>
      </c>
      <c r="J187">
        <v>0.10299999999999999</v>
      </c>
      <c r="K187">
        <v>7.6999999999999999E-2</v>
      </c>
      <c r="L187">
        <v>0.1</v>
      </c>
      <c r="M187">
        <v>8.3000000000000004E-2</v>
      </c>
      <c r="N187">
        <v>0.108</v>
      </c>
      <c r="O187">
        <f t="shared" si="27"/>
        <v>0.14000000000000012</v>
      </c>
      <c r="P187">
        <f t="shared" si="28"/>
        <v>0</v>
      </c>
      <c r="R187">
        <f t="shared" si="29"/>
        <v>53.515994180919904</v>
      </c>
      <c r="S187">
        <f t="shared" si="30"/>
        <v>78.161517816869861</v>
      </c>
      <c r="T187">
        <f t="shared" si="31"/>
        <v>59.853414544449905</v>
      </c>
      <c r="U187">
        <f t="shared" si="32"/>
        <v>82.386464725889866</v>
      </c>
      <c r="V187">
        <f t="shared" si="33"/>
        <v>72.528255271509877</v>
      </c>
      <c r="W187">
        <f t="shared" si="34"/>
        <v>54.220151999089907</v>
      </c>
      <c r="X187">
        <f t="shared" si="35"/>
        <v>70.415781816999882</v>
      </c>
      <c r="Y187">
        <f t="shared" si="36"/>
        <v>58.445098908109905</v>
      </c>
      <c r="Z187">
        <f t="shared" si="37"/>
        <v>76.049044362359865</v>
      </c>
      <c r="AA187">
        <f t="shared" si="38"/>
        <v>98.582094543799911</v>
      </c>
    </row>
    <row r="188" spans="2:27" x14ac:dyDescent="0.4">
      <c r="B188" t="s">
        <v>31</v>
      </c>
      <c r="C188" t="s">
        <v>7</v>
      </c>
      <c r="D188">
        <v>19056.194363679941</v>
      </c>
      <c r="F188">
        <v>0.11899999999999999</v>
      </c>
      <c r="G188">
        <v>0.108</v>
      </c>
      <c r="H188">
        <v>0.12</v>
      </c>
      <c r="I188">
        <v>0.111</v>
      </c>
      <c r="J188">
        <v>8.6999999999999994E-2</v>
      </c>
      <c r="K188">
        <v>0.1</v>
      </c>
      <c r="L188">
        <v>9.9000000000000005E-2</v>
      </c>
      <c r="M188">
        <v>9.6000000000000002E-2</v>
      </c>
      <c r="N188">
        <v>0.11700000000000001</v>
      </c>
      <c r="O188">
        <f t="shared" si="27"/>
        <v>4.3000000000000149E-2</v>
      </c>
      <c r="P188">
        <f t="shared" si="28"/>
        <v>0</v>
      </c>
      <c r="R188">
        <f t="shared" si="29"/>
        <v>2267.6871292779128</v>
      </c>
      <c r="S188">
        <f t="shared" si="30"/>
        <v>2058.0689912774337</v>
      </c>
      <c r="T188">
        <f t="shared" si="31"/>
        <v>2286.7433236415927</v>
      </c>
      <c r="U188">
        <f t="shared" si="32"/>
        <v>2115.2375743684734</v>
      </c>
      <c r="V188">
        <f t="shared" si="33"/>
        <v>1657.8889096401547</v>
      </c>
      <c r="W188">
        <f t="shared" si="34"/>
        <v>1905.6194363679942</v>
      </c>
      <c r="X188">
        <f t="shared" si="35"/>
        <v>1886.5632420043141</v>
      </c>
      <c r="Y188">
        <f t="shared" si="36"/>
        <v>1829.3946589132743</v>
      </c>
      <c r="Z188">
        <f t="shared" si="37"/>
        <v>2229.5747405505531</v>
      </c>
      <c r="AA188">
        <f t="shared" si="38"/>
        <v>819.41635763824024</v>
      </c>
    </row>
    <row r="189" spans="2:27" x14ac:dyDescent="0.4">
      <c r="B189" t="s">
        <v>31</v>
      </c>
      <c r="C189" t="s">
        <v>8</v>
      </c>
      <c r="D189">
        <v>5772.9669090299703</v>
      </c>
      <c r="F189">
        <v>8.5000000000000006E-2</v>
      </c>
      <c r="G189">
        <v>9.5000000000000001E-2</v>
      </c>
      <c r="H189">
        <v>0.106</v>
      </c>
      <c r="I189">
        <v>9.2999999999999999E-2</v>
      </c>
      <c r="J189">
        <v>7.5999999999999998E-2</v>
      </c>
      <c r="K189">
        <v>0.109</v>
      </c>
      <c r="L189">
        <v>7.6999999999999999E-2</v>
      </c>
      <c r="M189">
        <v>0.121</v>
      </c>
      <c r="N189">
        <v>0.123</v>
      </c>
      <c r="O189">
        <f t="shared" si="27"/>
        <v>0.11499999999999999</v>
      </c>
      <c r="P189">
        <f t="shared" si="28"/>
        <v>0</v>
      </c>
      <c r="R189">
        <f t="shared" si="29"/>
        <v>490.70218726754752</v>
      </c>
      <c r="S189">
        <f t="shared" si="30"/>
        <v>548.43185635784721</v>
      </c>
      <c r="T189">
        <f t="shared" si="31"/>
        <v>611.93449235717685</v>
      </c>
      <c r="U189">
        <f t="shared" si="32"/>
        <v>536.8859225397872</v>
      </c>
      <c r="V189">
        <f t="shared" si="33"/>
        <v>438.74548508627771</v>
      </c>
      <c r="W189">
        <f t="shared" si="34"/>
        <v>629.2533930842668</v>
      </c>
      <c r="X189">
        <f t="shared" si="35"/>
        <v>444.51845199530771</v>
      </c>
      <c r="Y189">
        <f t="shared" si="36"/>
        <v>698.52899599262639</v>
      </c>
      <c r="Z189">
        <f t="shared" si="37"/>
        <v>710.07492981068629</v>
      </c>
      <c r="AA189">
        <f t="shared" si="38"/>
        <v>663.89119453844648</v>
      </c>
    </row>
    <row r="190" spans="2:27" x14ac:dyDescent="0.4">
      <c r="B190" t="s">
        <v>31</v>
      </c>
      <c r="C190" t="s">
        <v>9</v>
      </c>
      <c r="D190">
        <v>12464.453909040061</v>
      </c>
      <c r="F190">
        <v>9.1999999999999998E-2</v>
      </c>
      <c r="G190">
        <v>0.112</v>
      </c>
      <c r="H190">
        <v>7.5999999999999998E-2</v>
      </c>
      <c r="I190">
        <v>8.5999999999999993E-2</v>
      </c>
      <c r="J190">
        <v>9.9000000000000005E-2</v>
      </c>
      <c r="K190">
        <v>9.8000000000000004E-2</v>
      </c>
      <c r="L190">
        <v>7.0000000000000007E-2</v>
      </c>
      <c r="M190">
        <v>9.1999999999999998E-2</v>
      </c>
      <c r="N190">
        <v>0.107</v>
      </c>
      <c r="O190">
        <f t="shared" si="27"/>
        <v>0.16800000000000004</v>
      </c>
      <c r="P190">
        <f t="shared" si="28"/>
        <v>0</v>
      </c>
      <c r="R190">
        <f t="shared" si="29"/>
        <v>1146.7297596316855</v>
      </c>
      <c r="S190">
        <f t="shared" si="30"/>
        <v>1396.0188378124869</v>
      </c>
      <c r="T190">
        <f t="shared" si="31"/>
        <v>947.29849708704467</v>
      </c>
      <c r="U190">
        <f t="shared" si="32"/>
        <v>1071.9430361774453</v>
      </c>
      <c r="V190">
        <f t="shared" si="33"/>
        <v>1233.9809369949662</v>
      </c>
      <c r="W190">
        <f t="shared" si="34"/>
        <v>1221.516483085926</v>
      </c>
      <c r="X190">
        <f t="shared" si="35"/>
        <v>872.51177363280442</v>
      </c>
      <c r="Y190">
        <f t="shared" si="36"/>
        <v>1146.7297596316855</v>
      </c>
      <c r="Z190">
        <f t="shared" si="37"/>
        <v>1333.6965682672865</v>
      </c>
      <c r="AA190">
        <f t="shared" si="38"/>
        <v>2094.028256718731</v>
      </c>
    </row>
    <row r="191" spans="2:27" x14ac:dyDescent="0.4">
      <c r="B191" t="s">
        <v>31</v>
      </c>
      <c r="C191" t="s">
        <v>10</v>
      </c>
      <c r="D191">
        <v>8644.1096362900134</v>
      </c>
      <c r="F191">
        <v>0.112</v>
      </c>
      <c r="G191">
        <v>8.5999999999999993E-2</v>
      </c>
      <c r="H191">
        <v>0.10100000000000001</v>
      </c>
      <c r="I191">
        <v>9.7000000000000003E-2</v>
      </c>
      <c r="J191">
        <v>0.111</v>
      </c>
      <c r="K191">
        <v>9.9000000000000005E-2</v>
      </c>
      <c r="L191">
        <v>0.125</v>
      </c>
      <c r="M191">
        <v>8.4000000000000005E-2</v>
      </c>
      <c r="N191">
        <v>0.11799999999999999</v>
      </c>
      <c r="O191">
        <f t="shared" si="27"/>
        <v>6.700000000000006E-2</v>
      </c>
      <c r="P191">
        <f t="shared" si="28"/>
        <v>0</v>
      </c>
      <c r="R191">
        <f t="shared" si="29"/>
        <v>968.14027926448148</v>
      </c>
      <c r="S191">
        <f t="shared" si="30"/>
        <v>743.39342872094107</v>
      </c>
      <c r="T191">
        <f t="shared" si="31"/>
        <v>873.05507326529141</v>
      </c>
      <c r="U191">
        <f t="shared" si="32"/>
        <v>838.47863472013137</v>
      </c>
      <c r="V191">
        <f t="shared" si="33"/>
        <v>959.49616962819152</v>
      </c>
      <c r="W191">
        <f t="shared" si="34"/>
        <v>855.76685399271139</v>
      </c>
      <c r="X191">
        <f t="shared" si="35"/>
        <v>1080.5137045362517</v>
      </c>
      <c r="Y191">
        <f t="shared" si="36"/>
        <v>726.10520944836117</v>
      </c>
      <c r="Z191">
        <f t="shared" si="37"/>
        <v>1020.0049370822215</v>
      </c>
      <c r="AA191">
        <f t="shared" si="38"/>
        <v>579.15534563143137</v>
      </c>
    </row>
    <row r="192" spans="2:27" x14ac:dyDescent="0.4">
      <c r="B192" t="s">
        <v>31</v>
      </c>
      <c r="C192" t="s">
        <v>11</v>
      </c>
      <c r="D192">
        <v>11475.425000120056</v>
      </c>
      <c r="F192">
        <v>7.0999999999999994E-2</v>
      </c>
      <c r="G192">
        <v>8.5000000000000006E-2</v>
      </c>
      <c r="H192">
        <v>7.5999999999999998E-2</v>
      </c>
      <c r="I192">
        <v>9.1999999999999998E-2</v>
      </c>
      <c r="J192">
        <v>0.104</v>
      </c>
      <c r="K192">
        <v>0.112</v>
      </c>
      <c r="L192">
        <v>9.9000000000000005E-2</v>
      </c>
      <c r="M192">
        <v>0.113</v>
      </c>
      <c r="N192">
        <v>7.5999999999999998E-2</v>
      </c>
      <c r="O192">
        <f t="shared" si="27"/>
        <v>0.17200000000000015</v>
      </c>
      <c r="P192">
        <f t="shared" si="28"/>
        <v>0</v>
      </c>
      <c r="R192">
        <f t="shared" si="29"/>
        <v>814.75517500852391</v>
      </c>
      <c r="S192">
        <f t="shared" si="30"/>
        <v>975.41112501020484</v>
      </c>
      <c r="T192">
        <f t="shared" si="31"/>
        <v>872.13230000912426</v>
      </c>
      <c r="U192">
        <f t="shared" si="32"/>
        <v>1055.7391000110451</v>
      </c>
      <c r="V192">
        <f t="shared" si="33"/>
        <v>1193.4442000124857</v>
      </c>
      <c r="W192">
        <f t="shared" si="34"/>
        <v>1285.2476000134463</v>
      </c>
      <c r="X192">
        <f t="shared" si="35"/>
        <v>1136.0670750118857</v>
      </c>
      <c r="Y192">
        <f t="shared" si="36"/>
        <v>1296.7230250135665</v>
      </c>
      <c r="Z192">
        <f t="shared" si="37"/>
        <v>872.13230000912426</v>
      </c>
      <c r="AA192">
        <f t="shared" si="38"/>
        <v>1973.7731000206513</v>
      </c>
    </row>
    <row r="193" spans="2:27" x14ac:dyDescent="0.4">
      <c r="B193" t="s">
        <v>31</v>
      </c>
      <c r="C193" t="s">
        <v>12</v>
      </c>
      <c r="D193">
        <v>8326.7620001299656</v>
      </c>
      <c r="F193">
        <v>0.109</v>
      </c>
      <c r="G193">
        <v>0.107</v>
      </c>
      <c r="H193">
        <v>0.113</v>
      </c>
      <c r="I193">
        <v>8.1000000000000003E-2</v>
      </c>
      <c r="J193">
        <v>9.4E-2</v>
      </c>
      <c r="K193">
        <v>9.5000000000000001E-2</v>
      </c>
      <c r="L193">
        <v>0.107</v>
      </c>
      <c r="M193">
        <v>0.106</v>
      </c>
      <c r="N193">
        <v>7.6999999999999999E-2</v>
      </c>
      <c r="O193">
        <f t="shared" si="27"/>
        <v>0.1110000000000001</v>
      </c>
      <c r="P193">
        <f t="shared" si="28"/>
        <v>0</v>
      </c>
      <c r="R193">
        <f t="shared" si="29"/>
        <v>907.61705801416622</v>
      </c>
      <c r="S193">
        <f t="shared" si="30"/>
        <v>890.96353401390627</v>
      </c>
      <c r="T193">
        <f t="shared" si="31"/>
        <v>940.92410601468612</v>
      </c>
      <c r="U193">
        <f t="shared" si="32"/>
        <v>674.46772201052727</v>
      </c>
      <c r="V193">
        <f t="shared" si="33"/>
        <v>782.71562801221671</v>
      </c>
      <c r="W193">
        <f t="shared" si="34"/>
        <v>791.04239001234669</v>
      </c>
      <c r="X193">
        <f t="shared" si="35"/>
        <v>890.96353401390627</v>
      </c>
      <c r="Y193">
        <f t="shared" si="36"/>
        <v>882.63677201377629</v>
      </c>
      <c r="Z193">
        <f t="shared" si="37"/>
        <v>641.16067401000737</v>
      </c>
      <c r="AA193">
        <f t="shared" si="38"/>
        <v>924.27058201442696</v>
      </c>
    </row>
    <row r="194" spans="2:27" x14ac:dyDescent="0.4">
      <c r="B194" t="s">
        <v>31</v>
      </c>
      <c r="C194" t="s">
        <v>13</v>
      </c>
      <c r="D194">
        <v>11189.054090919995</v>
      </c>
      <c r="F194">
        <v>0.112</v>
      </c>
      <c r="G194">
        <v>9.8000000000000004E-2</v>
      </c>
      <c r="H194">
        <v>8.1000000000000003E-2</v>
      </c>
      <c r="I194">
        <v>0.11</v>
      </c>
      <c r="J194">
        <v>9.8000000000000004E-2</v>
      </c>
      <c r="K194">
        <v>0.121</v>
      </c>
      <c r="L194">
        <v>9.2999999999999999E-2</v>
      </c>
      <c r="M194">
        <v>0.111</v>
      </c>
      <c r="N194">
        <v>0.105</v>
      </c>
      <c r="O194">
        <f t="shared" si="27"/>
        <v>7.1000000000000063E-2</v>
      </c>
      <c r="P194">
        <f t="shared" si="28"/>
        <v>0</v>
      </c>
      <c r="R194">
        <f t="shared" si="29"/>
        <v>1253.1740581830395</v>
      </c>
      <c r="S194">
        <f t="shared" si="30"/>
        <v>1096.5273009101595</v>
      </c>
      <c r="T194">
        <f t="shared" si="31"/>
        <v>906.31338136451961</v>
      </c>
      <c r="U194">
        <f t="shared" si="32"/>
        <v>1230.7959500011996</v>
      </c>
      <c r="V194">
        <f t="shared" si="33"/>
        <v>1096.5273009101595</v>
      </c>
      <c r="W194">
        <f t="shared" si="34"/>
        <v>1353.8755450013193</v>
      </c>
      <c r="X194">
        <f t="shared" si="35"/>
        <v>1040.5820304555596</v>
      </c>
      <c r="Y194">
        <f t="shared" si="36"/>
        <v>1241.9850040921194</v>
      </c>
      <c r="Z194">
        <f t="shared" si="37"/>
        <v>1174.8506795465994</v>
      </c>
      <c r="AA194">
        <f t="shared" si="38"/>
        <v>794.4228404553204</v>
      </c>
    </row>
    <row r="195" spans="2:27" x14ac:dyDescent="0.4">
      <c r="B195" t="s">
        <v>32</v>
      </c>
      <c r="C195" t="s">
        <v>4</v>
      </c>
      <c r="D195">
        <v>57685.236715329986</v>
      </c>
      <c r="F195">
        <v>8.3000000000000004E-2</v>
      </c>
      <c r="G195">
        <v>8.2000000000000003E-2</v>
      </c>
      <c r="H195">
        <v>0.10199999999999999</v>
      </c>
      <c r="I195">
        <v>0.11</v>
      </c>
      <c r="J195">
        <v>9.2999999999999999E-2</v>
      </c>
      <c r="K195">
        <v>8.2000000000000003E-2</v>
      </c>
      <c r="L195">
        <v>7.6999999999999999E-2</v>
      </c>
      <c r="M195">
        <v>9.7000000000000003E-2</v>
      </c>
      <c r="N195">
        <v>8.5000000000000006E-2</v>
      </c>
      <c r="O195">
        <f t="shared" si="27"/>
        <v>0.18900000000000017</v>
      </c>
      <c r="P195">
        <f t="shared" si="28"/>
        <v>0</v>
      </c>
      <c r="R195">
        <f t="shared" si="29"/>
        <v>4787.8746473723886</v>
      </c>
      <c r="S195">
        <f t="shared" si="30"/>
        <v>4730.1894106570589</v>
      </c>
      <c r="T195">
        <f t="shared" si="31"/>
        <v>5883.8941449636577</v>
      </c>
      <c r="U195">
        <f t="shared" si="32"/>
        <v>6345.3760386862987</v>
      </c>
      <c r="V195">
        <f t="shared" si="33"/>
        <v>5364.7270145256889</v>
      </c>
      <c r="W195">
        <f t="shared" si="34"/>
        <v>4730.1894106570589</v>
      </c>
      <c r="X195">
        <f t="shared" si="35"/>
        <v>4441.7632270804088</v>
      </c>
      <c r="Y195">
        <f t="shared" si="36"/>
        <v>5595.4679613870085</v>
      </c>
      <c r="Z195">
        <f t="shared" si="37"/>
        <v>4903.2451208030488</v>
      </c>
      <c r="AA195">
        <f t="shared" si="38"/>
        <v>10902.509739197378</v>
      </c>
    </row>
    <row r="196" spans="2:27" x14ac:dyDescent="0.4">
      <c r="B196" t="s">
        <v>32</v>
      </c>
      <c r="C196" t="s">
        <v>5</v>
      </c>
      <c r="D196">
        <v>4323.1223635799788</v>
      </c>
      <c r="F196">
        <v>8.3000000000000004E-2</v>
      </c>
      <c r="G196">
        <v>7.5999999999999998E-2</v>
      </c>
      <c r="H196">
        <v>0.107</v>
      </c>
      <c r="I196">
        <v>9.9000000000000005E-2</v>
      </c>
      <c r="J196">
        <v>9.9000000000000005E-2</v>
      </c>
      <c r="K196">
        <v>0.12</v>
      </c>
      <c r="L196">
        <v>9.7000000000000003E-2</v>
      </c>
      <c r="M196">
        <v>0.109</v>
      </c>
      <c r="N196">
        <v>7.5999999999999998E-2</v>
      </c>
      <c r="O196">
        <f t="shared" si="27"/>
        <v>0.13400000000000012</v>
      </c>
      <c r="P196">
        <f t="shared" si="28"/>
        <v>0</v>
      </c>
      <c r="R196">
        <f t="shared" si="29"/>
        <v>358.81915617713827</v>
      </c>
      <c r="S196">
        <f t="shared" si="30"/>
        <v>328.55729963207835</v>
      </c>
      <c r="T196">
        <f t="shared" si="31"/>
        <v>462.5740929030577</v>
      </c>
      <c r="U196">
        <f t="shared" si="32"/>
        <v>427.98911399441795</v>
      </c>
      <c r="V196">
        <f t="shared" si="33"/>
        <v>427.98911399441795</v>
      </c>
      <c r="W196">
        <f t="shared" si="34"/>
        <v>518.77468362959746</v>
      </c>
      <c r="X196">
        <f t="shared" si="35"/>
        <v>419.34286926725798</v>
      </c>
      <c r="Y196">
        <f t="shared" si="36"/>
        <v>471.22033763021767</v>
      </c>
      <c r="Z196">
        <f t="shared" si="37"/>
        <v>328.55729963207835</v>
      </c>
      <c r="AA196">
        <f t="shared" si="38"/>
        <v>579.29839671971763</v>
      </c>
    </row>
    <row r="197" spans="2:27" x14ac:dyDescent="0.4">
      <c r="B197" t="s">
        <v>32</v>
      </c>
      <c r="C197" t="s">
        <v>6</v>
      </c>
      <c r="D197">
        <v>23623.61636381011</v>
      </c>
      <c r="F197">
        <v>0.106</v>
      </c>
      <c r="G197">
        <v>9.5000000000000001E-2</v>
      </c>
      <c r="H197">
        <v>7.2999999999999995E-2</v>
      </c>
      <c r="I197">
        <v>8.6999999999999994E-2</v>
      </c>
      <c r="J197">
        <v>7.3999999999999996E-2</v>
      </c>
      <c r="K197">
        <v>7.0000000000000007E-2</v>
      </c>
      <c r="L197">
        <v>0.10199999999999999</v>
      </c>
      <c r="M197">
        <v>0.107</v>
      </c>
      <c r="N197">
        <v>9.6000000000000002E-2</v>
      </c>
      <c r="O197">
        <f t="shared" si="27"/>
        <v>0.19000000000000006</v>
      </c>
      <c r="P197">
        <f t="shared" si="28"/>
        <v>0</v>
      </c>
      <c r="R197">
        <f t="shared" si="29"/>
        <v>2504.1033345638716</v>
      </c>
      <c r="S197">
        <f t="shared" si="30"/>
        <v>2244.2435545619605</v>
      </c>
      <c r="T197">
        <f t="shared" si="31"/>
        <v>1724.5239945581379</v>
      </c>
      <c r="U197">
        <f t="shared" si="32"/>
        <v>2055.2546236514795</v>
      </c>
      <c r="V197">
        <f t="shared" si="33"/>
        <v>1748.1476109219479</v>
      </c>
      <c r="W197">
        <f t="shared" si="34"/>
        <v>1653.6531454667079</v>
      </c>
      <c r="X197">
        <f t="shared" si="35"/>
        <v>2409.6088691086311</v>
      </c>
      <c r="Y197">
        <f t="shared" si="36"/>
        <v>2527.7269509276816</v>
      </c>
      <c r="Z197">
        <f t="shared" si="37"/>
        <v>2267.8671709257706</v>
      </c>
      <c r="AA197">
        <f t="shared" si="38"/>
        <v>4488.487109123922</v>
      </c>
    </row>
    <row r="198" spans="2:27" x14ac:dyDescent="0.4">
      <c r="B198" t="s">
        <v>32</v>
      </c>
      <c r="C198" t="s">
        <v>7</v>
      </c>
      <c r="D198">
        <v>2920.7630000699969</v>
      </c>
      <c r="F198">
        <v>0.11799999999999999</v>
      </c>
      <c r="G198">
        <v>0.113</v>
      </c>
      <c r="H198">
        <v>9.1999999999999998E-2</v>
      </c>
      <c r="I198">
        <v>0.121</v>
      </c>
      <c r="J198">
        <v>0.124</v>
      </c>
      <c r="K198">
        <v>8.1000000000000003E-2</v>
      </c>
      <c r="L198">
        <v>0.111</v>
      </c>
      <c r="M198">
        <v>9.6000000000000002E-2</v>
      </c>
      <c r="N198">
        <v>7.0999999999999994E-2</v>
      </c>
      <c r="O198">
        <f t="shared" ref="O198:O261" si="39">1-SUM(F198:N198)</f>
        <v>7.3000000000000176E-2</v>
      </c>
      <c r="P198">
        <f t="shared" ref="P198:P261" si="40">IF(O198&lt;0,1,0)</f>
        <v>0</v>
      </c>
      <c r="R198">
        <f t="shared" ref="R198:R261" si="41">$D198*F198</f>
        <v>344.65003400825964</v>
      </c>
      <c r="S198">
        <f t="shared" si="30"/>
        <v>330.04621900790966</v>
      </c>
      <c r="T198">
        <f t="shared" si="31"/>
        <v>268.71019600643973</v>
      </c>
      <c r="U198">
        <f t="shared" si="32"/>
        <v>353.41232300846963</v>
      </c>
      <c r="V198">
        <f t="shared" si="33"/>
        <v>362.17461200867962</v>
      </c>
      <c r="W198">
        <f t="shared" si="34"/>
        <v>236.58180300566977</v>
      </c>
      <c r="X198">
        <f t="shared" si="35"/>
        <v>324.20469300776966</v>
      </c>
      <c r="Y198">
        <f t="shared" si="36"/>
        <v>280.39324800671972</v>
      </c>
      <c r="Z198">
        <f t="shared" si="37"/>
        <v>207.37417300496975</v>
      </c>
      <c r="AA198">
        <f t="shared" si="38"/>
        <v>213.21569900511028</v>
      </c>
    </row>
    <row r="199" spans="2:27" x14ac:dyDescent="0.4">
      <c r="B199" t="s">
        <v>32</v>
      </c>
      <c r="C199" t="s">
        <v>8</v>
      </c>
      <c r="D199">
        <v>1831.0219089799969</v>
      </c>
      <c r="F199">
        <v>0.11600000000000001</v>
      </c>
      <c r="G199">
        <v>0.09</v>
      </c>
      <c r="H199">
        <v>7.5999999999999998E-2</v>
      </c>
      <c r="I199">
        <v>9.7000000000000003E-2</v>
      </c>
      <c r="J199">
        <v>0.11700000000000001</v>
      </c>
      <c r="K199">
        <v>0.107</v>
      </c>
      <c r="L199">
        <v>0.112</v>
      </c>
      <c r="M199">
        <v>0.11899999999999999</v>
      </c>
      <c r="N199">
        <v>0.10299999999999999</v>
      </c>
      <c r="O199">
        <f t="shared" si="39"/>
        <v>6.3000000000000056E-2</v>
      </c>
      <c r="P199">
        <f t="shared" si="40"/>
        <v>0</v>
      </c>
      <c r="R199">
        <f t="shared" si="41"/>
        <v>212.39854144167964</v>
      </c>
      <c r="S199">
        <f t="shared" si="30"/>
        <v>164.79197180819972</v>
      </c>
      <c r="T199">
        <f t="shared" si="31"/>
        <v>139.15766508247975</v>
      </c>
      <c r="U199">
        <f t="shared" si="32"/>
        <v>177.6091251710597</v>
      </c>
      <c r="V199">
        <f t="shared" si="33"/>
        <v>214.22956335065965</v>
      </c>
      <c r="W199">
        <f t="shared" si="34"/>
        <v>195.91934426085965</v>
      </c>
      <c r="X199">
        <f t="shared" si="35"/>
        <v>205.07445380575965</v>
      </c>
      <c r="Y199">
        <f t="shared" si="36"/>
        <v>217.89160716861963</v>
      </c>
      <c r="Z199">
        <f t="shared" si="37"/>
        <v>188.59525662493965</v>
      </c>
      <c r="AA199">
        <f t="shared" si="38"/>
        <v>115.35438026573991</v>
      </c>
    </row>
    <row r="200" spans="2:27" x14ac:dyDescent="0.4">
      <c r="B200" t="s">
        <v>32</v>
      </c>
      <c r="C200" t="s">
        <v>9</v>
      </c>
      <c r="D200">
        <v>11191.859181699856</v>
      </c>
      <c r="F200">
        <v>7.8E-2</v>
      </c>
      <c r="G200">
        <v>0.11600000000000001</v>
      </c>
      <c r="H200">
        <v>7.0000000000000007E-2</v>
      </c>
      <c r="I200">
        <v>0.11899999999999999</v>
      </c>
      <c r="J200">
        <v>9.2999999999999999E-2</v>
      </c>
      <c r="K200">
        <v>7.1999999999999995E-2</v>
      </c>
      <c r="L200">
        <v>7.5999999999999998E-2</v>
      </c>
      <c r="M200">
        <v>7.9000000000000001E-2</v>
      </c>
      <c r="N200">
        <v>0.111</v>
      </c>
      <c r="O200">
        <f t="shared" si="39"/>
        <v>0.18600000000000017</v>
      </c>
      <c r="P200">
        <f t="shared" si="40"/>
        <v>0</v>
      </c>
      <c r="R200">
        <f t="shared" si="41"/>
        <v>872.96501617258878</v>
      </c>
      <c r="S200">
        <f t="shared" si="30"/>
        <v>1298.2556650771833</v>
      </c>
      <c r="T200">
        <f t="shared" si="31"/>
        <v>783.43014271898994</v>
      </c>
      <c r="U200">
        <f t="shared" si="32"/>
        <v>1331.8312426222828</v>
      </c>
      <c r="V200">
        <f t="shared" si="33"/>
        <v>1040.8429038980867</v>
      </c>
      <c r="W200">
        <f t="shared" si="34"/>
        <v>805.81386108238962</v>
      </c>
      <c r="X200">
        <f t="shared" si="35"/>
        <v>850.58129780918898</v>
      </c>
      <c r="Y200">
        <f t="shared" si="36"/>
        <v>884.15687535428867</v>
      </c>
      <c r="Z200">
        <f t="shared" si="37"/>
        <v>1242.2963691686841</v>
      </c>
      <c r="AA200">
        <f t="shared" si="38"/>
        <v>2081.6858077961751</v>
      </c>
    </row>
    <row r="201" spans="2:27" x14ac:dyDescent="0.4">
      <c r="B201" t="s">
        <v>32</v>
      </c>
      <c r="C201" t="s">
        <v>10</v>
      </c>
      <c r="D201">
        <v>29377.443363659993</v>
      </c>
      <c r="F201">
        <v>0.11899999999999999</v>
      </c>
      <c r="G201">
        <v>7.3999999999999996E-2</v>
      </c>
      <c r="H201">
        <v>9.6000000000000002E-2</v>
      </c>
      <c r="I201">
        <v>0.112</v>
      </c>
      <c r="J201">
        <v>0.11600000000000001</v>
      </c>
      <c r="K201">
        <v>7.2999999999999995E-2</v>
      </c>
      <c r="L201">
        <v>7.0999999999999994E-2</v>
      </c>
      <c r="M201">
        <v>0.11799999999999999</v>
      </c>
      <c r="N201">
        <v>7.2999999999999995E-2</v>
      </c>
      <c r="O201">
        <f t="shared" si="39"/>
        <v>0.14800000000000013</v>
      </c>
      <c r="P201">
        <f t="shared" si="40"/>
        <v>0</v>
      </c>
      <c r="R201">
        <f t="shared" si="41"/>
        <v>3495.915760275539</v>
      </c>
      <c r="S201">
        <f t="shared" si="30"/>
        <v>2173.9308089108395</v>
      </c>
      <c r="T201">
        <f t="shared" si="31"/>
        <v>2820.2345629113593</v>
      </c>
      <c r="U201">
        <f t="shared" si="32"/>
        <v>3290.2736567299194</v>
      </c>
      <c r="V201">
        <f t="shared" si="33"/>
        <v>3407.7834301845596</v>
      </c>
      <c r="W201">
        <f t="shared" si="34"/>
        <v>2144.5533655471795</v>
      </c>
      <c r="X201">
        <f t="shared" si="35"/>
        <v>2085.7984788198592</v>
      </c>
      <c r="Y201">
        <f t="shared" si="36"/>
        <v>3466.5383169118791</v>
      </c>
      <c r="Z201">
        <f t="shared" si="37"/>
        <v>2144.5533655471795</v>
      </c>
      <c r="AA201">
        <f t="shared" si="38"/>
        <v>4347.8616178216826</v>
      </c>
    </row>
    <row r="202" spans="2:27" x14ac:dyDescent="0.4">
      <c r="B202" t="s">
        <v>32</v>
      </c>
      <c r="C202" t="s">
        <v>11</v>
      </c>
      <c r="D202">
        <v>17084.75290906008</v>
      </c>
      <c r="F202">
        <v>7.5999999999999998E-2</v>
      </c>
      <c r="G202">
        <v>0.10199999999999999</v>
      </c>
      <c r="H202">
        <v>0.121</v>
      </c>
      <c r="I202">
        <v>8.4000000000000005E-2</v>
      </c>
      <c r="J202">
        <v>0.121</v>
      </c>
      <c r="K202">
        <v>7.1999999999999995E-2</v>
      </c>
      <c r="L202">
        <v>9.1999999999999998E-2</v>
      </c>
      <c r="M202">
        <v>0.12</v>
      </c>
      <c r="N202">
        <v>0.10100000000000001</v>
      </c>
      <c r="O202">
        <f t="shared" si="39"/>
        <v>0.1110000000000001</v>
      </c>
      <c r="P202">
        <f t="shared" si="40"/>
        <v>0</v>
      </c>
      <c r="R202">
        <f t="shared" si="41"/>
        <v>1298.441221088566</v>
      </c>
      <c r="S202">
        <f t="shared" si="30"/>
        <v>1742.6447967241281</v>
      </c>
      <c r="T202">
        <f t="shared" si="31"/>
        <v>2067.2551019962698</v>
      </c>
      <c r="U202">
        <f t="shared" si="32"/>
        <v>1435.1192443610469</v>
      </c>
      <c r="V202">
        <f t="shared" si="33"/>
        <v>2067.2551019962698</v>
      </c>
      <c r="W202">
        <f t="shared" si="34"/>
        <v>1230.1022094523257</v>
      </c>
      <c r="X202">
        <f t="shared" si="35"/>
        <v>1571.7972676335273</v>
      </c>
      <c r="Y202">
        <f t="shared" si="36"/>
        <v>2050.1703490872096</v>
      </c>
      <c r="Z202">
        <f t="shared" si="37"/>
        <v>1725.5600438150682</v>
      </c>
      <c r="AA202">
        <f t="shared" si="38"/>
        <v>1896.4075729056706</v>
      </c>
    </row>
    <row r="203" spans="2:27" x14ac:dyDescent="0.4">
      <c r="B203" t="s">
        <v>32</v>
      </c>
      <c r="C203" t="s">
        <v>12</v>
      </c>
      <c r="D203">
        <v>6409.3442727000183</v>
      </c>
      <c r="F203">
        <v>9.1999999999999998E-2</v>
      </c>
      <c r="G203">
        <v>0.10199999999999999</v>
      </c>
      <c r="H203">
        <v>8.4000000000000005E-2</v>
      </c>
      <c r="I203">
        <v>0.1</v>
      </c>
      <c r="J203">
        <v>7.1999999999999995E-2</v>
      </c>
      <c r="K203">
        <v>0.113</v>
      </c>
      <c r="L203">
        <v>0.112</v>
      </c>
      <c r="M203">
        <v>0.104</v>
      </c>
      <c r="N203">
        <v>9.1999999999999998E-2</v>
      </c>
      <c r="O203">
        <f t="shared" si="39"/>
        <v>0.129</v>
      </c>
      <c r="P203">
        <f t="shared" si="40"/>
        <v>0</v>
      </c>
      <c r="R203">
        <f t="shared" si="41"/>
        <v>589.65967308840163</v>
      </c>
      <c r="S203">
        <f t="shared" si="30"/>
        <v>653.75311581540188</v>
      </c>
      <c r="T203">
        <f t="shared" si="31"/>
        <v>538.38491890680154</v>
      </c>
      <c r="U203">
        <f t="shared" si="32"/>
        <v>640.93442727000183</v>
      </c>
      <c r="V203">
        <f t="shared" si="33"/>
        <v>461.4727876344013</v>
      </c>
      <c r="W203">
        <f t="shared" si="34"/>
        <v>724.2559028151021</v>
      </c>
      <c r="X203">
        <f t="shared" si="35"/>
        <v>717.84655854240202</v>
      </c>
      <c r="Y203">
        <f t="shared" si="36"/>
        <v>666.57180436080182</v>
      </c>
      <c r="Z203">
        <f t="shared" si="37"/>
        <v>589.65967308840163</v>
      </c>
      <c r="AA203">
        <f t="shared" si="38"/>
        <v>826.80541117830239</v>
      </c>
    </row>
    <row r="204" spans="2:27" x14ac:dyDescent="0.4">
      <c r="B204" t="s">
        <v>32</v>
      </c>
      <c r="C204" t="s">
        <v>13</v>
      </c>
      <c r="D204">
        <v>10404.40745435007</v>
      </c>
      <c r="F204">
        <v>8.5999999999999993E-2</v>
      </c>
      <c r="G204">
        <v>0.1</v>
      </c>
      <c r="H204">
        <v>0.10299999999999999</v>
      </c>
      <c r="I204">
        <v>9.4E-2</v>
      </c>
      <c r="J204">
        <v>0.1</v>
      </c>
      <c r="K204">
        <v>9.4E-2</v>
      </c>
      <c r="L204">
        <v>0.111</v>
      </c>
      <c r="M204">
        <v>9.9000000000000005E-2</v>
      </c>
      <c r="N204">
        <v>8.6999999999999994E-2</v>
      </c>
      <c r="O204">
        <f t="shared" si="39"/>
        <v>0.12600000000000011</v>
      </c>
      <c r="P204">
        <f t="shared" si="40"/>
        <v>0</v>
      </c>
      <c r="R204">
        <f t="shared" si="41"/>
        <v>894.77904107410598</v>
      </c>
      <c r="S204">
        <f t="shared" si="30"/>
        <v>1040.4407454350071</v>
      </c>
      <c r="T204">
        <f t="shared" si="31"/>
        <v>1071.6539677980572</v>
      </c>
      <c r="U204">
        <f t="shared" si="32"/>
        <v>978.0143007089066</v>
      </c>
      <c r="V204">
        <f t="shared" si="33"/>
        <v>1040.4407454350071</v>
      </c>
      <c r="W204">
        <f t="shared" si="34"/>
        <v>978.0143007089066</v>
      </c>
      <c r="X204">
        <f t="shared" si="35"/>
        <v>1154.8892274328578</v>
      </c>
      <c r="Y204">
        <f t="shared" si="36"/>
        <v>1030.036337980657</v>
      </c>
      <c r="Z204">
        <f t="shared" si="37"/>
        <v>905.18344852845598</v>
      </c>
      <c r="AA204">
        <f t="shared" si="38"/>
        <v>1310.95533924811</v>
      </c>
    </row>
    <row r="205" spans="2:27" x14ac:dyDescent="0.4">
      <c r="B205" t="s">
        <v>33</v>
      </c>
      <c r="C205" t="s">
        <v>4</v>
      </c>
      <c r="D205">
        <v>51331.076307560063</v>
      </c>
      <c r="F205">
        <v>8.7999999999999995E-2</v>
      </c>
      <c r="G205">
        <v>8.7999999999999995E-2</v>
      </c>
      <c r="H205">
        <v>7.9000000000000001E-2</v>
      </c>
      <c r="I205">
        <v>0.125</v>
      </c>
      <c r="J205">
        <v>8.7999999999999995E-2</v>
      </c>
      <c r="K205">
        <v>0.124</v>
      </c>
      <c r="L205">
        <v>8.5000000000000006E-2</v>
      </c>
      <c r="M205">
        <v>0.122</v>
      </c>
      <c r="N205">
        <v>0.114</v>
      </c>
      <c r="O205">
        <f t="shared" si="39"/>
        <v>8.7000000000000077E-2</v>
      </c>
      <c r="P205">
        <f t="shared" si="40"/>
        <v>0</v>
      </c>
      <c r="R205">
        <f t="shared" si="41"/>
        <v>4517.1347150652855</v>
      </c>
      <c r="S205">
        <f t="shared" si="30"/>
        <v>4517.1347150652855</v>
      </c>
      <c r="T205">
        <f t="shared" si="31"/>
        <v>4055.1550282972448</v>
      </c>
      <c r="U205">
        <f t="shared" si="32"/>
        <v>6416.3845384450078</v>
      </c>
      <c r="V205">
        <f t="shared" si="33"/>
        <v>4517.1347150652855</v>
      </c>
      <c r="W205">
        <f t="shared" si="34"/>
        <v>6365.0534621374482</v>
      </c>
      <c r="X205">
        <f t="shared" si="35"/>
        <v>4363.1414861426056</v>
      </c>
      <c r="Y205">
        <f t="shared" si="36"/>
        <v>6262.3913095223279</v>
      </c>
      <c r="Z205">
        <f t="shared" si="37"/>
        <v>5851.7426990618469</v>
      </c>
      <c r="AA205">
        <f t="shared" si="38"/>
        <v>4465.8036387577295</v>
      </c>
    </row>
    <row r="206" spans="2:27" x14ac:dyDescent="0.4">
      <c r="B206" t="s">
        <v>33</v>
      </c>
      <c r="C206" t="s">
        <v>5</v>
      </c>
      <c r="D206">
        <v>7403.4784545899902</v>
      </c>
      <c r="F206">
        <v>0.10100000000000001</v>
      </c>
      <c r="G206">
        <v>0.08</v>
      </c>
      <c r="H206">
        <v>8.4000000000000005E-2</v>
      </c>
      <c r="I206">
        <v>0.105</v>
      </c>
      <c r="J206">
        <v>9.4E-2</v>
      </c>
      <c r="K206">
        <v>7.6999999999999999E-2</v>
      </c>
      <c r="L206">
        <v>9.4E-2</v>
      </c>
      <c r="M206">
        <v>7.5999999999999998E-2</v>
      </c>
      <c r="N206">
        <v>0.112</v>
      </c>
      <c r="O206">
        <f t="shared" si="39"/>
        <v>0.17700000000000016</v>
      </c>
      <c r="P206">
        <f t="shared" si="40"/>
        <v>0</v>
      </c>
      <c r="R206">
        <f t="shared" si="41"/>
        <v>747.75132391358909</v>
      </c>
      <c r="S206">
        <f t="shared" si="30"/>
        <v>592.27827636719928</v>
      </c>
      <c r="T206">
        <f t="shared" si="31"/>
        <v>621.89219018555923</v>
      </c>
      <c r="U206">
        <f t="shared" si="32"/>
        <v>777.36523773194892</v>
      </c>
      <c r="V206">
        <f t="shared" si="33"/>
        <v>695.92697473145904</v>
      </c>
      <c r="W206">
        <f t="shared" si="34"/>
        <v>570.06784100342918</v>
      </c>
      <c r="X206">
        <f t="shared" si="35"/>
        <v>695.92697473145904</v>
      </c>
      <c r="Y206">
        <f t="shared" si="36"/>
        <v>562.66436254883922</v>
      </c>
      <c r="Z206">
        <f t="shared" si="37"/>
        <v>829.18958691407897</v>
      </c>
      <c r="AA206">
        <f t="shared" si="38"/>
        <v>1310.4156864624294</v>
      </c>
    </row>
    <row r="207" spans="2:27" x14ac:dyDescent="0.4">
      <c r="B207" t="s">
        <v>33</v>
      </c>
      <c r="C207" t="s">
        <v>6</v>
      </c>
      <c r="D207">
        <v>1679.7420908399886</v>
      </c>
      <c r="F207">
        <v>0.11600000000000001</v>
      </c>
      <c r="G207">
        <v>0.11</v>
      </c>
      <c r="H207">
        <v>0.121</v>
      </c>
      <c r="I207">
        <v>0.104</v>
      </c>
      <c r="J207">
        <v>0.104</v>
      </c>
      <c r="K207">
        <v>0.125</v>
      </c>
      <c r="L207">
        <v>0.121</v>
      </c>
      <c r="M207">
        <v>0.05</v>
      </c>
      <c r="N207">
        <v>0.10299999999999999</v>
      </c>
      <c r="O207">
        <f t="shared" si="39"/>
        <v>4.6000000000000041E-2</v>
      </c>
      <c r="P207">
        <f t="shared" si="40"/>
        <v>0</v>
      </c>
      <c r="R207">
        <f t="shared" si="41"/>
        <v>194.85008253743868</v>
      </c>
      <c r="S207">
        <f t="shared" si="30"/>
        <v>184.77162999239874</v>
      </c>
      <c r="T207">
        <f t="shared" si="31"/>
        <v>203.24879299163862</v>
      </c>
      <c r="U207">
        <f t="shared" si="32"/>
        <v>174.69317744735881</v>
      </c>
      <c r="V207">
        <f t="shared" si="33"/>
        <v>174.69317744735881</v>
      </c>
      <c r="W207">
        <f t="shared" si="34"/>
        <v>209.96776135499857</v>
      </c>
      <c r="X207">
        <f t="shared" si="35"/>
        <v>203.24879299163862</v>
      </c>
      <c r="Y207">
        <f t="shared" si="36"/>
        <v>83.987104541999429</v>
      </c>
      <c r="Z207">
        <f t="shared" si="37"/>
        <v>173.01343535651881</v>
      </c>
      <c r="AA207">
        <f t="shared" si="38"/>
        <v>77.268136178639537</v>
      </c>
    </row>
    <row r="208" spans="2:27" x14ac:dyDescent="0.4">
      <c r="B208" t="s">
        <v>33</v>
      </c>
      <c r="C208" t="s">
        <v>7</v>
      </c>
      <c r="D208">
        <v>18949.33781815994</v>
      </c>
      <c r="F208">
        <v>0.112</v>
      </c>
      <c r="G208">
        <v>8.8999999999999996E-2</v>
      </c>
      <c r="H208">
        <v>0.11</v>
      </c>
      <c r="I208">
        <v>0.105</v>
      </c>
      <c r="J208">
        <v>0.11899999999999999</v>
      </c>
      <c r="K208">
        <v>8.7999999999999995E-2</v>
      </c>
      <c r="L208">
        <v>0.111</v>
      </c>
      <c r="M208">
        <v>0.08</v>
      </c>
      <c r="N208">
        <v>0.10199999999999999</v>
      </c>
      <c r="O208">
        <f t="shared" si="39"/>
        <v>8.4000000000000186E-2</v>
      </c>
      <c r="P208">
        <f t="shared" si="40"/>
        <v>0</v>
      </c>
      <c r="R208">
        <f t="shared" si="41"/>
        <v>2122.3258356339134</v>
      </c>
      <c r="S208">
        <f t="shared" si="30"/>
        <v>1686.4910658162346</v>
      </c>
      <c r="T208">
        <f t="shared" si="31"/>
        <v>2084.4271599975932</v>
      </c>
      <c r="U208">
        <f t="shared" si="32"/>
        <v>1989.6804709067937</v>
      </c>
      <c r="V208">
        <f t="shared" si="33"/>
        <v>2254.971200361033</v>
      </c>
      <c r="W208">
        <f t="shared" si="34"/>
        <v>1667.5417279980745</v>
      </c>
      <c r="X208">
        <f t="shared" si="35"/>
        <v>2103.3764978157533</v>
      </c>
      <c r="Y208">
        <f t="shared" si="36"/>
        <v>1515.9470254527953</v>
      </c>
      <c r="Z208">
        <f t="shared" si="37"/>
        <v>1932.8324574523137</v>
      </c>
      <c r="AA208">
        <f t="shared" si="38"/>
        <v>1591.7443767254385</v>
      </c>
    </row>
    <row r="209" spans="2:27" x14ac:dyDescent="0.4">
      <c r="B209" t="s">
        <v>33</v>
      </c>
      <c r="C209" t="s">
        <v>8</v>
      </c>
      <c r="D209">
        <v>9143.4476363599988</v>
      </c>
      <c r="F209">
        <v>9.7000000000000003E-2</v>
      </c>
      <c r="G209">
        <v>7.1999999999999995E-2</v>
      </c>
      <c r="H209">
        <v>0.125</v>
      </c>
      <c r="I209">
        <v>8.1000000000000003E-2</v>
      </c>
      <c r="J209">
        <v>0.123</v>
      </c>
      <c r="K209">
        <v>0.104</v>
      </c>
      <c r="L209">
        <v>0.122</v>
      </c>
      <c r="M209">
        <v>0.123</v>
      </c>
      <c r="N209">
        <v>0.11600000000000001</v>
      </c>
      <c r="O209">
        <f t="shared" si="39"/>
        <v>3.7000000000000033E-2</v>
      </c>
      <c r="P209">
        <f t="shared" si="40"/>
        <v>0</v>
      </c>
      <c r="R209">
        <f t="shared" si="41"/>
        <v>886.91442072691996</v>
      </c>
      <c r="S209">
        <f t="shared" si="30"/>
        <v>658.32822981791992</v>
      </c>
      <c r="T209">
        <f t="shared" si="31"/>
        <v>1142.9309545449998</v>
      </c>
      <c r="U209">
        <f t="shared" si="32"/>
        <v>740.61925854515994</v>
      </c>
      <c r="V209">
        <f t="shared" si="33"/>
        <v>1124.6440592722799</v>
      </c>
      <c r="W209">
        <f t="shared" si="34"/>
        <v>950.91855418143984</v>
      </c>
      <c r="X209">
        <f t="shared" si="35"/>
        <v>1115.5006116359198</v>
      </c>
      <c r="Y209">
        <f t="shared" si="36"/>
        <v>1124.6440592722799</v>
      </c>
      <c r="Z209">
        <f t="shared" si="37"/>
        <v>1060.6399258177598</v>
      </c>
      <c r="AA209">
        <f t="shared" si="38"/>
        <v>338.30756254532025</v>
      </c>
    </row>
    <row r="210" spans="2:27" x14ac:dyDescent="0.4">
      <c r="B210" t="s">
        <v>33</v>
      </c>
      <c r="C210" t="s">
        <v>9</v>
      </c>
      <c r="D210">
        <v>15654.655636270008</v>
      </c>
      <c r="F210">
        <v>0.10100000000000001</v>
      </c>
      <c r="G210">
        <v>0.111</v>
      </c>
      <c r="H210">
        <v>9.5000000000000001E-2</v>
      </c>
      <c r="I210">
        <v>0.11700000000000001</v>
      </c>
      <c r="J210">
        <v>9.1999999999999998E-2</v>
      </c>
      <c r="K210">
        <v>0.112</v>
      </c>
      <c r="L210">
        <v>0.10299999999999999</v>
      </c>
      <c r="M210">
        <v>0.11600000000000001</v>
      </c>
      <c r="N210">
        <v>9.5000000000000001E-2</v>
      </c>
      <c r="O210">
        <f t="shared" si="39"/>
        <v>5.8000000000000052E-2</v>
      </c>
      <c r="P210">
        <f t="shared" si="40"/>
        <v>0</v>
      </c>
      <c r="R210">
        <f t="shared" si="41"/>
        <v>1581.1202192632709</v>
      </c>
      <c r="S210">
        <f t="shared" si="30"/>
        <v>1737.666775625971</v>
      </c>
      <c r="T210">
        <f t="shared" si="31"/>
        <v>1487.1922854456509</v>
      </c>
      <c r="U210">
        <f t="shared" si="32"/>
        <v>1831.594709443591</v>
      </c>
      <c r="V210">
        <f t="shared" si="33"/>
        <v>1440.2283185368408</v>
      </c>
      <c r="W210">
        <f t="shared" si="34"/>
        <v>1753.321431262241</v>
      </c>
      <c r="X210">
        <f t="shared" si="35"/>
        <v>1612.4295305358107</v>
      </c>
      <c r="Y210">
        <f t="shared" si="36"/>
        <v>1815.940053807321</v>
      </c>
      <c r="Z210">
        <f t="shared" si="37"/>
        <v>1487.1922854456509</v>
      </c>
      <c r="AA210">
        <f t="shared" si="38"/>
        <v>907.97002690366128</v>
      </c>
    </row>
    <row r="211" spans="2:27" x14ac:dyDescent="0.4">
      <c r="B211" t="s">
        <v>33</v>
      </c>
      <c r="C211" t="s">
        <v>10</v>
      </c>
      <c r="D211">
        <v>30504.935363890123</v>
      </c>
      <c r="F211">
        <v>0.113</v>
      </c>
      <c r="G211">
        <v>0.109</v>
      </c>
      <c r="H211">
        <v>7.4999999999999997E-2</v>
      </c>
      <c r="I211">
        <v>0.11600000000000001</v>
      </c>
      <c r="J211">
        <v>7.9000000000000001E-2</v>
      </c>
      <c r="K211">
        <v>8.1000000000000003E-2</v>
      </c>
      <c r="L211">
        <v>0.11799999999999999</v>
      </c>
      <c r="M211">
        <v>0.115</v>
      </c>
      <c r="N211">
        <v>0.114</v>
      </c>
      <c r="O211">
        <f t="shared" si="39"/>
        <v>8.0000000000000071E-2</v>
      </c>
      <c r="P211">
        <f t="shared" si="40"/>
        <v>0</v>
      </c>
      <c r="R211">
        <f t="shared" si="41"/>
        <v>3447.0576961195839</v>
      </c>
      <c r="S211">
        <f t="shared" si="30"/>
        <v>3325.0379546640233</v>
      </c>
      <c r="T211">
        <f t="shared" si="31"/>
        <v>2287.870152291759</v>
      </c>
      <c r="U211">
        <f t="shared" si="32"/>
        <v>3538.5725022112542</v>
      </c>
      <c r="V211">
        <f t="shared" si="33"/>
        <v>2409.8898937473195</v>
      </c>
      <c r="W211">
        <f t="shared" si="34"/>
        <v>2470.8997644751003</v>
      </c>
      <c r="X211">
        <f t="shared" si="35"/>
        <v>3599.5823729390345</v>
      </c>
      <c r="Y211">
        <f t="shared" si="36"/>
        <v>3508.0675668473641</v>
      </c>
      <c r="Z211">
        <f t="shared" si="37"/>
        <v>3477.562631483474</v>
      </c>
      <c r="AA211">
        <f t="shared" si="38"/>
        <v>2440.3948291112119</v>
      </c>
    </row>
    <row r="212" spans="2:27" x14ac:dyDescent="0.4">
      <c r="B212" t="s">
        <v>33</v>
      </c>
      <c r="C212" t="s">
        <v>11</v>
      </c>
      <c r="D212">
        <v>7525.192727239988</v>
      </c>
      <c r="F212">
        <v>8.2000000000000003E-2</v>
      </c>
      <c r="G212">
        <v>0.11600000000000001</v>
      </c>
      <c r="H212">
        <v>8.1000000000000003E-2</v>
      </c>
      <c r="I212">
        <v>9.0999999999999998E-2</v>
      </c>
      <c r="J212">
        <v>0.12</v>
      </c>
      <c r="K212">
        <v>0.10199999999999999</v>
      </c>
      <c r="L212">
        <v>0.105</v>
      </c>
      <c r="M212">
        <v>0.125</v>
      </c>
      <c r="N212">
        <v>8.2000000000000003E-2</v>
      </c>
      <c r="O212">
        <f t="shared" si="39"/>
        <v>9.6000000000000085E-2</v>
      </c>
      <c r="P212">
        <f t="shared" si="40"/>
        <v>0</v>
      </c>
      <c r="R212">
        <f t="shared" si="41"/>
        <v>617.06580363367902</v>
      </c>
      <c r="S212">
        <f t="shared" si="30"/>
        <v>872.92235635983866</v>
      </c>
      <c r="T212">
        <f t="shared" si="31"/>
        <v>609.54061090643904</v>
      </c>
      <c r="U212">
        <f t="shared" si="32"/>
        <v>684.79253817883887</v>
      </c>
      <c r="V212">
        <f t="shared" si="33"/>
        <v>903.02312726879848</v>
      </c>
      <c r="W212">
        <f t="shared" si="34"/>
        <v>767.56965817847868</v>
      </c>
      <c r="X212">
        <f t="shared" si="35"/>
        <v>790.14523636019874</v>
      </c>
      <c r="Y212">
        <f t="shared" si="36"/>
        <v>940.6490909049985</v>
      </c>
      <c r="Z212">
        <f t="shared" si="37"/>
        <v>617.06580363367902</v>
      </c>
      <c r="AA212">
        <f t="shared" si="38"/>
        <v>722.41850181503946</v>
      </c>
    </row>
    <row r="213" spans="2:27" x14ac:dyDescent="0.4">
      <c r="B213" t="s">
        <v>33</v>
      </c>
      <c r="C213" t="s">
        <v>12</v>
      </c>
      <c r="D213">
        <v>6872.5409999600206</v>
      </c>
      <c r="F213">
        <v>7.2999999999999995E-2</v>
      </c>
      <c r="G213">
        <v>7.3999999999999996E-2</v>
      </c>
      <c r="H213">
        <v>0.125</v>
      </c>
      <c r="I213">
        <v>7.6999999999999999E-2</v>
      </c>
      <c r="J213">
        <v>9.6000000000000002E-2</v>
      </c>
      <c r="K213">
        <v>0.11600000000000001</v>
      </c>
      <c r="L213">
        <v>9.7000000000000003E-2</v>
      </c>
      <c r="M213">
        <v>7.2999999999999995E-2</v>
      </c>
      <c r="N213">
        <v>0.114</v>
      </c>
      <c r="O213">
        <f t="shared" si="39"/>
        <v>0.15500000000000003</v>
      </c>
      <c r="P213">
        <f t="shared" si="40"/>
        <v>0</v>
      </c>
      <c r="R213">
        <f t="shared" si="41"/>
        <v>501.69549299708149</v>
      </c>
      <c r="S213">
        <f t="shared" ref="S213:S276" si="42">$D213*G213</f>
        <v>508.56803399704148</v>
      </c>
      <c r="T213">
        <f t="shared" ref="T213:T276" si="43">$D213*H213</f>
        <v>859.06762499500257</v>
      </c>
      <c r="U213">
        <f t="shared" ref="U213:U276" si="44">$D213*I213</f>
        <v>529.18565699692158</v>
      </c>
      <c r="V213">
        <f t="shared" ref="V213:V276" si="45">$D213*J213</f>
        <v>659.76393599616199</v>
      </c>
      <c r="W213">
        <f t="shared" ref="W213:W276" si="46">$D213*K213</f>
        <v>797.21475599536245</v>
      </c>
      <c r="X213">
        <f t="shared" ref="X213:X276" si="47">$D213*L213</f>
        <v>666.63647699612204</v>
      </c>
      <c r="Y213">
        <f t="shared" ref="Y213:Y276" si="48">$D213*M213</f>
        <v>501.69549299708149</v>
      </c>
      <c r="Z213">
        <f t="shared" ref="Z213:Z276" si="49">$D213*N213</f>
        <v>783.46967399544235</v>
      </c>
      <c r="AA213">
        <f t="shared" ref="AA213:AA276" si="50">$D213*O213</f>
        <v>1065.2438549938033</v>
      </c>
    </row>
    <row r="214" spans="2:27" x14ac:dyDescent="0.4">
      <c r="B214" t="s">
        <v>33</v>
      </c>
      <c r="C214" t="s">
        <v>13</v>
      </c>
      <c r="D214">
        <v>13307.599454669979</v>
      </c>
      <c r="F214">
        <v>0.114</v>
      </c>
      <c r="G214">
        <v>9.8000000000000004E-2</v>
      </c>
      <c r="H214">
        <v>0.111</v>
      </c>
      <c r="I214">
        <v>7.8E-2</v>
      </c>
      <c r="J214">
        <v>7.8E-2</v>
      </c>
      <c r="K214">
        <v>8.2000000000000003E-2</v>
      </c>
      <c r="L214">
        <v>0.11</v>
      </c>
      <c r="M214">
        <v>9.9000000000000005E-2</v>
      </c>
      <c r="N214">
        <v>8.6999999999999994E-2</v>
      </c>
      <c r="O214">
        <f t="shared" si="39"/>
        <v>0.14300000000000002</v>
      </c>
      <c r="P214">
        <f t="shared" si="40"/>
        <v>0</v>
      </c>
      <c r="R214">
        <f t="shared" si="41"/>
        <v>1517.0663378323777</v>
      </c>
      <c r="S214">
        <f t="shared" si="42"/>
        <v>1304.144746557658</v>
      </c>
      <c r="T214">
        <f t="shared" si="43"/>
        <v>1477.1435394683676</v>
      </c>
      <c r="U214">
        <f t="shared" si="44"/>
        <v>1037.9927574642584</v>
      </c>
      <c r="V214">
        <f t="shared" si="45"/>
        <v>1037.9927574642584</v>
      </c>
      <c r="W214">
        <f t="shared" si="46"/>
        <v>1091.2231552829383</v>
      </c>
      <c r="X214">
        <f t="shared" si="47"/>
        <v>1463.8359400136976</v>
      </c>
      <c r="Y214">
        <f t="shared" si="48"/>
        <v>1317.452346012328</v>
      </c>
      <c r="Z214">
        <f t="shared" si="49"/>
        <v>1157.7611525562882</v>
      </c>
      <c r="AA214">
        <f t="shared" si="50"/>
        <v>1902.9867220178071</v>
      </c>
    </row>
    <row r="215" spans="2:27" x14ac:dyDescent="0.4">
      <c r="B215" t="s">
        <v>34</v>
      </c>
      <c r="C215" t="s">
        <v>4</v>
      </c>
      <c r="D215">
        <v>53376.372778140394</v>
      </c>
      <c r="F215">
        <v>8.6999999999999994E-2</v>
      </c>
      <c r="G215">
        <v>8.2000000000000003E-2</v>
      </c>
      <c r="H215">
        <v>0.104</v>
      </c>
      <c r="I215">
        <v>8.1000000000000003E-2</v>
      </c>
      <c r="J215">
        <v>0.111</v>
      </c>
      <c r="K215">
        <v>0.11799999999999999</v>
      </c>
      <c r="L215">
        <v>0.121</v>
      </c>
      <c r="M215">
        <v>0.107</v>
      </c>
      <c r="N215">
        <v>0.106</v>
      </c>
      <c r="O215">
        <f t="shared" si="39"/>
        <v>8.3000000000000074E-2</v>
      </c>
      <c r="P215">
        <f t="shared" si="40"/>
        <v>0</v>
      </c>
      <c r="R215">
        <f t="shared" si="41"/>
        <v>4643.7444316982137</v>
      </c>
      <c r="S215">
        <f t="shared" si="42"/>
        <v>4376.8625678075123</v>
      </c>
      <c r="T215">
        <f t="shared" si="43"/>
        <v>5551.1427689266011</v>
      </c>
      <c r="U215">
        <f t="shared" si="44"/>
        <v>4323.4861950293716</v>
      </c>
      <c r="V215">
        <f t="shared" si="45"/>
        <v>5924.7773783735838</v>
      </c>
      <c r="W215">
        <f t="shared" si="46"/>
        <v>6298.4119878205665</v>
      </c>
      <c r="X215">
        <f t="shared" si="47"/>
        <v>6458.5411061549876</v>
      </c>
      <c r="Y215">
        <f t="shared" si="48"/>
        <v>5711.2718872610221</v>
      </c>
      <c r="Z215">
        <f t="shared" si="49"/>
        <v>5657.8955144828815</v>
      </c>
      <c r="AA215">
        <f t="shared" si="50"/>
        <v>4430.2389405856566</v>
      </c>
    </row>
    <row r="216" spans="2:27" x14ac:dyDescent="0.4">
      <c r="B216" t="s">
        <v>34</v>
      </c>
      <c r="C216" t="s">
        <v>5</v>
      </c>
      <c r="D216">
        <v>4323.1221817200103</v>
      </c>
      <c r="F216">
        <v>8.5999999999999993E-2</v>
      </c>
      <c r="G216">
        <v>7.3999999999999996E-2</v>
      </c>
      <c r="H216">
        <v>7.3999999999999996E-2</v>
      </c>
      <c r="I216">
        <v>7.5999999999999998E-2</v>
      </c>
      <c r="J216">
        <v>9.6000000000000002E-2</v>
      </c>
      <c r="K216">
        <v>7.2999999999999995E-2</v>
      </c>
      <c r="L216">
        <v>9.0999999999999998E-2</v>
      </c>
      <c r="M216">
        <v>9.9000000000000005E-2</v>
      </c>
      <c r="N216">
        <v>0.11899999999999999</v>
      </c>
      <c r="O216">
        <f t="shared" si="39"/>
        <v>0.21199999999999997</v>
      </c>
      <c r="P216">
        <f t="shared" si="40"/>
        <v>0</v>
      </c>
      <c r="R216">
        <f t="shared" si="41"/>
        <v>371.78850762792086</v>
      </c>
      <c r="S216">
        <f t="shared" si="42"/>
        <v>319.91104144728075</v>
      </c>
      <c r="T216">
        <f t="shared" si="43"/>
        <v>319.91104144728075</v>
      </c>
      <c r="U216">
        <f t="shared" si="44"/>
        <v>328.55728581072077</v>
      </c>
      <c r="V216">
        <f t="shared" si="45"/>
        <v>415.01972944512102</v>
      </c>
      <c r="W216">
        <f t="shared" si="46"/>
        <v>315.58791926556074</v>
      </c>
      <c r="X216">
        <f t="shared" si="47"/>
        <v>393.40411853652091</v>
      </c>
      <c r="Y216">
        <f t="shared" si="48"/>
        <v>427.98909599028104</v>
      </c>
      <c r="Z216">
        <f t="shared" si="49"/>
        <v>514.45153962468123</v>
      </c>
      <c r="AA216">
        <f t="shared" si="50"/>
        <v>916.50190252464199</v>
      </c>
    </row>
    <row r="217" spans="2:27" x14ac:dyDescent="0.4">
      <c r="B217" t="s">
        <v>34</v>
      </c>
      <c r="C217" t="s">
        <v>6</v>
      </c>
      <c r="D217">
        <v>39241.648909070056</v>
      </c>
      <c r="F217">
        <v>7.3999999999999996E-2</v>
      </c>
      <c r="G217">
        <v>7.8E-2</v>
      </c>
      <c r="H217">
        <v>0.11600000000000001</v>
      </c>
      <c r="I217">
        <v>0.11799999999999999</v>
      </c>
      <c r="J217">
        <v>8.4000000000000005E-2</v>
      </c>
      <c r="K217">
        <v>9.4E-2</v>
      </c>
      <c r="L217">
        <v>8.2000000000000003E-2</v>
      </c>
      <c r="M217">
        <v>0.123</v>
      </c>
      <c r="N217">
        <v>9.8000000000000004E-2</v>
      </c>
      <c r="O217">
        <f t="shared" si="39"/>
        <v>0.13300000000000001</v>
      </c>
      <c r="P217">
        <f t="shared" si="40"/>
        <v>0</v>
      </c>
      <c r="R217">
        <f t="shared" si="41"/>
        <v>2903.8820192711842</v>
      </c>
      <c r="S217">
        <f t="shared" si="42"/>
        <v>3060.8486149074643</v>
      </c>
      <c r="T217">
        <f t="shared" si="43"/>
        <v>4552.0312734521267</v>
      </c>
      <c r="U217">
        <f t="shared" si="44"/>
        <v>4630.5145712702661</v>
      </c>
      <c r="V217">
        <f t="shared" si="45"/>
        <v>3296.2985083618851</v>
      </c>
      <c r="W217">
        <f t="shared" si="46"/>
        <v>3688.7149974525851</v>
      </c>
      <c r="X217">
        <f t="shared" si="47"/>
        <v>3217.8152105437448</v>
      </c>
      <c r="Y217">
        <f t="shared" si="48"/>
        <v>4826.7228158156167</v>
      </c>
      <c r="Z217">
        <f t="shared" si="49"/>
        <v>3845.6815930888656</v>
      </c>
      <c r="AA217">
        <f t="shared" si="50"/>
        <v>5219.1393049063181</v>
      </c>
    </row>
    <row r="218" spans="2:27" x14ac:dyDescent="0.4">
      <c r="B218" t="s">
        <v>34</v>
      </c>
      <c r="C218" t="s">
        <v>7</v>
      </c>
      <c r="D218">
        <v>23793.528454669973</v>
      </c>
      <c r="F218">
        <v>9.0999999999999998E-2</v>
      </c>
      <c r="G218">
        <v>0.104</v>
      </c>
      <c r="H218">
        <v>7.6999999999999999E-2</v>
      </c>
      <c r="I218">
        <v>0.111</v>
      </c>
      <c r="J218">
        <v>0.1</v>
      </c>
      <c r="K218">
        <v>0.106</v>
      </c>
      <c r="L218">
        <v>8.8999999999999996E-2</v>
      </c>
      <c r="M218">
        <v>8.7999999999999995E-2</v>
      </c>
      <c r="N218">
        <v>0.121</v>
      </c>
      <c r="O218">
        <f t="shared" si="39"/>
        <v>0.1130000000000001</v>
      </c>
      <c r="P218">
        <f t="shared" si="40"/>
        <v>0</v>
      </c>
      <c r="R218">
        <f t="shared" si="41"/>
        <v>2165.2110893749673</v>
      </c>
      <c r="S218">
        <f t="shared" si="42"/>
        <v>2474.5269592856771</v>
      </c>
      <c r="T218">
        <f t="shared" si="43"/>
        <v>1832.101691009588</v>
      </c>
      <c r="U218">
        <f t="shared" si="44"/>
        <v>2641.0816584683671</v>
      </c>
      <c r="V218">
        <f t="shared" si="45"/>
        <v>2379.3528454669972</v>
      </c>
      <c r="W218">
        <f t="shared" si="46"/>
        <v>2522.114016195017</v>
      </c>
      <c r="X218">
        <f t="shared" si="47"/>
        <v>2117.6240324656274</v>
      </c>
      <c r="Y218">
        <f t="shared" si="48"/>
        <v>2093.8305040109576</v>
      </c>
      <c r="Z218">
        <f t="shared" si="49"/>
        <v>2879.0169430150668</v>
      </c>
      <c r="AA218">
        <f t="shared" si="50"/>
        <v>2688.6687153777093</v>
      </c>
    </row>
    <row r="219" spans="2:27" x14ac:dyDescent="0.4">
      <c r="B219" t="s">
        <v>34</v>
      </c>
      <c r="C219" t="s">
        <v>8</v>
      </c>
      <c r="D219">
        <v>6041.2059091199972</v>
      </c>
      <c r="F219">
        <v>7.6999999999999999E-2</v>
      </c>
      <c r="G219">
        <v>0.115</v>
      </c>
      <c r="H219">
        <v>7.6999999999999999E-2</v>
      </c>
      <c r="I219">
        <v>0.113</v>
      </c>
      <c r="J219">
        <v>0.1</v>
      </c>
      <c r="K219">
        <v>7.6999999999999999E-2</v>
      </c>
      <c r="L219">
        <v>7.2999999999999995E-2</v>
      </c>
      <c r="M219">
        <v>7.1999999999999995E-2</v>
      </c>
      <c r="N219">
        <v>9.7000000000000003E-2</v>
      </c>
      <c r="O219">
        <f t="shared" si="39"/>
        <v>0.19900000000000018</v>
      </c>
      <c r="P219">
        <f t="shared" si="40"/>
        <v>0</v>
      </c>
      <c r="R219">
        <f t="shared" si="41"/>
        <v>465.17285500223977</v>
      </c>
      <c r="S219">
        <f t="shared" si="42"/>
        <v>694.73867954879972</v>
      </c>
      <c r="T219">
        <f t="shared" si="43"/>
        <v>465.17285500223977</v>
      </c>
      <c r="U219">
        <f t="shared" si="44"/>
        <v>682.65626773055965</v>
      </c>
      <c r="V219">
        <f t="shared" si="45"/>
        <v>604.12059091199978</v>
      </c>
      <c r="W219">
        <f t="shared" si="46"/>
        <v>465.17285500223977</v>
      </c>
      <c r="X219">
        <f t="shared" si="47"/>
        <v>441.00803136575979</v>
      </c>
      <c r="Y219">
        <f t="shared" si="48"/>
        <v>434.96682545663975</v>
      </c>
      <c r="Z219">
        <f t="shared" si="49"/>
        <v>585.99697318463973</v>
      </c>
      <c r="AA219">
        <f t="shared" si="50"/>
        <v>1202.1999759148805</v>
      </c>
    </row>
    <row r="220" spans="2:27" x14ac:dyDescent="0.4">
      <c r="B220" t="s">
        <v>34</v>
      </c>
      <c r="C220" t="s">
        <v>9</v>
      </c>
      <c r="D220">
        <v>5508.7655454700171</v>
      </c>
      <c r="F220">
        <v>0.12</v>
      </c>
      <c r="G220">
        <v>9.0999999999999998E-2</v>
      </c>
      <c r="H220">
        <v>0.11899999999999999</v>
      </c>
      <c r="I220">
        <v>0.12</v>
      </c>
      <c r="J220">
        <v>7.0999999999999994E-2</v>
      </c>
      <c r="K220">
        <v>0.112</v>
      </c>
      <c r="L220">
        <v>0.108</v>
      </c>
      <c r="M220">
        <v>0.105</v>
      </c>
      <c r="N220">
        <v>8.8999999999999996E-2</v>
      </c>
      <c r="O220">
        <f t="shared" si="39"/>
        <v>6.5000000000000169E-2</v>
      </c>
      <c r="P220">
        <f t="shared" si="40"/>
        <v>0</v>
      </c>
      <c r="R220">
        <f t="shared" si="41"/>
        <v>661.05186545640197</v>
      </c>
      <c r="S220">
        <f t="shared" si="42"/>
        <v>501.29766463777156</v>
      </c>
      <c r="T220">
        <f t="shared" si="43"/>
        <v>655.54309991093203</v>
      </c>
      <c r="U220">
        <f t="shared" si="44"/>
        <v>661.05186545640197</v>
      </c>
      <c r="V220">
        <f t="shared" si="45"/>
        <v>391.12235372837119</v>
      </c>
      <c r="W220">
        <f t="shared" si="46"/>
        <v>616.98174109264187</v>
      </c>
      <c r="X220">
        <f t="shared" si="47"/>
        <v>594.94667891076188</v>
      </c>
      <c r="Y220">
        <f t="shared" si="48"/>
        <v>578.42038227435182</v>
      </c>
      <c r="Z220">
        <f t="shared" si="49"/>
        <v>490.28013354683151</v>
      </c>
      <c r="AA220">
        <f t="shared" si="50"/>
        <v>358.06976045555206</v>
      </c>
    </row>
    <row r="221" spans="2:27" x14ac:dyDescent="0.4">
      <c r="B221" t="s">
        <v>34</v>
      </c>
      <c r="C221" t="s">
        <v>10</v>
      </c>
      <c r="D221">
        <v>14375.529636320016</v>
      </c>
      <c r="F221">
        <v>0.08</v>
      </c>
      <c r="G221">
        <v>0.121</v>
      </c>
      <c r="H221">
        <v>8.3000000000000004E-2</v>
      </c>
      <c r="I221">
        <v>0.111</v>
      </c>
      <c r="J221">
        <v>0.11600000000000001</v>
      </c>
      <c r="K221">
        <v>0.112</v>
      </c>
      <c r="L221">
        <v>7.0000000000000007E-2</v>
      </c>
      <c r="M221">
        <v>9.1999999999999998E-2</v>
      </c>
      <c r="N221">
        <v>0.112</v>
      </c>
      <c r="O221">
        <f t="shared" si="39"/>
        <v>0.10299999999999998</v>
      </c>
      <c r="P221">
        <f t="shared" si="40"/>
        <v>0</v>
      </c>
      <c r="R221">
        <f t="shared" si="41"/>
        <v>1150.0423709056013</v>
      </c>
      <c r="S221">
        <f t="shared" si="42"/>
        <v>1739.4390859947218</v>
      </c>
      <c r="T221">
        <f t="shared" si="43"/>
        <v>1193.1689598145613</v>
      </c>
      <c r="U221">
        <f t="shared" si="44"/>
        <v>1595.6837896315217</v>
      </c>
      <c r="V221">
        <f t="shared" si="45"/>
        <v>1667.561437813122</v>
      </c>
      <c r="W221">
        <f t="shared" si="46"/>
        <v>1610.0593192678418</v>
      </c>
      <c r="X221">
        <f t="shared" si="47"/>
        <v>1006.2870745424012</v>
      </c>
      <c r="Y221">
        <f t="shared" si="48"/>
        <v>1322.5487265414415</v>
      </c>
      <c r="Z221">
        <f t="shared" si="49"/>
        <v>1610.0593192678418</v>
      </c>
      <c r="AA221">
        <f t="shared" si="50"/>
        <v>1480.6795525409614</v>
      </c>
    </row>
    <row r="222" spans="2:27" x14ac:dyDescent="0.4">
      <c r="B222" t="s">
        <v>34</v>
      </c>
      <c r="C222" t="s">
        <v>11</v>
      </c>
      <c r="D222">
        <v>13983.821636269968</v>
      </c>
      <c r="F222">
        <v>0.11799999999999999</v>
      </c>
      <c r="G222">
        <v>0.11700000000000001</v>
      </c>
      <c r="H222">
        <v>0.107</v>
      </c>
      <c r="I222">
        <v>9.8000000000000004E-2</v>
      </c>
      <c r="J222">
        <v>9.7000000000000003E-2</v>
      </c>
      <c r="K222">
        <v>0.11</v>
      </c>
      <c r="L222">
        <v>0.11600000000000001</v>
      </c>
      <c r="M222">
        <v>9.4E-2</v>
      </c>
      <c r="N222">
        <v>0.12</v>
      </c>
      <c r="O222">
        <f t="shared" si="39"/>
        <v>2.3000000000000131E-2</v>
      </c>
      <c r="P222">
        <f t="shared" si="40"/>
        <v>0</v>
      </c>
      <c r="R222">
        <f t="shared" si="41"/>
        <v>1650.090953079856</v>
      </c>
      <c r="S222">
        <f t="shared" si="42"/>
        <v>1636.1071314435862</v>
      </c>
      <c r="T222">
        <f t="shared" si="43"/>
        <v>1496.2689150808865</v>
      </c>
      <c r="U222">
        <f t="shared" si="44"/>
        <v>1370.414520354457</v>
      </c>
      <c r="V222">
        <f t="shared" si="45"/>
        <v>1356.4306987181869</v>
      </c>
      <c r="W222">
        <f t="shared" si="46"/>
        <v>1538.2203799896965</v>
      </c>
      <c r="X222">
        <f t="shared" si="47"/>
        <v>1622.1233098073164</v>
      </c>
      <c r="Y222">
        <f t="shared" si="48"/>
        <v>1314.4792338093769</v>
      </c>
      <c r="Z222">
        <f t="shared" si="49"/>
        <v>1678.0585963523961</v>
      </c>
      <c r="AA222">
        <f t="shared" si="50"/>
        <v>321.62789763421108</v>
      </c>
    </row>
    <row r="223" spans="2:27" x14ac:dyDescent="0.4">
      <c r="B223" t="s">
        <v>34</v>
      </c>
      <c r="C223" t="s">
        <v>12</v>
      </c>
      <c r="D223">
        <v>13572.72845442998</v>
      </c>
      <c r="F223">
        <v>8.1000000000000003E-2</v>
      </c>
      <c r="G223">
        <v>0.11799999999999999</v>
      </c>
      <c r="H223">
        <v>8.8999999999999996E-2</v>
      </c>
      <c r="I223">
        <v>0.11899999999999999</v>
      </c>
      <c r="J223">
        <v>8.2000000000000003E-2</v>
      </c>
      <c r="K223">
        <v>8.2000000000000003E-2</v>
      </c>
      <c r="L223">
        <v>8.6999999999999994E-2</v>
      </c>
      <c r="M223">
        <v>9.2999999999999999E-2</v>
      </c>
      <c r="N223">
        <v>0.11</v>
      </c>
      <c r="O223">
        <f t="shared" si="39"/>
        <v>0.13900000000000001</v>
      </c>
      <c r="P223">
        <f t="shared" si="40"/>
        <v>0</v>
      </c>
      <c r="R223">
        <f t="shared" si="41"/>
        <v>1099.3910048088285</v>
      </c>
      <c r="S223">
        <f t="shared" si="42"/>
        <v>1601.5819576227375</v>
      </c>
      <c r="T223">
        <f t="shared" si="43"/>
        <v>1207.9728324442681</v>
      </c>
      <c r="U223">
        <f t="shared" si="44"/>
        <v>1615.1546860771675</v>
      </c>
      <c r="V223">
        <f t="shared" si="45"/>
        <v>1112.9637332632585</v>
      </c>
      <c r="W223">
        <f t="shared" si="46"/>
        <v>1112.9637332632585</v>
      </c>
      <c r="X223">
        <f t="shared" si="47"/>
        <v>1180.8273755354082</v>
      </c>
      <c r="Y223">
        <f t="shared" si="48"/>
        <v>1262.2637462619882</v>
      </c>
      <c r="Z223">
        <f t="shared" si="49"/>
        <v>1493.0001299872979</v>
      </c>
      <c r="AA223">
        <f t="shared" si="50"/>
        <v>1886.6092551657673</v>
      </c>
    </row>
    <row r="224" spans="2:27" x14ac:dyDescent="0.4">
      <c r="B224" t="s">
        <v>34</v>
      </c>
      <c r="C224" t="s">
        <v>13</v>
      </c>
      <c r="D224">
        <v>1027.2545454900014</v>
      </c>
      <c r="F224">
        <v>0.10199999999999999</v>
      </c>
      <c r="G224">
        <v>0.124</v>
      </c>
      <c r="H224">
        <v>9.5000000000000001E-2</v>
      </c>
      <c r="I224">
        <v>9.8000000000000004E-2</v>
      </c>
      <c r="J224">
        <v>0.11899999999999999</v>
      </c>
      <c r="K224">
        <v>8.5999999999999993E-2</v>
      </c>
      <c r="L224">
        <v>0.121</v>
      </c>
      <c r="M224">
        <v>8.8999999999999996E-2</v>
      </c>
      <c r="N224">
        <v>0.10100000000000001</v>
      </c>
      <c r="O224">
        <f t="shared" si="39"/>
        <v>6.5000000000000169E-2</v>
      </c>
      <c r="P224">
        <f t="shared" si="40"/>
        <v>0</v>
      </c>
      <c r="R224">
        <f t="shared" si="41"/>
        <v>104.77996363998014</v>
      </c>
      <c r="S224">
        <f t="shared" si="42"/>
        <v>127.37956364076018</v>
      </c>
      <c r="T224">
        <f t="shared" si="43"/>
        <v>97.589181821550142</v>
      </c>
      <c r="U224">
        <f t="shared" si="44"/>
        <v>100.67094545802014</v>
      </c>
      <c r="V224">
        <f t="shared" si="45"/>
        <v>122.24329091331016</v>
      </c>
      <c r="W224">
        <f t="shared" si="46"/>
        <v>88.343890912140111</v>
      </c>
      <c r="X224">
        <f t="shared" si="47"/>
        <v>124.29780000429017</v>
      </c>
      <c r="Y224">
        <f t="shared" si="48"/>
        <v>91.425654548610126</v>
      </c>
      <c r="Z224">
        <f t="shared" si="49"/>
        <v>103.75270909449014</v>
      </c>
      <c r="AA224">
        <f t="shared" si="50"/>
        <v>66.771545456850262</v>
      </c>
    </row>
    <row r="225" spans="2:27" x14ac:dyDescent="0.4">
      <c r="B225" t="s">
        <v>35</v>
      </c>
      <c r="C225" t="s">
        <v>4</v>
      </c>
      <c r="D225">
        <v>48383.897919299721</v>
      </c>
      <c r="F225">
        <v>0.114</v>
      </c>
      <c r="G225">
        <v>0.109</v>
      </c>
      <c r="H225">
        <v>7.4999999999999997E-2</v>
      </c>
      <c r="I225">
        <v>0.106</v>
      </c>
      <c r="J225">
        <v>8.7999999999999995E-2</v>
      </c>
      <c r="K225">
        <v>8.5000000000000006E-2</v>
      </c>
      <c r="L225">
        <v>0.12</v>
      </c>
      <c r="M225">
        <v>0.10199999999999999</v>
      </c>
      <c r="N225">
        <v>7.2999999999999995E-2</v>
      </c>
      <c r="O225">
        <f t="shared" si="39"/>
        <v>0.12800000000000011</v>
      </c>
      <c r="P225">
        <f t="shared" si="40"/>
        <v>0</v>
      </c>
      <c r="R225">
        <f t="shared" si="41"/>
        <v>5515.7643628001688</v>
      </c>
      <c r="S225">
        <f t="shared" si="42"/>
        <v>5273.8448732036695</v>
      </c>
      <c r="T225">
        <f t="shared" si="43"/>
        <v>3628.7923439474789</v>
      </c>
      <c r="U225">
        <f t="shared" si="44"/>
        <v>5128.6931794457705</v>
      </c>
      <c r="V225">
        <f t="shared" si="45"/>
        <v>4257.7830168983755</v>
      </c>
      <c r="W225">
        <f t="shared" si="46"/>
        <v>4112.6313231404765</v>
      </c>
      <c r="X225">
        <f t="shared" si="47"/>
        <v>5806.0677503159659</v>
      </c>
      <c r="Y225">
        <f t="shared" si="48"/>
        <v>4935.1575877685709</v>
      </c>
      <c r="Z225">
        <f t="shared" si="49"/>
        <v>3532.0245481088796</v>
      </c>
      <c r="AA225">
        <f t="shared" si="50"/>
        <v>6193.1389336703696</v>
      </c>
    </row>
    <row r="226" spans="2:27" x14ac:dyDescent="0.4">
      <c r="B226" t="s">
        <v>35</v>
      </c>
      <c r="C226" t="s">
        <v>5</v>
      </c>
      <c r="D226">
        <v>7074.1984544699835</v>
      </c>
      <c r="F226">
        <v>0.113</v>
      </c>
      <c r="G226">
        <v>0.112</v>
      </c>
      <c r="H226">
        <v>9.9000000000000005E-2</v>
      </c>
      <c r="I226">
        <v>9.7000000000000003E-2</v>
      </c>
      <c r="J226">
        <v>7.5999999999999998E-2</v>
      </c>
      <c r="K226">
        <v>0.08</v>
      </c>
      <c r="L226">
        <v>0.11600000000000001</v>
      </c>
      <c r="M226">
        <v>7.5999999999999998E-2</v>
      </c>
      <c r="N226">
        <v>9.9000000000000005E-2</v>
      </c>
      <c r="O226">
        <f t="shared" si="39"/>
        <v>0.13200000000000001</v>
      </c>
      <c r="P226">
        <f t="shared" si="40"/>
        <v>0</v>
      </c>
      <c r="R226">
        <f t="shared" si="41"/>
        <v>799.38442535510819</v>
      </c>
      <c r="S226">
        <f t="shared" si="42"/>
        <v>792.31022690063821</v>
      </c>
      <c r="T226">
        <f t="shared" si="43"/>
        <v>700.34564699252837</v>
      </c>
      <c r="U226">
        <f t="shared" si="44"/>
        <v>686.19725008358841</v>
      </c>
      <c r="V226">
        <f t="shared" si="45"/>
        <v>537.63908253971874</v>
      </c>
      <c r="W226">
        <f t="shared" si="46"/>
        <v>565.93587635759866</v>
      </c>
      <c r="X226">
        <f t="shared" si="47"/>
        <v>820.60702071851813</v>
      </c>
      <c r="Y226">
        <f t="shared" si="48"/>
        <v>537.63908253971874</v>
      </c>
      <c r="Z226">
        <f t="shared" si="49"/>
        <v>700.34564699252837</v>
      </c>
      <c r="AA226">
        <f t="shared" si="50"/>
        <v>933.79419599003791</v>
      </c>
    </row>
    <row r="227" spans="2:27" x14ac:dyDescent="0.4">
      <c r="B227" t="s">
        <v>35</v>
      </c>
      <c r="C227" t="s">
        <v>6</v>
      </c>
      <c r="D227">
        <v>37919.299090880217</v>
      </c>
      <c r="F227">
        <v>8.5999999999999993E-2</v>
      </c>
      <c r="G227">
        <v>7.9000000000000001E-2</v>
      </c>
      <c r="H227">
        <v>0.11600000000000001</v>
      </c>
      <c r="I227">
        <v>0.104</v>
      </c>
      <c r="J227">
        <v>9.8000000000000004E-2</v>
      </c>
      <c r="K227">
        <v>8.3000000000000004E-2</v>
      </c>
      <c r="L227">
        <v>0.123</v>
      </c>
      <c r="M227">
        <v>7.9000000000000001E-2</v>
      </c>
      <c r="N227">
        <v>0.121</v>
      </c>
      <c r="O227">
        <f t="shared" si="39"/>
        <v>0.1110000000000001</v>
      </c>
      <c r="P227">
        <f t="shared" si="40"/>
        <v>0</v>
      </c>
      <c r="R227">
        <f t="shared" si="41"/>
        <v>3261.0597218156986</v>
      </c>
      <c r="S227">
        <f t="shared" si="42"/>
        <v>2995.624628179537</v>
      </c>
      <c r="T227">
        <f t="shared" si="43"/>
        <v>4398.6386945421054</v>
      </c>
      <c r="U227">
        <f t="shared" si="44"/>
        <v>3943.6071054515423</v>
      </c>
      <c r="V227">
        <f t="shared" si="45"/>
        <v>3716.0913109062612</v>
      </c>
      <c r="W227">
        <f t="shared" si="46"/>
        <v>3147.301824543058</v>
      </c>
      <c r="X227">
        <f t="shared" si="47"/>
        <v>4664.073788178267</v>
      </c>
      <c r="Y227">
        <f t="shared" si="48"/>
        <v>2995.624628179537</v>
      </c>
      <c r="Z227">
        <f t="shared" si="49"/>
        <v>4588.2351899965061</v>
      </c>
      <c r="AA227">
        <f t="shared" si="50"/>
        <v>4209.0421990877076</v>
      </c>
    </row>
    <row r="228" spans="2:27" x14ac:dyDescent="0.4">
      <c r="B228" t="s">
        <v>35</v>
      </c>
      <c r="C228" t="s">
        <v>7</v>
      </c>
      <c r="D228">
        <v>36794.483454950045</v>
      </c>
      <c r="F228">
        <v>0.10100000000000001</v>
      </c>
      <c r="G228">
        <v>7.6999999999999999E-2</v>
      </c>
      <c r="H228">
        <v>8.4000000000000005E-2</v>
      </c>
      <c r="I228">
        <v>0.123</v>
      </c>
      <c r="J228">
        <v>7.9000000000000001E-2</v>
      </c>
      <c r="K228">
        <v>8.5999999999999993E-2</v>
      </c>
      <c r="L228">
        <v>0.08</v>
      </c>
      <c r="M228">
        <v>0.111</v>
      </c>
      <c r="N228">
        <v>0.121</v>
      </c>
      <c r="O228">
        <f t="shared" si="39"/>
        <v>0.13800000000000001</v>
      </c>
      <c r="P228">
        <f t="shared" si="40"/>
        <v>0</v>
      </c>
      <c r="R228">
        <f t="shared" si="41"/>
        <v>3716.2428289499549</v>
      </c>
      <c r="S228">
        <f t="shared" si="42"/>
        <v>2833.1752260311532</v>
      </c>
      <c r="T228">
        <f t="shared" si="43"/>
        <v>3090.7366102158039</v>
      </c>
      <c r="U228">
        <f t="shared" si="44"/>
        <v>4525.721464958855</v>
      </c>
      <c r="V228">
        <f t="shared" si="45"/>
        <v>2906.7641929410534</v>
      </c>
      <c r="W228">
        <f t="shared" si="46"/>
        <v>3164.3255771257036</v>
      </c>
      <c r="X228">
        <f t="shared" si="47"/>
        <v>2943.5586763960036</v>
      </c>
      <c r="Y228">
        <f t="shared" si="48"/>
        <v>4084.1876634994551</v>
      </c>
      <c r="Z228">
        <f t="shared" si="49"/>
        <v>4452.1324980489553</v>
      </c>
      <c r="AA228">
        <f t="shared" si="50"/>
        <v>5077.6387167831062</v>
      </c>
    </row>
    <row r="229" spans="2:27" x14ac:dyDescent="0.4">
      <c r="B229" t="s">
        <v>35</v>
      </c>
      <c r="C229" t="s">
        <v>8</v>
      </c>
      <c r="D229">
        <v>26940.512818250107</v>
      </c>
      <c r="F229">
        <v>0.10100000000000001</v>
      </c>
      <c r="G229">
        <v>7.1999999999999995E-2</v>
      </c>
      <c r="H229">
        <v>9.6000000000000002E-2</v>
      </c>
      <c r="I229">
        <v>7.9000000000000001E-2</v>
      </c>
      <c r="J229">
        <v>0.115</v>
      </c>
      <c r="K229">
        <v>7.8E-2</v>
      </c>
      <c r="L229">
        <v>0.12</v>
      </c>
      <c r="M229">
        <v>0.104</v>
      </c>
      <c r="N229">
        <v>0.115</v>
      </c>
      <c r="O229">
        <f t="shared" si="39"/>
        <v>0.12</v>
      </c>
      <c r="P229">
        <f t="shared" si="40"/>
        <v>0</v>
      </c>
      <c r="R229">
        <f t="shared" si="41"/>
        <v>2720.9917946432611</v>
      </c>
      <c r="S229">
        <f t="shared" si="42"/>
        <v>1939.7169229140075</v>
      </c>
      <c r="T229">
        <f t="shared" si="43"/>
        <v>2586.2892305520104</v>
      </c>
      <c r="U229">
        <f t="shared" si="44"/>
        <v>2128.3005126417584</v>
      </c>
      <c r="V229">
        <f t="shared" si="45"/>
        <v>3098.1589740987624</v>
      </c>
      <c r="W229">
        <f t="shared" si="46"/>
        <v>2101.3599998235081</v>
      </c>
      <c r="X229">
        <f t="shared" si="47"/>
        <v>3232.8615381900127</v>
      </c>
      <c r="Y229">
        <f t="shared" si="48"/>
        <v>2801.8133330980108</v>
      </c>
      <c r="Z229">
        <f t="shared" si="49"/>
        <v>3098.1589740987624</v>
      </c>
      <c r="AA229">
        <f t="shared" si="50"/>
        <v>3232.8615381900127</v>
      </c>
    </row>
    <row r="230" spans="2:27" x14ac:dyDescent="0.4">
      <c r="B230" t="s">
        <v>35</v>
      </c>
      <c r="C230" t="s">
        <v>9</v>
      </c>
      <c r="D230">
        <v>10250.488454519975</v>
      </c>
      <c r="F230">
        <v>8.2000000000000003E-2</v>
      </c>
      <c r="G230">
        <v>0.125</v>
      </c>
      <c r="H230">
        <v>0.111</v>
      </c>
      <c r="I230">
        <v>0.08</v>
      </c>
      <c r="J230">
        <v>0.124</v>
      </c>
      <c r="K230">
        <v>0.122</v>
      </c>
      <c r="L230">
        <v>0.106</v>
      </c>
      <c r="M230">
        <v>0.111</v>
      </c>
      <c r="N230">
        <v>9.7000000000000003E-2</v>
      </c>
      <c r="O230">
        <f t="shared" si="39"/>
        <v>4.2000000000000037E-2</v>
      </c>
      <c r="P230">
        <f t="shared" si="40"/>
        <v>0</v>
      </c>
      <c r="R230">
        <f t="shared" si="41"/>
        <v>840.54005327063794</v>
      </c>
      <c r="S230">
        <f t="shared" si="42"/>
        <v>1281.3110568149968</v>
      </c>
      <c r="T230">
        <f t="shared" si="43"/>
        <v>1137.8042184517171</v>
      </c>
      <c r="U230">
        <f t="shared" si="44"/>
        <v>820.03907636159795</v>
      </c>
      <c r="V230">
        <f t="shared" si="45"/>
        <v>1271.060568360477</v>
      </c>
      <c r="W230">
        <f t="shared" si="46"/>
        <v>1250.559591451437</v>
      </c>
      <c r="X230">
        <f t="shared" si="47"/>
        <v>1086.5517761791173</v>
      </c>
      <c r="Y230">
        <f t="shared" si="48"/>
        <v>1137.8042184517171</v>
      </c>
      <c r="Z230">
        <f t="shared" si="49"/>
        <v>994.29738008843754</v>
      </c>
      <c r="AA230">
        <f t="shared" si="50"/>
        <v>430.52051508983931</v>
      </c>
    </row>
    <row r="231" spans="2:27" x14ac:dyDescent="0.4">
      <c r="B231" t="s">
        <v>35</v>
      </c>
      <c r="C231" t="s">
        <v>10</v>
      </c>
      <c r="D231">
        <v>18666.264363619895</v>
      </c>
      <c r="F231">
        <v>7.2999999999999995E-2</v>
      </c>
      <c r="G231">
        <v>0.107</v>
      </c>
      <c r="H231">
        <v>0.108</v>
      </c>
      <c r="I231">
        <v>0.124</v>
      </c>
      <c r="J231">
        <v>8.2000000000000003E-2</v>
      </c>
      <c r="K231">
        <v>8.5000000000000006E-2</v>
      </c>
      <c r="L231">
        <v>0.09</v>
      </c>
      <c r="M231">
        <v>8.5999999999999993E-2</v>
      </c>
      <c r="N231">
        <v>8.5999999999999993E-2</v>
      </c>
      <c r="O231">
        <f t="shared" si="39"/>
        <v>0.15900000000000014</v>
      </c>
      <c r="P231">
        <f t="shared" si="40"/>
        <v>0</v>
      </c>
      <c r="R231">
        <f t="shared" si="41"/>
        <v>1362.6372985442522</v>
      </c>
      <c r="S231">
        <f t="shared" si="42"/>
        <v>1997.2902869073287</v>
      </c>
      <c r="T231">
        <f t="shared" si="43"/>
        <v>2015.9565512709487</v>
      </c>
      <c r="U231">
        <f t="shared" si="44"/>
        <v>2314.6167810888669</v>
      </c>
      <c r="V231">
        <f t="shared" si="45"/>
        <v>1530.6336778168316</v>
      </c>
      <c r="W231">
        <f t="shared" si="46"/>
        <v>1586.6324709076912</v>
      </c>
      <c r="X231">
        <f t="shared" si="47"/>
        <v>1679.9637927257904</v>
      </c>
      <c r="Y231">
        <f t="shared" si="48"/>
        <v>1605.298735271311</v>
      </c>
      <c r="Z231">
        <f t="shared" si="49"/>
        <v>1605.298735271311</v>
      </c>
      <c r="AA231">
        <f t="shared" si="50"/>
        <v>2967.9360338155661</v>
      </c>
    </row>
    <row r="232" spans="2:27" x14ac:dyDescent="0.4">
      <c r="B232" t="s">
        <v>35</v>
      </c>
      <c r="C232" t="s">
        <v>11</v>
      </c>
      <c r="D232">
        <v>24471.686909410157</v>
      </c>
      <c r="F232">
        <v>0.10100000000000001</v>
      </c>
      <c r="G232">
        <v>0.123</v>
      </c>
      <c r="H232">
        <v>0.08</v>
      </c>
      <c r="I232">
        <v>0.108</v>
      </c>
      <c r="J232">
        <v>0.106</v>
      </c>
      <c r="K232">
        <v>9.9000000000000005E-2</v>
      </c>
      <c r="L232">
        <v>9.5000000000000001E-2</v>
      </c>
      <c r="M232">
        <v>8.1000000000000003E-2</v>
      </c>
      <c r="N232">
        <v>8.7999999999999995E-2</v>
      </c>
      <c r="O232">
        <f t="shared" si="39"/>
        <v>0.11900000000000011</v>
      </c>
      <c r="P232">
        <f t="shared" si="40"/>
        <v>0</v>
      </c>
      <c r="R232">
        <f t="shared" si="41"/>
        <v>2471.6403778504259</v>
      </c>
      <c r="S232">
        <f t="shared" si="42"/>
        <v>3010.0174898574492</v>
      </c>
      <c r="T232">
        <f t="shared" si="43"/>
        <v>1957.7349527528127</v>
      </c>
      <c r="U232">
        <f t="shared" si="44"/>
        <v>2642.9421862162967</v>
      </c>
      <c r="V232">
        <f t="shared" si="45"/>
        <v>2593.9988123974767</v>
      </c>
      <c r="W232">
        <f t="shared" si="46"/>
        <v>2422.6970040316055</v>
      </c>
      <c r="X232">
        <f t="shared" si="47"/>
        <v>2324.8102563939651</v>
      </c>
      <c r="Y232">
        <f t="shared" si="48"/>
        <v>1982.2066396622226</v>
      </c>
      <c r="Z232">
        <f t="shared" si="49"/>
        <v>2153.5084480280939</v>
      </c>
      <c r="AA232">
        <f t="shared" si="50"/>
        <v>2912.1307422198111</v>
      </c>
    </row>
    <row r="233" spans="2:27" x14ac:dyDescent="0.4">
      <c r="B233" t="s">
        <v>35</v>
      </c>
      <c r="C233" t="s">
        <v>12</v>
      </c>
      <c r="D233">
        <v>3716.3424545799926</v>
      </c>
      <c r="F233">
        <v>9.9000000000000005E-2</v>
      </c>
      <c r="G233">
        <v>0.122</v>
      </c>
      <c r="H233">
        <v>0.108</v>
      </c>
      <c r="I233">
        <v>0.11799999999999999</v>
      </c>
      <c r="J233">
        <v>7.1999999999999995E-2</v>
      </c>
      <c r="K233">
        <v>0.11899999999999999</v>
      </c>
      <c r="L233">
        <v>0.112</v>
      </c>
      <c r="M233">
        <v>0.10100000000000001</v>
      </c>
      <c r="N233">
        <v>9.7000000000000003E-2</v>
      </c>
      <c r="O233">
        <f t="shared" si="39"/>
        <v>5.2000000000000046E-2</v>
      </c>
      <c r="P233">
        <f t="shared" si="40"/>
        <v>0</v>
      </c>
      <c r="R233">
        <f t="shared" si="41"/>
        <v>367.91790300341927</v>
      </c>
      <c r="S233">
        <f t="shared" si="42"/>
        <v>453.39377945875907</v>
      </c>
      <c r="T233">
        <f t="shared" si="43"/>
        <v>401.36498509463922</v>
      </c>
      <c r="U233">
        <f t="shared" si="44"/>
        <v>438.52840964043912</v>
      </c>
      <c r="V233">
        <f t="shared" si="45"/>
        <v>267.57665672975946</v>
      </c>
      <c r="W233">
        <f t="shared" si="46"/>
        <v>442.24475209501912</v>
      </c>
      <c r="X233">
        <f t="shared" si="47"/>
        <v>416.23035491295917</v>
      </c>
      <c r="Y233">
        <f t="shared" si="48"/>
        <v>375.35058791257927</v>
      </c>
      <c r="Z233">
        <f t="shared" si="49"/>
        <v>360.48521809425927</v>
      </c>
      <c r="AA233">
        <f t="shared" si="50"/>
        <v>193.24980763815978</v>
      </c>
    </row>
    <row r="234" spans="2:27" x14ac:dyDescent="0.4">
      <c r="B234" t="s">
        <v>35</v>
      </c>
      <c r="C234" t="s">
        <v>13</v>
      </c>
      <c r="D234">
        <v>1757.607636429999</v>
      </c>
      <c r="F234">
        <v>0.11600000000000001</v>
      </c>
      <c r="G234">
        <v>0.123</v>
      </c>
      <c r="H234">
        <v>0.121</v>
      </c>
      <c r="I234">
        <v>9.9000000000000005E-2</v>
      </c>
      <c r="J234">
        <v>0.124</v>
      </c>
      <c r="K234">
        <v>0.112</v>
      </c>
      <c r="L234">
        <v>7.2999999999999995E-2</v>
      </c>
      <c r="M234">
        <v>0.109</v>
      </c>
      <c r="N234">
        <v>9.2999999999999999E-2</v>
      </c>
      <c r="O234">
        <f t="shared" si="39"/>
        <v>3.0000000000000138E-2</v>
      </c>
      <c r="P234">
        <f t="shared" si="40"/>
        <v>0</v>
      </c>
      <c r="R234">
        <f t="shared" si="41"/>
        <v>203.88248582587991</v>
      </c>
      <c r="S234">
        <f t="shared" si="42"/>
        <v>216.18573928088989</v>
      </c>
      <c r="T234">
        <f t="shared" si="43"/>
        <v>212.67052400802987</v>
      </c>
      <c r="U234">
        <f t="shared" si="44"/>
        <v>174.00315600656992</v>
      </c>
      <c r="V234">
        <f t="shared" si="45"/>
        <v>217.94334691731987</v>
      </c>
      <c r="W234">
        <f t="shared" si="46"/>
        <v>196.8520552801599</v>
      </c>
      <c r="X234">
        <f t="shared" si="47"/>
        <v>128.30535745938991</v>
      </c>
      <c r="Y234">
        <f t="shared" si="48"/>
        <v>191.5792323708699</v>
      </c>
      <c r="Z234">
        <f t="shared" si="49"/>
        <v>163.4575101879899</v>
      </c>
      <c r="AA234">
        <f t="shared" si="50"/>
        <v>52.728229092900214</v>
      </c>
    </row>
    <row r="235" spans="2:27" x14ac:dyDescent="0.4">
      <c r="B235" t="s">
        <v>36</v>
      </c>
      <c r="C235" t="s">
        <v>4</v>
      </c>
      <c r="D235">
        <v>48436.890418130002</v>
      </c>
      <c r="F235">
        <v>9.0999999999999998E-2</v>
      </c>
      <c r="G235">
        <v>8.1000000000000003E-2</v>
      </c>
      <c r="H235">
        <v>0.125</v>
      </c>
      <c r="I235">
        <v>0.1</v>
      </c>
      <c r="J235">
        <v>9.2999999999999999E-2</v>
      </c>
      <c r="K235">
        <v>0.09</v>
      </c>
      <c r="L235">
        <v>9.7000000000000003E-2</v>
      </c>
      <c r="M235">
        <v>7.3999999999999996E-2</v>
      </c>
      <c r="N235">
        <v>0.114</v>
      </c>
      <c r="O235">
        <f t="shared" si="39"/>
        <v>0.13500000000000012</v>
      </c>
      <c r="P235">
        <f t="shared" si="40"/>
        <v>0</v>
      </c>
      <c r="R235">
        <f t="shared" si="41"/>
        <v>4407.7570280498303</v>
      </c>
      <c r="S235">
        <f t="shared" si="42"/>
        <v>3923.3881238685303</v>
      </c>
      <c r="T235">
        <f t="shared" si="43"/>
        <v>6054.6113022662503</v>
      </c>
      <c r="U235">
        <f t="shared" si="44"/>
        <v>4843.6890418130006</v>
      </c>
      <c r="V235">
        <f t="shared" si="45"/>
        <v>4504.6308088860906</v>
      </c>
      <c r="W235">
        <f t="shared" si="46"/>
        <v>4359.3201376317002</v>
      </c>
      <c r="X235">
        <f t="shared" si="47"/>
        <v>4698.3783705586102</v>
      </c>
      <c r="Y235">
        <f t="shared" si="48"/>
        <v>3584.3298909416199</v>
      </c>
      <c r="Z235">
        <f t="shared" si="49"/>
        <v>5521.8055076668206</v>
      </c>
      <c r="AA235">
        <f t="shared" si="50"/>
        <v>6538.9802064475562</v>
      </c>
    </row>
    <row r="236" spans="2:27" x14ac:dyDescent="0.4">
      <c r="B236" t="s">
        <v>36</v>
      </c>
      <c r="C236" t="s">
        <v>5</v>
      </c>
      <c r="D236">
        <v>1763.2391817299986</v>
      </c>
      <c r="F236">
        <v>8.4000000000000005E-2</v>
      </c>
      <c r="G236">
        <v>0.111</v>
      </c>
      <c r="H236">
        <v>9.1999999999999998E-2</v>
      </c>
      <c r="I236">
        <v>0.11899999999999999</v>
      </c>
      <c r="J236">
        <v>0.125</v>
      </c>
      <c r="K236">
        <v>8.1000000000000003E-2</v>
      </c>
      <c r="L236">
        <v>8.6999999999999994E-2</v>
      </c>
      <c r="M236">
        <v>0.1</v>
      </c>
      <c r="N236">
        <v>8.8999999999999996E-2</v>
      </c>
      <c r="O236">
        <f t="shared" si="39"/>
        <v>0.1120000000000001</v>
      </c>
      <c r="P236">
        <f t="shared" si="40"/>
        <v>0</v>
      </c>
      <c r="R236">
        <f t="shared" si="41"/>
        <v>148.11209126531989</v>
      </c>
      <c r="S236">
        <f t="shared" si="42"/>
        <v>195.71954917202984</v>
      </c>
      <c r="T236">
        <f t="shared" si="43"/>
        <v>162.21800471915986</v>
      </c>
      <c r="U236">
        <f t="shared" si="44"/>
        <v>209.82546262586982</v>
      </c>
      <c r="V236">
        <f t="shared" si="45"/>
        <v>220.40489771624982</v>
      </c>
      <c r="W236">
        <f t="shared" si="46"/>
        <v>142.82237372012989</v>
      </c>
      <c r="X236">
        <f t="shared" si="47"/>
        <v>153.40180881050986</v>
      </c>
      <c r="Y236">
        <f t="shared" si="48"/>
        <v>176.32391817299987</v>
      </c>
      <c r="Z236">
        <f t="shared" si="49"/>
        <v>156.92828717396986</v>
      </c>
      <c r="AA236">
        <f t="shared" si="50"/>
        <v>197.48278835376001</v>
      </c>
    </row>
    <row r="237" spans="2:27" x14ac:dyDescent="0.4">
      <c r="B237" t="s">
        <v>36</v>
      </c>
      <c r="C237" t="s">
        <v>6</v>
      </c>
      <c r="D237">
        <v>564.11272728999813</v>
      </c>
      <c r="F237">
        <v>0.123</v>
      </c>
      <c r="G237">
        <v>0.10199999999999999</v>
      </c>
      <c r="H237">
        <v>7.3999999999999996E-2</v>
      </c>
      <c r="I237">
        <v>7.4999999999999997E-2</v>
      </c>
      <c r="J237">
        <v>0.123</v>
      </c>
      <c r="K237">
        <v>9.2999999999999999E-2</v>
      </c>
      <c r="L237">
        <v>0.08</v>
      </c>
      <c r="M237">
        <v>0.106</v>
      </c>
      <c r="N237">
        <v>8.6999999999999994E-2</v>
      </c>
      <c r="O237">
        <f t="shared" si="39"/>
        <v>0.13700000000000012</v>
      </c>
      <c r="P237">
        <f t="shared" si="40"/>
        <v>0</v>
      </c>
      <c r="R237">
        <f t="shared" si="41"/>
        <v>69.385865456669762</v>
      </c>
      <c r="S237">
        <f t="shared" si="42"/>
        <v>57.539498183579809</v>
      </c>
      <c r="T237">
        <f t="shared" si="43"/>
        <v>41.744341819459862</v>
      </c>
      <c r="U237">
        <f t="shared" si="44"/>
        <v>42.308454546749857</v>
      </c>
      <c r="V237">
        <f t="shared" si="45"/>
        <v>69.385865456669762</v>
      </c>
      <c r="W237">
        <f t="shared" si="46"/>
        <v>52.462483637969825</v>
      </c>
      <c r="X237">
        <f t="shared" si="47"/>
        <v>45.129018183199854</v>
      </c>
      <c r="Y237">
        <f t="shared" si="48"/>
        <v>59.795949092739804</v>
      </c>
      <c r="Z237">
        <f t="shared" si="49"/>
        <v>49.077807274229833</v>
      </c>
      <c r="AA237">
        <f t="shared" si="50"/>
        <v>77.283443638729807</v>
      </c>
    </row>
    <row r="238" spans="2:27" x14ac:dyDescent="0.4">
      <c r="B238" t="s">
        <v>36</v>
      </c>
      <c r="C238" t="s">
        <v>7</v>
      </c>
      <c r="D238">
        <v>10221.351090980032</v>
      </c>
      <c r="F238">
        <v>0.108</v>
      </c>
      <c r="G238">
        <v>0.12</v>
      </c>
      <c r="H238">
        <v>0.10100000000000001</v>
      </c>
      <c r="I238">
        <v>9.9000000000000005E-2</v>
      </c>
      <c r="J238">
        <v>8.8999999999999996E-2</v>
      </c>
      <c r="K238">
        <v>0.11</v>
      </c>
      <c r="L238">
        <v>0.11799999999999999</v>
      </c>
      <c r="M238">
        <v>0.121</v>
      </c>
      <c r="N238">
        <v>7.0999999999999994E-2</v>
      </c>
      <c r="O238">
        <f t="shared" si="39"/>
        <v>6.3000000000000167E-2</v>
      </c>
      <c r="P238">
        <f t="shared" si="40"/>
        <v>0</v>
      </c>
      <c r="R238">
        <f t="shared" si="41"/>
        <v>1103.9059178258433</v>
      </c>
      <c r="S238">
        <f t="shared" si="42"/>
        <v>1226.5621309176038</v>
      </c>
      <c r="T238">
        <f t="shared" si="43"/>
        <v>1032.3564601889832</v>
      </c>
      <c r="U238">
        <f t="shared" si="44"/>
        <v>1011.9137580070231</v>
      </c>
      <c r="V238">
        <f t="shared" si="45"/>
        <v>909.70024709722281</v>
      </c>
      <c r="W238">
        <f t="shared" si="46"/>
        <v>1124.3486200078034</v>
      </c>
      <c r="X238">
        <f t="shared" si="47"/>
        <v>1206.1194287356436</v>
      </c>
      <c r="Y238">
        <f t="shared" si="48"/>
        <v>1236.7834820085839</v>
      </c>
      <c r="Z238">
        <f t="shared" si="49"/>
        <v>725.71592745958219</v>
      </c>
      <c r="AA238">
        <f t="shared" si="50"/>
        <v>643.94511873174372</v>
      </c>
    </row>
    <row r="239" spans="2:27" x14ac:dyDescent="0.4">
      <c r="B239" t="s">
        <v>36</v>
      </c>
      <c r="C239" t="s">
        <v>8</v>
      </c>
      <c r="D239">
        <v>14322.798909090017</v>
      </c>
      <c r="F239">
        <v>8.8999999999999996E-2</v>
      </c>
      <c r="G239">
        <v>0.105</v>
      </c>
      <c r="H239">
        <v>0.108</v>
      </c>
      <c r="I239">
        <v>0.09</v>
      </c>
      <c r="J239">
        <v>8.5000000000000006E-2</v>
      </c>
      <c r="K239">
        <v>0.107</v>
      </c>
      <c r="L239">
        <v>8.5000000000000006E-2</v>
      </c>
      <c r="M239">
        <v>7.0000000000000007E-2</v>
      </c>
      <c r="N239">
        <v>0.123</v>
      </c>
      <c r="O239">
        <f t="shared" si="39"/>
        <v>0.1379999999999999</v>
      </c>
      <c r="P239">
        <f t="shared" si="40"/>
        <v>0</v>
      </c>
      <c r="R239">
        <f t="shared" si="41"/>
        <v>1274.7291029090115</v>
      </c>
      <c r="S239">
        <f t="shared" si="42"/>
        <v>1503.8938854544517</v>
      </c>
      <c r="T239">
        <f t="shared" si="43"/>
        <v>1546.8622821817219</v>
      </c>
      <c r="U239">
        <f t="shared" si="44"/>
        <v>1289.0519018181014</v>
      </c>
      <c r="V239">
        <f t="shared" si="45"/>
        <v>1217.4379072726515</v>
      </c>
      <c r="W239">
        <f t="shared" si="46"/>
        <v>1532.5394832726317</v>
      </c>
      <c r="X239">
        <f t="shared" si="47"/>
        <v>1217.4379072726515</v>
      </c>
      <c r="Y239">
        <f t="shared" si="48"/>
        <v>1002.5959236363013</v>
      </c>
      <c r="Z239">
        <f t="shared" si="49"/>
        <v>1761.7042658180721</v>
      </c>
      <c r="AA239">
        <f t="shared" si="50"/>
        <v>1976.5462494544211</v>
      </c>
    </row>
    <row r="240" spans="2:27" x14ac:dyDescent="0.4">
      <c r="B240" t="s">
        <v>36</v>
      </c>
      <c r="C240" t="s">
        <v>9</v>
      </c>
      <c r="D240">
        <v>4538.9366363799991</v>
      </c>
      <c r="F240">
        <v>8.8999999999999996E-2</v>
      </c>
      <c r="G240">
        <v>0.107</v>
      </c>
      <c r="H240">
        <v>0.112</v>
      </c>
      <c r="I240">
        <v>9.0999999999999998E-2</v>
      </c>
      <c r="J240">
        <v>0.10299999999999999</v>
      </c>
      <c r="K240">
        <v>0.115</v>
      </c>
      <c r="L240">
        <v>0.105</v>
      </c>
      <c r="M240">
        <v>0.10199999999999999</v>
      </c>
      <c r="N240">
        <v>8.1000000000000003E-2</v>
      </c>
      <c r="O240">
        <f t="shared" si="39"/>
        <v>9.5000000000000084E-2</v>
      </c>
      <c r="P240">
        <f t="shared" si="40"/>
        <v>0</v>
      </c>
      <c r="R240">
        <f t="shared" si="41"/>
        <v>403.96536063781991</v>
      </c>
      <c r="S240">
        <f t="shared" si="42"/>
        <v>485.6662200926599</v>
      </c>
      <c r="T240">
        <f t="shared" si="43"/>
        <v>508.36090327455992</v>
      </c>
      <c r="U240">
        <f t="shared" si="44"/>
        <v>413.04323391057989</v>
      </c>
      <c r="V240">
        <f t="shared" si="45"/>
        <v>467.5104735471399</v>
      </c>
      <c r="W240">
        <f t="shared" si="46"/>
        <v>521.97771318369996</v>
      </c>
      <c r="X240">
        <f t="shared" si="47"/>
        <v>476.58834681989987</v>
      </c>
      <c r="Y240">
        <f t="shared" si="48"/>
        <v>462.97153691075988</v>
      </c>
      <c r="Z240">
        <f t="shared" si="49"/>
        <v>367.65386754677996</v>
      </c>
      <c r="AA240">
        <f t="shared" si="50"/>
        <v>431.19898045610029</v>
      </c>
    </row>
    <row r="241" spans="2:27" x14ac:dyDescent="0.4">
      <c r="B241" t="s">
        <v>36</v>
      </c>
      <c r="C241" t="s">
        <v>10</v>
      </c>
      <c r="D241">
        <v>9802.9202727399843</v>
      </c>
      <c r="F241">
        <v>7.8E-2</v>
      </c>
      <c r="G241">
        <v>7.1999999999999995E-2</v>
      </c>
      <c r="H241">
        <v>0.104</v>
      </c>
      <c r="I241">
        <v>9.4E-2</v>
      </c>
      <c r="J241">
        <v>0.105</v>
      </c>
      <c r="K241">
        <v>9.2999999999999999E-2</v>
      </c>
      <c r="L241">
        <v>0.104</v>
      </c>
      <c r="M241">
        <v>0.125</v>
      </c>
      <c r="N241">
        <v>8.2000000000000003E-2</v>
      </c>
      <c r="O241">
        <f t="shared" si="39"/>
        <v>0.14300000000000013</v>
      </c>
      <c r="P241">
        <f t="shared" si="40"/>
        <v>0</v>
      </c>
      <c r="R241">
        <f t="shared" si="41"/>
        <v>764.62778127371882</v>
      </c>
      <c r="S241">
        <f t="shared" si="42"/>
        <v>705.81025963727882</v>
      </c>
      <c r="T241">
        <f t="shared" si="43"/>
        <v>1019.5037083649584</v>
      </c>
      <c r="U241">
        <f t="shared" si="44"/>
        <v>921.47450563755854</v>
      </c>
      <c r="V241">
        <f t="shared" si="45"/>
        <v>1029.3066286376984</v>
      </c>
      <c r="W241">
        <f t="shared" si="46"/>
        <v>911.6715853648185</v>
      </c>
      <c r="X241">
        <f t="shared" si="47"/>
        <v>1019.5037083649584</v>
      </c>
      <c r="Y241">
        <f t="shared" si="48"/>
        <v>1225.365034092498</v>
      </c>
      <c r="Z241">
        <f t="shared" si="49"/>
        <v>803.83946236467875</v>
      </c>
      <c r="AA241">
        <f t="shared" si="50"/>
        <v>1401.817599001819</v>
      </c>
    </row>
    <row r="242" spans="2:27" x14ac:dyDescent="0.4">
      <c r="B242" t="s">
        <v>36</v>
      </c>
      <c r="C242" t="s">
        <v>11</v>
      </c>
      <c r="D242">
        <v>32628.916909249903</v>
      </c>
      <c r="F242">
        <v>8.1000000000000003E-2</v>
      </c>
      <c r="G242">
        <v>0.11700000000000001</v>
      </c>
      <c r="H242">
        <v>8.2000000000000003E-2</v>
      </c>
      <c r="I242">
        <v>0.109</v>
      </c>
      <c r="J242">
        <v>0.11</v>
      </c>
      <c r="K242">
        <v>0.104</v>
      </c>
      <c r="L242">
        <v>9.0999999999999998E-2</v>
      </c>
      <c r="M242">
        <v>0.106</v>
      </c>
      <c r="N242">
        <v>7.6999999999999999E-2</v>
      </c>
      <c r="O242">
        <f t="shared" si="39"/>
        <v>0.12300000000000011</v>
      </c>
      <c r="P242">
        <f t="shared" si="40"/>
        <v>0</v>
      </c>
      <c r="R242">
        <f t="shared" si="41"/>
        <v>2642.9422696492425</v>
      </c>
      <c r="S242">
        <f t="shared" si="42"/>
        <v>3817.5832783822389</v>
      </c>
      <c r="T242">
        <f t="shared" si="43"/>
        <v>2675.5711865584922</v>
      </c>
      <c r="U242">
        <f t="shared" si="44"/>
        <v>3556.5519431082394</v>
      </c>
      <c r="V242">
        <f t="shared" si="45"/>
        <v>3589.1808600174895</v>
      </c>
      <c r="W242">
        <f t="shared" si="46"/>
        <v>3393.4073585619899</v>
      </c>
      <c r="X242">
        <f t="shared" si="47"/>
        <v>2969.2314387417409</v>
      </c>
      <c r="Y242">
        <f t="shared" si="48"/>
        <v>3458.6651923804898</v>
      </c>
      <c r="Z242">
        <f t="shared" si="49"/>
        <v>2512.4266020122427</v>
      </c>
      <c r="AA242">
        <f t="shared" si="50"/>
        <v>4013.3567798377417</v>
      </c>
    </row>
    <row r="243" spans="2:27" x14ac:dyDescent="0.4">
      <c r="B243" t="s">
        <v>36</v>
      </c>
      <c r="C243" t="s">
        <v>12</v>
      </c>
      <c r="D243">
        <v>13583.500090989939</v>
      </c>
      <c r="F243">
        <v>0.10100000000000001</v>
      </c>
      <c r="G243">
        <v>0.108</v>
      </c>
      <c r="H243">
        <v>0.10100000000000001</v>
      </c>
      <c r="I243">
        <v>8.5999999999999993E-2</v>
      </c>
      <c r="J243">
        <v>9.6000000000000002E-2</v>
      </c>
      <c r="K243">
        <v>8.2000000000000003E-2</v>
      </c>
      <c r="L243">
        <v>9.1999999999999998E-2</v>
      </c>
      <c r="M243">
        <v>0.121</v>
      </c>
      <c r="N243">
        <v>0.11</v>
      </c>
      <c r="O243">
        <f t="shared" si="39"/>
        <v>0.10300000000000009</v>
      </c>
      <c r="P243">
        <f t="shared" si="40"/>
        <v>0</v>
      </c>
      <c r="R243">
        <f t="shared" si="41"/>
        <v>1371.9335091899839</v>
      </c>
      <c r="S243">
        <f t="shared" si="42"/>
        <v>1467.0180098269134</v>
      </c>
      <c r="T243">
        <f t="shared" si="43"/>
        <v>1371.9335091899839</v>
      </c>
      <c r="U243">
        <f t="shared" si="44"/>
        <v>1168.1810078251347</v>
      </c>
      <c r="V243">
        <f t="shared" si="45"/>
        <v>1304.0160087350341</v>
      </c>
      <c r="W243">
        <f t="shared" si="46"/>
        <v>1113.8470074611751</v>
      </c>
      <c r="X243">
        <f t="shared" si="47"/>
        <v>1249.6820083710743</v>
      </c>
      <c r="Y243">
        <f t="shared" si="48"/>
        <v>1643.6035110097826</v>
      </c>
      <c r="Z243">
        <f t="shared" si="49"/>
        <v>1494.1850100088934</v>
      </c>
      <c r="AA243">
        <f t="shared" si="50"/>
        <v>1399.100509371965</v>
      </c>
    </row>
    <row r="244" spans="2:27" x14ac:dyDescent="0.4">
      <c r="B244" t="s">
        <v>36</v>
      </c>
      <c r="C244" t="s">
        <v>13</v>
      </c>
      <c r="D244">
        <v>14594.22463637002</v>
      </c>
      <c r="F244">
        <v>9.0999999999999998E-2</v>
      </c>
      <c r="G244">
        <v>9.4E-2</v>
      </c>
      <c r="H244">
        <v>9.6000000000000002E-2</v>
      </c>
      <c r="I244">
        <v>7.5999999999999998E-2</v>
      </c>
      <c r="J244">
        <v>7.5999999999999998E-2</v>
      </c>
      <c r="K244">
        <v>0.12</v>
      </c>
      <c r="L244">
        <v>0.11799999999999999</v>
      </c>
      <c r="M244">
        <v>0.123</v>
      </c>
      <c r="N244">
        <v>9.5000000000000001E-2</v>
      </c>
      <c r="O244">
        <f t="shared" si="39"/>
        <v>0.11099999999999999</v>
      </c>
      <c r="P244">
        <f t="shared" si="40"/>
        <v>0</v>
      </c>
      <c r="R244">
        <f t="shared" si="41"/>
        <v>1328.0744419096718</v>
      </c>
      <c r="S244">
        <f t="shared" si="42"/>
        <v>1371.8571158187819</v>
      </c>
      <c r="T244">
        <f t="shared" si="43"/>
        <v>1401.0455650915219</v>
      </c>
      <c r="U244">
        <f t="shared" si="44"/>
        <v>1109.1610723641215</v>
      </c>
      <c r="V244">
        <f t="shared" si="45"/>
        <v>1109.1610723641215</v>
      </c>
      <c r="W244">
        <f t="shared" si="46"/>
        <v>1751.3069563644024</v>
      </c>
      <c r="X244">
        <f t="shared" si="47"/>
        <v>1722.1185070916622</v>
      </c>
      <c r="Y244">
        <f t="shared" si="48"/>
        <v>1795.0896302735123</v>
      </c>
      <c r="Z244">
        <f t="shared" si="49"/>
        <v>1386.4513404551519</v>
      </c>
      <c r="AA244">
        <f t="shared" si="50"/>
        <v>1619.9589346370719</v>
      </c>
    </row>
    <row r="245" spans="2:27" x14ac:dyDescent="0.4">
      <c r="B245" t="s">
        <v>37</v>
      </c>
      <c r="C245" t="s">
        <v>4</v>
      </c>
      <c r="D245">
        <v>50719.582600000052</v>
      </c>
      <c r="F245">
        <v>0.109</v>
      </c>
      <c r="G245">
        <v>9.4E-2</v>
      </c>
      <c r="H245">
        <v>8.2000000000000003E-2</v>
      </c>
      <c r="I245">
        <v>0.11600000000000001</v>
      </c>
      <c r="J245">
        <v>7.0999999999999994E-2</v>
      </c>
      <c r="K245">
        <v>8.6999999999999994E-2</v>
      </c>
      <c r="L245">
        <v>9.5000000000000001E-2</v>
      </c>
      <c r="M245">
        <v>0.106</v>
      </c>
      <c r="N245">
        <v>0.10100000000000001</v>
      </c>
      <c r="O245">
        <f t="shared" si="39"/>
        <v>0.13900000000000001</v>
      </c>
      <c r="P245">
        <f t="shared" si="40"/>
        <v>0</v>
      </c>
      <c r="R245">
        <f t="shared" si="41"/>
        <v>5528.4345034000053</v>
      </c>
      <c r="S245">
        <f t="shared" si="42"/>
        <v>4767.6407644000046</v>
      </c>
      <c r="T245">
        <f t="shared" si="43"/>
        <v>4159.0057732000041</v>
      </c>
      <c r="U245">
        <f t="shared" si="44"/>
        <v>5883.4715816000062</v>
      </c>
      <c r="V245">
        <f t="shared" si="45"/>
        <v>3601.0903646000033</v>
      </c>
      <c r="W245">
        <f t="shared" si="46"/>
        <v>4412.6036862000046</v>
      </c>
      <c r="X245">
        <f t="shared" si="47"/>
        <v>4818.3603470000053</v>
      </c>
      <c r="Y245">
        <f t="shared" si="48"/>
        <v>5376.2757556000051</v>
      </c>
      <c r="Z245">
        <f t="shared" si="49"/>
        <v>5122.6778426000055</v>
      </c>
      <c r="AA245">
        <f t="shared" si="50"/>
        <v>7050.0219814000084</v>
      </c>
    </row>
    <row r="246" spans="2:27" x14ac:dyDescent="0.4">
      <c r="B246" t="s">
        <v>37</v>
      </c>
      <c r="C246" t="s">
        <v>5</v>
      </c>
      <c r="D246">
        <v>7816.6709999999466</v>
      </c>
      <c r="F246">
        <v>0.113</v>
      </c>
      <c r="G246">
        <v>9.5000000000000001E-2</v>
      </c>
      <c r="H246">
        <v>7.1999999999999995E-2</v>
      </c>
      <c r="I246">
        <v>0.122</v>
      </c>
      <c r="J246">
        <v>8.4000000000000005E-2</v>
      </c>
      <c r="K246">
        <v>9.6000000000000002E-2</v>
      </c>
      <c r="L246">
        <v>7.0000000000000007E-2</v>
      </c>
      <c r="M246">
        <v>7.0999999999999994E-2</v>
      </c>
      <c r="N246">
        <v>0.08</v>
      </c>
      <c r="O246">
        <f t="shared" si="39"/>
        <v>0.19699999999999995</v>
      </c>
      <c r="P246">
        <f t="shared" si="40"/>
        <v>0</v>
      </c>
      <c r="R246">
        <f t="shared" si="41"/>
        <v>883.28382299999396</v>
      </c>
      <c r="S246">
        <f t="shared" si="42"/>
        <v>742.58374499999491</v>
      </c>
      <c r="T246">
        <f t="shared" si="43"/>
        <v>562.8003119999961</v>
      </c>
      <c r="U246">
        <f t="shared" si="44"/>
        <v>953.63386199999343</v>
      </c>
      <c r="V246">
        <f t="shared" si="45"/>
        <v>656.60036399999558</v>
      </c>
      <c r="W246">
        <f t="shared" si="46"/>
        <v>750.40041599999483</v>
      </c>
      <c r="X246">
        <f t="shared" si="47"/>
        <v>547.16696999999635</v>
      </c>
      <c r="Y246">
        <f t="shared" si="48"/>
        <v>554.98364099999617</v>
      </c>
      <c r="Z246">
        <f t="shared" si="49"/>
        <v>625.33367999999575</v>
      </c>
      <c r="AA246">
        <f t="shared" si="50"/>
        <v>1539.8841869999892</v>
      </c>
    </row>
    <row r="247" spans="2:27" x14ac:dyDescent="0.4">
      <c r="B247" t="s">
        <v>37</v>
      </c>
      <c r="C247" t="s">
        <v>6</v>
      </c>
      <c r="D247">
        <v>3635.1619000000178</v>
      </c>
      <c r="F247">
        <v>0.106</v>
      </c>
      <c r="G247">
        <v>9.6000000000000002E-2</v>
      </c>
      <c r="H247">
        <v>0.113</v>
      </c>
      <c r="I247">
        <v>7.5999999999999998E-2</v>
      </c>
      <c r="J247">
        <v>0.11700000000000001</v>
      </c>
      <c r="K247">
        <v>8.5999999999999993E-2</v>
      </c>
      <c r="L247">
        <v>0.11700000000000001</v>
      </c>
      <c r="M247">
        <v>9.5000000000000001E-2</v>
      </c>
      <c r="N247">
        <v>7.0999999999999994E-2</v>
      </c>
      <c r="O247">
        <f t="shared" si="39"/>
        <v>0.12300000000000011</v>
      </c>
      <c r="P247">
        <f t="shared" si="40"/>
        <v>0</v>
      </c>
      <c r="R247">
        <f t="shared" si="41"/>
        <v>385.3271614000019</v>
      </c>
      <c r="S247">
        <f t="shared" si="42"/>
        <v>348.9755424000017</v>
      </c>
      <c r="T247">
        <f t="shared" si="43"/>
        <v>410.773294700002</v>
      </c>
      <c r="U247">
        <f t="shared" si="44"/>
        <v>276.27230440000136</v>
      </c>
      <c r="V247">
        <f t="shared" si="45"/>
        <v>425.31394230000211</v>
      </c>
      <c r="W247">
        <f t="shared" si="46"/>
        <v>312.6239234000015</v>
      </c>
      <c r="X247">
        <f t="shared" si="47"/>
        <v>425.31394230000211</v>
      </c>
      <c r="Y247">
        <f t="shared" si="48"/>
        <v>345.34038050000169</v>
      </c>
      <c r="Z247">
        <f t="shared" si="49"/>
        <v>258.09649490000123</v>
      </c>
      <c r="AA247">
        <f t="shared" si="50"/>
        <v>447.12491370000259</v>
      </c>
    </row>
    <row r="248" spans="2:27" x14ac:dyDescent="0.4">
      <c r="B248" t="s">
        <v>37</v>
      </c>
      <c r="C248" t="s">
        <v>7</v>
      </c>
      <c r="D248">
        <v>1723.961600000001</v>
      </c>
      <c r="F248">
        <v>7.3999999999999996E-2</v>
      </c>
      <c r="G248">
        <v>9.8000000000000004E-2</v>
      </c>
      <c r="H248">
        <v>7.5999999999999998E-2</v>
      </c>
      <c r="I248">
        <v>7.6999999999999999E-2</v>
      </c>
      <c r="J248">
        <v>0.112</v>
      </c>
      <c r="K248">
        <v>9.1999999999999998E-2</v>
      </c>
      <c r="L248">
        <v>8.7999999999999995E-2</v>
      </c>
      <c r="M248">
        <v>8.2000000000000003E-2</v>
      </c>
      <c r="N248">
        <v>0.10100000000000001</v>
      </c>
      <c r="O248">
        <f t="shared" si="39"/>
        <v>0.20000000000000007</v>
      </c>
      <c r="P248">
        <f t="shared" si="40"/>
        <v>0</v>
      </c>
      <c r="R248">
        <f t="shared" si="41"/>
        <v>127.57315840000007</v>
      </c>
      <c r="S248">
        <f t="shared" si="42"/>
        <v>168.9482368000001</v>
      </c>
      <c r="T248">
        <f t="shared" si="43"/>
        <v>131.02108160000006</v>
      </c>
      <c r="U248">
        <f t="shared" si="44"/>
        <v>132.74504320000008</v>
      </c>
      <c r="V248">
        <f t="shared" si="45"/>
        <v>193.08369920000013</v>
      </c>
      <c r="W248">
        <f t="shared" si="46"/>
        <v>158.6044672000001</v>
      </c>
      <c r="X248">
        <f t="shared" si="47"/>
        <v>151.70862080000009</v>
      </c>
      <c r="Y248">
        <f t="shared" si="48"/>
        <v>141.36485120000009</v>
      </c>
      <c r="Z248">
        <f t="shared" si="49"/>
        <v>174.12012160000012</v>
      </c>
      <c r="AA248">
        <f t="shared" si="50"/>
        <v>344.7923200000003</v>
      </c>
    </row>
    <row r="249" spans="2:27" x14ac:dyDescent="0.4">
      <c r="B249" t="s">
        <v>37</v>
      </c>
      <c r="C249" t="s">
        <v>8</v>
      </c>
      <c r="D249">
        <v>23168.84140000007</v>
      </c>
      <c r="F249">
        <v>8.2000000000000003E-2</v>
      </c>
      <c r="G249">
        <v>0.107</v>
      </c>
      <c r="H249">
        <v>7.1999999999999995E-2</v>
      </c>
      <c r="I249">
        <v>9.0999999999999998E-2</v>
      </c>
      <c r="J249">
        <v>0.104</v>
      </c>
      <c r="K249">
        <v>0.11600000000000001</v>
      </c>
      <c r="L249">
        <v>0.113</v>
      </c>
      <c r="M249">
        <v>0.113</v>
      </c>
      <c r="N249">
        <v>9.2999999999999999E-2</v>
      </c>
      <c r="O249">
        <f t="shared" si="39"/>
        <v>0.1090000000000001</v>
      </c>
      <c r="P249">
        <f t="shared" si="40"/>
        <v>0</v>
      </c>
      <c r="R249">
        <f t="shared" si="41"/>
        <v>1899.8449948000059</v>
      </c>
      <c r="S249">
        <f t="shared" si="42"/>
        <v>2479.0660298000075</v>
      </c>
      <c r="T249">
        <f t="shared" si="43"/>
        <v>1668.156580800005</v>
      </c>
      <c r="U249">
        <f t="shared" si="44"/>
        <v>2108.3645674000063</v>
      </c>
      <c r="V249">
        <f t="shared" si="45"/>
        <v>2409.559505600007</v>
      </c>
      <c r="W249">
        <f t="shared" si="46"/>
        <v>2687.5856024000082</v>
      </c>
      <c r="X249">
        <f t="shared" si="47"/>
        <v>2618.0790782000081</v>
      </c>
      <c r="Y249">
        <f t="shared" si="48"/>
        <v>2618.0790782000081</v>
      </c>
      <c r="Z249">
        <f t="shared" si="49"/>
        <v>2154.7022502000063</v>
      </c>
      <c r="AA249">
        <f t="shared" si="50"/>
        <v>2525.4037126000098</v>
      </c>
    </row>
    <row r="250" spans="2:27" x14ac:dyDescent="0.4">
      <c r="B250" t="s">
        <v>37</v>
      </c>
      <c r="C250" t="s">
        <v>9</v>
      </c>
      <c r="D250">
        <v>203.88889999999941</v>
      </c>
      <c r="F250">
        <v>0.114</v>
      </c>
      <c r="G250">
        <v>0.10299999999999999</v>
      </c>
      <c r="H250">
        <v>0.115</v>
      </c>
      <c r="I250">
        <v>0.11899999999999999</v>
      </c>
      <c r="J250">
        <v>0.113</v>
      </c>
      <c r="K250">
        <v>7.9000000000000001E-2</v>
      </c>
      <c r="L250">
        <v>7.0000000000000007E-2</v>
      </c>
      <c r="M250">
        <v>0.114</v>
      </c>
      <c r="N250">
        <v>0.114</v>
      </c>
      <c r="O250">
        <f t="shared" si="39"/>
        <v>5.8999999999999941E-2</v>
      </c>
      <c r="P250">
        <f t="shared" si="40"/>
        <v>0</v>
      </c>
      <c r="R250">
        <f t="shared" si="41"/>
        <v>23.243334599999933</v>
      </c>
      <c r="S250">
        <f t="shared" si="42"/>
        <v>21.000556699999937</v>
      </c>
      <c r="T250">
        <f t="shared" si="43"/>
        <v>23.447223499999932</v>
      </c>
      <c r="U250">
        <f t="shared" si="44"/>
        <v>24.262779099999928</v>
      </c>
      <c r="V250">
        <f t="shared" si="45"/>
        <v>23.039445699999934</v>
      </c>
      <c r="W250">
        <f t="shared" si="46"/>
        <v>16.107223099999953</v>
      </c>
      <c r="X250">
        <f t="shared" si="47"/>
        <v>14.272222999999959</v>
      </c>
      <c r="Y250">
        <f t="shared" si="48"/>
        <v>23.243334599999933</v>
      </c>
      <c r="Z250">
        <f t="shared" si="49"/>
        <v>23.243334599999933</v>
      </c>
      <c r="AA250">
        <f t="shared" si="50"/>
        <v>12.029445099999954</v>
      </c>
    </row>
    <row r="251" spans="2:27" x14ac:dyDescent="0.4">
      <c r="B251" t="s">
        <v>37</v>
      </c>
      <c r="C251" t="s">
        <v>10</v>
      </c>
      <c r="D251">
        <v>6924.6826000000128</v>
      </c>
      <c r="F251">
        <v>0.106</v>
      </c>
      <c r="G251">
        <v>0.114</v>
      </c>
      <c r="H251">
        <v>0.124</v>
      </c>
      <c r="I251">
        <v>0.115</v>
      </c>
      <c r="J251">
        <v>9.7000000000000003E-2</v>
      </c>
      <c r="K251">
        <v>8.3000000000000004E-2</v>
      </c>
      <c r="L251">
        <v>7.0000000000000007E-2</v>
      </c>
      <c r="M251">
        <v>0.11799999999999999</v>
      </c>
      <c r="N251">
        <v>0.1</v>
      </c>
      <c r="O251">
        <f t="shared" si="39"/>
        <v>7.3000000000000176E-2</v>
      </c>
      <c r="P251">
        <f t="shared" si="40"/>
        <v>0</v>
      </c>
      <c r="R251">
        <f t="shared" si="41"/>
        <v>734.01635560000136</v>
      </c>
      <c r="S251">
        <f t="shared" si="42"/>
        <v>789.41381640000145</v>
      </c>
      <c r="T251">
        <f t="shared" si="43"/>
        <v>858.66064240000162</v>
      </c>
      <c r="U251">
        <f t="shared" si="44"/>
        <v>796.33849900000155</v>
      </c>
      <c r="V251">
        <f t="shared" si="45"/>
        <v>671.69421220000129</v>
      </c>
      <c r="W251">
        <f t="shared" si="46"/>
        <v>574.74865580000107</v>
      </c>
      <c r="X251">
        <f t="shared" si="47"/>
        <v>484.72778200000096</v>
      </c>
      <c r="Y251">
        <f t="shared" si="48"/>
        <v>817.1125468000015</v>
      </c>
      <c r="Z251">
        <f t="shared" si="49"/>
        <v>692.46826000000135</v>
      </c>
      <c r="AA251">
        <f t="shared" si="50"/>
        <v>505.50182980000216</v>
      </c>
    </row>
    <row r="252" spans="2:27" x14ac:dyDescent="0.4">
      <c r="B252" t="s">
        <v>37</v>
      </c>
      <c r="C252" t="s">
        <v>11</v>
      </c>
      <c r="D252">
        <v>41106.114199999967</v>
      </c>
      <c r="F252">
        <v>8.4000000000000005E-2</v>
      </c>
      <c r="G252">
        <v>0.10199999999999999</v>
      </c>
      <c r="H252">
        <v>8.4000000000000005E-2</v>
      </c>
      <c r="I252">
        <v>7.2999999999999995E-2</v>
      </c>
      <c r="J252">
        <v>8.4000000000000005E-2</v>
      </c>
      <c r="K252">
        <v>9.1999999999999998E-2</v>
      </c>
      <c r="L252">
        <v>0.08</v>
      </c>
      <c r="M252">
        <v>0.12</v>
      </c>
      <c r="N252">
        <v>0.114</v>
      </c>
      <c r="O252">
        <f t="shared" si="39"/>
        <v>0.16700000000000004</v>
      </c>
      <c r="P252">
        <f t="shared" si="40"/>
        <v>0</v>
      </c>
      <c r="R252">
        <f t="shared" si="41"/>
        <v>3452.9135927999973</v>
      </c>
      <c r="S252">
        <f t="shared" si="42"/>
        <v>4192.8236483999963</v>
      </c>
      <c r="T252">
        <f t="shared" si="43"/>
        <v>3452.9135927999973</v>
      </c>
      <c r="U252">
        <f t="shared" si="44"/>
        <v>3000.7463365999974</v>
      </c>
      <c r="V252">
        <f t="shared" si="45"/>
        <v>3452.9135927999973</v>
      </c>
      <c r="W252">
        <f t="shared" si="46"/>
        <v>3781.7625063999967</v>
      </c>
      <c r="X252">
        <f t="shared" si="47"/>
        <v>3288.4891359999974</v>
      </c>
      <c r="Y252">
        <f t="shared" si="48"/>
        <v>4932.7337039999957</v>
      </c>
      <c r="Z252">
        <f t="shared" si="49"/>
        <v>4686.0970187999965</v>
      </c>
      <c r="AA252">
        <f t="shared" si="50"/>
        <v>6864.7210713999957</v>
      </c>
    </row>
    <row r="253" spans="2:27" x14ac:dyDescent="0.4">
      <c r="B253" t="s">
        <v>37</v>
      </c>
      <c r="C253" t="s">
        <v>12</v>
      </c>
      <c r="D253">
        <v>13910.9699</v>
      </c>
      <c r="F253">
        <v>8.5000000000000006E-2</v>
      </c>
      <c r="G253">
        <v>7.0000000000000007E-2</v>
      </c>
      <c r="H253">
        <v>9.6000000000000002E-2</v>
      </c>
      <c r="I253">
        <v>0.10100000000000001</v>
      </c>
      <c r="J253">
        <v>0.122</v>
      </c>
      <c r="K253">
        <v>7.0000000000000007E-2</v>
      </c>
      <c r="L253">
        <v>0.106</v>
      </c>
      <c r="M253">
        <v>9.8000000000000004E-2</v>
      </c>
      <c r="N253">
        <v>0.113</v>
      </c>
      <c r="O253">
        <f t="shared" si="39"/>
        <v>0.13900000000000001</v>
      </c>
      <c r="P253">
        <f t="shared" si="40"/>
        <v>0</v>
      </c>
      <c r="R253">
        <f t="shared" si="41"/>
        <v>1182.4324415000001</v>
      </c>
      <c r="S253">
        <f t="shared" si="42"/>
        <v>973.76789300000007</v>
      </c>
      <c r="T253">
        <f t="shared" si="43"/>
        <v>1335.4531104</v>
      </c>
      <c r="U253">
        <f t="shared" si="44"/>
        <v>1405.0079599000001</v>
      </c>
      <c r="V253">
        <f t="shared" si="45"/>
        <v>1697.1383278000001</v>
      </c>
      <c r="W253">
        <f t="shared" si="46"/>
        <v>973.76789300000007</v>
      </c>
      <c r="X253">
        <f t="shared" si="47"/>
        <v>1474.5628093999999</v>
      </c>
      <c r="Y253">
        <f t="shared" si="48"/>
        <v>1363.2750502000001</v>
      </c>
      <c r="Z253">
        <f t="shared" si="49"/>
        <v>1571.9395987</v>
      </c>
      <c r="AA253">
        <f t="shared" si="50"/>
        <v>1933.6248161000001</v>
      </c>
    </row>
    <row r="254" spans="2:27" x14ac:dyDescent="0.4">
      <c r="B254" t="s">
        <v>37</v>
      </c>
      <c r="C254" t="s">
        <v>13</v>
      </c>
      <c r="D254">
        <v>638.70250000000328</v>
      </c>
      <c r="F254">
        <v>0.11799999999999999</v>
      </c>
      <c r="G254">
        <v>0.1</v>
      </c>
      <c r="H254">
        <v>0.108</v>
      </c>
      <c r="I254">
        <v>7.9000000000000001E-2</v>
      </c>
      <c r="J254">
        <v>7.1999999999999995E-2</v>
      </c>
      <c r="K254">
        <v>0.124</v>
      </c>
      <c r="L254">
        <v>0.12</v>
      </c>
      <c r="M254">
        <v>0.111</v>
      </c>
      <c r="N254">
        <v>0.104</v>
      </c>
      <c r="O254">
        <f t="shared" si="39"/>
        <v>6.4000000000000057E-2</v>
      </c>
      <c r="P254">
        <f t="shared" si="40"/>
        <v>0</v>
      </c>
      <c r="R254">
        <f t="shared" si="41"/>
        <v>75.366895000000383</v>
      </c>
      <c r="S254">
        <f t="shared" si="42"/>
        <v>63.870250000000333</v>
      </c>
      <c r="T254">
        <f t="shared" si="43"/>
        <v>68.979870000000361</v>
      </c>
      <c r="U254">
        <f t="shared" si="44"/>
        <v>50.457497500000258</v>
      </c>
      <c r="V254">
        <f t="shared" si="45"/>
        <v>45.986580000000231</v>
      </c>
      <c r="W254">
        <f t="shared" si="46"/>
        <v>79.199110000000402</v>
      </c>
      <c r="X254">
        <f t="shared" si="47"/>
        <v>76.644300000000385</v>
      </c>
      <c r="Y254">
        <f t="shared" si="48"/>
        <v>70.89597750000037</v>
      </c>
      <c r="Z254">
        <f t="shared" si="49"/>
        <v>66.425060000000343</v>
      </c>
      <c r="AA254">
        <f t="shared" si="50"/>
        <v>40.876960000000246</v>
      </c>
    </row>
    <row r="255" spans="2:27" x14ac:dyDescent="0.4">
      <c r="B255" t="s">
        <v>38</v>
      </c>
      <c r="C255" t="s">
        <v>4</v>
      </c>
      <c r="D255">
        <v>45915.625699999946</v>
      </c>
      <c r="F255">
        <v>0.123</v>
      </c>
      <c r="G255">
        <v>0.11</v>
      </c>
      <c r="H255">
        <v>7.9000000000000001E-2</v>
      </c>
      <c r="I255">
        <v>7.1999999999999995E-2</v>
      </c>
      <c r="J255">
        <v>9.1999999999999998E-2</v>
      </c>
      <c r="K255">
        <v>7.4999999999999997E-2</v>
      </c>
      <c r="L255">
        <v>8.1000000000000003E-2</v>
      </c>
      <c r="M255">
        <v>8.3000000000000004E-2</v>
      </c>
      <c r="N255">
        <v>0.111</v>
      </c>
      <c r="O255">
        <f t="shared" si="39"/>
        <v>0.17400000000000015</v>
      </c>
      <c r="P255">
        <f t="shared" si="40"/>
        <v>0</v>
      </c>
      <c r="R255">
        <f t="shared" si="41"/>
        <v>5647.6219610999933</v>
      </c>
      <c r="S255">
        <f t="shared" si="42"/>
        <v>5050.7188269999942</v>
      </c>
      <c r="T255">
        <f t="shared" si="43"/>
        <v>3627.3344302999958</v>
      </c>
      <c r="U255">
        <f t="shared" si="44"/>
        <v>3305.9250503999961</v>
      </c>
      <c r="V255">
        <f t="shared" si="45"/>
        <v>4224.2375643999949</v>
      </c>
      <c r="W255">
        <f t="shared" si="46"/>
        <v>3443.6719274999959</v>
      </c>
      <c r="X255">
        <f t="shared" si="47"/>
        <v>3719.1656816999957</v>
      </c>
      <c r="Y255">
        <f t="shared" si="48"/>
        <v>3810.9969330999957</v>
      </c>
      <c r="Z255">
        <f t="shared" si="49"/>
        <v>5096.6344526999937</v>
      </c>
      <c r="AA255">
        <f t="shared" si="50"/>
        <v>7989.3188717999974</v>
      </c>
    </row>
    <row r="256" spans="2:27" x14ac:dyDescent="0.4">
      <c r="B256" t="s">
        <v>38</v>
      </c>
      <c r="C256" t="s">
        <v>5</v>
      </c>
      <c r="D256">
        <v>2290.0862000000011</v>
      </c>
      <c r="F256">
        <v>0.106</v>
      </c>
      <c r="G256">
        <v>0.11600000000000001</v>
      </c>
      <c r="H256">
        <v>7.9000000000000001E-2</v>
      </c>
      <c r="I256">
        <v>9.1999999999999998E-2</v>
      </c>
      <c r="J256">
        <v>7.0999999999999994E-2</v>
      </c>
      <c r="K256">
        <v>7.2999999999999995E-2</v>
      </c>
      <c r="L256">
        <v>8.4000000000000005E-2</v>
      </c>
      <c r="M256">
        <v>0.125</v>
      </c>
      <c r="N256">
        <v>0.122</v>
      </c>
      <c r="O256">
        <f t="shared" si="39"/>
        <v>0.13200000000000001</v>
      </c>
      <c r="P256">
        <f t="shared" si="40"/>
        <v>0</v>
      </c>
      <c r="R256">
        <f t="shared" si="41"/>
        <v>242.74913720000012</v>
      </c>
      <c r="S256">
        <f t="shared" si="42"/>
        <v>265.64999920000014</v>
      </c>
      <c r="T256">
        <f t="shared" si="43"/>
        <v>180.9168098000001</v>
      </c>
      <c r="U256">
        <f t="shared" si="44"/>
        <v>210.68793040000008</v>
      </c>
      <c r="V256">
        <f t="shared" si="45"/>
        <v>162.59612020000006</v>
      </c>
      <c r="W256">
        <f t="shared" si="46"/>
        <v>167.17629260000007</v>
      </c>
      <c r="X256">
        <f t="shared" si="47"/>
        <v>192.3672408000001</v>
      </c>
      <c r="Y256">
        <f t="shared" si="48"/>
        <v>286.26077500000014</v>
      </c>
      <c r="Z256">
        <f t="shared" si="49"/>
        <v>279.39051640000014</v>
      </c>
      <c r="AA256">
        <f t="shared" si="50"/>
        <v>302.29137840000016</v>
      </c>
    </row>
    <row r="257" spans="2:27" x14ac:dyDescent="0.4">
      <c r="B257" t="s">
        <v>38</v>
      </c>
      <c r="C257" t="s">
        <v>6</v>
      </c>
      <c r="D257">
        <v>815.87229999999806</v>
      </c>
      <c r="F257">
        <v>0.12</v>
      </c>
      <c r="G257">
        <v>8.7999999999999995E-2</v>
      </c>
      <c r="H257">
        <v>0.108</v>
      </c>
      <c r="I257">
        <v>7.0000000000000007E-2</v>
      </c>
      <c r="J257">
        <v>0.122</v>
      </c>
      <c r="K257">
        <v>7.3999999999999996E-2</v>
      </c>
      <c r="L257">
        <v>0.10299999999999999</v>
      </c>
      <c r="M257">
        <v>9.0999999999999998E-2</v>
      </c>
      <c r="N257">
        <v>0.10199999999999999</v>
      </c>
      <c r="O257">
        <f t="shared" si="39"/>
        <v>0.12200000000000011</v>
      </c>
      <c r="P257">
        <f t="shared" si="40"/>
        <v>0</v>
      </c>
      <c r="R257">
        <f t="shared" si="41"/>
        <v>97.904675999999768</v>
      </c>
      <c r="S257">
        <f t="shared" si="42"/>
        <v>71.796762399999821</v>
      </c>
      <c r="T257">
        <f t="shared" si="43"/>
        <v>88.114208399999796</v>
      </c>
      <c r="U257">
        <f t="shared" si="44"/>
        <v>57.111060999999872</v>
      </c>
      <c r="V257">
        <f t="shared" si="45"/>
        <v>99.536420599999758</v>
      </c>
      <c r="W257">
        <f t="shared" si="46"/>
        <v>60.374550199999852</v>
      </c>
      <c r="X257">
        <f t="shared" si="47"/>
        <v>84.034846899999792</v>
      </c>
      <c r="Y257">
        <f t="shared" si="48"/>
        <v>74.244379299999821</v>
      </c>
      <c r="Z257">
        <f t="shared" si="49"/>
        <v>83.218974599999797</v>
      </c>
      <c r="AA257">
        <f t="shared" si="50"/>
        <v>99.536420599999857</v>
      </c>
    </row>
    <row r="258" spans="2:27" x14ac:dyDescent="0.4">
      <c r="B258" t="s">
        <v>38</v>
      </c>
      <c r="C258" t="s">
        <v>7</v>
      </c>
      <c r="D258">
        <v>1803.7723999999982</v>
      </c>
      <c r="F258">
        <v>0.10199999999999999</v>
      </c>
      <c r="G258">
        <v>0.11600000000000001</v>
      </c>
      <c r="H258">
        <v>7.1999999999999995E-2</v>
      </c>
      <c r="I258">
        <v>8.7999999999999995E-2</v>
      </c>
      <c r="J258">
        <v>0.124</v>
      </c>
      <c r="K258">
        <v>7.8E-2</v>
      </c>
      <c r="L258">
        <v>0.109</v>
      </c>
      <c r="M258">
        <v>0.125</v>
      </c>
      <c r="N258">
        <v>0.10100000000000001</v>
      </c>
      <c r="O258">
        <f t="shared" si="39"/>
        <v>8.5000000000000075E-2</v>
      </c>
      <c r="P258">
        <f t="shared" si="40"/>
        <v>0</v>
      </c>
      <c r="R258">
        <f t="shared" si="41"/>
        <v>183.9847847999998</v>
      </c>
      <c r="S258">
        <f t="shared" si="42"/>
        <v>209.2375983999998</v>
      </c>
      <c r="T258">
        <f t="shared" si="43"/>
        <v>129.87161279999987</v>
      </c>
      <c r="U258">
        <f t="shared" si="44"/>
        <v>158.73197119999983</v>
      </c>
      <c r="V258">
        <f t="shared" si="45"/>
        <v>223.66777759999977</v>
      </c>
      <c r="W258">
        <f t="shared" si="46"/>
        <v>140.69424719999986</v>
      </c>
      <c r="X258">
        <f t="shared" si="47"/>
        <v>196.61119159999981</v>
      </c>
      <c r="Y258">
        <f t="shared" si="48"/>
        <v>225.47154999999978</v>
      </c>
      <c r="Z258">
        <f t="shared" si="49"/>
        <v>182.18101239999984</v>
      </c>
      <c r="AA258">
        <f t="shared" si="50"/>
        <v>153.32065399999999</v>
      </c>
    </row>
    <row r="259" spans="2:27" x14ac:dyDescent="0.4">
      <c r="B259" t="s">
        <v>38</v>
      </c>
      <c r="C259" t="s">
        <v>8</v>
      </c>
      <c r="D259">
        <v>18152.774400000035</v>
      </c>
      <c r="F259">
        <v>0.112</v>
      </c>
      <c r="G259">
        <v>0.12</v>
      </c>
      <c r="H259">
        <v>7.0000000000000007E-2</v>
      </c>
      <c r="I259">
        <v>0.112</v>
      </c>
      <c r="J259">
        <v>0.111</v>
      </c>
      <c r="K259">
        <v>0.107</v>
      </c>
      <c r="L259">
        <v>0.109</v>
      </c>
      <c r="M259">
        <v>0.115</v>
      </c>
      <c r="N259">
        <v>7.2999999999999995E-2</v>
      </c>
      <c r="O259">
        <f t="shared" si="39"/>
        <v>7.1000000000000063E-2</v>
      </c>
      <c r="P259">
        <f t="shared" si="40"/>
        <v>0</v>
      </c>
      <c r="R259">
        <f t="shared" si="41"/>
        <v>2033.1107328000039</v>
      </c>
      <c r="S259">
        <f t="shared" si="42"/>
        <v>2178.3329280000039</v>
      </c>
      <c r="T259">
        <f t="shared" si="43"/>
        <v>1270.6942080000026</v>
      </c>
      <c r="U259">
        <f t="shared" si="44"/>
        <v>2033.1107328000039</v>
      </c>
      <c r="V259">
        <f t="shared" si="45"/>
        <v>2014.9579584000039</v>
      </c>
      <c r="W259">
        <f t="shared" si="46"/>
        <v>1942.3468608000037</v>
      </c>
      <c r="X259">
        <f t="shared" si="47"/>
        <v>1978.6524096000037</v>
      </c>
      <c r="Y259">
        <f t="shared" si="48"/>
        <v>2087.5690560000039</v>
      </c>
      <c r="Z259">
        <f t="shared" si="49"/>
        <v>1325.1525312000024</v>
      </c>
      <c r="AA259">
        <f t="shared" si="50"/>
        <v>1288.8469824000035</v>
      </c>
    </row>
    <row r="260" spans="2:27" x14ac:dyDescent="0.4">
      <c r="B260" t="s">
        <v>38</v>
      </c>
      <c r="C260" t="s">
        <v>9</v>
      </c>
      <c r="D260">
        <v>9185.3431000000201</v>
      </c>
      <c r="F260">
        <v>0.10100000000000001</v>
      </c>
      <c r="G260">
        <v>0.10100000000000001</v>
      </c>
      <c r="H260">
        <v>7.1999999999999995E-2</v>
      </c>
      <c r="I260">
        <v>9.4E-2</v>
      </c>
      <c r="J260">
        <v>9.8000000000000004E-2</v>
      </c>
      <c r="K260">
        <v>9.0999999999999998E-2</v>
      </c>
      <c r="L260">
        <v>8.3000000000000004E-2</v>
      </c>
      <c r="M260">
        <v>7.3999999999999996E-2</v>
      </c>
      <c r="N260">
        <v>9.4E-2</v>
      </c>
      <c r="O260">
        <f t="shared" si="39"/>
        <v>0.19200000000000017</v>
      </c>
      <c r="P260">
        <f t="shared" si="40"/>
        <v>0</v>
      </c>
      <c r="R260">
        <f t="shared" si="41"/>
        <v>927.71965310000212</v>
      </c>
      <c r="S260">
        <f t="shared" si="42"/>
        <v>927.71965310000212</v>
      </c>
      <c r="T260">
        <f t="shared" si="43"/>
        <v>661.34470320000139</v>
      </c>
      <c r="U260">
        <f t="shared" si="44"/>
        <v>863.42225140000187</v>
      </c>
      <c r="V260">
        <f t="shared" si="45"/>
        <v>900.16362380000203</v>
      </c>
      <c r="W260">
        <f t="shared" si="46"/>
        <v>835.86622210000178</v>
      </c>
      <c r="X260">
        <f t="shared" si="47"/>
        <v>762.38347730000169</v>
      </c>
      <c r="Y260">
        <f t="shared" si="48"/>
        <v>679.71538940000141</v>
      </c>
      <c r="Z260">
        <f t="shared" si="49"/>
        <v>863.42225140000187</v>
      </c>
      <c r="AA260">
        <f t="shared" si="50"/>
        <v>1763.5858752000054</v>
      </c>
    </row>
    <row r="261" spans="2:27" x14ac:dyDescent="0.4">
      <c r="B261" t="s">
        <v>38</v>
      </c>
      <c r="C261" t="s">
        <v>10</v>
      </c>
      <c r="D261">
        <v>23495.690599999951</v>
      </c>
      <c r="F261">
        <v>9.0999999999999998E-2</v>
      </c>
      <c r="G261">
        <v>7.1999999999999995E-2</v>
      </c>
      <c r="H261">
        <v>8.5999999999999993E-2</v>
      </c>
      <c r="I261">
        <v>8.5000000000000006E-2</v>
      </c>
      <c r="J261">
        <v>7.6999999999999999E-2</v>
      </c>
      <c r="K261">
        <v>0.122</v>
      </c>
      <c r="L261">
        <v>8.8999999999999996E-2</v>
      </c>
      <c r="M261">
        <v>8.4000000000000005E-2</v>
      </c>
      <c r="N261">
        <v>7.0999999999999994E-2</v>
      </c>
      <c r="O261">
        <f t="shared" si="39"/>
        <v>0.2230000000000002</v>
      </c>
      <c r="P261">
        <f t="shared" si="40"/>
        <v>0</v>
      </c>
      <c r="R261">
        <f t="shared" si="41"/>
        <v>2138.1078445999956</v>
      </c>
      <c r="S261">
        <f t="shared" si="42"/>
        <v>1691.6897231999963</v>
      </c>
      <c r="T261">
        <f t="shared" si="43"/>
        <v>2020.6293915999956</v>
      </c>
      <c r="U261">
        <f t="shared" si="44"/>
        <v>1997.1337009999959</v>
      </c>
      <c r="V261">
        <f t="shared" si="45"/>
        <v>1809.1681761999962</v>
      </c>
      <c r="W261">
        <f t="shared" si="46"/>
        <v>2866.4742531999941</v>
      </c>
      <c r="X261">
        <f t="shared" si="47"/>
        <v>2091.1164633999956</v>
      </c>
      <c r="Y261">
        <f t="shared" si="48"/>
        <v>1973.6380103999959</v>
      </c>
      <c r="Z261">
        <f t="shared" si="49"/>
        <v>1668.1940325999963</v>
      </c>
      <c r="AA261">
        <f t="shared" si="50"/>
        <v>5239.5390037999941</v>
      </c>
    </row>
    <row r="262" spans="2:27" x14ac:dyDescent="0.4">
      <c r="B262" t="s">
        <v>38</v>
      </c>
      <c r="C262" t="s">
        <v>11</v>
      </c>
      <c r="D262">
        <v>12449.156299999957</v>
      </c>
      <c r="F262">
        <v>0.114</v>
      </c>
      <c r="G262">
        <v>9.5000000000000001E-2</v>
      </c>
      <c r="H262">
        <v>0.11899999999999999</v>
      </c>
      <c r="I262">
        <v>0.11899999999999999</v>
      </c>
      <c r="J262">
        <v>7.0999999999999994E-2</v>
      </c>
      <c r="K262">
        <v>9.8000000000000004E-2</v>
      </c>
      <c r="L262">
        <v>9.4E-2</v>
      </c>
      <c r="M262">
        <v>0.122</v>
      </c>
      <c r="N262">
        <v>9.0999999999999998E-2</v>
      </c>
      <c r="O262">
        <f t="shared" ref="O262:O325" si="51">1-SUM(F262:N262)</f>
        <v>7.7000000000000068E-2</v>
      </c>
      <c r="P262">
        <f t="shared" ref="P262:P325" si="52">IF(O262&lt;0,1,0)</f>
        <v>0</v>
      </c>
      <c r="R262">
        <f t="shared" ref="R262:R325" si="53">$D262*F262</f>
        <v>1419.2038181999951</v>
      </c>
      <c r="S262">
        <f t="shared" si="42"/>
        <v>1182.6698484999959</v>
      </c>
      <c r="T262">
        <f t="shared" si="43"/>
        <v>1481.4495996999949</v>
      </c>
      <c r="U262">
        <f t="shared" si="44"/>
        <v>1481.4495996999949</v>
      </c>
      <c r="V262">
        <f t="shared" si="45"/>
        <v>883.89009729999691</v>
      </c>
      <c r="W262">
        <f t="shared" si="46"/>
        <v>1220.0173173999958</v>
      </c>
      <c r="X262">
        <f t="shared" si="47"/>
        <v>1170.2206921999959</v>
      </c>
      <c r="Y262">
        <f t="shared" si="48"/>
        <v>1518.7970685999946</v>
      </c>
      <c r="Z262">
        <f t="shared" si="49"/>
        <v>1132.873223299996</v>
      </c>
      <c r="AA262">
        <f t="shared" si="50"/>
        <v>958.58503509999753</v>
      </c>
    </row>
    <row r="263" spans="2:27" x14ac:dyDescent="0.4">
      <c r="B263" t="s">
        <v>38</v>
      </c>
      <c r="C263" t="s">
        <v>12</v>
      </c>
      <c r="D263">
        <v>8247.0490000000318</v>
      </c>
      <c r="F263">
        <v>7.1999999999999995E-2</v>
      </c>
      <c r="G263">
        <v>0.1</v>
      </c>
      <c r="H263">
        <v>7.4999999999999997E-2</v>
      </c>
      <c r="I263">
        <v>7.0999999999999994E-2</v>
      </c>
      <c r="J263">
        <v>0.09</v>
      </c>
      <c r="K263">
        <v>8.3000000000000004E-2</v>
      </c>
      <c r="L263">
        <v>9.2999999999999999E-2</v>
      </c>
      <c r="M263">
        <v>8.6999999999999994E-2</v>
      </c>
      <c r="N263">
        <v>0.115</v>
      </c>
      <c r="O263">
        <f t="shared" si="51"/>
        <v>0.21399999999999997</v>
      </c>
      <c r="P263">
        <f t="shared" si="52"/>
        <v>0</v>
      </c>
      <c r="R263">
        <f t="shared" si="53"/>
        <v>593.78752800000223</v>
      </c>
      <c r="S263">
        <f t="shared" si="42"/>
        <v>824.70490000000325</v>
      </c>
      <c r="T263">
        <f t="shared" si="43"/>
        <v>618.52867500000241</v>
      </c>
      <c r="U263">
        <f t="shared" si="44"/>
        <v>585.54047900000216</v>
      </c>
      <c r="V263">
        <f t="shared" si="45"/>
        <v>742.23441000000287</v>
      </c>
      <c r="W263">
        <f t="shared" si="46"/>
        <v>684.50506700000267</v>
      </c>
      <c r="X263">
        <f t="shared" si="47"/>
        <v>766.97555700000294</v>
      </c>
      <c r="Y263">
        <f t="shared" si="48"/>
        <v>717.49326300000268</v>
      </c>
      <c r="Z263">
        <f t="shared" si="49"/>
        <v>948.41063500000371</v>
      </c>
      <c r="AA263">
        <f t="shared" si="50"/>
        <v>1764.8684860000064</v>
      </c>
    </row>
    <row r="264" spans="2:27" x14ac:dyDescent="0.4">
      <c r="B264" t="s">
        <v>38</v>
      </c>
      <c r="C264" t="s">
        <v>13</v>
      </c>
      <c r="D264">
        <v>6248.9227999999766</v>
      </c>
      <c r="F264">
        <v>0.1</v>
      </c>
      <c r="G264">
        <v>8.7999999999999995E-2</v>
      </c>
      <c r="H264">
        <v>0.10299999999999999</v>
      </c>
      <c r="I264">
        <v>0.09</v>
      </c>
      <c r="J264">
        <v>8.1000000000000003E-2</v>
      </c>
      <c r="K264">
        <v>0.11700000000000001</v>
      </c>
      <c r="L264">
        <v>0.112</v>
      </c>
      <c r="M264">
        <v>0.11</v>
      </c>
      <c r="N264">
        <v>9.0999999999999998E-2</v>
      </c>
      <c r="O264">
        <f t="shared" si="51"/>
        <v>0.10799999999999998</v>
      </c>
      <c r="P264">
        <f t="shared" si="52"/>
        <v>0</v>
      </c>
      <c r="R264">
        <f t="shared" si="53"/>
        <v>624.89227999999775</v>
      </c>
      <c r="S264">
        <f t="shared" si="42"/>
        <v>549.90520639999795</v>
      </c>
      <c r="T264">
        <f t="shared" si="43"/>
        <v>643.63904839999759</v>
      </c>
      <c r="U264">
        <f t="shared" si="44"/>
        <v>562.40305199999784</v>
      </c>
      <c r="V264">
        <f t="shared" si="45"/>
        <v>506.1627467999981</v>
      </c>
      <c r="W264">
        <f t="shared" si="46"/>
        <v>731.12396759999729</v>
      </c>
      <c r="X264">
        <f t="shared" si="47"/>
        <v>699.87935359999744</v>
      </c>
      <c r="Y264">
        <f t="shared" si="48"/>
        <v>687.38150799999744</v>
      </c>
      <c r="Z264">
        <f t="shared" si="49"/>
        <v>568.6519747999979</v>
      </c>
      <c r="AA264">
        <f t="shared" si="50"/>
        <v>674.88366239999743</v>
      </c>
    </row>
    <row r="265" spans="2:27" x14ac:dyDescent="0.4">
      <c r="B265" t="s">
        <v>39</v>
      </c>
      <c r="C265" t="s">
        <v>4</v>
      </c>
      <c r="D265">
        <v>55035.516019999995</v>
      </c>
      <c r="F265">
        <v>0.12</v>
      </c>
      <c r="G265">
        <v>0.11899999999999999</v>
      </c>
      <c r="H265">
        <v>0.122</v>
      </c>
      <c r="I265">
        <v>0.11799999999999999</v>
      </c>
      <c r="J265">
        <v>8.3000000000000004E-2</v>
      </c>
      <c r="K265">
        <v>9.1999999999999998E-2</v>
      </c>
      <c r="L265">
        <v>9.5000000000000001E-2</v>
      </c>
      <c r="M265">
        <v>8.7999999999999995E-2</v>
      </c>
      <c r="N265">
        <v>0.109</v>
      </c>
      <c r="O265">
        <f t="shared" si="51"/>
        <v>5.4000000000000159E-2</v>
      </c>
      <c r="P265">
        <f t="shared" si="52"/>
        <v>0</v>
      </c>
      <c r="R265">
        <f t="shared" si="53"/>
        <v>6604.2619223999991</v>
      </c>
      <c r="S265">
        <f t="shared" si="42"/>
        <v>6549.2264063799994</v>
      </c>
      <c r="T265">
        <f t="shared" si="43"/>
        <v>6714.3329544399994</v>
      </c>
      <c r="U265">
        <f t="shared" si="44"/>
        <v>6494.1908903599988</v>
      </c>
      <c r="V265">
        <f t="shared" si="45"/>
        <v>4567.94782966</v>
      </c>
      <c r="W265">
        <f t="shared" si="46"/>
        <v>5063.2674738399992</v>
      </c>
      <c r="X265">
        <f t="shared" si="47"/>
        <v>5228.3740218999992</v>
      </c>
      <c r="Y265">
        <f t="shared" si="48"/>
        <v>4843.1254097599995</v>
      </c>
      <c r="Z265">
        <f t="shared" si="49"/>
        <v>5998.8712461799996</v>
      </c>
      <c r="AA265">
        <f t="shared" si="50"/>
        <v>2971.9178650800086</v>
      </c>
    </row>
    <row r="266" spans="2:27" x14ac:dyDescent="0.4">
      <c r="B266" t="s">
        <v>39</v>
      </c>
      <c r="C266" t="s">
        <v>5</v>
      </c>
      <c r="D266">
        <v>5877.1087000000343</v>
      </c>
      <c r="F266">
        <v>9.0999999999999998E-2</v>
      </c>
      <c r="G266">
        <v>0.10100000000000001</v>
      </c>
      <c r="H266">
        <v>0.10299999999999999</v>
      </c>
      <c r="I266">
        <v>7.4999999999999997E-2</v>
      </c>
      <c r="J266">
        <v>7.6999999999999999E-2</v>
      </c>
      <c r="K266">
        <v>8.5000000000000006E-2</v>
      </c>
      <c r="L266">
        <v>8.7999999999999995E-2</v>
      </c>
      <c r="M266">
        <v>7.6999999999999999E-2</v>
      </c>
      <c r="N266">
        <v>0.10100000000000001</v>
      </c>
      <c r="O266">
        <f t="shared" si="51"/>
        <v>0.20200000000000007</v>
      </c>
      <c r="P266">
        <f t="shared" si="52"/>
        <v>0</v>
      </c>
      <c r="R266">
        <f t="shared" si="53"/>
        <v>534.81689170000311</v>
      </c>
      <c r="S266">
        <f t="shared" si="42"/>
        <v>593.58797870000353</v>
      </c>
      <c r="T266">
        <f t="shared" si="43"/>
        <v>605.34219610000355</v>
      </c>
      <c r="U266">
        <f t="shared" si="44"/>
        <v>440.78315250000259</v>
      </c>
      <c r="V266">
        <f t="shared" si="45"/>
        <v>452.53736990000266</v>
      </c>
      <c r="W266">
        <f t="shared" si="46"/>
        <v>499.55423950000295</v>
      </c>
      <c r="X266">
        <f t="shared" si="47"/>
        <v>517.18556560000297</v>
      </c>
      <c r="Y266">
        <f t="shared" si="48"/>
        <v>452.53736990000266</v>
      </c>
      <c r="Z266">
        <f t="shared" si="49"/>
        <v>593.58797870000353</v>
      </c>
      <c r="AA266">
        <f t="shared" si="50"/>
        <v>1187.1759574000073</v>
      </c>
    </row>
    <row r="267" spans="2:27" x14ac:dyDescent="0.4">
      <c r="B267" t="s">
        <v>39</v>
      </c>
      <c r="C267" t="s">
        <v>6</v>
      </c>
      <c r="D267">
        <v>7076.3632000000107</v>
      </c>
      <c r="F267">
        <v>8.8999999999999996E-2</v>
      </c>
      <c r="G267">
        <v>0.112</v>
      </c>
      <c r="H267">
        <v>8.8999999999999996E-2</v>
      </c>
      <c r="I267">
        <v>9.6000000000000002E-2</v>
      </c>
      <c r="J267">
        <v>9.8000000000000004E-2</v>
      </c>
      <c r="K267">
        <v>0.109</v>
      </c>
      <c r="L267">
        <v>9.7000000000000003E-2</v>
      </c>
      <c r="M267">
        <v>0.113</v>
      </c>
      <c r="N267">
        <v>9.0999999999999998E-2</v>
      </c>
      <c r="O267">
        <f t="shared" si="51"/>
        <v>0.10600000000000009</v>
      </c>
      <c r="P267">
        <f t="shared" si="52"/>
        <v>0</v>
      </c>
      <c r="R267">
        <f t="shared" si="53"/>
        <v>629.79632480000089</v>
      </c>
      <c r="S267">
        <f t="shared" si="42"/>
        <v>792.55267840000124</v>
      </c>
      <c r="T267">
        <f t="shared" si="43"/>
        <v>629.79632480000089</v>
      </c>
      <c r="U267">
        <f t="shared" si="44"/>
        <v>679.33086720000108</v>
      </c>
      <c r="V267">
        <f t="shared" si="45"/>
        <v>693.48359360000109</v>
      </c>
      <c r="W267">
        <f t="shared" si="46"/>
        <v>771.32358880000118</v>
      </c>
      <c r="X267">
        <f t="shared" si="47"/>
        <v>686.40723040000103</v>
      </c>
      <c r="Y267">
        <f t="shared" si="48"/>
        <v>799.62904160000119</v>
      </c>
      <c r="Z267">
        <f t="shared" si="49"/>
        <v>643.94905120000101</v>
      </c>
      <c r="AA267">
        <f t="shared" si="50"/>
        <v>750.09449920000179</v>
      </c>
    </row>
    <row r="268" spans="2:27" x14ac:dyDescent="0.4">
      <c r="B268" t="s">
        <v>39</v>
      </c>
      <c r="C268" t="s">
        <v>7</v>
      </c>
      <c r="D268">
        <v>19120.308500000032</v>
      </c>
      <c r="F268">
        <v>0.122</v>
      </c>
      <c r="G268">
        <v>0.121</v>
      </c>
      <c r="H268">
        <v>0.12</v>
      </c>
      <c r="I268">
        <v>7.5999999999999998E-2</v>
      </c>
      <c r="J268">
        <v>0.10299999999999999</v>
      </c>
      <c r="K268">
        <v>0.108</v>
      </c>
      <c r="L268">
        <v>7.0999999999999994E-2</v>
      </c>
      <c r="M268">
        <v>0.121</v>
      </c>
      <c r="N268">
        <v>0.105</v>
      </c>
      <c r="O268">
        <f t="shared" si="51"/>
        <v>5.3000000000000047E-2</v>
      </c>
      <c r="P268">
        <f t="shared" si="52"/>
        <v>0</v>
      </c>
      <c r="R268">
        <f t="shared" si="53"/>
        <v>2332.6776370000039</v>
      </c>
      <c r="S268">
        <f t="shared" si="42"/>
        <v>2313.5573285000037</v>
      </c>
      <c r="T268">
        <f t="shared" si="43"/>
        <v>2294.4370200000039</v>
      </c>
      <c r="U268">
        <f t="shared" si="44"/>
        <v>1453.1434460000023</v>
      </c>
      <c r="V268">
        <f t="shared" si="45"/>
        <v>1969.3917755000032</v>
      </c>
      <c r="W268">
        <f t="shared" si="46"/>
        <v>2064.9933180000035</v>
      </c>
      <c r="X268">
        <f t="shared" si="47"/>
        <v>1357.541903500002</v>
      </c>
      <c r="Y268">
        <f t="shared" si="48"/>
        <v>2313.5573285000037</v>
      </c>
      <c r="Z268">
        <f t="shared" si="49"/>
        <v>2007.6323925000033</v>
      </c>
      <c r="AA268">
        <f t="shared" si="50"/>
        <v>1013.3763505000026</v>
      </c>
    </row>
    <row r="269" spans="2:27" x14ac:dyDescent="0.4">
      <c r="B269" t="s">
        <v>39</v>
      </c>
      <c r="C269" t="s">
        <v>8</v>
      </c>
      <c r="D269">
        <v>6363.0933999999779</v>
      </c>
      <c r="F269">
        <v>0.113</v>
      </c>
      <c r="G269">
        <v>7.6999999999999999E-2</v>
      </c>
      <c r="H269">
        <v>7.4999999999999997E-2</v>
      </c>
      <c r="I269">
        <v>0.107</v>
      </c>
      <c r="J269">
        <v>0.09</v>
      </c>
      <c r="K269">
        <v>0.11799999999999999</v>
      </c>
      <c r="L269">
        <v>7.6999999999999999E-2</v>
      </c>
      <c r="M269">
        <v>8.5000000000000006E-2</v>
      </c>
      <c r="N269">
        <v>0.106</v>
      </c>
      <c r="O269">
        <f t="shared" si="51"/>
        <v>0.15200000000000014</v>
      </c>
      <c r="P269">
        <f t="shared" si="52"/>
        <v>0</v>
      </c>
      <c r="R269">
        <f t="shared" si="53"/>
        <v>719.02955419999751</v>
      </c>
      <c r="S269">
        <f t="shared" si="42"/>
        <v>489.9581917999983</v>
      </c>
      <c r="T269">
        <f t="shared" si="43"/>
        <v>477.23200499999831</v>
      </c>
      <c r="U269">
        <f t="shared" si="44"/>
        <v>680.85099379999758</v>
      </c>
      <c r="V269">
        <f t="shared" si="45"/>
        <v>572.67840599999795</v>
      </c>
      <c r="W269">
        <f t="shared" si="46"/>
        <v>750.8450211999974</v>
      </c>
      <c r="X269">
        <f t="shared" si="47"/>
        <v>489.9581917999983</v>
      </c>
      <c r="Y269">
        <f t="shared" si="48"/>
        <v>540.86293899999816</v>
      </c>
      <c r="Z269">
        <f t="shared" si="49"/>
        <v>674.48790039999767</v>
      </c>
      <c r="AA269">
        <f t="shared" si="50"/>
        <v>967.19019679999747</v>
      </c>
    </row>
    <row r="270" spans="2:27" x14ac:dyDescent="0.4">
      <c r="B270" t="s">
        <v>39</v>
      </c>
      <c r="C270" t="s">
        <v>9</v>
      </c>
      <c r="D270">
        <v>786.22000000000048</v>
      </c>
      <c r="F270">
        <v>0.10100000000000001</v>
      </c>
      <c r="G270">
        <v>0.121</v>
      </c>
      <c r="H270">
        <v>7.4999999999999997E-2</v>
      </c>
      <c r="I270">
        <v>0.104</v>
      </c>
      <c r="J270">
        <v>0.08</v>
      </c>
      <c r="K270">
        <v>0.109</v>
      </c>
      <c r="L270">
        <v>0.1</v>
      </c>
      <c r="M270">
        <v>7.6999999999999999E-2</v>
      </c>
      <c r="N270">
        <v>7.3999999999999996E-2</v>
      </c>
      <c r="O270">
        <f t="shared" si="51"/>
        <v>0.15900000000000014</v>
      </c>
      <c r="P270">
        <f t="shared" si="52"/>
        <v>0</v>
      </c>
      <c r="R270">
        <f t="shared" si="53"/>
        <v>79.408220000000057</v>
      </c>
      <c r="S270">
        <f t="shared" si="42"/>
        <v>95.13262000000006</v>
      </c>
      <c r="T270">
        <f t="shared" si="43"/>
        <v>58.966500000000032</v>
      </c>
      <c r="U270">
        <f t="shared" si="44"/>
        <v>81.766880000000043</v>
      </c>
      <c r="V270">
        <f t="shared" si="45"/>
        <v>62.89760000000004</v>
      </c>
      <c r="W270">
        <f t="shared" si="46"/>
        <v>85.697980000000058</v>
      </c>
      <c r="X270">
        <f t="shared" si="47"/>
        <v>78.622000000000057</v>
      </c>
      <c r="Y270">
        <f t="shared" si="48"/>
        <v>60.538940000000039</v>
      </c>
      <c r="Z270">
        <f t="shared" si="49"/>
        <v>58.180280000000032</v>
      </c>
      <c r="AA270">
        <f t="shared" si="50"/>
        <v>125.00898000000019</v>
      </c>
    </row>
    <row r="271" spans="2:27" x14ac:dyDescent="0.4">
      <c r="B271" t="s">
        <v>39</v>
      </c>
      <c r="C271" t="s">
        <v>10</v>
      </c>
      <c r="D271">
        <v>32625.249000000098</v>
      </c>
      <c r="F271">
        <v>7.3999999999999996E-2</v>
      </c>
      <c r="G271">
        <v>0.12</v>
      </c>
      <c r="H271">
        <v>0.111</v>
      </c>
      <c r="I271">
        <v>0.111</v>
      </c>
      <c r="J271">
        <v>0.125</v>
      </c>
      <c r="K271">
        <v>0.11799999999999999</v>
      </c>
      <c r="L271">
        <v>9.1999999999999998E-2</v>
      </c>
      <c r="M271">
        <v>8.6999999999999994E-2</v>
      </c>
      <c r="N271">
        <v>7.1999999999999995E-2</v>
      </c>
      <c r="O271">
        <f t="shared" si="51"/>
        <v>9.0000000000000191E-2</v>
      </c>
      <c r="P271">
        <f t="shared" si="52"/>
        <v>0</v>
      </c>
      <c r="R271">
        <f t="shared" si="53"/>
        <v>2414.2684260000069</v>
      </c>
      <c r="S271">
        <f t="shared" si="42"/>
        <v>3915.0298800000114</v>
      </c>
      <c r="T271">
        <f t="shared" si="43"/>
        <v>3621.4026390000108</v>
      </c>
      <c r="U271">
        <f t="shared" si="44"/>
        <v>3621.4026390000108</v>
      </c>
      <c r="V271">
        <f t="shared" si="45"/>
        <v>4078.1561250000123</v>
      </c>
      <c r="W271">
        <f t="shared" si="46"/>
        <v>3849.7793820000115</v>
      </c>
      <c r="X271">
        <f t="shared" si="47"/>
        <v>3001.522908000009</v>
      </c>
      <c r="Y271">
        <f t="shared" si="48"/>
        <v>2838.3966630000082</v>
      </c>
      <c r="Z271">
        <f t="shared" si="49"/>
        <v>2349.017928000007</v>
      </c>
      <c r="AA271">
        <f t="shared" si="50"/>
        <v>2936.272410000015</v>
      </c>
    </row>
    <row r="272" spans="2:27" x14ac:dyDescent="0.4">
      <c r="B272" t="s">
        <v>39</v>
      </c>
      <c r="C272" t="s">
        <v>11</v>
      </c>
      <c r="D272">
        <v>18076.260799999975</v>
      </c>
      <c r="F272">
        <v>0.10100000000000001</v>
      </c>
      <c r="G272">
        <v>9.6000000000000002E-2</v>
      </c>
      <c r="H272">
        <v>9.4E-2</v>
      </c>
      <c r="I272">
        <v>0.106</v>
      </c>
      <c r="J272">
        <v>8.6999999999999994E-2</v>
      </c>
      <c r="K272">
        <v>7.2999999999999995E-2</v>
      </c>
      <c r="L272">
        <v>7.1999999999999995E-2</v>
      </c>
      <c r="M272">
        <v>9.6000000000000002E-2</v>
      </c>
      <c r="N272">
        <v>8.7999999999999995E-2</v>
      </c>
      <c r="O272">
        <f t="shared" si="51"/>
        <v>0.18700000000000017</v>
      </c>
      <c r="P272">
        <f t="shared" si="52"/>
        <v>0</v>
      </c>
      <c r="R272">
        <f t="shared" si="53"/>
        <v>1825.7023407999975</v>
      </c>
      <c r="S272">
        <f t="shared" si="42"/>
        <v>1735.3210367999975</v>
      </c>
      <c r="T272">
        <f t="shared" si="43"/>
        <v>1699.1685151999975</v>
      </c>
      <c r="U272">
        <f t="shared" si="44"/>
        <v>1916.0836447999973</v>
      </c>
      <c r="V272">
        <f t="shared" si="45"/>
        <v>1572.6346895999977</v>
      </c>
      <c r="W272">
        <f t="shared" si="46"/>
        <v>1319.567038399998</v>
      </c>
      <c r="X272">
        <f t="shared" si="47"/>
        <v>1301.4907775999982</v>
      </c>
      <c r="Y272">
        <f t="shared" si="48"/>
        <v>1735.3210367999975</v>
      </c>
      <c r="Z272">
        <f t="shared" si="49"/>
        <v>1590.7109503999977</v>
      </c>
      <c r="AA272">
        <f t="shared" si="50"/>
        <v>3380.2607695999982</v>
      </c>
    </row>
    <row r="273" spans="2:27" x14ac:dyDescent="0.4">
      <c r="B273" t="s">
        <v>39</v>
      </c>
      <c r="C273" t="s">
        <v>12</v>
      </c>
      <c r="D273">
        <v>10142.9218</v>
      </c>
      <c r="F273">
        <v>0.106</v>
      </c>
      <c r="G273">
        <v>0.106</v>
      </c>
      <c r="H273">
        <v>0.08</v>
      </c>
      <c r="I273">
        <v>0.12</v>
      </c>
      <c r="J273">
        <v>0.123</v>
      </c>
      <c r="K273">
        <v>0.104</v>
      </c>
      <c r="L273">
        <v>0.112</v>
      </c>
      <c r="M273">
        <v>0.123</v>
      </c>
      <c r="N273">
        <v>7.1999999999999995E-2</v>
      </c>
      <c r="O273">
        <f t="shared" si="51"/>
        <v>5.4000000000000159E-2</v>
      </c>
      <c r="P273">
        <f t="shared" si="52"/>
        <v>0</v>
      </c>
      <c r="R273">
        <f t="shared" si="53"/>
        <v>1075.1497107999999</v>
      </c>
      <c r="S273">
        <f t="shared" si="42"/>
        <v>1075.1497107999999</v>
      </c>
      <c r="T273">
        <f t="shared" si="43"/>
        <v>811.43374400000005</v>
      </c>
      <c r="U273">
        <f t="shared" si="44"/>
        <v>1217.1506159999999</v>
      </c>
      <c r="V273">
        <f t="shared" si="45"/>
        <v>1247.5793814000001</v>
      </c>
      <c r="W273">
        <f t="shared" si="46"/>
        <v>1054.8638672</v>
      </c>
      <c r="X273">
        <f t="shared" si="47"/>
        <v>1136.0072416</v>
      </c>
      <c r="Y273">
        <f t="shared" si="48"/>
        <v>1247.5793814000001</v>
      </c>
      <c r="Z273">
        <f t="shared" si="49"/>
        <v>730.29036959999996</v>
      </c>
      <c r="AA273">
        <f t="shared" si="50"/>
        <v>547.71777720000159</v>
      </c>
    </row>
    <row r="274" spans="2:27" x14ac:dyDescent="0.4">
      <c r="B274" t="s">
        <v>39</v>
      </c>
      <c r="C274" t="s">
        <v>13</v>
      </c>
      <c r="D274">
        <v>12066.289100000042</v>
      </c>
      <c r="F274">
        <v>9.8000000000000004E-2</v>
      </c>
      <c r="G274">
        <v>0.121</v>
      </c>
      <c r="H274">
        <v>7.4999999999999997E-2</v>
      </c>
      <c r="I274">
        <v>7.0999999999999994E-2</v>
      </c>
      <c r="J274">
        <v>0.107</v>
      </c>
      <c r="K274">
        <v>7.8E-2</v>
      </c>
      <c r="L274">
        <v>0.1</v>
      </c>
      <c r="M274">
        <v>7.0000000000000007E-2</v>
      </c>
      <c r="N274">
        <v>0.111</v>
      </c>
      <c r="O274">
        <f t="shared" si="51"/>
        <v>0.16900000000000004</v>
      </c>
      <c r="P274">
        <f t="shared" si="52"/>
        <v>0</v>
      </c>
      <c r="R274">
        <f t="shared" si="53"/>
        <v>1182.4963318000041</v>
      </c>
      <c r="S274">
        <f t="shared" si="42"/>
        <v>1460.020981100005</v>
      </c>
      <c r="T274">
        <f t="shared" si="43"/>
        <v>904.97168250000311</v>
      </c>
      <c r="U274">
        <f t="shared" si="44"/>
        <v>856.70652610000286</v>
      </c>
      <c r="V274">
        <f t="shared" si="45"/>
        <v>1291.0929337000046</v>
      </c>
      <c r="W274">
        <f t="shared" si="46"/>
        <v>941.1705498000033</v>
      </c>
      <c r="X274">
        <f t="shared" si="47"/>
        <v>1206.6289100000042</v>
      </c>
      <c r="Y274">
        <f t="shared" si="48"/>
        <v>844.64023700000303</v>
      </c>
      <c r="Z274">
        <f t="shared" si="49"/>
        <v>1339.3580901000046</v>
      </c>
      <c r="AA274">
        <f t="shared" si="50"/>
        <v>2039.2028579000075</v>
      </c>
    </row>
    <row r="275" spans="2:27" x14ac:dyDescent="0.4">
      <c r="B275" t="s">
        <v>40</v>
      </c>
      <c r="C275" t="s">
        <v>4</v>
      </c>
      <c r="D275">
        <v>56289.905900000005</v>
      </c>
      <c r="F275">
        <v>8.2000000000000003E-2</v>
      </c>
      <c r="G275">
        <v>0.11700000000000001</v>
      </c>
      <c r="H275">
        <v>7.6999999999999999E-2</v>
      </c>
      <c r="I275">
        <v>8.8999999999999996E-2</v>
      </c>
      <c r="J275">
        <v>0.121</v>
      </c>
      <c r="K275">
        <v>9.9000000000000005E-2</v>
      </c>
      <c r="L275">
        <v>0.10299999999999999</v>
      </c>
      <c r="M275">
        <v>8.3000000000000004E-2</v>
      </c>
      <c r="N275">
        <v>7.4999999999999997E-2</v>
      </c>
      <c r="O275">
        <f t="shared" si="51"/>
        <v>0.15400000000000014</v>
      </c>
      <c r="P275">
        <f t="shared" si="52"/>
        <v>0</v>
      </c>
      <c r="R275">
        <f t="shared" si="53"/>
        <v>4615.7722838000009</v>
      </c>
      <c r="S275">
        <f t="shared" si="42"/>
        <v>6585.9189903000006</v>
      </c>
      <c r="T275">
        <f t="shared" si="43"/>
        <v>4334.3227543000003</v>
      </c>
      <c r="U275">
        <f t="shared" si="44"/>
        <v>5009.8016250999999</v>
      </c>
      <c r="V275">
        <f t="shared" si="45"/>
        <v>6811.0786139000002</v>
      </c>
      <c r="W275">
        <f t="shared" si="46"/>
        <v>5572.7006841000011</v>
      </c>
      <c r="X275">
        <f t="shared" si="47"/>
        <v>5797.8603076999998</v>
      </c>
      <c r="Y275">
        <f t="shared" si="48"/>
        <v>4672.062189700001</v>
      </c>
      <c r="Z275">
        <f t="shared" si="49"/>
        <v>4221.7429425</v>
      </c>
      <c r="AA275">
        <f t="shared" si="50"/>
        <v>8668.6455086000078</v>
      </c>
    </row>
    <row r="276" spans="2:27" x14ac:dyDescent="0.4">
      <c r="B276" t="s">
        <v>40</v>
      </c>
      <c r="C276" t="s">
        <v>5</v>
      </c>
      <c r="D276">
        <v>4404.9097000000056</v>
      </c>
      <c r="F276">
        <v>9.5000000000000001E-2</v>
      </c>
      <c r="G276">
        <v>7.0000000000000007E-2</v>
      </c>
      <c r="H276">
        <v>7.8E-2</v>
      </c>
      <c r="I276">
        <v>9.5000000000000001E-2</v>
      </c>
      <c r="J276">
        <v>8.5999999999999993E-2</v>
      </c>
      <c r="K276">
        <v>8.1000000000000003E-2</v>
      </c>
      <c r="L276">
        <v>7.5999999999999998E-2</v>
      </c>
      <c r="M276">
        <v>0.107</v>
      </c>
      <c r="N276">
        <v>9.6000000000000002E-2</v>
      </c>
      <c r="O276">
        <f t="shared" si="51"/>
        <v>0.21600000000000019</v>
      </c>
      <c r="P276">
        <f t="shared" si="52"/>
        <v>0</v>
      </c>
      <c r="R276">
        <f t="shared" si="53"/>
        <v>418.46642150000054</v>
      </c>
      <c r="S276">
        <f t="shared" si="42"/>
        <v>308.34367900000041</v>
      </c>
      <c r="T276">
        <f t="shared" si="43"/>
        <v>343.58295660000044</v>
      </c>
      <c r="U276">
        <f t="shared" si="44"/>
        <v>418.46642150000054</v>
      </c>
      <c r="V276">
        <f t="shared" si="45"/>
        <v>378.82223420000048</v>
      </c>
      <c r="W276">
        <f t="shared" si="46"/>
        <v>356.79768570000044</v>
      </c>
      <c r="X276">
        <f t="shared" si="47"/>
        <v>334.77313720000041</v>
      </c>
      <c r="Y276">
        <f t="shared" si="48"/>
        <v>471.32533790000059</v>
      </c>
      <c r="Z276">
        <f t="shared" si="49"/>
        <v>422.87133120000055</v>
      </c>
      <c r="AA276">
        <f t="shared" si="50"/>
        <v>951.46049520000201</v>
      </c>
    </row>
    <row r="277" spans="2:27" x14ac:dyDescent="0.4">
      <c r="B277" t="s">
        <v>40</v>
      </c>
      <c r="C277" t="s">
        <v>6</v>
      </c>
      <c r="D277">
        <v>1269.544999999996</v>
      </c>
      <c r="F277">
        <v>7.9000000000000001E-2</v>
      </c>
      <c r="G277">
        <v>7.1999999999999995E-2</v>
      </c>
      <c r="H277">
        <v>0.114</v>
      </c>
      <c r="I277">
        <v>9.5000000000000001E-2</v>
      </c>
      <c r="J277">
        <v>0.10299999999999999</v>
      </c>
      <c r="K277">
        <v>8.2000000000000003E-2</v>
      </c>
      <c r="L277">
        <v>0.109</v>
      </c>
      <c r="M277">
        <v>9.8000000000000004E-2</v>
      </c>
      <c r="N277">
        <v>0.112</v>
      </c>
      <c r="O277">
        <f t="shared" si="51"/>
        <v>0.13600000000000012</v>
      </c>
      <c r="P277">
        <f t="shared" si="52"/>
        <v>0</v>
      </c>
      <c r="R277">
        <f t="shared" si="53"/>
        <v>100.29405499999969</v>
      </c>
      <c r="S277">
        <f t="shared" ref="S277:S340" si="54">$D277*G277</f>
        <v>91.407239999999703</v>
      </c>
      <c r="T277">
        <f t="shared" ref="T277:T340" si="55">$D277*H277</f>
        <v>144.72812999999954</v>
      </c>
      <c r="U277">
        <f t="shared" ref="U277:U340" si="56">$D277*I277</f>
        <v>120.60677499999962</v>
      </c>
      <c r="V277">
        <f t="shared" ref="V277:V340" si="57">$D277*J277</f>
        <v>130.76313499999958</v>
      </c>
      <c r="W277">
        <f t="shared" ref="W277:W340" si="58">$D277*K277</f>
        <v>104.10268999999967</v>
      </c>
      <c r="X277">
        <f t="shared" ref="X277:X340" si="59">$D277*L277</f>
        <v>138.38040499999957</v>
      </c>
      <c r="Y277">
        <f t="shared" ref="Y277:Y340" si="60">$D277*M277</f>
        <v>124.41540999999961</v>
      </c>
      <c r="Z277">
        <f t="shared" ref="Z277:Z340" si="61">$D277*N277</f>
        <v>142.18903999999955</v>
      </c>
      <c r="AA277">
        <f t="shared" ref="AA277:AA340" si="62">$D277*O277</f>
        <v>172.6581199999996</v>
      </c>
    </row>
    <row r="278" spans="2:27" x14ac:dyDescent="0.4">
      <c r="B278" t="s">
        <v>40</v>
      </c>
      <c r="C278" t="s">
        <v>7</v>
      </c>
      <c r="D278">
        <v>11793.468699999985</v>
      </c>
      <c r="F278">
        <v>9.4E-2</v>
      </c>
      <c r="G278">
        <v>0.105</v>
      </c>
      <c r="H278">
        <v>0.08</v>
      </c>
      <c r="I278">
        <v>0.114</v>
      </c>
      <c r="J278">
        <v>7.3999999999999996E-2</v>
      </c>
      <c r="K278">
        <v>0.08</v>
      </c>
      <c r="L278">
        <v>7.5999999999999998E-2</v>
      </c>
      <c r="M278">
        <v>0.12</v>
      </c>
      <c r="N278">
        <v>9.0999999999999998E-2</v>
      </c>
      <c r="O278">
        <f t="shared" si="51"/>
        <v>0.16600000000000004</v>
      </c>
      <c r="P278">
        <f t="shared" si="52"/>
        <v>0</v>
      </c>
      <c r="R278">
        <f t="shared" si="53"/>
        <v>1108.5860577999986</v>
      </c>
      <c r="S278">
        <f t="shared" si="54"/>
        <v>1238.3142134999985</v>
      </c>
      <c r="T278">
        <f t="shared" si="55"/>
        <v>943.47749599999884</v>
      </c>
      <c r="U278">
        <f t="shared" si="56"/>
        <v>1344.4554317999982</v>
      </c>
      <c r="V278">
        <f t="shared" si="57"/>
        <v>872.7166837999988</v>
      </c>
      <c r="W278">
        <f t="shared" si="58"/>
        <v>943.47749599999884</v>
      </c>
      <c r="X278">
        <f t="shared" si="59"/>
        <v>896.30362119999882</v>
      </c>
      <c r="Y278">
        <f t="shared" si="60"/>
        <v>1415.2162439999981</v>
      </c>
      <c r="Z278">
        <f t="shared" si="61"/>
        <v>1073.2056516999985</v>
      </c>
      <c r="AA278">
        <f t="shared" si="62"/>
        <v>1957.7158041999978</v>
      </c>
    </row>
    <row r="279" spans="2:27" x14ac:dyDescent="0.4">
      <c r="B279" t="s">
        <v>40</v>
      </c>
      <c r="C279" t="s">
        <v>8</v>
      </c>
      <c r="D279">
        <v>6440.0663000000095</v>
      </c>
      <c r="F279">
        <v>0.106</v>
      </c>
      <c r="G279">
        <v>9.6000000000000002E-2</v>
      </c>
      <c r="H279">
        <v>0.112</v>
      </c>
      <c r="I279">
        <v>7.8E-2</v>
      </c>
      <c r="J279">
        <v>0.114</v>
      </c>
      <c r="K279">
        <v>7.2999999999999995E-2</v>
      </c>
      <c r="L279">
        <v>0.113</v>
      </c>
      <c r="M279">
        <v>0.12</v>
      </c>
      <c r="N279">
        <v>7.6999999999999999E-2</v>
      </c>
      <c r="O279">
        <f t="shared" si="51"/>
        <v>0.1110000000000001</v>
      </c>
      <c r="P279">
        <f t="shared" si="52"/>
        <v>0</v>
      </c>
      <c r="R279">
        <f t="shared" si="53"/>
        <v>682.64702780000096</v>
      </c>
      <c r="S279">
        <f t="shared" si="54"/>
        <v>618.24636480000095</v>
      </c>
      <c r="T279">
        <f t="shared" si="55"/>
        <v>721.28742560000103</v>
      </c>
      <c r="U279">
        <f t="shared" si="56"/>
        <v>502.32517140000073</v>
      </c>
      <c r="V279">
        <f t="shared" si="57"/>
        <v>734.16755820000105</v>
      </c>
      <c r="W279">
        <f t="shared" si="58"/>
        <v>470.12483990000067</v>
      </c>
      <c r="X279">
        <f t="shared" si="59"/>
        <v>727.72749190000104</v>
      </c>
      <c r="Y279">
        <f t="shared" si="60"/>
        <v>772.80795600000113</v>
      </c>
      <c r="Z279">
        <f t="shared" si="61"/>
        <v>495.88510510000071</v>
      </c>
      <c r="AA279">
        <f t="shared" si="62"/>
        <v>714.8473593000017</v>
      </c>
    </row>
    <row r="280" spans="2:27" x14ac:dyDescent="0.4">
      <c r="B280" t="s">
        <v>40</v>
      </c>
      <c r="C280" t="s">
        <v>9</v>
      </c>
      <c r="D280">
        <v>10527.669200000049</v>
      </c>
      <c r="F280">
        <v>8.1000000000000003E-2</v>
      </c>
      <c r="G280">
        <v>7.6999999999999999E-2</v>
      </c>
      <c r="H280">
        <v>0.121</v>
      </c>
      <c r="I280">
        <v>7.5999999999999998E-2</v>
      </c>
      <c r="J280">
        <v>0.124</v>
      </c>
      <c r="K280">
        <v>8.6999999999999994E-2</v>
      </c>
      <c r="L280">
        <v>7.5999999999999998E-2</v>
      </c>
      <c r="M280">
        <v>0.112</v>
      </c>
      <c r="N280">
        <v>9.4E-2</v>
      </c>
      <c r="O280">
        <f t="shared" si="51"/>
        <v>0.15200000000000002</v>
      </c>
      <c r="P280">
        <f t="shared" si="52"/>
        <v>0</v>
      </c>
      <c r="R280">
        <f t="shared" si="53"/>
        <v>852.74120520000406</v>
      </c>
      <c r="S280">
        <f t="shared" si="54"/>
        <v>810.63052840000375</v>
      </c>
      <c r="T280">
        <f t="shared" si="55"/>
        <v>1273.847973200006</v>
      </c>
      <c r="U280">
        <f t="shared" si="56"/>
        <v>800.10285920000376</v>
      </c>
      <c r="V280">
        <f t="shared" si="57"/>
        <v>1305.4309808000062</v>
      </c>
      <c r="W280">
        <f t="shared" si="58"/>
        <v>915.90722040000423</v>
      </c>
      <c r="X280">
        <f t="shared" si="59"/>
        <v>800.10285920000376</v>
      </c>
      <c r="Y280">
        <f t="shared" si="60"/>
        <v>1179.0989504000056</v>
      </c>
      <c r="Z280">
        <f t="shared" si="61"/>
        <v>989.60090480000463</v>
      </c>
      <c r="AA280">
        <f t="shared" si="62"/>
        <v>1600.2057184000078</v>
      </c>
    </row>
    <row r="281" spans="2:27" x14ac:dyDescent="0.4">
      <c r="B281" t="s">
        <v>40</v>
      </c>
      <c r="C281" t="s">
        <v>10</v>
      </c>
      <c r="D281">
        <v>29593.546999999831</v>
      </c>
      <c r="F281">
        <v>7.0000000000000007E-2</v>
      </c>
      <c r="G281">
        <v>7.6999999999999999E-2</v>
      </c>
      <c r="H281">
        <v>0.106</v>
      </c>
      <c r="I281">
        <v>7.6999999999999999E-2</v>
      </c>
      <c r="J281">
        <v>0.09</v>
      </c>
      <c r="K281">
        <v>0.105</v>
      </c>
      <c r="L281">
        <v>9.7000000000000003E-2</v>
      </c>
      <c r="M281">
        <v>0.11600000000000001</v>
      </c>
      <c r="N281">
        <v>0.11899999999999999</v>
      </c>
      <c r="O281">
        <f t="shared" si="51"/>
        <v>0.14300000000000002</v>
      </c>
      <c r="P281">
        <f t="shared" si="52"/>
        <v>0</v>
      </c>
      <c r="R281">
        <f t="shared" si="53"/>
        <v>2071.5482899999884</v>
      </c>
      <c r="S281">
        <f t="shared" si="54"/>
        <v>2278.7031189999871</v>
      </c>
      <c r="T281">
        <f t="shared" si="55"/>
        <v>3136.9159819999823</v>
      </c>
      <c r="U281">
        <f t="shared" si="56"/>
        <v>2278.7031189999871</v>
      </c>
      <c r="V281">
        <f t="shared" si="57"/>
        <v>2663.4192299999845</v>
      </c>
      <c r="W281">
        <f t="shared" si="58"/>
        <v>3107.3224349999823</v>
      </c>
      <c r="X281">
        <f t="shared" si="59"/>
        <v>2870.5740589999837</v>
      </c>
      <c r="Y281">
        <f t="shared" si="60"/>
        <v>3432.8514519999808</v>
      </c>
      <c r="Z281">
        <f t="shared" si="61"/>
        <v>3521.6320929999797</v>
      </c>
      <c r="AA281">
        <f t="shared" si="62"/>
        <v>4231.8772209999761</v>
      </c>
    </row>
    <row r="282" spans="2:27" x14ac:dyDescent="0.4">
      <c r="B282" t="s">
        <v>40</v>
      </c>
      <c r="C282" t="s">
        <v>11</v>
      </c>
      <c r="D282">
        <v>12383.977399999954</v>
      </c>
      <c r="F282">
        <v>0.11899999999999999</v>
      </c>
      <c r="G282">
        <v>8.5000000000000006E-2</v>
      </c>
      <c r="H282">
        <v>7.9000000000000001E-2</v>
      </c>
      <c r="I282">
        <v>7.2999999999999995E-2</v>
      </c>
      <c r="J282">
        <v>9.7000000000000003E-2</v>
      </c>
      <c r="K282">
        <v>0.11700000000000001</v>
      </c>
      <c r="L282">
        <v>0.11600000000000001</v>
      </c>
      <c r="M282">
        <v>0.124</v>
      </c>
      <c r="N282">
        <v>0.112</v>
      </c>
      <c r="O282">
        <f t="shared" si="51"/>
        <v>7.7999999999999958E-2</v>
      </c>
      <c r="P282">
        <f t="shared" si="52"/>
        <v>0</v>
      </c>
      <c r="R282">
        <f t="shared" si="53"/>
        <v>1473.6933105999944</v>
      </c>
      <c r="S282">
        <f t="shared" si="54"/>
        <v>1052.6380789999962</v>
      </c>
      <c r="T282">
        <f t="shared" si="55"/>
        <v>978.33421459999636</v>
      </c>
      <c r="U282">
        <f t="shared" si="56"/>
        <v>904.03035019999663</v>
      </c>
      <c r="V282">
        <f t="shared" si="57"/>
        <v>1201.2458077999956</v>
      </c>
      <c r="W282">
        <f t="shared" si="58"/>
        <v>1448.9253557999948</v>
      </c>
      <c r="X282">
        <f t="shared" si="59"/>
        <v>1436.5413783999948</v>
      </c>
      <c r="Y282">
        <f t="shared" si="60"/>
        <v>1535.6131975999942</v>
      </c>
      <c r="Z282">
        <f t="shared" si="61"/>
        <v>1387.005468799995</v>
      </c>
      <c r="AA282">
        <f t="shared" si="62"/>
        <v>965.95023719999597</v>
      </c>
    </row>
    <row r="283" spans="2:27" x14ac:dyDescent="0.4">
      <c r="B283" t="s">
        <v>40</v>
      </c>
      <c r="C283" t="s">
        <v>12</v>
      </c>
      <c r="D283">
        <v>9420.1199999999899</v>
      </c>
      <c r="F283">
        <v>0.09</v>
      </c>
      <c r="G283">
        <v>0.12</v>
      </c>
      <c r="H283">
        <v>9.5000000000000001E-2</v>
      </c>
      <c r="I283">
        <v>9.1999999999999998E-2</v>
      </c>
      <c r="J283">
        <v>9.5000000000000001E-2</v>
      </c>
      <c r="K283">
        <v>9.5000000000000001E-2</v>
      </c>
      <c r="L283">
        <v>0.10199999999999999</v>
      </c>
      <c r="M283">
        <v>7.2999999999999995E-2</v>
      </c>
      <c r="N283">
        <v>9.6000000000000002E-2</v>
      </c>
      <c r="O283">
        <f t="shared" si="51"/>
        <v>0.14200000000000013</v>
      </c>
      <c r="P283">
        <f t="shared" si="52"/>
        <v>0</v>
      </c>
      <c r="R283">
        <f t="shared" si="53"/>
        <v>847.81079999999906</v>
      </c>
      <c r="S283">
        <f t="shared" si="54"/>
        <v>1130.4143999999987</v>
      </c>
      <c r="T283">
        <f t="shared" si="55"/>
        <v>894.91139999999905</v>
      </c>
      <c r="U283">
        <f t="shared" si="56"/>
        <v>866.65103999999906</v>
      </c>
      <c r="V283">
        <f t="shared" si="57"/>
        <v>894.91139999999905</v>
      </c>
      <c r="W283">
        <f t="shared" si="58"/>
        <v>894.91139999999905</v>
      </c>
      <c r="X283">
        <f t="shared" si="59"/>
        <v>960.85223999999891</v>
      </c>
      <c r="Y283">
        <f t="shared" si="60"/>
        <v>687.66875999999922</v>
      </c>
      <c r="Z283">
        <f t="shared" si="61"/>
        <v>904.33151999999905</v>
      </c>
      <c r="AA283">
        <f t="shared" si="62"/>
        <v>1337.6570399999998</v>
      </c>
    </row>
    <row r="284" spans="2:27" x14ac:dyDescent="0.4">
      <c r="B284" t="s">
        <v>40</v>
      </c>
      <c r="C284" t="s">
        <v>13</v>
      </c>
      <c r="D284">
        <v>1701.2370999999953</v>
      </c>
      <c r="F284">
        <v>0.104</v>
      </c>
      <c r="G284">
        <v>8.8999999999999996E-2</v>
      </c>
      <c r="H284">
        <v>7.1999999999999995E-2</v>
      </c>
      <c r="I284">
        <v>8.5999999999999993E-2</v>
      </c>
      <c r="J284">
        <v>8.3000000000000004E-2</v>
      </c>
      <c r="K284">
        <v>9.8000000000000004E-2</v>
      </c>
      <c r="L284">
        <v>7.4999999999999997E-2</v>
      </c>
      <c r="M284">
        <v>7.4999999999999997E-2</v>
      </c>
      <c r="N284">
        <v>8.2000000000000003E-2</v>
      </c>
      <c r="O284">
        <f t="shared" si="51"/>
        <v>0.2360000000000001</v>
      </c>
      <c r="P284">
        <f t="shared" si="52"/>
        <v>0</v>
      </c>
      <c r="R284">
        <f t="shared" si="53"/>
        <v>176.92865839999951</v>
      </c>
      <c r="S284">
        <f t="shared" si="54"/>
        <v>151.41010189999957</v>
      </c>
      <c r="T284">
        <f t="shared" si="55"/>
        <v>122.48907119999966</v>
      </c>
      <c r="U284">
        <f t="shared" si="56"/>
        <v>146.30639059999959</v>
      </c>
      <c r="V284">
        <f t="shared" si="57"/>
        <v>141.2026792999996</v>
      </c>
      <c r="W284">
        <f t="shared" si="58"/>
        <v>166.72123579999953</v>
      </c>
      <c r="X284">
        <f t="shared" si="59"/>
        <v>127.59278249999964</v>
      </c>
      <c r="Y284">
        <f t="shared" si="60"/>
        <v>127.59278249999964</v>
      </c>
      <c r="Z284">
        <f t="shared" si="61"/>
        <v>139.50144219999962</v>
      </c>
      <c r="AA284">
        <f t="shared" si="62"/>
        <v>401.49195559999907</v>
      </c>
    </row>
    <row r="285" spans="2:27" x14ac:dyDescent="0.4">
      <c r="B285" t="s">
        <v>41</v>
      </c>
      <c r="C285" t="s">
        <v>4</v>
      </c>
      <c r="D285">
        <v>62397.709289999984</v>
      </c>
      <c r="F285">
        <v>8.3000000000000004E-2</v>
      </c>
      <c r="G285">
        <v>7.8E-2</v>
      </c>
      <c r="H285">
        <v>0.09</v>
      </c>
      <c r="I285">
        <v>0.09</v>
      </c>
      <c r="J285">
        <v>7.4999999999999997E-2</v>
      </c>
      <c r="K285">
        <v>0.111</v>
      </c>
      <c r="L285">
        <v>0.108</v>
      </c>
      <c r="M285">
        <v>0.112</v>
      </c>
      <c r="N285">
        <v>0.123</v>
      </c>
      <c r="O285">
        <f t="shared" si="51"/>
        <v>0.13</v>
      </c>
      <c r="P285">
        <f t="shared" si="52"/>
        <v>0</v>
      </c>
      <c r="R285">
        <f t="shared" si="53"/>
        <v>5179.0098710699986</v>
      </c>
      <c r="S285">
        <f t="shared" si="54"/>
        <v>4867.0213246199992</v>
      </c>
      <c r="T285">
        <f t="shared" si="55"/>
        <v>5615.7938360999988</v>
      </c>
      <c r="U285">
        <f t="shared" si="56"/>
        <v>5615.7938360999988</v>
      </c>
      <c r="V285">
        <f t="shared" si="57"/>
        <v>4679.8281967499988</v>
      </c>
      <c r="W285">
        <f t="shared" si="58"/>
        <v>6926.1457311899985</v>
      </c>
      <c r="X285">
        <f t="shared" si="59"/>
        <v>6738.9526033199982</v>
      </c>
      <c r="Y285">
        <f t="shared" si="60"/>
        <v>6988.543440479998</v>
      </c>
      <c r="Z285">
        <f t="shared" si="61"/>
        <v>7674.9182426699981</v>
      </c>
      <c r="AA285">
        <f t="shared" si="62"/>
        <v>8111.7022076999983</v>
      </c>
    </row>
    <row r="286" spans="2:27" x14ac:dyDescent="0.4">
      <c r="B286" t="s">
        <v>41</v>
      </c>
      <c r="C286" t="s">
        <v>5</v>
      </c>
      <c r="D286">
        <v>6718.3653999999715</v>
      </c>
      <c r="F286">
        <v>7.2999999999999995E-2</v>
      </c>
      <c r="G286">
        <v>9.1999999999999998E-2</v>
      </c>
      <c r="H286">
        <v>0.10100000000000001</v>
      </c>
      <c r="I286">
        <v>7.8E-2</v>
      </c>
      <c r="J286">
        <v>0.122</v>
      </c>
      <c r="K286">
        <v>8.5000000000000006E-2</v>
      </c>
      <c r="L286">
        <v>0.124</v>
      </c>
      <c r="M286">
        <v>0.10199999999999999</v>
      </c>
      <c r="N286">
        <v>0.115</v>
      </c>
      <c r="O286">
        <f t="shared" si="51"/>
        <v>0.10799999999999998</v>
      </c>
      <c r="P286">
        <f t="shared" si="52"/>
        <v>0</v>
      </c>
      <c r="R286">
        <f t="shared" si="53"/>
        <v>490.44067419999789</v>
      </c>
      <c r="S286">
        <f t="shared" si="54"/>
        <v>618.08961679999732</v>
      </c>
      <c r="T286">
        <f t="shared" si="55"/>
        <v>678.55490539999721</v>
      </c>
      <c r="U286">
        <f t="shared" si="56"/>
        <v>524.0325011999978</v>
      </c>
      <c r="V286">
        <f t="shared" si="57"/>
        <v>819.64057879999655</v>
      </c>
      <c r="W286">
        <f t="shared" si="58"/>
        <v>571.06105899999761</v>
      </c>
      <c r="X286">
        <f t="shared" si="59"/>
        <v>833.07730959999651</v>
      </c>
      <c r="Y286">
        <f t="shared" si="60"/>
        <v>685.27327079999702</v>
      </c>
      <c r="Z286">
        <f t="shared" si="61"/>
        <v>772.61202099999673</v>
      </c>
      <c r="AA286">
        <f t="shared" si="62"/>
        <v>725.5834631999968</v>
      </c>
    </row>
    <row r="287" spans="2:27" x14ac:dyDescent="0.4">
      <c r="B287" t="s">
        <v>41</v>
      </c>
      <c r="C287" t="s">
        <v>6</v>
      </c>
      <c r="D287">
        <v>72572.033800000077</v>
      </c>
      <c r="F287">
        <v>0.11799999999999999</v>
      </c>
      <c r="G287">
        <v>0.10100000000000001</v>
      </c>
      <c r="H287">
        <v>0.11799999999999999</v>
      </c>
      <c r="I287">
        <v>0.125</v>
      </c>
      <c r="J287">
        <v>0.11600000000000001</v>
      </c>
      <c r="K287">
        <v>0.09</v>
      </c>
      <c r="L287">
        <v>7.6999999999999999E-2</v>
      </c>
      <c r="M287">
        <v>9.8000000000000004E-2</v>
      </c>
      <c r="N287">
        <v>0.12</v>
      </c>
      <c r="O287">
        <f t="shared" si="51"/>
        <v>3.7000000000000144E-2</v>
      </c>
      <c r="P287">
        <f t="shared" si="52"/>
        <v>0</v>
      </c>
      <c r="R287">
        <f t="shared" si="53"/>
        <v>8563.4999884000081</v>
      </c>
      <c r="S287">
        <f t="shared" si="54"/>
        <v>7329.7754138000082</v>
      </c>
      <c r="T287">
        <f t="shared" si="55"/>
        <v>8563.4999884000081</v>
      </c>
      <c r="U287">
        <f t="shared" si="56"/>
        <v>9071.5042250000097</v>
      </c>
      <c r="V287">
        <f t="shared" si="57"/>
        <v>8418.3559208000097</v>
      </c>
      <c r="W287">
        <f t="shared" si="58"/>
        <v>6531.4830420000071</v>
      </c>
      <c r="X287">
        <f t="shared" si="59"/>
        <v>5588.0466026000058</v>
      </c>
      <c r="Y287">
        <f t="shared" si="60"/>
        <v>7112.0593124000079</v>
      </c>
      <c r="Z287">
        <f t="shared" si="61"/>
        <v>8708.6440560000083</v>
      </c>
      <c r="AA287">
        <f t="shared" si="62"/>
        <v>2685.1652506000132</v>
      </c>
    </row>
    <row r="288" spans="2:27" x14ac:dyDescent="0.4">
      <c r="B288" t="s">
        <v>41</v>
      </c>
      <c r="C288" t="s">
        <v>7</v>
      </c>
      <c r="D288">
        <v>64060.870000000061</v>
      </c>
      <c r="F288">
        <v>0.08</v>
      </c>
      <c r="G288">
        <v>0.115</v>
      </c>
      <c r="H288">
        <v>7.3999999999999996E-2</v>
      </c>
      <c r="I288">
        <v>0.12</v>
      </c>
      <c r="J288">
        <v>7.9000000000000001E-2</v>
      </c>
      <c r="K288">
        <v>7.6999999999999999E-2</v>
      </c>
      <c r="L288">
        <v>7.5999999999999998E-2</v>
      </c>
      <c r="M288">
        <v>7.3999999999999996E-2</v>
      </c>
      <c r="N288">
        <v>9.1999999999999998E-2</v>
      </c>
      <c r="O288">
        <f t="shared" si="51"/>
        <v>0.21300000000000008</v>
      </c>
      <c r="P288">
        <f t="shared" si="52"/>
        <v>0</v>
      </c>
      <c r="R288">
        <f t="shared" si="53"/>
        <v>5124.8696000000045</v>
      </c>
      <c r="S288">
        <f t="shared" si="54"/>
        <v>7367.0000500000069</v>
      </c>
      <c r="T288">
        <f t="shared" si="55"/>
        <v>4740.5043800000039</v>
      </c>
      <c r="U288">
        <f t="shared" si="56"/>
        <v>7687.3044000000073</v>
      </c>
      <c r="V288">
        <f t="shared" si="57"/>
        <v>5060.8087300000052</v>
      </c>
      <c r="W288">
        <f t="shared" si="58"/>
        <v>4932.6869900000047</v>
      </c>
      <c r="X288">
        <f t="shared" si="59"/>
        <v>4868.6261200000044</v>
      </c>
      <c r="Y288">
        <f t="shared" si="60"/>
        <v>4740.5043800000039</v>
      </c>
      <c r="Z288">
        <f t="shared" si="61"/>
        <v>5893.6000400000057</v>
      </c>
      <c r="AA288">
        <f t="shared" si="62"/>
        <v>13644.965310000018</v>
      </c>
    </row>
    <row r="289" spans="2:27" x14ac:dyDescent="0.4">
      <c r="B289" t="s">
        <v>41</v>
      </c>
      <c r="C289" t="s">
        <v>8</v>
      </c>
      <c r="D289">
        <v>114.16720000000015</v>
      </c>
      <c r="F289">
        <v>0.11</v>
      </c>
      <c r="G289">
        <v>9.6000000000000002E-2</v>
      </c>
      <c r="H289">
        <v>0.115</v>
      </c>
      <c r="I289">
        <v>0.125</v>
      </c>
      <c r="J289">
        <v>9.1999999999999998E-2</v>
      </c>
      <c r="K289">
        <v>0.125</v>
      </c>
      <c r="L289">
        <v>0.125</v>
      </c>
      <c r="M289">
        <v>0.10199999999999999</v>
      </c>
      <c r="N289">
        <v>0.09</v>
      </c>
      <c r="O289">
        <f t="shared" si="51"/>
        <v>2.0000000000000018E-2</v>
      </c>
      <c r="P289">
        <f t="shared" si="52"/>
        <v>0</v>
      </c>
      <c r="R289">
        <f t="shared" si="53"/>
        <v>12.558392000000017</v>
      </c>
      <c r="S289">
        <f t="shared" si="54"/>
        <v>10.960051200000015</v>
      </c>
      <c r="T289">
        <f t="shared" si="55"/>
        <v>13.129228000000017</v>
      </c>
      <c r="U289">
        <f t="shared" si="56"/>
        <v>14.270900000000019</v>
      </c>
      <c r="V289">
        <f t="shared" si="57"/>
        <v>10.503382400000014</v>
      </c>
      <c r="W289">
        <f t="shared" si="58"/>
        <v>14.270900000000019</v>
      </c>
      <c r="X289">
        <f t="shared" si="59"/>
        <v>14.270900000000019</v>
      </c>
      <c r="Y289">
        <f t="shared" si="60"/>
        <v>11.645054400000015</v>
      </c>
      <c r="Z289">
        <f t="shared" si="61"/>
        <v>10.275048000000012</v>
      </c>
      <c r="AA289">
        <f t="shared" si="62"/>
        <v>2.2833440000000049</v>
      </c>
    </row>
    <row r="290" spans="2:27" x14ac:dyDescent="0.4">
      <c r="B290" t="s">
        <v>41</v>
      </c>
      <c r="C290" t="s">
        <v>9</v>
      </c>
      <c r="D290">
        <v>9645.5703999999878</v>
      </c>
      <c r="F290">
        <v>0.10199999999999999</v>
      </c>
      <c r="G290">
        <v>8.4000000000000005E-2</v>
      </c>
      <c r="H290">
        <v>0.10199999999999999</v>
      </c>
      <c r="I290">
        <v>0.08</v>
      </c>
      <c r="J290">
        <v>0.124</v>
      </c>
      <c r="K290">
        <v>9.0999999999999998E-2</v>
      </c>
      <c r="L290">
        <v>8.1000000000000003E-2</v>
      </c>
      <c r="M290">
        <v>8.3000000000000004E-2</v>
      </c>
      <c r="N290">
        <v>0.124</v>
      </c>
      <c r="O290">
        <f t="shared" si="51"/>
        <v>0.12900000000000011</v>
      </c>
      <c r="P290">
        <f t="shared" si="52"/>
        <v>0</v>
      </c>
      <c r="R290">
        <f t="shared" si="53"/>
        <v>983.84818079999866</v>
      </c>
      <c r="S290">
        <f t="shared" si="54"/>
        <v>810.22791359999906</v>
      </c>
      <c r="T290">
        <f t="shared" si="55"/>
        <v>983.84818079999866</v>
      </c>
      <c r="U290">
        <f t="shared" si="56"/>
        <v>771.64563199999907</v>
      </c>
      <c r="V290">
        <f t="shared" si="57"/>
        <v>1196.0507295999985</v>
      </c>
      <c r="W290">
        <f t="shared" si="58"/>
        <v>877.74690639999892</v>
      </c>
      <c r="X290">
        <f t="shared" si="59"/>
        <v>781.29120239999907</v>
      </c>
      <c r="Y290">
        <f t="shared" si="60"/>
        <v>800.58234319999906</v>
      </c>
      <c r="Z290">
        <f t="shared" si="61"/>
        <v>1196.0507295999985</v>
      </c>
      <c r="AA290">
        <f t="shared" si="62"/>
        <v>1244.2785815999996</v>
      </c>
    </row>
    <row r="291" spans="2:27" x14ac:dyDescent="0.4">
      <c r="B291" t="s">
        <v>41</v>
      </c>
      <c r="C291" t="s">
        <v>10</v>
      </c>
      <c r="D291">
        <v>19809.416700000002</v>
      </c>
      <c r="F291">
        <v>0.12</v>
      </c>
      <c r="G291">
        <v>0.113</v>
      </c>
      <c r="H291">
        <v>9.1999999999999998E-2</v>
      </c>
      <c r="I291">
        <v>9.8000000000000004E-2</v>
      </c>
      <c r="J291">
        <v>9.2999999999999999E-2</v>
      </c>
      <c r="K291">
        <v>0.107</v>
      </c>
      <c r="L291">
        <v>7.1999999999999995E-2</v>
      </c>
      <c r="M291">
        <v>7.8E-2</v>
      </c>
      <c r="N291">
        <v>0.112</v>
      </c>
      <c r="O291">
        <f t="shared" si="51"/>
        <v>0.11500000000000021</v>
      </c>
      <c r="P291">
        <f t="shared" si="52"/>
        <v>0</v>
      </c>
      <c r="R291">
        <f t="shared" si="53"/>
        <v>2377.1300040000001</v>
      </c>
      <c r="S291">
        <f t="shared" si="54"/>
        <v>2238.4640871000001</v>
      </c>
      <c r="T291">
        <f t="shared" si="55"/>
        <v>1822.4663364</v>
      </c>
      <c r="U291">
        <f t="shared" si="56"/>
        <v>1941.3228366000003</v>
      </c>
      <c r="V291">
        <f t="shared" si="57"/>
        <v>1842.2757531000002</v>
      </c>
      <c r="W291">
        <f t="shared" si="58"/>
        <v>2119.6075869000001</v>
      </c>
      <c r="X291">
        <f t="shared" si="59"/>
        <v>1426.2780024000001</v>
      </c>
      <c r="Y291">
        <f t="shared" si="60"/>
        <v>1545.1345026000001</v>
      </c>
      <c r="Z291">
        <f t="shared" si="61"/>
        <v>2218.6546704000002</v>
      </c>
      <c r="AA291">
        <f t="shared" si="62"/>
        <v>2278.0829205000045</v>
      </c>
    </row>
    <row r="292" spans="2:27" x14ac:dyDescent="0.4">
      <c r="B292" t="s">
        <v>41</v>
      </c>
      <c r="C292" t="s">
        <v>11</v>
      </c>
      <c r="D292">
        <v>7517.2914999999748</v>
      </c>
      <c r="F292">
        <v>0.11</v>
      </c>
      <c r="G292">
        <v>8.1000000000000003E-2</v>
      </c>
      <c r="H292">
        <v>8.1000000000000003E-2</v>
      </c>
      <c r="I292">
        <v>0.09</v>
      </c>
      <c r="J292">
        <v>0.107</v>
      </c>
      <c r="K292">
        <v>0.123</v>
      </c>
      <c r="L292">
        <v>0.106</v>
      </c>
      <c r="M292">
        <v>7.8E-2</v>
      </c>
      <c r="N292">
        <v>7.4999999999999997E-2</v>
      </c>
      <c r="O292">
        <f t="shared" si="51"/>
        <v>0.14900000000000013</v>
      </c>
      <c r="P292">
        <f t="shared" si="52"/>
        <v>0</v>
      </c>
      <c r="R292">
        <f t="shared" si="53"/>
        <v>826.90206499999726</v>
      </c>
      <c r="S292">
        <f t="shared" si="54"/>
        <v>608.90061149999792</v>
      </c>
      <c r="T292">
        <f t="shared" si="55"/>
        <v>608.90061149999792</v>
      </c>
      <c r="U292">
        <f t="shared" si="56"/>
        <v>676.55623499999774</v>
      </c>
      <c r="V292">
        <f t="shared" si="57"/>
        <v>804.35019049999732</v>
      </c>
      <c r="W292">
        <f t="shared" si="58"/>
        <v>924.62685449999685</v>
      </c>
      <c r="X292">
        <f t="shared" si="59"/>
        <v>796.83289899999727</v>
      </c>
      <c r="Y292">
        <f t="shared" si="60"/>
        <v>586.34873699999798</v>
      </c>
      <c r="Z292">
        <f t="shared" si="61"/>
        <v>563.79686249999804</v>
      </c>
      <c r="AA292">
        <f t="shared" si="62"/>
        <v>1120.0764334999972</v>
      </c>
    </row>
    <row r="293" spans="2:27" x14ac:dyDescent="0.4">
      <c r="B293" t="s">
        <v>41</v>
      </c>
      <c r="C293" t="s">
        <v>12</v>
      </c>
      <c r="D293">
        <v>12098.040700000045</v>
      </c>
      <c r="F293">
        <v>8.4000000000000005E-2</v>
      </c>
      <c r="G293">
        <v>0.109</v>
      </c>
      <c r="H293">
        <v>0.122</v>
      </c>
      <c r="I293">
        <v>0.105</v>
      </c>
      <c r="J293">
        <v>0.11899999999999999</v>
      </c>
      <c r="K293">
        <v>0.10100000000000001</v>
      </c>
      <c r="L293">
        <v>0.104</v>
      </c>
      <c r="M293">
        <v>9.5000000000000001E-2</v>
      </c>
      <c r="N293">
        <v>7.4999999999999997E-2</v>
      </c>
      <c r="O293">
        <f t="shared" si="51"/>
        <v>8.6000000000000187E-2</v>
      </c>
      <c r="P293">
        <f t="shared" si="52"/>
        <v>0</v>
      </c>
      <c r="R293">
        <f t="shared" si="53"/>
        <v>1016.2354188000038</v>
      </c>
      <c r="S293">
        <f t="shared" si="54"/>
        <v>1318.686436300005</v>
      </c>
      <c r="T293">
        <f t="shared" si="55"/>
        <v>1475.9609654000055</v>
      </c>
      <c r="U293">
        <f t="shared" si="56"/>
        <v>1270.2942735000047</v>
      </c>
      <c r="V293">
        <f t="shared" si="57"/>
        <v>1439.6668433000052</v>
      </c>
      <c r="W293">
        <f t="shared" si="58"/>
        <v>1221.9021107000046</v>
      </c>
      <c r="X293">
        <f t="shared" si="59"/>
        <v>1258.1962328000047</v>
      </c>
      <c r="Y293">
        <f t="shared" si="60"/>
        <v>1149.3138665000042</v>
      </c>
      <c r="Z293">
        <f t="shared" si="61"/>
        <v>907.3530525000034</v>
      </c>
      <c r="AA293">
        <f t="shared" si="62"/>
        <v>1040.4315002000062</v>
      </c>
    </row>
    <row r="294" spans="2:27" x14ac:dyDescent="0.4">
      <c r="B294" t="s">
        <v>41</v>
      </c>
      <c r="C294" t="s">
        <v>13</v>
      </c>
      <c r="D294">
        <v>14966.341900000038</v>
      </c>
      <c r="F294">
        <v>0.123</v>
      </c>
      <c r="G294">
        <v>8.3000000000000004E-2</v>
      </c>
      <c r="H294">
        <v>0.10199999999999999</v>
      </c>
      <c r="I294">
        <v>0.09</v>
      </c>
      <c r="J294">
        <v>8.4000000000000005E-2</v>
      </c>
      <c r="K294">
        <v>9.6000000000000002E-2</v>
      </c>
      <c r="L294">
        <v>0.104</v>
      </c>
      <c r="M294">
        <v>0.12</v>
      </c>
      <c r="N294">
        <v>7.4999999999999997E-2</v>
      </c>
      <c r="O294">
        <f t="shared" si="51"/>
        <v>0.123</v>
      </c>
      <c r="P294">
        <f t="shared" si="52"/>
        <v>0</v>
      </c>
      <c r="R294">
        <f t="shared" si="53"/>
        <v>1840.8600537000045</v>
      </c>
      <c r="S294">
        <f t="shared" si="54"/>
        <v>1242.2063777000033</v>
      </c>
      <c r="T294">
        <f t="shared" si="55"/>
        <v>1526.5668738000038</v>
      </c>
      <c r="U294">
        <f t="shared" si="56"/>
        <v>1346.9707710000034</v>
      </c>
      <c r="V294">
        <f t="shared" si="57"/>
        <v>1257.1727196000033</v>
      </c>
      <c r="W294">
        <f t="shared" si="58"/>
        <v>1436.7688224000037</v>
      </c>
      <c r="X294">
        <f t="shared" si="59"/>
        <v>1556.4995576000038</v>
      </c>
      <c r="Y294">
        <f t="shared" si="60"/>
        <v>1795.9610280000045</v>
      </c>
      <c r="Z294">
        <f t="shared" si="61"/>
        <v>1122.4756425000028</v>
      </c>
      <c r="AA294">
        <f t="shared" si="62"/>
        <v>1840.8600537000045</v>
      </c>
    </row>
    <row r="295" spans="2:27" x14ac:dyDescent="0.4">
      <c r="B295" t="s">
        <v>42</v>
      </c>
      <c r="C295" t="s">
        <v>4</v>
      </c>
      <c r="D295">
        <v>66240.955710000038</v>
      </c>
      <c r="F295">
        <v>0.09</v>
      </c>
      <c r="G295">
        <v>0.105</v>
      </c>
      <c r="H295">
        <v>0.11899999999999999</v>
      </c>
      <c r="I295">
        <v>7.4999999999999997E-2</v>
      </c>
      <c r="J295">
        <v>0.12</v>
      </c>
      <c r="K295">
        <v>7.9000000000000001E-2</v>
      </c>
      <c r="L295">
        <v>0.11</v>
      </c>
      <c r="M295">
        <v>9.7000000000000003E-2</v>
      </c>
      <c r="N295">
        <v>0.10100000000000001</v>
      </c>
      <c r="O295">
        <f t="shared" si="51"/>
        <v>0.10400000000000009</v>
      </c>
      <c r="P295">
        <f t="shared" si="52"/>
        <v>0</v>
      </c>
      <c r="R295">
        <f t="shared" si="53"/>
        <v>5961.6860139000037</v>
      </c>
      <c r="S295">
        <f t="shared" si="54"/>
        <v>6955.3003495500034</v>
      </c>
      <c r="T295">
        <f t="shared" si="55"/>
        <v>7882.673729490004</v>
      </c>
      <c r="U295">
        <f t="shared" si="56"/>
        <v>4968.0716782500031</v>
      </c>
      <c r="V295">
        <f t="shared" si="57"/>
        <v>7948.914685200004</v>
      </c>
      <c r="W295">
        <f t="shared" si="58"/>
        <v>5233.035501090003</v>
      </c>
      <c r="X295">
        <f t="shared" si="59"/>
        <v>7286.5051281000042</v>
      </c>
      <c r="Y295">
        <f t="shared" si="60"/>
        <v>6425.3727038700035</v>
      </c>
      <c r="Z295">
        <f t="shared" si="61"/>
        <v>6690.3365267100044</v>
      </c>
      <c r="AA295">
        <f t="shared" si="62"/>
        <v>6889.0593938400098</v>
      </c>
    </row>
    <row r="296" spans="2:27" x14ac:dyDescent="0.4">
      <c r="B296" t="s">
        <v>42</v>
      </c>
      <c r="C296" t="s">
        <v>5</v>
      </c>
      <c r="D296">
        <v>61049.48510000034</v>
      </c>
      <c r="F296">
        <v>0.107</v>
      </c>
      <c r="G296">
        <v>0.11700000000000001</v>
      </c>
      <c r="H296">
        <v>7.5999999999999998E-2</v>
      </c>
      <c r="I296">
        <v>0.113</v>
      </c>
      <c r="J296">
        <v>0.104</v>
      </c>
      <c r="K296">
        <v>9.9000000000000005E-2</v>
      </c>
      <c r="L296">
        <v>0.106</v>
      </c>
      <c r="M296">
        <v>7.6999999999999999E-2</v>
      </c>
      <c r="N296">
        <v>9.1999999999999998E-2</v>
      </c>
      <c r="O296">
        <f t="shared" si="51"/>
        <v>0.1090000000000001</v>
      </c>
      <c r="P296">
        <f t="shared" si="52"/>
        <v>0</v>
      </c>
      <c r="R296">
        <f t="shared" si="53"/>
        <v>6532.294905700036</v>
      </c>
      <c r="S296">
        <f t="shared" si="54"/>
        <v>7142.78975670004</v>
      </c>
      <c r="T296">
        <f t="shared" si="55"/>
        <v>4639.7608676000254</v>
      </c>
      <c r="U296">
        <f t="shared" si="56"/>
        <v>6898.5918163000388</v>
      </c>
      <c r="V296">
        <f t="shared" si="57"/>
        <v>6349.1464504000351</v>
      </c>
      <c r="W296">
        <f t="shared" si="58"/>
        <v>6043.8990249000335</v>
      </c>
      <c r="X296">
        <f t="shared" si="59"/>
        <v>6471.2454206000357</v>
      </c>
      <c r="Y296">
        <f t="shared" si="60"/>
        <v>4700.8103527000258</v>
      </c>
      <c r="Z296">
        <f t="shared" si="61"/>
        <v>5616.5526292000313</v>
      </c>
      <c r="AA296">
        <f t="shared" si="62"/>
        <v>6654.393875900043</v>
      </c>
    </row>
    <row r="297" spans="2:27" x14ac:dyDescent="0.4">
      <c r="B297" t="s">
        <v>42</v>
      </c>
      <c r="C297" t="s">
        <v>6</v>
      </c>
      <c r="D297">
        <v>193656.46849929963</v>
      </c>
      <c r="F297">
        <v>0.105</v>
      </c>
      <c r="G297">
        <v>0.11799999999999999</v>
      </c>
      <c r="H297">
        <v>9.1999999999999998E-2</v>
      </c>
      <c r="I297">
        <v>0.11700000000000001</v>
      </c>
      <c r="J297">
        <v>7.0999999999999994E-2</v>
      </c>
      <c r="K297">
        <v>0.121</v>
      </c>
      <c r="L297">
        <v>0.122</v>
      </c>
      <c r="M297">
        <v>0.125</v>
      </c>
      <c r="N297">
        <v>9.7000000000000003E-2</v>
      </c>
      <c r="O297">
        <f t="shared" si="51"/>
        <v>3.2000000000000139E-2</v>
      </c>
      <c r="P297">
        <f t="shared" si="52"/>
        <v>0</v>
      </c>
      <c r="R297">
        <f t="shared" si="53"/>
        <v>20333.929192426462</v>
      </c>
      <c r="S297">
        <f t="shared" si="54"/>
        <v>22851.463282917357</v>
      </c>
      <c r="T297">
        <f t="shared" si="55"/>
        <v>17816.395101935566</v>
      </c>
      <c r="U297">
        <f t="shared" si="56"/>
        <v>22657.806814418058</v>
      </c>
      <c r="V297">
        <f t="shared" si="57"/>
        <v>13749.609263450273</v>
      </c>
      <c r="W297">
        <f t="shared" si="58"/>
        <v>23432.432688415254</v>
      </c>
      <c r="X297">
        <f t="shared" si="59"/>
        <v>23626.089156914553</v>
      </c>
      <c r="Y297">
        <f t="shared" si="60"/>
        <v>24207.058562412454</v>
      </c>
      <c r="Z297">
        <f t="shared" si="61"/>
        <v>18784.677444432065</v>
      </c>
      <c r="AA297">
        <f t="shared" si="62"/>
        <v>6197.0069919776151</v>
      </c>
    </row>
    <row r="298" spans="2:27" x14ac:dyDescent="0.4">
      <c r="B298" t="s">
        <v>42</v>
      </c>
      <c r="C298" t="s">
        <v>7</v>
      </c>
      <c r="D298">
        <v>170397.99510000017</v>
      </c>
      <c r="F298">
        <v>0.125</v>
      </c>
      <c r="G298">
        <v>9.6000000000000002E-2</v>
      </c>
      <c r="H298">
        <v>0.113</v>
      </c>
      <c r="I298">
        <v>0.10100000000000001</v>
      </c>
      <c r="J298">
        <v>7.2999999999999995E-2</v>
      </c>
      <c r="K298">
        <v>0.107</v>
      </c>
      <c r="L298">
        <v>7.0000000000000007E-2</v>
      </c>
      <c r="M298">
        <v>0.08</v>
      </c>
      <c r="N298">
        <v>7.1999999999999995E-2</v>
      </c>
      <c r="O298">
        <f t="shared" si="51"/>
        <v>0.16300000000000003</v>
      </c>
      <c r="P298">
        <f t="shared" si="52"/>
        <v>0</v>
      </c>
      <c r="R298">
        <f t="shared" si="53"/>
        <v>21299.749387500022</v>
      </c>
      <c r="S298">
        <f t="shared" si="54"/>
        <v>16358.207529600017</v>
      </c>
      <c r="T298">
        <f t="shared" si="55"/>
        <v>19254.97344630002</v>
      </c>
      <c r="U298">
        <f t="shared" si="56"/>
        <v>17210.197505100019</v>
      </c>
      <c r="V298">
        <f t="shared" si="57"/>
        <v>12439.053642300012</v>
      </c>
      <c r="W298">
        <f t="shared" si="58"/>
        <v>18232.58547570002</v>
      </c>
      <c r="X298">
        <f t="shared" si="59"/>
        <v>11927.859657000014</v>
      </c>
      <c r="Y298">
        <f t="shared" si="60"/>
        <v>13631.839608000015</v>
      </c>
      <c r="Z298">
        <f t="shared" si="61"/>
        <v>12268.655647200012</v>
      </c>
      <c r="AA298">
        <f t="shared" si="62"/>
        <v>27774.873201300034</v>
      </c>
    </row>
    <row r="299" spans="2:27" x14ac:dyDescent="0.4">
      <c r="B299" t="s">
        <v>42</v>
      </c>
      <c r="C299" t="s">
        <v>8</v>
      </c>
      <c r="D299">
        <v>3592.06880000001</v>
      </c>
      <c r="F299">
        <v>0.11799999999999999</v>
      </c>
      <c r="G299">
        <v>7.0000000000000007E-2</v>
      </c>
      <c r="H299">
        <v>0.11799999999999999</v>
      </c>
      <c r="I299">
        <v>8.5000000000000006E-2</v>
      </c>
      <c r="J299">
        <v>9.4E-2</v>
      </c>
      <c r="K299">
        <v>7.9000000000000001E-2</v>
      </c>
      <c r="L299">
        <v>0.112</v>
      </c>
      <c r="M299">
        <v>7.3999999999999996E-2</v>
      </c>
      <c r="N299">
        <v>8.5000000000000006E-2</v>
      </c>
      <c r="O299">
        <f t="shared" si="51"/>
        <v>0.16500000000000015</v>
      </c>
      <c r="P299">
        <f t="shared" si="52"/>
        <v>0</v>
      </c>
      <c r="R299">
        <f t="shared" si="53"/>
        <v>423.86411840000113</v>
      </c>
      <c r="S299">
        <f t="shared" si="54"/>
        <v>251.44481600000071</v>
      </c>
      <c r="T299">
        <f t="shared" si="55"/>
        <v>423.86411840000113</v>
      </c>
      <c r="U299">
        <f t="shared" si="56"/>
        <v>305.32584800000086</v>
      </c>
      <c r="V299">
        <f t="shared" si="57"/>
        <v>337.65446720000097</v>
      </c>
      <c r="W299">
        <f t="shared" si="58"/>
        <v>283.77343520000079</v>
      </c>
      <c r="X299">
        <f t="shared" si="59"/>
        <v>402.31170560000112</v>
      </c>
      <c r="Y299">
        <f t="shared" si="60"/>
        <v>265.81309120000071</v>
      </c>
      <c r="Z299">
        <f t="shared" si="61"/>
        <v>305.32584800000086</v>
      </c>
      <c r="AA299">
        <f t="shared" si="62"/>
        <v>592.69135200000221</v>
      </c>
    </row>
    <row r="300" spans="2:27" x14ac:dyDescent="0.4">
      <c r="B300" t="s">
        <v>42</v>
      </c>
      <c r="C300" t="s">
        <v>9</v>
      </c>
      <c r="D300">
        <v>95842.068199999863</v>
      </c>
      <c r="F300">
        <v>0.12</v>
      </c>
      <c r="G300">
        <v>9.7000000000000003E-2</v>
      </c>
      <c r="H300">
        <v>8.7999999999999995E-2</v>
      </c>
      <c r="I300">
        <v>9.2999999999999999E-2</v>
      </c>
      <c r="J300">
        <v>0.104</v>
      </c>
      <c r="K300">
        <v>8.2000000000000003E-2</v>
      </c>
      <c r="L300">
        <v>0.09</v>
      </c>
      <c r="M300">
        <v>0.115</v>
      </c>
      <c r="N300">
        <v>0.123</v>
      </c>
      <c r="O300">
        <f t="shared" si="51"/>
        <v>8.8000000000000078E-2</v>
      </c>
      <c r="P300">
        <f t="shared" si="52"/>
        <v>0</v>
      </c>
      <c r="R300">
        <f t="shared" si="53"/>
        <v>11501.048183999983</v>
      </c>
      <c r="S300">
        <f t="shared" si="54"/>
        <v>9296.6806153999878</v>
      </c>
      <c r="T300">
        <f t="shared" si="55"/>
        <v>8434.1020015999875</v>
      </c>
      <c r="U300">
        <f t="shared" si="56"/>
        <v>8913.3123425999875</v>
      </c>
      <c r="V300">
        <f t="shared" si="57"/>
        <v>9967.5750927999852</v>
      </c>
      <c r="W300">
        <f t="shared" si="58"/>
        <v>7859.0495923999888</v>
      </c>
      <c r="X300">
        <f t="shared" si="59"/>
        <v>8625.7861379999867</v>
      </c>
      <c r="Y300">
        <f t="shared" si="60"/>
        <v>11021.837842999985</v>
      </c>
      <c r="Z300">
        <f t="shared" si="61"/>
        <v>11788.574388599984</v>
      </c>
      <c r="AA300">
        <f t="shared" si="62"/>
        <v>8434.1020015999948</v>
      </c>
    </row>
    <row r="301" spans="2:27" x14ac:dyDescent="0.4">
      <c r="B301" t="s">
        <v>42</v>
      </c>
      <c r="C301" t="s">
        <v>10</v>
      </c>
      <c r="D301">
        <v>109554.68870000004</v>
      </c>
      <c r="F301">
        <v>9.0999999999999998E-2</v>
      </c>
      <c r="G301">
        <v>0.122</v>
      </c>
      <c r="H301">
        <v>0.10199999999999999</v>
      </c>
      <c r="I301">
        <v>0.11700000000000001</v>
      </c>
      <c r="J301">
        <v>0.121</v>
      </c>
      <c r="K301">
        <v>9.1999999999999998E-2</v>
      </c>
      <c r="L301">
        <v>0.108</v>
      </c>
      <c r="M301">
        <v>7.0000000000000007E-2</v>
      </c>
      <c r="N301">
        <v>0.104</v>
      </c>
      <c r="O301">
        <f t="shared" si="51"/>
        <v>7.3000000000000065E-2</v>
      </c>
      <c r="P301">
        <f t="shared" si="52"/>
        <v>0</v>
      </c>
      <c r="R301">
        <f t="shared" si="53"/>
        <v>9969.4766717000039</v>
      </c>
      <c r="S301">
        <f t="shared" si="54"/>
        <v>13365.672021400005</v>
      </c>
      <c r="T301">
        <f t="shared" si="55"/>
        <v>11174.578247400004</v>
      </c>
      <c r="U301">
        <f t="shared" si="56"/>
        <v>12817.898577900005</v>
      </c>
      <c r="V301">
        <f t="shared" si="57"/>
        <v>13256.117332700005</v>
      </c>
      <c r="W301">
        <f t="shared" si="58"/>
        <v>10079.031360400004</v>
      </c>
      <c r="X301">
        <f t="shared" si="59"/>
        <v>11831.906379600005</v>
      </c>
      <c r="Y301">
        <f t="shared" si="60"/>
        <v>7668.8282090000039</v>
      </c>
      <c r="Z301">
        <f t="shared" si="61"/>
        <v>11393.687624800004</v>
      </c>
      <c r="AA301">
        <f t="shared" si="62"/>
        <v>7997.4922751000104</v>
      </c>
    </row>
    <row r="302" spans="2:27" x14ac:dyDescent="0.4">
      <c r="B302" t="s">
        <v>42</v>
      </c>
      <c r="C302" t="s">
        <v>11</v>
      </c>
      <c r="D302">
        <v>7843.1845999999914</v>
      </c>
      <c r="F302">
        <v>0.112</v>
      </c>
      <c r="G302">
        <v>0.11799999999999999</v>
      </c>
      <c r="H302">
        <v>9.2999999999999999E-2</v>
      </c>
      <c r="I302">
        <v>7.9000000000000001E-2</v>
      </c>
      <c r="J302">
        <v>8.2000000000000003E-2</v>
      </c>
      <c r="K302">
        <v>7.3999999999999996E-2</v>
      </c>
      <c r="L302">
        <v>7.4999999999999997E-2</v>
      </c>
      <c r="M302">
        <v>0.10199999999999999</v>
      </c>
      <c r="N302">
        <v>0.10299999999999999</v>
      </c>
      <c r="O302">
        <f t="shared" si="51"/>
        <v>0.16200000000000014</v>
      </c>
      <c r="P302">
        <f t="shared" si="52"/>
        <v>0</v>
      </c>
      <c r="R302">
        <f t="shared" si="53"/>
        <v>878.43667519999906</v>
      </c>
      <c r="S302">
        <f t="shared" si="54"/>
        <v>925.49578279999889</v>
      </c>
      <c r="T302">
        <f t="shared" si="55"/>
        <v>729.41616779999924</v>
      </c>
      <c r="U302">
        <f t="shared" si="56"/>
        <v>619.61158339999929</v>
      </c>
      <c r="V302">
        <f t="shared" si="57"/>
        <v>643.14113719999932</v>
      </c>
      <c r="W302">
        <f t="shared" si="58"/>
        <v>580.39566039999931</v>
      </c>
      <c r="X302">
        <f t="shared" si="59"/>
        <v>588.23884499999929</v>
      </c>
      <c r="Y302">
        <f t="shared" si="60"/>
        <v>800.00482919999911</v>
      </c>
      <c r="Z302">
        <f t="shared" si="61"/>
        <v>807.84801379999908</v>
      </c>
      <c r="AA302">
        <f t="shared" si="62"/>
        <v>1270.5959051999998</v>
      </c>
    </row>
    <row r="303" spans="2:27" x14ac:dyDescent="0.4">
      <c r="B303" t="s">
        <v>42</v>
      </c>
      <c r="C303" t="s">
        <v>12</v>
      </c>
      <c r="D303">
        <v>6943.6357000000044</v>
      </c>
      <c r="F303">
        <v>0.108</v>
      </c>
      <c r="G303">
        <v>7.3999999999999996E-2</v>
      </c>
      <c r="H303">
        <v>0.10299999999999999</v>
      </c>
      <c r="I303">
        <v>8.8999999999999996E-2</v>
      </c>
      <c r="J303">
        <v>0.108</v>
      </c>
      <c r="K303">
        <v>0.111</v>
      </c>
      <c r="L303">
        <v>8.7999999999999995E-2</v>
      </c>
      <c r="M303">
        <v>0.10299999999999999</v>
      </c>
      <c r="N303">
        <v>0.125</v>
      </c>
      <c r="O303">
        <f t="shared" si="51"/>
        <v>9.1000000000000081E-2</v>
      </c>
      <c r="P303">
        <f t="shared" si="52"/>
        <v>0</v>
      </c>
      <c r="R303">
        <f t="shared" si="53"/>
        <v>749.91265560000045</v>
      </c>
      <c r="S303">
        <f t="shared" si="54"/>
        <v>513.82904180000025</v>
      </c>
      <c r="T303">
        <f t="shared" si="55"/>
        <v>715.19447710000043</v>
      </c>
      <c r="U303">
        <f t="shared" si="56"/>
        <v>617.98357730000032</v>
      </c>
      <c r="V303">
        <f t="shared" si="57"/>
        <v>749.91265560000045</v>
      </c>
      <c r="W303">
        <f t="shared" si="58"/>
        <v>770.74356270000044</v>
      </c>
      <c r="X303">
        <f t="shared" si="59"/>
        <v>611.03994160000036</v>
      </c>
      <c r="Y303">
        <f t="shared" si="60"/>
        <v>715.19447710000043</v>
      </c>
      <c r="Z303">
        <f t="shared" si="61"/>
        <v>867.95446250000055</v>
      </c>
      <c r="AA303">
        <f t="shared" si="62"/>
        <v>631.87084870000092</v>
      </c>
    </row>
    <row r="304" spans="2:27" x14ac:dyDescent="0.4">
      <c r="B304" t="s">
        <v>42</v>
      </c>
      <c r="C304" t="s">
        <v>13</v>
      </c>
      <c r="D304">
        <v>79492.50430000003</v>
      </c>
      <c r="F304">
        <v>8.5000000000000006E-2</v>
      </c>
      <c r="G304">
        <v>0.10299999999999999</v>
      </c>
      <c r="H304">
        <v>0.106</v>
      </c>
      <c r="I304">
        <v>0.114</v>
      </c>
      <c r="J304">
        <v>7.6999999999999999E-2</v>
      </c>
      <c r="K304">
        <v>0.112</v>
      </c>
      <c r="L304">
        <v>0.107</v>
      </c>
      <c r="M304">
        <v>9.1999999999999998E-2</v>
      </c>
      <c r="N304">
        <v>9.8000000000000004E-2</v>
      </c>
      <c r="O304">
        <f t="shared" si="51"/>
        <v>0.10600000000000009</v>
      </c>
      <c r="P304">
        <f t="shared" si="52"/>
        <v>0</v>
      </c>
      <c r="R304">
        <f t="shared" si="53"/>
        <v>6756.862865500003</v>
      </c>
      <c r="S304">
        <f t="shared" si="54"/>
        <v>8187.7279429000027</v>
      </c>
      <c r="T304">
        <f t="shared" si="55"/>
        <v>8426.2054558000036</v>
      </c>
      <c r="U304">
        <f t="shared" si="56"/>
        <v>9062.1454902000041</v>
      </c>
      <c r="V304">
        <f t="shared" si="57"/>
        <v>6120.9228311000024</v>
      </c>
      <c r="W304">
        <f t="shared" si="58"/>
        <v>8903.1604816000035</v>
      </c>
      <c r="X304">
        <f t="shared" si="59"/>
        <v>8505.6979601000021</v>
      </c>
      <c r="Y304">
        <f t="shared" si="60"/>
        <v>7313.3103956000023</v>
      </c>
      <c r="Z304">
        <f t="shared" si="61"/>
        <v>7790.2654214000031</v>
      </c>
      <c r="AA304">
        <f t="shared" si="62"/>
        <v>8426.2054558000109</v>
      </c>
    </row>
    <row r="305" spans="2:27" x14ac:dyDescent="0.4">
      <c r="B305" t="s">
        <v>43</v>
      </c>
      <c r="C305" t="s">
        <v>4</v>
      </c>
      <c r="D305">
        <v>69217.955189999993</v>
      </c>
      <c r="F305">
        <v>7.6999999999999999E-2</v>
      </c>
      <c r="G305">
        <v>0.111</v>
      </c>
      <c r="H305">
        <v>8.5999999999999993E-2</v>
      </c>
      <c r="I305">
        <v>7.1999999999999995E-2</v>
      </c>
      <c r="J305">
        <v>8.5999999999999993E-2</v>
      </c>
      <c r="K305">
        <v>0.109</v>
      </c>
      <c r="L305">
        <v>7.2999999999999995E-2</v>
      </c>
      <c r="M305">
        <v>9.9000000000000005E-2</v>
      </c>
      <c r="N305">
        <v>8.6999999999999994E-2</v>
      </c>
      <c r="O305">
        <f t="shared" si="51"/>
        <v>0.20000000000000007</v>
      </c>
      <c r="P305">
        <f t="shared" si="52"/>
        <v>0</v>
      </c>
      <c r="R305">
        <f t="shared" si="53"/>
        <v>5329.7825496299993</v>
      </c>
      <c r="S305">
        <f t="shared" si="54"/>
        <v>7683.193026089999</v>
      </c>
      <c r="T305">
        <f t="shared" si="55"/>
        <v>5952.7441463399991</v>
      </c>
      <c r="U305">
        <f t="shared" si="56"/>
        <v>4983.6927736799989</v>
      </c>
      <c r="V305">
        <f t="shared" si="57"/>
        <v>5952.7441463399991</v>
      </c>
      <c r="W305">
        <f t="shared" si="58"/>
        <v>7544.7571157099992</v>
      </c>
      <c r="X305">
        <f t="shared" si="59"/>
        <v>5052.9107288699988</v>
      </c>
      <c r="Y305">
        <f t="shared" si="60"/>
        <v>6852.5775638099994</v>
      </c>
      <c r="Z305">
        <f t="shared" si="61"/>
        <v>6021.962101529999</v>
      </c>
      <c r="AA305">
        <f t="shared" si="62"/>
        <v>13843.591038000004</v>
      </c>
    </row>
    <row r="306" spans="2:27" x14ac:dyDescent="0.4">
      <c r="B306" t="s">
        <v>43</v>
      </c>
      <c r="C306" t="s">
        <v>5</v>
      </c>
      <c r="D306">
        <v>1308.6208999999992</v>
      </c>
      <c r="F306">
        <v>0.08</v>
      </c>
      <c r="G306">
        <v>9.4E-2</v>
      </c>
      <c r="H306">
        <v>8.1000000000000003E-2</v>
      </c>
      <c r="I306">
        <v>0.111</v>
      </c>
      <c r="J306">
        <v>0.121</v>
      </c>
      <c r="K306">
        <v>8.1000000000000003E-2</v>
      </c>
      <c r="L306">
        <v>7.0999999999999994E-2</v>
      </c>
      <c r="M306">
        <v>0.09</v>
      </c>
      <c r="N306">
        <v>8.1000000000000003E-2</v>
      </c>
      <c r="O306">
        <f t="shared" si="51"/>
        <v>0.19000000000000017</v>
      </c>
      <c r="P306">
        <f t="shared" si="52"/>
        <v>0</v>
      </c>
      <c r="R306">
        <f t="shared" si="53"/>
        <v>104.68967199999994</v>
      </c>
      <c r="S306">
        <f t="shared" si="54"/>
        <v>123.01036459999993</v>
      </c>
      <c r="T306">
        <f t="shared" si="55"/>
        <v>105.99829289999994</v>
      </c>
      <c r="U306">
        <f t="shared" si="56"/>
        <v>145.2569198999999</v>
      </c>
      <c r="V306">
        <f t="shared" si="57"/>
        <v>158.3431288999999</v>
      </c>
      <c r="W306">
        <f t="shared" si="58"/>
        <v>105.99829289999994</v>
      </c>
      <c r="X306">
        <f t="shared" si="59"/>
        <v>92.912083899999942</v>
      </c>
      <c r="Y306">
        <f t="shared" si="60"/>
        <v>117.77588099999993</v>
      </c>
      <c r="Z306">
        <f t="shared" si="61"/>
        <v>105.99829289999994</v>
      </c>
      <c r="AA306">
        <f t="shared" si="62"/>
        <v>248.63797100000008</v>
      </c>
    </row>
    <row r="307" spans="2:27" x14ac:dyDescent="0.4">
      <c r="B307" t="s">
        <v>43</v>
      </c>
      <c r="C307" t="s">
        <v>6</v>
      </c>
      <c r="D307">
        <v>774.57359999999983</v>
      </c>
      <c r="F307">
        <v>7.2999999999999995E-2</v>
      </c>
      <c r="G307">
        <v>0.08</v>
      </c>
      <c r="H307">
        <v>0.11799999999999999</v>
      </c>
      <c r="I307">
        <v>9.2999999999999999E-2</v>
      </c>
      <c r="J307">
        <v>8.6999999999999994E-2</v>
      </c>
      <c r="K307">
        <v>0.12</v>
      </c>
      <c r="L307">
        <v>0.11700000000000001</v>
      </c>
      <c r="M307">
        <v>0.107</v>
      </c>
      <c r="N307">
        <v>0.09</v>
      </c>
      <c r="O307">
        <f t="shared" si="51"/>
        <v>0.1150000000000001</v>
      </c>
      <c r="P307">
        <f t="shared" si="52"/>
        <v>0</v>
      </c>
      <c r="R307">
        <f t="shared" si="53"/>
        <v>56.543872799999981</v>
      </c>
      <c r="S307">
        <f t="shared" si="54"/>
        <v>61.965887999999985</v>
      </c>
      <c r="T307">
        <f t="shared" si="55"/>
        <v>91.399684799999974</v>
      </c>
      <c r="U307">
        <f t="shared" si="56"/>
        <v>72.03534479999999</v>
      </c>
      <c r="V307">
        <f t="shared" si="57"/>
        <v>67.387903199999982</v>
      </c>
      <c r="W307">
        <f t="shared" si="58"/>
        <v>92.948831999999982</v>
      </c>
      <c r="X307">
        <f t="shared" si="59"/>
        <v>90.625111199999992</v>
      </c>
      <c r="Y307">
        <f t="shared" si="60"/>
        <v>82.879375199999984</v>
      </c>
      <c r="Z307">
        <f t="shared" si="61"/>
        <v>69.711623999999986</v>
      </c>
      <c r="AA307">
        <f t="shared" si="62"/>
        <v>89.075964000000056</v>
      </c>
    </row>
    <row r="308" spans="2:27" x14ac:dyDescent="0.4">
      <c r="B308" t="s">
        <v>43</v>
      </c>
      <c r="C308" t="s">
        <v>7</v>
      </c>
      <c r="D308">
        <v>20961.813800000044</v>
      </c>
      <c r="F308">
        <v>0.11600000000000001</v>
      </c>
      <c r="G308">
        <v>0.114</v>
      </c>
      <c r="H308">
        <v>0.113</v>
      </c>
      <c r="I308">
        <v>0.108</v>
      </c>
      <c r="J308">
        <v>0.108</v>
      </c>
      <c r="K308">
        <v>0.123</v>
      </c>
      <c r="L308">
        <v>0.106</v>
      </c>
      <c r="M308">
        <v>7.6999999999999999E-2</v>
      </c>
      <c r="N308">
        <v>7.4999999999999997E-2</v>
      </c>
      <c r="O308">
        <f t="shared" si="51"/>
        <v>6.0000000000000053E-2</v>
      </c>
      <c r="P308">
        <f t="shared" si="52"/>
        <v>0</v>
      </c>
      <c r="R308">
        <f t="shared" si="53"/>
        <v>2431.5704008000052</v>
      </c>
      <c r="S308">
        <f t="shared" si="54"/>
        <v>2389.6467732000051</v>
      </c>
      <c r="T308">
        <f t="shared" si="55"/>
        <v>2368.684959400005</v>
      </c>
      <c r="U308">
        <f t="shared" si="56"/>
        <v>2263.8758904000047</v>
      </c>
      <c r="V308">
        <f t="shared" si="57"/>
        <v>2263.8758904000047</v>
      </c>
      <c r="W308">
        <f t="shared" si="58"/>
        <v>2578.3030974000053</v>
      </c>
      <c r="X308">
        <f t="shared" si="59"/>
        <v>2221.9522628000045</v>
      </c>
      <c r="Y308">
        <f t="shared" si="60"/>
        <v>1614.0596626000033</v>
      </c>
      <c r="Z308">
        <f t="shared" si="61"/>
        <v>1572.1360350000032</v>
      </c>
      <c r="AA308">
        <f t="shared" si="62"/>
        <v>1257.7088280000037</v>
      </c>
    </row>
    <row r="309" spans="2:27" x14ac:dyDescent="0.4">
      <c r="B309" t="s">
        <v>43</v>
      </c>
      <c r="C309" t="s">
        <v>8</v>
      </c>
      <c r="D309">
        <v>6350.2635999999693</v>
      </c>
      <c r="F309">
        <v>0.105</v>
      </c>
      <c r="G309">
        <v>0.124</v>
      </c>
      <c r="H309">
        <v>8.1000000000000003E-2</v>
      </c>
      <c r="I309">
        <v>0.11799999999999999</v>
      </c>
      <c r="J309">
        <v>0.11799999999999999</v>
      </c>
      <c r="K309">
        <v>7.6999999999999999E-2</v>
      </c>
      <c r="L309">
        <v>0.114</v>
      </c>
      <c r="M309">
        <v>8.5999999999999993E-2</v>
      </c>
      <c r="N309">
        <v>9.6000000000000002E-2</v>
      </c>
      <c r="O309">
        <f t="shared" si="51"/>
        <v>8.1000000000000072E-2</v>
      </c>
      <c r="P309">
        <f t="shared" si="52"/>
        <v>0</v>
      </c>
      <c r="R309">
        <f t="shared" si="53"/>
        <v>666.77767799999674</v>
      </c>
      <c r="S309">
        <f t="shared" si="54"/>
        <v>787.43268639999621</v>
      </c>
      <c r="T309">
        <f t="shared" si="55"/>
        <v>514.37135159999752</v>
      </c>
      <c r="U309">
        <f t="shared" si="56"/>
        <v>749.3311047999963</v>
      </c>
      <c r="V309">
        <f t="shared" si="57"/>
        <v>749.3311047999963</v>
      </c>
      <c r="W309">
        <f t="shared" si="58"/>
        <v>488.97029719999762</v>
      </c>
      <c r="X309">
        <f t="shared" si="59"/>
        <v>723.9300503999965</v>
      </c>
      <c r="Y309">
        <f t="shared" si="60"/>
        <v>546.12266959999727</v>
      </c>
      <c r="Z309">
        <f t="shared" si="61"/>
        <v>609.62530559999709</v>
      </c>
      <c r="AA309">
        <f t="shared" si="62"/>
        <v>514.37135159999798</v>
      </c>
    </row>
    <row r="310" spans="2:27" x14ac:dyDescent="0.4">
      <c r="B310" t="s">
        <v>43</v>
      </c>
      <c r="C310" t="s">
        <v>9</v>
      </c>
      <c r="D310">
        <v>13710.899299999892</v>
      </c>
      <c r="F310">
        <v>0.12</v>
      </c>
      <c r="G310">
        <v>9.6000000000000002E-2</v>
      </c>
      <c r="H310">
        <v>8.6999999999999994E-2</v>
      </c>
      <c r="I310">
        <v>0.10199999999999999</v>
      </c>
      <c r="J310">
        <v>9.5000000000000001E-2</v>
      </c>
      <c r="K310">
        <v>0.112</v>
      </c>
      <c r="L310">
        <v>0.11799999999999999</v>
      </c>
      <c r="M310">
        <v>8.3000000000000004E-2</v>
      </c>
      <c r="N310">
        <v>0.105</v>
      </c>
      <c r="O310">
        <f t="shared" si="51"/>
        <v>8.2000000000000073E-2</v>
      </c>
      <c r="P310">
        <f t="shared" si="52"/>
        <v>0</v>
      </c>
      <c r="R310">
        <f t="shared" si="53"/>
        <v>1645.307915999987</v>
      </c>
      <c r="S310">
        <f t="shared" si="54"/>
        <v>1316.2463327999897</v>
      </c>
      <c r="T310">
        <f t="shared" si="55"/>
        <v>1192.8482390999905</v>
      </c>
      <c r="U310">
        <f t="shared" si="56"/>
        <v>1398.5117285999888</v>
      </c>
      <c r="V310">
        <f t="shared" si="57"/>
        <v>1302.5354334999897</v>
      </c>
      <c r="W310">
        <f t="shared" si="58"/>
        <v>1535.620721599988</v>
      </c>
      <c r="X310">
        <f t="shared" si="59"/>
        <v>1617.8861173999871</v>
      </c>
      <c r="Y310">
        <f t="shared" si="60"/>
        <v>1138.0046418999912</v>
      </c>
      <c r="Z310">
        <f t="shared" si="61"/>
        <v>1439.6444264999886</v>
      </c>
      <c r="AA310">
        <f t="shared" si="62"/>
        <v>1124.2937425999921</v>
      </c>
    </row>
    <row r="311" spans="2:27" x14ac:dyDescent="0.4">
      <c r="B311" t="s">
        <v>43</v>
      </c>
      <c r="C311" t="s">
        <v>10</v>
      </c>
      <c r="D311">
        <v>9508.5205999999744</v>
      </c>
      <c r="F311">
        <v>7.8E-2</v>
      </c>
      <c r="G311">
        <v>7.8E-2</v>
      </c>
      <c r="H311">
        <v>9.9000000000000005E-2</v>
      </c>
      <c r="I311">
        <v>9.8000000000000004E-2</v>
      </c>
      <c r="J311">
        <v>0.11</v>
      </c>
      <c r="K311">
        <v>0.111</v>
      </c>
      <c r="L311">
        <v>7.9000000000000001E-2</v>
      </c>
      <c r="M311">
        <v>0.11600000000000001</v>
      </c>
      <c r="N311">
        <v>0.114</v>
      </c>
      <c r="O311">
        <f t="shared" si="51"/>
        <v>0.1170000000000001</v>
      </c>
      <c r="P311">
        <f t="shared" si="52"/>
        <v>0</v>
      </c>
      <c r="R311">
        <f t="shared" si="53"/>
        <v>741.66460679999796</v>
      </c>
      <c r="S311">
        <f t="shared" si="54"/>
        <v>741.66460679999796</v>
      </c>
      <c r="T311">
        <f t="shared" si="55"/>
        <v>941.34353939999755</v>
      </c>
      <c r="U311">
        <f t="shared" si="56"/>
        <v>931.83501879999756</v>
      </c>
      <c r="V311">
        <f t="shared" si="57"/>
        <v>1045.9372659999972</v>
      </c>
      <c r="W311">
        <f t="shared" si="58"/>
        <v>1055.4457865999971</v>
      </c>
      <c r="X311">
        <f t="shared" si="59"/>
        <v>751.17312739999795</v>
      </c>
      <c r="Y311">
        <f t="shared" si="60"/>
        <v>1102.9883895999972</v>
      </c>
      <c r="Z311">
        <f t="shared" si="61"/>
        <v>1083.9713483999972</v>
      </c>
      <c r="AA311">
        <f t="shared" si="62"/>
        <v>1112.496910199998</v>
      </c>
    </row>
    <row r="312" spans="2:27" x14ac:dyDescent="0.4">
      <c r="B312" t="s">
        <v>43</v>
      </c>
      <c r="C312" t="s">
        <v>11</v>
      </c>
      <c r="D312">
        <v>12622.967500000032</v>
      </c>
      <c r="F312">
        <v>8.1000000000000003E-2</v>
      </c>
      <c r="G312">
        <v>7.5999999999999998E-2</v>
      </c>
      <c r="H312">
        <v>0.112</v>
      </c>
      <c r="I312">
        <v>7.5999999999999998E-2</v>
      </c>
      <c r="J312">
        <v>9.4E-2</v>
      </c>
      <c r="K312">
        <v>7.9000000000000001E-2</v>
      </c>
      <c r="L312">
        <v>0.08</v>
      </c>
      <c r="M312">
        <v>7.5999999999999998E-2</v>
      </c>
      <c r="N312">
        <v>7.4999999999999997E-2</v>
      </c>
      <c r="O312">
        <f t="shared" si="51"/>
        <v>0.25100000000000011</v>
      </c>
      <c r="P312">
        <f t="shared" si="52"/>
        <v>0</v>
      </c>
      <c r="R312">
        <f t="shared" si="53"/>
        <v>1022.4603675000026</v>
      </c>
      <c r="S312">
        <f t="shared" si="54"/>
        <v>959.34553000000233</v>
      </c>
      <c r="T312">
        <f t="shared" si="55"/>
        <v>1413.7723600000036</v>
      </c>
      <c r="U312">
        <f t="shared" si="56"/>
        <v>959.34553000000233</v>
      </c>
      <c r="V312">
        <f t="shared" si="57"/>
        <v>1186.558945000003</v>
      </c>
      <c r="W312">
        <f t="shared" si="58"/>
        <v>997.21443250000254</v>
      </c>
      <c r="X312">
        <f t="shared" si="59"/>
        <v>1009.8374000000025</v>
      </c>
      <c r="Y312">
        <f t="shared" si="60"/>
        <v>959.34553000000233</v>
      </c>
      <c r="Z312">
        <f t="shared" si="61"/>
        <v>946.72256250000237</v>
      </c>
      <c r="AA312">
        <f t="shared" si="62"/>
        <v>3168.3648425000092</v>
      </c>
    </row>
    <row r="313" spans="2:27" x14ac:dyDescent="0.4">
      <c r="B313" t="s">
        <v>43</v>
      </c>
      <c r="C313" t="s">
        <v>12</v>
      </c>
      <c r="D313">
        <v>9159.4381999999841</v>
      </c>
      <c r="F313">
        <v>0.11</v>
      </c>
      <c r="G313">
        <v>0.122</v>
      </c>
      <c r="H313">
        <v>7.0000000000000007E-2</v>
      </c>
      <c r="I313">
        <v>7.4999999999999997E-2</v>
      </c>
      <c r="J313">
        <v>0.115</v>
      </c>
      <c r="K313">
        <v>0.09</v>
      </c>
      <c r="L313">
        <v>7.8E-2</v>
      </c>
      <c r="M313">
        <v>8.1000000000000003E-2</v>
      </c>
      <c r="N313">
        <v>0.10199999999999999</v>
      </c>
      <c r="O313">
        <f t="shared" si="51"/>
        <v>0.15700000000000014</v>
      </c>
      <c r="P313">
        <f t="shared" si="52"/>
        <v>0</v>
      </c>
      <c r="R313">
        <f t="shared" si="53"/>
        <v>1007.5382019999983</v>
      </c>
      <c r="S313">
        <f t="shared" si="54"/>
        <v>1117.451460399998</v>
      </c>
      <c r="T313">
        <f t="shared" si="55"/>
        <v>641.16067399999895</v>
      </c>
      <c r="U313">
        <f t="shared" si="56"/>
        <v>686.95786499999883</v>
      </c>
      <c r="V313">
        <f t="shared" si="57"/>
        <v>1053.3353929999982</v>
      </c>
      <c r="W313">
        <f t="shared" si="58"/>
        <v>824.34943799999849</v>
      </c>
      <c r="X313">
        <f t="shared" si="59"/>
        <v>714.43617959999881</v>
      </c>
      <c r="Y313">
        <f t="shared" si="60"/>
        <v>741.91449419999879</v>
      </c>
      <c r="Z313">
        <f t="shared" si="61"/>
        <v>934.26269639999828</v>
      </c>
      <c r="AA313">
        <f t="shared" si="62"/>
        <v>1438.0317973999988</v>
      </c>
    </row>
    <row r="314" spans="2:27" x14ac:dyDescent="0.4">
      <c r="B314" t="s">
        <v>43</v>
      </c>
      <c r="C314" t="s">
        <v>13</v>
      </c>
      <c r="D314">
        <v>12307.959500000003</v>
      </c>
      <c r="F314">
        <v>9.8000000000000004E-2</v>
      </c>
      <c r="G314">
        <v>0.113</v>
      </c>
      <c r="H314">
        <v>0.1</v>
      </c>
      <c r="I314">
        <v>0.10199999999999999</v>
      </c>
      <c r="J314">
        <v>0.108</v>
      </c>
      <c r="K314">
        <v>0.108</v>
      </c>
      <c r="L314">
        <v>8.8999999999999996E-2</v>
      </c>
      <c r="M314">
        <v>9.4E-2</v>
      </c>
      <c r="N314">
        <v>7.8E-2</v>
      </c>
      <c r="O314">
        <f t="shared" si="51"/>
        <v>0.1100000000000001</v>
      </c>
      <c r="P314">
        <f t="shared" si="52"/>
        <v>0</v>
      </c>
      <c r="R314">
        <f t="shared" si="53"/>
        <v>1206.1800310000003</v>
      </c>
      <c r="S314">
        <f t="shared" si="54"/>
        <v>1390.7994235000003</v>
      </c>
      <c r="T314">
        <f t="shared" si="55"/>
        <v>1230.7959500000004</v>
      </c>
      <c r="U314">
        <f t="shared" si="56"/>
        <v>1255.4118690000003</v>
      </c>
      <c r="V314">
        <f t="shared" si="57"/>
        <v>1329.2596260000003</v>
      </c>
      <c r="W314">
        <f t="shared" si="58"/>
        <v>1329.2596260000003</v>
      </c>
      <c r="X314">
        <f t="shared" si="59"/>
        <v>1095.4083955000001</v>
      </c>
      <c r="Y314">
        <f t="shared" si="60"/>
        <v>1156.9481930000002</v>
      </c>
      <c r="Z314">
        <f t="shared" si="61"/>
        <v>960.02084100000025</v>
      </c>
      <c r="AA314">
        <f t="shared" si="62"/>
        <v>1353.8755450000015</v>
      </c>
    </row>
    <row r="315" spans="2:27" x14ac:dyDescent="0.4">
      <c r="B315" t="s">
        <v>44</v>
      </c>
      <c r="C315" t="s">
        <v>4</v>
      </c>
      <c r="D315">
        <v>68906.564980000039</v>
      </c>
      <c r="F315">
        <v>0.125</v>
      </c>
      <c r="G315">
        <v>8.3000000000000004E-2</v>
      </c>
      <c r="H315">
        <v>9.9000000000000005E-2</v>
      </c>
      <c r="I315">
        <v>0.11799999999999999</v>
      </c>
      <c r="J315">
        <v>9.9000000000000005E-2</v>
      </c>
      <c r="K315">
        <v>0.09</v>
      </c>
      <c r="L315">
        <v>0.111</v>
      </c>
      <c r="M315">
        <v>7.0999999999999994E-2</v>
      </c>
      <c r="N315">
        <v>8.7999999999999995E-2</v>
      </c>
      <c r="O315">
        <f t="shared" si="51"/>
        <v>0.1160000000000001</v>
      </c>
      <c r="P315">
        <f t="shared" si="52"/>
        <v>0</v>
      </c>
      <c r="R315">
        <f t="shared" si="53"/>
        <v>8613.3206225000049</v>
      </c>
      <c r="S315">
        <f t="shared" si="54"/>
        <v>5719.2448933400037</v>
      </c>
      <c r="T315">
        <f t="shared" si="55"/>
        <v>6821.7499330200044</v>
      </c>
      <c r="U315">
        <f t="shared" si="56"/>
        <v>8130.9746676400046</v>
      </c>
      <c r="V315">
        <f t="shared" si="57"/>
        <v>6821.7499330200044</v>
      </c>
      <c r="W315">
        <f t="shared" si="58"/>
        <v>6201.5908482000032</v>
      </c>
      <c r="X315">
        <f t="shared" si="59"/>
        <v>7648.6287127800042</v>
      </c>
      <c r="Y315">
        <f t="shared" si="60"/>
        <v>4892.3661135800021</v>
      </c>
      <c r="Z315">
        <f t="shared" si="61"/>
        <v>6063.7777182400032</v>
      </c>
      <c r="AA315">
        <f t="shared" si="62"/>
        <v>7993.1615376800119</v>
      </c>
    </row>
    <row r="316" spans="2:27" x14ac:dyDescent="0.4">
      <c r="B316" t="s">
        <v>44</v>
      </c>
      <c r="C316" t="s">
        <v>5</v>
      </c>
      <c r="D316">
        <v>4755.4345999999705</v>
      </c>
      <c r="F316">
        <v>0.112</v>
      </c>
      <c r="G316">
        <v>0.10100000000000001</v>
      </c>
      <c r="H316">
        <v>8.6999999999999994E-2</v>
      </c>
      <c r="I316">
        <v>7.6999999999999999E-2</v>
      </c>
      <c r="J316">
        <v>8.6999999999999994E-2</v>
      </c>
      <c r="K316">
        <v>7.9000000000000001E-2</v>
      </c>
      <c r="L316">
        <v>9.8000000000000004E-2</v>
      </c>
      <c r="M316">
        <v>0.125</v>
      </c>
      <c r="N316">
        <v>0.109</v>
      </c>
      <c r="O316">
        <f t="shared" si="51"/>
        <v>0.125</v>
      </c>
      <c r="P316">
        <f t="shared" si="52"/>
        <v>0</v>
      </c>
      <c r="R316">
        <f t="shared" si="53"/>
        <v>532.6086751999967</v>
      </c>
      <c r="S316">
        <f t="shared" si="54"/>
        <v>480.29889459999703</v>
      </c>
      <c r="T316">
        <f t="shared" si="55"/>
        <v>413.72281019999741</v>
      </c>
      <c r="U316">
        <f t="shared" si="56"/>
        <v>366.16846419999774</v>
      </c>
      <c r="V316">
        <f t="shared" si="57"/>
        <v>413.72281019999741</v>
      </c>
      <c r="W316">
        <f t="shared" si="58"/>
        <v>375.67933339999769</v>
      </c>
      <c r="X316">
        <f t="shared" si="59"/>
        <v>466.03259079999714</v>
      </c>
      <c r="Y316">
        <f t="shared" si="60"/>
        <v>594.42932499999631</v>
      </c>
      <c r="Z316">
        <f t="shared" si="61"/>
        <v>518.34237139999675</v>
      </c>
      <c r="AA316">
        <f t="shared" si="62"/>
        <v>594.42932499999631</v>
      </c>
    </row>
    <row r="317" spans="2:27" x14ac:dyDescent="0.4">
      <c r="B317" t="s">
        <v>44</v>
      </c>
      <c r="C317" t="s">
        <v>6</v>
      </c>
      <c r="D317">
        <v>25985.978000000036</v>
      </c>
      <c r="F317">
        <v>8.6999999999999994E-2</v>
      </c>
      <c r="G317">
        <v>0.11600000000000001</v>
      </c>
      <c r="H317">
        <v>0.104</v>
      </c>
      <c r="I317">
        <v>8.6999999999999994E-2</v>
      </c>
      <c r="J317">
        <v>7.5999999999999998E-2</v>
      </c>
      <c r="K317">
        <v>8.3000000000000004E-2</v>
      </c>
      <c r="L317">
        <v>0.109</v>
      </c>
      <c r="M317">
        <v>0.122</v>
      </c>
      <c r="N317">
        <v>0.105</v>
      </c>
      <c r="O317">
        <f t="shared" si="51"/>
        <v>0.11099999999999999</v>
      </c>
      <c r="P317">
        <f t="shared" si="52"/>
        <v>0</v>
      </c>
      <c r="R317">
        <f t="shared" si="53"/>
        <v>2260.7800860000029</v>
      </c>
      <c r="S317">
        <f t="shared" si="54"/>
        <v>3014.3734480000044</v>
      </c>
      <c r="T317">
        <f t="shared" si="55"/>
        <v>2702.5417120000034</v>
      </c>
      <c r="U317">
        <f t="shared" si="56"/>
        <v>2260.7800860000029</v>
      </c>
      <c r="V317">
        <f t="shared" si="57"/>
        <v>1974.9343280000026</v>
      </c>
      <c r="W317">
        <f t="shared" si="58"/>
        <v>2156.8361740000032</v>
      </c>
      <c r="X317">
        <f t="shared" si="59"/>
        <v>2832.4716020000037</v>
      </c>
      <c r="Y317">
        <f t="shared" si="60"/>
        <v>3170.2893160000044</v>
      </c>
      <c r="Z317">
        <f t="shared" si="61"/>
        <v>2728.5276900000035</v>
      </c>
      <c r="AA317">
        <f t="shared" si="62"/>
        <v>2884.4435580000036</v>
      </c>
    </row>
    <row r="318" spans="2:27" x14ac:dyDescent="0.4">
      <c r="B318" t="s">
        <v>44</v>
      </c>
      <c r="C318" t="s">
        <v>7</v>
      </c>
      <c r="D318">
        <v>3212.8392999999837</v>
      </c>
      <c r="F318">
        <v>0.123</v>
      </c>
      <c r="G318">
        <v>0.11799999999999999</v>
      </c>
      <c r="H318">
        <v>7.0000000000000007E-2</v>
      </c>
      <c r="I318">
        <v>0.104</v>
      </c>
      <c r="J318">
        <v>0.114</v>
      </c>
      <c r="K318">
        <v>7.0000000000000007E-2</v>
      </c>
      <c r="L318">
        <v>7.4999999999999997E-2</v>
      </c>
      <c r="M318">
        <v>7.4999999999999997E-2</v>
      </c>
      <c r="N318">
        <v>0.11899999999999999</v>
      </c>
      <c r="O318">
        <f t="shared" si="51"/>
        <v>0.13200000000000012</v>
      </c>
      <c r="P318">
        <f t="shared" si="52"/>
        <v>0</v>
      </c>
      <c r="R318">
        <f t="shared" si="53"/>
        <v>395.179233899998</v>
      </c>
      <c r="S318">
        <f t="shared" si="54"/>
        <v>379.11503739999807</v>
      </c>
      <c r="T318">
        <f t="shared" si="55"/>
        <v>224.8987509999989</v>
      </c>
      <c r="U318">
        <f t="shared" si="56"/>
        <v>334.13528719999829</v>
      </c>
      <c r="V318">
        <f t="shared" si="57"/>
        <v>366.26368019999813</v>
      </c>
      <c r="W318">
        <f t="shared" si="58"/>
        <v>224.8987509999989</v>
      </c>
      <c r="X318">
        <f t="shared" si="59"/>
        <v>240.96294749999876</v>
      </c>
      <c r="Y318">
        <f t="shared" si="60"/>
        <v>240.96294749999876</v>
      </c>
      <c r="Z318">
        <f t="shared" si="61"/>
        <v>382.32787669999806</v>
      </c>
      <c r="AA318">
        <f t="shared" si="62"/>
        <v>424.09478759999826</v>
      </c>
    </row>
    <row r="319" spans="2:27" x14ac:dyDescent="0.4">
      <c r="B319" t="s">
        <v>44</v>
      </c>
      <c r="C319" t="s">
        <v>8</v>
      </c>
      <c r="D319">
        <v>2014.124099999998</v>
      </c>
      <c r="F319">
        <v>7.0999999999999994E-2</v>
      </c>
      <c r="G319">
        <v>0.11700000000000001</v>
      </c>
      <c r="H319">
        <v>8.8999999999999996E-2</v>
      </c>
      <c r="I319">
        <v>8.2000000000000003E-2</v>
      </c>
      <c r="J319">
        <v>7.5999999999999998E-2</v>
      </c>
      <c r="K319">
        <v>9.5000000000000001E-2</v>
      </c>
      <c r="L319">
        <v>0.124</v>
      </c>
      <c r="M319">
        <v>7.5999999999999998E-2</v>
      </c>
      <c r="N319">
        <v>9.5000000000000001E-2</v>
      </c>
      <c r="O319">
        <f t="shared" si="51"/>
        <v>0.17500000000000004</v>
      </c>
      <c r="P319">
        <f t="shared" si="52"/>
        <v>0</v>
      </c>
      <c r="R319">
        <f t="shared" si="53"/>
        <v>143.00281109999983</v>
      </c>
      <c r="S319">
        <f t="shared" si="54"/>
        <v>235.65251969999977</v>
      </c>
      <c r="T319">
        <f t="shared" si="55"/>
        <v>179.25704489999981</v>
      </c>
      <c r="U319">
        <f t="shared" si="56"/>
        <v>165.15817619999984</v>
      </c>
      <c r="V319">
        <f t="shared" si="57"/>
        <v>153.07343159999985</v>
      </c>
      <c r="W319">
        <f t="shared" si="58"/>
        <v>191.34178949999981</v>
      </c>
      <c r="X319">
        <f t="shared" si="59"/>
        <v>249.75138839999974</v>
      </c>
      <c r="Y319">
        <f t="shared" si="60"/>
        <v>153.07343159999985</v>
      </c>
      <c r="Z319">
        <f t="shared" si="61"/>
        <v>191.34178949999981</v>
      </c>
      <c r="AA319">
        <f t="shared" si="62"/>
        <v>352.47171749999973</v>
      </c>
    </row>
    <row r="320" spans="2:27" x14ac:dyDescent="0.4">
      <c r="B320" t="s">
        <v>44</v>
      </c>
      <c r="C320" t="s">
        <v>9</v>
      </c>
      <c r="D320">
        <v>12311.045099999972</v>
      </c>
      <c r="F320">
        <v>8.4000000000000005E-2</v>
      </c>
      <c r="G320">
        <v>9.0999999999999998E-2</v>
      </c>
      <c r="H320">
        <v>0.106</v>
      </c>
      <c r="I320">
        <v>8.8999999999999996E-2</v>
      </c>
      <c r="J320">
        <v>0.10199999999999999</v>
      </c>
      <c r="K320">
        <v>0.11899999999999999</v>
      </c>
      <c r="L320">
        <v>0.122</v>
      </c>
      <c r="M320">
        <v>0.113</v>
      </c>
      <c r="N320">
        <v>9.6000000000000002E-2</v>
      </c>
      <c r="O320">
        <f t="shared" si="51"/>
        <v>7.8000000000000069E-2</v>
      </c>
      <c r="P320">
        <f t="shared" si="52"/>
        <v>0</v>
      </c>
      <c r="R320">
        <f t="shared" si="53"/>
        <v>1034.1277883999978</v>
      </c>
      <c r="S320">
        <f t="shared" si="54"/>
        <v>1120.3051040999974</v>
      </c>
      <c r="T320">
        <f t="shared" si="55"/>
        <v>1304.9707805999969</v>
      </c>
      <c r="U320">
        <f t="shared" si="56"/>
        <v>1095.6830138999974</v>
      </c>
      <c r="V320">
        <f t="shared" si="57"/>
        <v>1255.7266001999972</v>
      </c>
      <c r="W320">
        <f t="shared" si="58"/>
        <v>1465.0143668999965</v>
      </c>
      <c r="X320">
        <f t="shared" si="59"/>
        <v>1501.9475021999965</v>
      </c>
      <c r="Y320">
        <f t="shared" si="60"/>
        <v>1391.148096299997</v>
      </c>
      <c r="Z320">
        <f t="shared" si="61"/>
        <v>1181.8603295999974</v>
      </c>
      <c r="AA320">
        <f t="shared" si="62"/>
        <v>960.26151779999873</v>
      </c>
    </row>
    <row r="321" spans="2:27" x14ac:dyDescent="0.4">
      <c r="B321" t="s">
        <v>44</v>
      </c>
      <c r="C321" t="s">
        <v>10</v>
      </c>
      <c r="D321">
        <v>32315.187699999948</v>
      </c>
      <c r="F321">
        <v>8.2000000000000003E-2</v>
      </c>
      <c r="G321">
        <v>9.2999999999999999E-2</v>
      </c>
      <c r="H321">
        <v>7.6999999999999999E-2</v>
      </c>
      <c r="I321">
        <v>0.09</v>
      </c>
      <c r="J321">
        <v>0.112</v>
      </c>
      <c r="K321">
        <v>0.10100000000000001</v>
      </c>
      <c r="L321">
        <v>9.5000000000000001E-2</v>
      </c>
      <c r="M321">
        <v>7.0000000000000007E-2</v>
      </c>
      <c r="N321">
        <v>7.0999999999999994E-2</v>
      </c>
      <c r="O321">
        <f t="shared" si="51"/>
        <v>0.20900000000000007</v>
      </c>
      <c r="P321">
        <f t="shared" si="52"/>
        <v>0</v>
      </c>
      <c r="R321">
        <f t="shared" si="53"/>
        <v>2649.8453913999956</v>
      </c>
      <c r="S321">
        <f t="shared" si="54"/>
        <v>3005.312456099995</v>
      </c>
      <c r="T321">
        <f t="shared" si="55"/>
        <v>2488.2694528999959</v>
      </c>
      <c r="U321">
        <f t="shared" si="56"/>
        <v>2908.3668929999953</v>
      </c>
      <c r="V321">
        <f t="shared" si="57"/>
        <v>3619.3010223999941</v>
      </c>
      <c r="W321">
        <f t="shared" si="58"/>
        <v>3263.8339576999947</v>
      </c>
      <c r="X321">
        <f t="shared" si="59"/>
        <v>3069.942831499995</v>
      </c>
      <c r="Y321">
        <f t="shared" si="60"/>
        <v>2262.0631389999967</v>
      </c>
      <c r="Z321">
        <f t="shared" si="61"/>
        <v>2294.3783266999963</v>
      </c>
      <c r="AA321">
        <f t="shared" si="62"/>
        <v>6753.8742292999914</v>
      </c>
    </row>
    <row r="322" spans="2:27" x14ac:dyDescent="0.4">
      <c r="B322" t="s">
        <v>44</v>
      </c>
      <c r="C322" t="s">
        <v>11</v>
      </c>
      <c r="D322">
        <v>18793.22819999998</v>
      </c>
      <c r="F322">
        <v>0.08</v>
      </c>
      <c r="G322">
        <v>7.2999999999999995E-2</v>
      </c>
      <c r="H322">
        <v>0.122</v>
      </c>
      <c r="I322">
        <v>0.11899999999999999</v>
      </c>
      <c r="J322">
        <v>0.108</v>
      </c>
      <c r="K322">
        <v>0.124</v>
      </c>
      <c r="L322">
        <v>7.0000000000000007E-2</v>
      </c>
      <c r="M322">
        <v>0.114</v>
      </c>
      <c r="N322">
        <v>9.4E-2</v>
      </c>
      <c r="O322">
        <f t="shared" si="51"/>
        <v>9.6000000000000085E-2</v>
      </c>
      <c r="P322">
        <f t="shared" si="52"/>
        <v>0</v>
      </c>
      <c r="R322">
        <f t="shared" si="53"/>
        <v>1503.4582559999983</v>
      </c>
      <c r="S322">
        <f t="shared" si="54"/>
        <v>1371.9056585999983</v>
      </c>
      <c r="T322">
        <f t="shared" si="55"/>
        <v>2292.7738403999974</v>
      </c>
      <c r="U322">
        <f t="shared" si="56"/>
        <v>2236.3941557999974</v>
      </c>
      <c r="V322">
        <f t="shared" si="57"/>
        <v>2029.6686455999977</v>
      </c>
      <c r="W322">
        <f t="shared" si="58"/>
        <v>2330.3602967999973</v>
      </c>
      <c r="X322">
        <f t="shared" si="59"/>
        <v>1315.5259739999988</v>
      </c>
      <c r="Y322">
        <f t="shared" si="60"/>
        <v>2142.4280147999975</v>
      </c>
      <c r="Z322">
        <f t="shared" si="61"/>
        <v>1766.563450799998</v>
      </c>
      <c r="AA322">
        <f t="shared" si="62"/>
        <v>1804.1499071999997</v>
      </c>
    </row>
    <row r="323" spans="2:27" x14ac:dyDescent="0.4">
      <c r="B323" t="s">
        <v>44</v>
      </c>
      <c r="C323" t="s">
        <v>12</v>
      </c>
      <c r="D323">
        <v>7050.2786999999653</v>
      </c>
      <c r="F323">
        <v>0.114</v>
      </c>
      <c r="G323">
        <v>9.2999999999999999E-2</v>
      </c>
      <c r="H323">
        <v>7.4999999999999997E-2</v>
      </c>
      <c r="I323">
        <v>8.6999999999999994E-2</v>
      </c>
      <c r="J323">
        <v>0.123</v>
      </c>
      <c r="K323">
        <v>0.10100000000000001</v>
      </c>
      <c r="L323">
        <v>0.11</v>
      </c>
      <c r="M323">
        <v>0.125</v>
      </c>
      <c r="N323">
        <v>8.5000000000000006E-2</v>
      </c>
      <c r="O323">
        <f t="shared" si="51"/>
        <v>8.7000000000000077E-2</v>
      </c>
      <c r="P323">
        <f t="shared" si="52"/>
        <v>0</v>
      </c>
      <c r="R323">
        <f t="shared" si="53"/>
        <v>803.73177179999607</v>
      </c>
      <c r="S323">
        <f t="shared" si="54"/>
        <v>655.6759190999968</v>
      </c>
      <c r="T323">
        <f t="shared" si="55"/>
        <v>528.77090249999742</v>
      </c>
      <c r="U323">
        <f t="shared" si="56"/>
        <v>613.37424689999693</v>
      </c>
      <c r="V323">
        <f t="shared" si="57"/>
        <v>867.1842800999957</v>
      </c>
      <c r="W323">
        <f t="shared" si="58"/>
        <v>712.07814869999652</v>
      </c>
      <c r="X323">
        <f t="shared" si="59"/>
        <v>775.53065699999615</v>
      </c>
      <c r="Y323">
        <f t="shared" si="60"/>
        <v>881.28483749999566</v>
      </c>
      <c r="Z323">
        <f t="shared" si="61"/>
        <v>599.27368949999709</v>
      </c>
      <c r="AA323">
        <f t="shared" si="62"/>
        <v>613.3742468999975</v>
      </c>
    </row>
    <row r="324" spans="2:27" x14ac:dyDescent="0.4">
      <c r="B324" t="s">
        <v>44</v>
      </c>
      <c r="C324" t="s">
        <v>13</v>
      </c>
      <c r="D324">
        <v>11444.848199999951</v>
      </c>
      <c r="F324">
        <v>0.112</v>
      </c>
      <c r="G324">
        <v>0.10100000000000001</v>
      </c>
      <c r="H324">
        <v>8.3000000000000004E-2</v>
      </c>
      <c r="I324">
        <v>0.106</v>
      </c>
      <c r="J324">
        <v>8.7999999999999995E-2</v>
      </c>
      <c r="K324">
        <v>0.104</v>
      </c>
      <c r="L324">
        <v>7.1999999999999995E-2</v>
      </c>
      <c r="M324">
        <v>9.6000000000000002E-2</v>
      </c>
      <c r="N324">
        <v>0.111</v>
      </c>
      <c r="O324">
        <f t="shared" si="51"/>
        <v>0.12700000000000011</v>
      </c>
      <c r="P324">
        <f t="shared" si="52"/>
        <v>0</v>
      </c>
      <c r="R324">
        <f t="shared" si="53"/>
        <v>1281.8229983999945</v>
      </c>
      <c r="S324">
        <f t="shared" si="54"/>
        <v>1155.9296681999951</v>
      </c>
      <c r="T324">
        <f t="shared" si="55"/>
        <v>949.92240059999597</v>
      </c>
      <c r="U324">
        <f t="shared" si="56"/>
        <v>1213.1539091999948</v>
      </c>
      <c r="V324">
        <f t="shared" si="57"/>
        <v>1007.1466415999956</v>
      </c>
      <c r="W324">
        <f t="shared" si="58"/>
        <v>1190.2642127999948</v>
      </c>
      <c r="X324">
        <f t="shared" si="59"/>
        <v>824.02907039999639</v>
      </c>
      <c r="Y324">
        <f t="shared" si="60"/>
        <v>1098.7054271999953</v>
      </c>
      <c r="Z324">
        <f t="shared" si="61"/>
        <v>1270.3781501999947</v>
      </c>
      <c r="AA324">
        <f t="shared" si="62"/>
        <v>1453.4957213999951</v>
      </c>
    </row>
    <row r="325" spans="2:27" x14ac:dyDescent="0.4">
      <c r="B325" t="s">
        <v>45</v>
      </c>
      <c r="C325" t="s">
        <v>4</v>
      </c>
      <c r="D325">
        <v>62699.619728000042</v>
      </c>
      <c r="F325">
        <v>7.6999999999999999E-2</v>
      </c>
      <c r="G325">
        <v>0.10100000000000001</v>
      </c>
      <c r="H325">
        <v>0.108</v>
      </c>
      <c r="I325">
        <v>9.8000000000000004E-2</v>
      </c>
      <c r="J325">
        <v>0.12</v>
      </c>
      <c r="K325">
        <v>0.106</v>
      </c>
      <c r="L325">
        <v>7.8E-2</v>
      </c>
      <c r="M325">
        <v>0.124</v>
      </c>
      <c r="N325">
        <v>7.1999999999999995E-2</v>
      </c>
      <c r="O325">
        <f t="shared" si="51"/>
        <v>0.1160000000000001</v>
      </c>
      <c r="P325">
        <f t="shared" si="52"/>
        <v>0</v>
      </c>
      <c r="R325">
        <f t="shared" si="53"/>
        <v>4827.8707190560035</v>
      </c>
      <c r="S325">
        <f t="shared" si="54"/>
        <v>6332.6615925280048</v>
      </c>
      <c r="T325">
        <f t="shared" si="55"/>
        <v>6771.5589306240045</v>
      </c>
      <c r="U325">
        <f t="shared" si="56"/>
        <v>6144.5627333440043</v>
      </c>
      <c r="V325">
        <f t="shared" si="57"/>
        <v>7523.9543673600047</v>
      </c>
      <c r="W325">
        <f t="shared" si="58"/>
        <v>6646.1596911680044</v>
      </c>
      <c r="X325">
        <f t="shared" si="59"/>
        <v>4890.5703387840031</v>
      </c>
      <c r="Y325">
        <f t="shared" si="60"/>
        <v>7774.7528462720047</v>
      </c>
      <c r="Z325">
        <f t="shared" si="61"/>
        <v>4514.372620416003</v>
      </c>
      <c r="AA325">
        <f t="shared" si="62"/>
        <v>7273.155888448011</v>
      </c>
    </row>
    <row r="326" spans="2:27" x14ac:dyDescent="0.4">
      <c r="B326" t="s">
        <v>45</v>
      </c>
      <c r="C326" t="s">
        <v>5</v>
      </c>
      <c r="D326">
        <v>8143.8262999999888</v>
      </c>
      <c r="F326">
        <v>7.2999999999999995E-2</v>
      </c>
      <c r="G326">
        <v>9.4E-2</v>
      </c>
      <c r="H326">
        <v>8.8999999999999996E-2</v>
      </c>
      <c r="I326">
        <v>0.124</v>
      </c>
      <c r="J326">
        <v>0.113</v>
      </c>
      <c r="K326">
        <v>0.124</v>
      </c>
      <c r="L326">
        <v>9.2999999999999999E-2</v>
      </c>
      <c r="M326">
        <v>7.0999999999999994E-2</v>
      </c>
      <c r="N326">
        <v>8.8999999999999996E-2</v>
      </c>
      <c r="O326">
        <f t="shared" ref="O326:O389" si="63">1-SUM(F326:N326)</f>
        <v>0.13000000000000012</v>
      </c>
      <c r="P326">
        <f t="shared" ref="P326:P389" si="64">IF(O326&lt;0,1,0)</f>
        <v>0</v>
      </c>
      <c r="R326">
        <f t="shared" ref="R326:R389" si="65">$D326*F326</f>
        <v>594.49931989999914</v>
      </c>
      <c r="S326">
        <f t="shared" si="54"/>
        <v>765.51967219999892</v>
      </c>
      <c r="T326">
        <f t="shared" si="55"/>
        <v>724.80054069999892</v>
      </c>
      <c r="U326">
        <f t="shared" si="56"/>
        <v>1009.8344611999986</v>
      </c>
      <c r="V326">
        <f t="shared" si="57"/>
        <v>920.25237189999871</v>
      </c>
      <c r="W326">
        <f t="shared" si="58"/>
        <v>1009.8344611999986</v>
      </c>
      <c r="X326">
        <f t="shared" si="59"/>
        <v>757.37584589999892</v>
      </c>
      <c r="Y326">
        <f t="shared" si="60"/>
        <v>578.21166729999914</v>
      </c>
      <c r="Z326">
        <f t="shared" si="61"/>
        <v>724.80054069999892</v>
      </c>
      <c r="AA326">
        <f t="shared" si="62"/>
        <v>1058.6974189999994</v>
      </c>
    </row>
    <row r="327" spans="2:27" x14ac:dyDescent="0.4">
      <c r="B327" t="s">
        <v>45</v>
      </c>
      <c r="C327" t="s">
        <v>6</v>
      </c>
      <c r="D327">
        <v>1847.716299999996</v>
      </c>
      <c r="F327">
        <v>0.121</v>
      </c>
      <c r="G327">
        <v>0.107</v>
      </c>
      <c r="H327">
        <v>8.1000000000000003E-2</v>
      </c>
      <c r="I327">
        <v>0.11799999999999999</v>
      </c>
      <c r="J327">
        <v>0.113</v>
      </c>
      <c r="K327">
        <v>0.115</v>
      </c>
      <c r="L327">
        <v>0.108</v>
      </c>
      <c r="M327">
        <v>0.124</v>
      </c>
      <c r="N327">
        <v>0.108</v>
      </c>
      <c r="O327">
        <f t="shared" si="63"/>
        <v>5.0000000000000044E-3</v>
      </c>
      <c r="P327">
        <f t="shared" si="64"/>
        <v>0</v>
      </c>
      <c r="R327">
        <f t="shared" si="65"/>
        <v>223.57367229999952</v>
      </c>
      <c r="S327">
        <f t="shared" si="54"/>
        <v>197.70564409999957</v>
      </c>
      <c r="T327">
        <f t="shared" si="55"/>
        <v>149.66502029999967</v>
      </c>
      <c r="U327">
        <f t="shared" si="56"/>
        <v>218.03052339999951</v>
      </c>
      <c r="V327">
        <f t="shared" si="57"/>
        <v>208.79194189999956</v>
      </c>
      <c r="W327">
        <f t="shared" si="58"/>
        <v>212.48737449999953</v>
      </c>
      <c r="X327">
        <f t="shared" si="59"/>
        <v>199.55336039999955</v>
      </c>
      <c r="Y327">
        <f t="shared" si="60"/>
        <v>229.11682119999949</v>
      </c>
      <c r="Z327">
        <f t="shared" si="61"/>
        <v>199.55336039999955</v>
      </c>
      <c r="AA327">
        <f t="shared" si="62"/>
        <v>9.238581499999988</v>
      </c>
    </row>
    <row r="328" spans="2:27" x14ac:dyDescent="0.4">
      <c r="B328" t="s">
        <v>45</v>
      </c>
      <c r="C328" t="s">
        <v>7</v>
      </c>
      <c r="D328">
        <v>20844.271600000076</v>
      </c>
      <c r="F328">
        <v>8.2000000000000003E-2</v>
      </c>
      <c r="G328">
        <v>0.11899999999999999</v>
      </c>
      <c r="H328">
        <v>8.8999999999999996E-2</v>
      </c>
      <c r="I328">
        <v>9.1999999999999998E-2</v>
      </c>
      <c r="J328">
        <v>0.124</v>
      </c>
      <c r="K328">
        <v>0.11799999999999999</v>
      </c>
      <c r="L328">
        <v>0.10299999999999999</v>
      </c>
      <c r="M328">
        <v>0.11799999999999999</v>
      </c>
      <c r="N328">
        <v>0.104</v>
      </c>
      <c r="O328">
        <f t="shared" si="63"/>
        <v>5.1000000000000045E-2</v>
      </c>
      <c r="P328">
        <f t="shared" si="64"/>
        <v>0</v>
      </c>
      <c r="R328">
        <f t="shared" si="65"/>
        <v>1709.2302712000064</v>
      </c>
      <c r="S328">
        <f t="shared" si="54"/>
        <v>2480.4683204000089</v>
      </c>
      <c r="T328">
        <f t="shared" si="55"/>
        <v>1855.1401724000068</v>
      </c>
      <c r="U328">
        <f t="shared" si="56"/>
        <v>1917.6729872000069</v>
      </c>
      <c r="V328">
        <f t="shared" si="57"/>
        <v>2584.6896784000096</v>
      </c>
      <c r="W328">
        <f t="shared" si="58"/>
        <v>2459.6240488000089</v>
      </c>
      <c r="X328">
        <f t="shared" si="59"/>
        <v>2146.9599748000078</v>
      </c>
      <c r="Y328">
        <f t="shared" si="60"/>
        <v>2459.6240488000089</v>
      </c>
      <c r="Z328">
        <f t="shared" si="61"/>
        <v>2167.8042464000077</v>
      </c>
      <c r="AA328">
        <f t="shared" si="62"/>
        <v>1063.0578516000048</v>
      </c>
    </row>
    <row r="329" spans="2:27" x14ac:dyDescent="0.4">
      <c r="B329" t="s">
        <v>45</v>
      </c>
      <c r="C329" t="s">
        <v>8</v>
      </c>
      <c r="D329">
        <v>10057.792400000002</v>
      </c>
      <c r="F329">
        <v>0.124</v>
      </c>
      <c r="G329">
        <v>0.114</v>
      </c>
      <c r="H329">
        <v>0.08</v>
      </c>
      <c r="I329">
        <v>0.109</v>
      </c>
      <c r="J329">
        <v>8.4000000000000005E-2</v>
      </c>
      <c r="K329">
        <v>9.4E-2</v>
      </c>
      <c r="L329">
        <v>9.0999999999999998E-2</v>
      </c>
      <c r="M329">
        <v>0.1</v>
      </c>
      <c r="N329">
        <v>0.115</v>
      </c>
      <c r="O329">
        <f t="shared" si="63"/>
        <v>8.9000000000000079E-2</v>
      </c>
      <c r="P329">
        <f t="shared" si="64"/>
        <v>0</v>
      </c>
      <c r="R329">
        <f t="shared" si="65"/>
        <v>1247.1662576000003</v>
      </c>
      <c r="S329">
        <f t="shared" si="54"/>
        <v>1146.5883336000002</v>
      </c>
      <c r="T329">
        <f t="shared" si="55"/>
        <v>804.62339200000019</v>
      </c>
      <c r="U329">
        <f t="shared" si="56"/>
        <v>1096.2993716000003</v>
      </c>
      <c r="V329">
        <f t="shared" si="57"/>
        <v>844.85456160000024</v>
      </c>
      <c r="W329">
        <f t="shared" si="58"/>
        <v>945.43248560000018</v>
      </c>
      <c r="X329">
        <f t="shared" si="59"/>
        <v>915.25910840000017</v>
      </c>
      <c r="Y329">
        <f t="shared" si="60"/>
        <v>1005.7792400000003</v>
      </c>
      <c r="Z329">
        <f t="shared" si="61"/>
        <v>1156.6461260000003</v>
      </c>
      <c r="AA329">
        <f t="shared" si="62"/>
        <v>895.143523600001</v>
      </c>
    </row>
    <row r="330" spans="2:27" x14ac:dyDescent="0.4">
      <c r="B330" t="s">
        <v>45</v>
      </c>
      <c r="C330" t="s">
        <v>9</v>
      </c>
      <c r="D330">
        <v>17220.121199999958</v>
      </c>
      <c r="F330">
        <v>7.2999999999999995E-2</v>
      </c>
      <c r="G330">
        <v>7.3999999999999996E-2</v>
      </c>
      <c r="H330">
        <v>0.09</v>
      </c>
      <c r="I330">
        <v>0.109</v>
      </c>
      <c r="J330">
        <v>7.4999999999999997E-2</v>
      </c>
      <c r="K330">
        <v>9.7000000000000003E-2</v>
      </c>
      <c r="L330">
        <v>0.10299999999999999</v>
      </c>
      <c r="M330">
        <v>0.114</v>
      </c>
      <c r="N330">
        <v>0.08</v>
      </c>
      <c r="O330">
        <f t="shared" si="63"/>
        <v>0.18500000000000005</v>
      </c>
      <c r="P330">
        <f t="shared" si="64"/>
        <v>0</v>
      </c>
      <c r="R330">
        <f t="shared" si="65"/>
        <v>1257.0688475999968</v>
      </c>
      <c r="S330">
        <f t="shared" si="54"/>
        <v>1274.2889687999968</v>
      </c>
      <c r="T330">
        <f t="shared" si="55"/>
        <v>1549.8109079999961</v>
      </c>
      <c r="U330">
        <f t="shared" si="56"/>
        <v>1876.9932107999955</v>
      </c>
      <c r="V330">
        <f t="shared" si="57"/>
        <v>1291.5090899999968</v>
      </c>
      <c r="W330">
        <f t="shared" si="58"/>
        <v>1670.351756399996</v>
      </c>
      <c r="X330">
        <f t="shared" si="59"/>
        <v>1773.6724835999955</v>
      </c>
      <c r="Y330">
        <f t="shared" si="60"/>
        <v>1963.0938167999952</v>
      </c>
      <c r="Z330">
        <f t="shared" si="61"/>
        <v>1377.6096959999966</v>
      </c>
      <c r="AA330">
        <f t="shared" si="62"/>
        <v>3185.722421999993</v>
      </c>
    </row>
    <row r="331" spans="2:27" x14ac:dyDescent="0.4">
      <c r="B331" t="s">
        <v>45</v>
      </c>
      <c r="C331" t="s">
        <v>10</v>
      </c>
      <c r="D331">
        <v>33555.42890000005</v>
      </c>
      <c r="F331">
        <v>0.104</v>
      </c>
      <c r="G331">
        <v>9.2999999999999999E-2</v>
      </c>
      <c r="H331">
        <v>7.6999999999999999E-2</v>
      </c>
      <c r="I331">
        <v>8.6999999999999994E-2</v>
      </c>
      <c r="J331">
        <v>0.112</v>
      </c>
      <c r="K331">
        <v>0.12</v>
      </c>
      <c r="L331">
        <v>0.11899999999999999</v>
      </c>
      <c r="M331">
        <v>8.8999999999999996E-2</v>
      </c>
      <c r="N331">
        <v>8.2000000000000003E-2</v>
      </c>
      <c r="O331">
        <f t="shared" si="63"/>
        <v>0.1170000000000001</v>
      </c>
      <c r="P331">
        <f t="shared" si="64"/>
        <v>0</v>
      </c>
      <c r="R331">
        <f t="shared" si="65"/>
        <v>3489.7646056000049</v>
      </c>
      <c r="S331">
        <f t="shared" si="54"/>
        <v>3120.6548877000046</v>
      </c>
      <c r="T331">
        <f t="shared" si="55"/>
        <v>2583.768025300004</v>
      </c>
      <c r="U331">
        <f t="shared" si="56"/>
        <v>2919.3223143000041</v>
      </c>
      <c r="V331">
        <f t="shared" si="57"/>
        <v>3758.2080368000056</v>
      </c>
      <c r="W331">
        <f t="shared" si="58"/>
        <v>4026.6514680000059</v>
      </c>
      <c r="X331">
        <f t="shared" si="59"/>
        <v>3993.0960391000058</v>
      </c>
      <c r="Y331">
        <f t="shared" si="60"/>
        <v>2986.4331721000044</v>
      </c>
      <c r="Z331">
        <f t="shared" si="61"/>
        <v>2751.5451698000043</v>
      </c>
      <c r="AA331">
        <f t="shared" si="62"/>
        <v>3925.9851813000091</v>
      </c>
    </row>
    <row r="332" spans="2:27" x14ac:dyDescent="0.4">
      <c r="B332" t="s">
        <v>45</v>
      </c>
      <c r="C332" t="s">
        <v>11</v>
      </c>
      <c r="D332">
        <v>8277.7120000000159</v>
      </c>
      <c r="F332">
        <v>0.12</v>
      </c>
      <c r="G332">
        <v>7.0999999999999994E-2</v>
      </c>
      <c r="H332">
        <v>9.5000000000000001E-2</v>
      </c>
      <c r="I332">
        <v>9.9000000000000005E-2</v>
      </c>
      <c r="J332">
        <v>0.11600000000000001</v>
      </c>
      <c r="K332">
        <v>0.124</v>
      </c>
      <c r="L332">
        <v>8.1000000000000003E-2</v>
      </c>
      <c r="M332">
        <v>0.11</v>
      </c>
      <c r="N332">
        <v>0.10199999999999999</v>
      </c>
      <c r="O332">
        <f t="shared" si="63"/>
        <v>8.2000000000000073E-2</v>
      </c>
      <c r="P332">
        <f t="shared" si="64"/>
        <v>0</v>
      </c>
      <c r="R332">
        <f t="shared" si="65"/>
        <v>993.32544000000189</v>
      </c>
      <c r="S332">
        <f t="shared" si="54"/>
        <v>587.71755200000109</v>
      </c>
      <c r="T332">
        <f t="shared" si="55"/>
        <v>786.38264000000152</v>
      </c>
      <c r="U332">
        <f t="shared" si="56"/>
        <v>819.49348800000166</v>
      </c>
      <c r="V332">
        <f t="shared" si="57"/>
        <v>960.21459200000186</v>
      </c>
      <c r="W332">
        <f t="shared" si="58"/>
        <v>1026.4362880000019</v>
      </c>
      <c r="X332">
        <f t="shared" si="59"/>
        <v>670.49467200000129</v>
      </c>
      <c r="Y332">
        <f t="shared" si="60"/>
        <v>910.54832000000181</v>
      </c>
      <c r="Z332">
        <f t="shared" si="61"/>
        <v>844.32662400000152</v>
      </c>
      <c r="AA332">
        <f t="shared" si="62"/>
        <v>678.77238400000192</v>
      </c>
    </row>
    <row r="333" spans="2:27" x14ac:dyDescent="0.4">
      <c r="B333" t="s">
        <v>45</v>
      </c>
      <c r="C333" t="s">
        <v>12</v>
      </c>
      <c r="D333">
        <v>7559.7951000000485</v>
      </c>
      <c r="F333">
        <v>0.125</v>
      </c>
      <c r="G333">
        <v>0.121</v>
      </c>
      <c r="H333">
        <v>0.104</v>
      </c>
      <c r="I333">
        <v>9.1999999999999998E-2</v>
      </c>
      <c r="J333">
        <v>0.113</v>
      </c>
      <c r="K333">
        <v>0.10299999999999999</v>
      </c>
      <c r="L333">
        <v>0.113</v>
      </c>
      <c r="M333">
        <v>0.10299999999999999</v>
      </c>
      <c r="N333">
        <v>0.121</v>
      </c>
      <c r="O333">
        <f t="shared" si="63"/>
        <v>5.0000000000001155E-3</v>
      </c>
      <c r="P333">
        <f t="shared" si="64"/>
        <v>0</v>
      </c>
      <c r="R333">
        <f t="shared" si="65"/>
        <v>944.97438750000606</v>
      </c>
      <c r="S333">
        <f t="shared" si="54"/>
        <v>914.73520710000582</v>
      </c>
      <c r="T333">
        <f t="shared" si="55"/>
        <v>786.21869040000502</v>
      </c>
      <c r="U333">
        <f t="shared" si="56"/>
        <v>695.50114920000442</v>
      </c>
      <c r="V333">
        <f t="shared" si="57"/>
        <v>854.25684630000546</v>
      </c>
      <c r="W333">
        <f t="shared" si="58"/>
        <v>778.65889530000493</v>
      </c>
      <c r="X333">
        <f t="shared" si="59"/>
        <v>854.25684630000546</v>
      </c>
      <c r="Y333">
        <f t="shared" si="60"/>
        <v>778.65889530000493</v>
      </c>
      <c r="Z333">
        <f t="shared" si="61"/>
        <v>914.73520710000582</v>
      </c>
      <c r="AA333">
        <f t="shared" si="62"/>
        <v>37.798975500001113</v>
      </c>
    </row>
    <row r="334" spans="2:27" x14ac:dyDescent="0.4">
      <c r="B334" t="s">
        <v>45</v>
      </c>
      <c r="C334" t="s">
        <v>13</v>
      </c>
      <c r="D334">
        <v>14638.359400000023</v>
      </c>
      <c r="F334">
        <v>0.121</v>
      </c>
      <c r="G334">
        <v>0.115</v>
      </c>
      <c r="H334">
        <v>7.2999999999999995E-2</v>
      </c>
      <c r="I334">
        <v>8.7999999999999995E-2</v>
      </c>
      <c r="J334">
        <v>0.115</v>
      </c>
      <c r="K334">
        <v>7.8E-2</v>
      </c>
      <c r="L334">
        <v>7.9000000000000001E-2</v>
      </c>
      <c r="M334">
        <v>0.108</v>
      </c>
      <c r="N334">
        <v>0.11</v>
      </c>
      <c r="O334">
        <f t="shared" si="63"/>
        <v>0.1130000000000001</v>
      </c>
      <c r="P334">
        <f t="shared" si="64"/>
        <v>0</v>
      </c>
      <c r="R334">
        <f t="shared" si="65"/>
        <v>1771.2414874000028</v>
      </c>
      <c r="S334">
        <f t="shared" si="54"/>
        <v>1683.4113310000027</v>
      </c>
      <c r="T334">
        <f t="shared" si="55"/>
        <v>1068.6002362000015</v>
      </c>
      <c r="U334">
        <f t="shared" si="56"/>
        <v>1288.1756272000021</v>
      </c>
      <c r="V334">
        <f t="shared" si="57"/>
        <v>1683.4113310000027</v>
      </c>
      <c r="W334">
        <f t="shared" si="58"/>
        <v>1141.7920332000017</v>
      </c>
      <c r="X334">
        <f t="shared" si="59"/>
        <v>1156.4303926000018</v>
      </c>
      <c r="Y334">
        <f t="shared" si="60"/>
        <v>1580.9428152000025</v>
      </c>
      <c r="Z334">
        <f t="shared" si="61"/>
        <v>1610.2195340000026</v>
      </c>
      <c r="AA334">
        <f t="shared" si="62"/>
        <v>1654.1346122000041</v>
      </c>
    </row>
    <row r="335" spans="2:27" x14ac:dyDescent="0.4">
      <c r="B335" t="s">
        <v>46</v>
      </c>
      <c r="C335" t="s">
        <v>4</v>
      </c>
      <c r="D335">
        <v>63358.894629999952</v>
      </c>
      <c r="F335">
        <v>8.2000000000000003E-2</v>
      </c>
      <c r="G335">
        <v>9.6000000000000002E-2</v>
      </c>
      <c r="H335">
        <v>0.113</v>
      </c>
      <c r="I335">
        <v>9.1999999999999998E-2</v>
      </c>
      <c r="J335">
        <v>0.10299999999999999</v>
      </c>
      <c r="K335">
        <v>0.112</v>
      </c>
      <c r="L335">
        <v>0.12</v>
      </c>
      <c r="M335">
        <v>9.9000000000000005E-2</v>
      </c>
      <c r="N335">
        <v>0.10199999999999999</v>
      </c>
      <c r="O335">
        <f t="shared" si="63"/>
        <v>8.1000000000000072E-2</v>
      </c>
      <c r="P335">
        <f t="shared" si="64"/>
        <v>0</v>
      </c>
      <c r="R335">
        <f t="shared" si="65"/>
        <v>5195.4293596599964</v>
      </c>
      <c r="S335">
        <f t="shared" si="54"/>
        <v>6082.4538844799954</v>
      </c>
      <c r="T335">
        <f t="shared" si="55"/>
        <v>7159.5550931899943</v>
      </c>
      <c r="U335">
        <f t="shared" si="56"/>
        <v>5829.0183059599958</v>
      </c>
      <c r="V335">
        <f t="shared" si="57"/>
        <v>6525.9661468899949</v>
      </c>
      <c r="W335">
        <f t="shared" si="58"/>
        <v>7096.1961985599946</v>
      </c>
      <c r="X335">
        <f t="shared" si="59"/>
        <v>7603.0673555999938</v>
      </c>
      <c r="Y335">
        <f t="shared" si="60"/>
        <v>6272.5305683699953</v>
      </c>
      <c r="Z335">
        <f t="shared" si="61"/>
        <v>6462.6072522599943</v>
      </c>
      <c r="AA335">
        <f t="shared" si="62"/>
        <v>5132.0704650300004</v>
      </c>
    </row>
    <row r="336" spans="2:27" x14ac:dyDescent="0.4">
      <c r="B336" t="s">
        <v>46</v>
      </c>
      <c r="C336" t="s">
        <v>5</v>
      </c>
      <c r="D336">
        <v>4755.4344000000056</v>
      </c>
      <c r="F336">
        <v>7.6999999999999999E-2</v>
      </c>
      <c r="G336">
        <v>8.4000000000000005E-2</v>
      </c>
      <c r="H336">
        <v>9.6000000000000002E-2</v>
      </c>
      <c r="I336">
        <v>0.11700000000000001</v>
      </c>
      <c r="J336">
        <v>7.4999999999999997E-2</v>
      </c>
      <c r="K336">
        <v>8.6999999999999994E-2</v>
      </c>
      <c r="L336">
        <v>9.1999999999999998E-2</v>
      </c>
      <c r="M336">
        <v>0.122</v>
      </c>
      <c r="N336">
        <v>0.10199999999999999</v>
      </c>
      <c r="O336">
        <f t="shared" si="63"/>
        <v>0.14800000000000002</v>
      </c>
      <c r="P336">
        <f t="shared" si="64"/>
        <v>0</v>
      </c>
      <c r="R336">
        <f t="shared" si="65"/>
        <v>366.16844880000042</v>
      </c>
      <c r="S336">
        <f t="shared" si="54"/>
        <v>399.45648960000051</v>
      </c>
      <c r="T336">
        <f t="shared" si="55"/>
        <v>456.52170240000055</v>
      </c>
      <c r="U336">
        <f t="shared" si="56"/>
        <v>556.38582480000071</v>
      </c>
      <c r="V336">
        <f t="shared" si="57"/>
        <v>356.65758000000039</v>
      </c>
      <c r="W336">
        <f t="shared" si="58"/>
        <v>413.72279280000043</v>
      </c>
      <c r="X336">
        <f t="shared" si="59"/>
        <v>437.4999648000005</v>
      </c>
      <c r="Y336">
        <f t="shared" si="60"/>
        <v>580.16299680000066</v>
      </c>
      <c r="Z336">
        <f t="shared" si="61"/>
        <v>485.05430880000051</v>
      </c>
      <c r="AA336">
        <f t="shared" si="62"/>
        <v>703.80429120000088</v>
      </c>
    </row>
    <row r="337" spans="2:27" x14ac:dyDescent="0.4">
      <c r="B337" t="s">
        <v>46</v>
      </c>
      <c r="C337" t="s">
        <v>6</v>
      </c>
      <c r="D337">
        <v>43165.81379999988</v>
      </c>
      <c r="F337">
        <v>7.0000000000000007E-2</v>
      </c>
      <c r="G337">
        <v>7.1999999999999995E-2</v>
      </c>
      <c r="H337">
        <v>0.112</v>
      </c>
      <c r="I337">
        <v>0.113</v>
      </c>
      <c r="J337">
        <v>7.3999999999999996E-2</v>
      </c>
      <c r="K337">
        <v>7.4999999999999997E-2</v>
      </c>
      <c r="L337">
        <v>9.7000000000000003E-2</v>
      </c>
      <c r="M337">
        <v>9.6000000000000002E-2</v>
      </c>
      <c r="N337">
        <v>0.112</v>
      </c>
      <c r="O337">
        <f t="shared" si="63"/>
        <v>0.17900000000000005</v>
      </c>
      <c r="P337">
        <f t="shared" si="64"/>
        <v>0</v>
      </c>
      <c r="R337">
        <f t="shared" si="65"/>
        <v>3021.6069659999921</v>
      </c>
      <c r="S337">
        <f t="shared" si="54"/>
        <v>3107.9385935999912</v>
      </c>
      <c r="T337">
        <f t="shared" si="55"/>
        <v>4834.5711455999863</v>
      </c>
      <c r="U337">
        <f t="shared" si="56"/>
        <v>4877.7369593999865</v>
      </c>
      <c r="V337">
        <f t="shared" si="57"/>
        <v>3194.2702211999908</v>
      </c>
      <c r="W337">
        <f t="shared" si="58"/>
        <v>3237.4360349999911</v>
      </c>
      <c r="X337">
        <f t="shared" si="59"/>
        <v>4187.0839385999889</v>
      </c>
      <c r="Y337">
        <f t="shared" si="60"/>
        <v>4143.9181247999886</v>
      </c>
      <c r="Z337">
        <f t="shared" si="61"/>
        <v>4834.5711455999863</v>
      </c>
      <c r="AA337">
        <f t="shared" si="62"/>
        <v>7726.6806701999803</v>
      </c>
    </row>
    <row r="338" spans="2:27" x14ac:dyDescent="0.4">
      <c r="B338" t="s">
        <v>46</v>
      </c>
      <c r="C338" t="s">
        <v>7</v>
      </c>
      <c r="D338">
        <v>26172.881299999954</v>
      </c>
      <c r="F338">
        <v>9.5000000000000001E-2</v>
      </c>
      <c r="G338">
        <v>0.08</v>
      </c>
      <c r="H338">
        <v>9.8000000000000004E-2</v>
      </c>
      <c r="I338">
        <v>0.113</v>
      </c>
      <c r="J338">
        <v>9.0999999999999998E-2</v>
      </c>
      <c r="K338">
        <v>8.7999999999999995E-2</v>
      </c>
      <c r="L338">
        <v>0.108</v>
      </c>
      <c r="M338">
        <v>9.4E-2</v>
      </c>
      <c r="N338">
        <v>0.1</v>
      </c>
      <c r="O338">
        <f t="shared" si="63"/>
        <v>0.13300000000000012</v>
      </c>
      <c r="P338">
        <f t="shared" si="64"/>
        <v>0</v>
      </c>
      <c r="R338">
        <f t="shared" si="65"/>
        <v>2486.4237234999955</v>
      </c>
      <c r="S338">
        <f t="shared" si="54"/>
        <v>2093.8305039999964</v>
      </c>
      <c r="T338">
        <f t="shared" si="55"/>
        <v>2564.9423673999954</v>
      </c>
      <c r="U338">
        <f t="shared" si="56"/>
        <v>2957.535586899995</v>
      </c>
      <c r="V338">
        <f t="shared" si="57"/>
        <v>2381.7321982999956</v>
      </c>
      <c r="W338">
        <f t="shared" si="58"/>
        <v>2303.2135543999957</v>
      </c>
      <c r="X338">
        <f t="shared" si="59"/>
        <v>2826.6711803999951</v>
      </c>
      <c r="Y338">
        <f t="shared" si="60"/>
        <v>2460.2508421999955</v>
      </c>
      <c r="Z338">
        <f t="shared" si="61"/>
        <v>2617.2881299999954</v>
      </c>
      <c r="AA338">
        <f t="shared" si="62"/>
        <v>3480.9932128999967</v>
      </c>
    </row>
    <row r="339" spans="2:27" x14ac:dyDescent="0.4">
      <c r="B339" t="s">
        <v>46</v>
      </c>
      <c r="C339" t="s">
        <v>8</v>
      </c>
      <c r="D339">
        <v>6645.3264999999765</v>
      </c>
      <c r="F339">
        <v>9.0999999999999998E-2</v>
      </c>
      <c r="G339">
        <v>7.2999999999999995E-2</v>
      </c>
      <c r="H339">
        <v>8.2000000000000003E-2</v>
      </c>
      <c r="I339">
        <v>0.124</v>
      </c>
      <c r="J339">
        <v>9.1999999999999998E-2</v>
      </c>
      <c r="K339">
        <v>0.111</v>
      </c>
      <c r="L339">
        <v>0.11799999999999999</v>
      </c>
      <c r="M339">
        <v>0.123</v>
      </c>
      <c r="N339">
        <v>0.104</v>
      </c>
      <c r="O339">
        <f t="shared" si="63"/>
        <v>8.2000000000000073E-2</v>
      </c>
      <c r="P339">
        <f t="shared" si="64"/>
        <v>0</v>
      </c>
      <c r="R339">
        <f t="shared" si="65"/>
        <v>604.72471149999785</v>
      </c>
      <c r="S339">
        <f t="shared" si="54"/>
        <v>485.10883449999824</v>
      </c>
      <c r="T339">
        <f t="shared" si="55"/>
        <v>544.9167729999981</v>
      </c>
      <c r="U339">
        <f t="shared" si="56"/>
        <v>824.02048599999705</v>
      </c>
      <c r="V339">
        <f t="shared" si="57"/>
        <v>611.37003799999786</v>
      </c>
      <c r="W339">
        <f t="shared" si="58"/>
        <v>737.63124149999737</v>
      </c>
      <c r="X339">
        <f t="shared" si="59"/>
        <v>784.14852699999722</v>
      </c>
      <c r="Y339">
        <f t="shared" si="60"/>
        <v>817.37515949999704</v>
      </c>
      <c r="Z339">
        <f t="shared" si="61"/>
        <v>691.11395599999753</v>
      </c>
      <c r="AA339">
        <f t="shared" si="62"/>
        <v>544.91677299999856</v>
      </c>
    </row>
    <row r="340" spans="2:27" x14ac:dyDescent="0.4">
      <c r="B340" t="s">
        <v>46</v>
      </c>
      <c r="C340" t="s">
        <v>9</v>
      </c>
      <c r="D340">
        <v>6059.64210000001</v>
      </c>
      <c r="F340">
        <v>9.0999999999999998E-2</v>
      </c>
      <c r="G340">
        <v>0.121</v>
      </c>
      <c r="H340">
        <v>0.11799999999999999</v>
      </c>
      <c r="I340">
        <v>8.6999999999999994E-2</v>
      </c>
      <c r="J340">
        <v>0.125</v>
      </c>
      <c r="K340">
        <v>0.113</v>
      </c>
      <c r="L340">
        <v>0.111</v>
      </c>
      <c r="M340">
        <v>9.4E-2</v>
      </c>
      <c r="N340">
        <v>7.8E-2</v>
      </c>
      <c r="O340">
        <f t="shared" si="63"/>
        <v>6.2000000000000166E-2</v>
      </c>
      <c r="P340">
        <f t="shared" si="64"/>
        <v>0</v>
      </c>
      <c r="R340">
        <f t="shared" si="65"/>
        <v>551.42743110000094</v>
      </c>
      <c r="S340">
        <f t="shared" si="54"/>
        <v>733.21669410000118</v>
      </c>
      <c r="T340">
        <f t="shared" si="55"/>
        <v>715.03776780000112</v>
      </c>
      <c r="U340">
        <f t="shared" si="56"/>
        <v>527.18886270000087</v>
      </c>
      <c r="V340">
        <f t="shared" si="57"/>
        <v>757.45526250000125</v>
      </c>
      <c r="W340">
        <f t="shared" si="58"/>
        <v>684.73955730000114</v>
      </c>
      <c r="X340">
        <f t="shared" si="59"/>
        <v>672.6202731000011</v>
      </c>
      <c r="Y340">
        <f t="shared" si="60"/>
        <v>569.60635740000089</v>
      </c>
      <c r="Z340">
        <f t="shared" si="61"/>
        <v>472.65208380000081</v>
      </c>
      <c r="AA340">
        <f t="shared" si="62"/>
        <v>375.69781020000164</v>
      </c>
    </row>
    <row r="341" spans="2:27" x14ac:dyDescent="0.4">
      <c r="B341" t="s">
        <v>46</v>
      </c>
      <c r="C341" t="s">
        <v>10</v>
      </c>
      <c r="D341">
        <v>15813.082600000029</v>
      </c>
      <c r="F341">
        <v>7.0000000000000007E-2</v>
      </c>
      <c r="G341">
        <v>0.10299999999999999</v>
      </c>
      <c r="H341">
        <v>9.4E-2</v>
      </c>
      <c r="I341">
        <v>7.2999999999999995E-2</v>
      </c>
      <c r="J341">
        <v>0.106</v>
      </c>
      <c r="K341">
        <v>7.3999999999999996E-2</v>
      </c>
      <c r="L341">
        <v>8.6999999999999994E-2</v>
      </c>
      <c r="M341">
        <v>0.112</v>
      </c>
      <c r="N341">
        <v>0.109</v>
      </c>
      <c r="O341">
        <f t="shared" si="63"/>
        <v>0.17200000000000004</v>
      </c>
      <c r="P341">
        <f t="shared" si="64"/>
        <v>0</v>
      </c>
      <c r="R341">
        <f t="shared" si="65"/>
        <v>1106.9157820000021</v>
      </c>
      <c r="S341">
        <f t="shared" ref="S341:S404" si="66">$D341*G341</f>
        <v>1628.7475078000029</v>
      </c>
      <c r="T341">
        <f t="shared" ref="T341:T404" si="67">$D341*H341</f>
        <v>1486.4297644000028</v>
      </c>
      <c r="U341">
        <f t="shared" ref="U341:U404" si="68">$D341*I341</f>
        <v>1154.3550298000021</v>
      </c>
      <c r="V341">
        <f t="shared" ref="V341:V404" si="69">$D341*J341</f>
        <v>1676.1867556000029</v>
      </c>
      <c r="W341">
        <f t="shared" ref="W341:W404" si="70">$D341*K341</f>
        <v>1170.168112400002</v>
      </c>
      <c r="X341">
        <f t="shared" ref="X341:X404" si="71">$D341*L341</f>
        <v>1375.7381862000025</v>
      </c>
      <c r="Y341">
        <f t="shared" ref="Y341:Y404" si="72">$D341*M341</f>
        <v>1771.0652512000033</v>
      </c>
      <c r="Z341">
        <f t="shared" ref="Z341:Z404" si="73">$D341*N341</f>
        <v>1723.6260034000031</v>
      </c>
      <c r="AA341">
        <f t="shared" ref="AA341:AA404" si="74">$D341*O341</f>
        <v>2719.8502072000056</v>
      </c>
    </row>
    <row r="342" spans="2:27" x14ac:dyDescent="0.4">
      <c r="B342" t="s">
        <v>46</v>
      </c>
      <c r="C342" t="s">
        <v>11</v>
      </c>
      <c r="D342">
        <v>15382.203799999972</v>
      </c>
      <c r="F342">
        <v>0.12</v>
      </c>
      <c r="G342">
        <v>8.4000000000000005E-2</v>
      </c>
      <c r="H342">
        <v>0.124</v>
      </c>
      <c r="I342">
        <v>9.0999999999999998E-2</v>
      </c>
      <c r="J342">
        <v>0.111</v>
      </c>
      <c r="K342">
        <v>8.5000000000000006E-2</v>
      </c>
      <c r="L342">
        <v>0.11799999999999999</v>
      </c>
      <c r="M342">
        <v>9.7000000000000003E-2</v>
      </c>
      <c r="N342">
        <v>0.109</v>
      </c>
      <c r="O342">
        <f t="shared" si="63"/>
        <v>6.1000000000000054E-2</v>
      </c>
      <c r="P342">
        <f t="shared" si="64"/>
        <v>0</v>
      </c>
      <c r="R342">
        <f t="shared" si="65"/>
        <v>1845.8644559999966</v>
      </c>
      <c r="S342">
        <f t="shared" si="66"/>
        <v>1292.1051191999977</v>
      </c>
      <c r="T342">
        <f t="shared" si="67"/>
        <v>1907.3932711999964</v>
      </c>
      <c r="U342">
        <f t="shared" si="68"/>
        <v>1399.7805457999975</v>
      </c>
      <c r="V342">
        <f t="shared" si="69"/>
        <v>1707.4246217999969</v>
      </c>
      <c r="W342">
        <f t="shared" si="70"/>
        <v>1307.4873229999978</v>
      </c>
      <c r="X342">
        <f t="shared" si="71"/>
        <v>1815.1000483999967</v>
      </c>
      <c r="Y342">
        <f t="shared" si="72"/>
        <v>1492.0737685999973</v>
      </c>
      <c r="Z342">
        <f t="shared" si="73"/>
        <v>1676.660214199997</v>
      </c>
      <c r="AA342">
        <f t="shared" si="74"/>
        <v>938.31443179999917</v>
      </c>
    </row>
    <row r="343" spans="2:27" x14ac:dyDescent="0.4">
      <c r="B343" t="s">
        <v>46</v>
      </c>
      <c r="C343" t="s">
        <v>12</v>
      </c>
      <c r="D343">
        <v>14930.001299999996</v>
      </c>
      <c r="F343">
        <v>8.6999999999999994E-2</v>
      </c>
      <c r="G343">
        <v>0.105</v>
      </c>
      <c r="H343">
        <v>7.1999999999999995E-2</v>
      </c>
      <c r="I343">
        <v>0.11</v>
      </c>
      <c r="J343">
        <v>9.6000000000000002E-2</v>
      </c>
      <c r="K343">
        <v>0.11</v>
      </c>
      <c r="L343">
        <v>9.2999999999999999E-2</v>
      </c>
      <c r="M343">
        <v>0.11799999999999999</v>
      </c>
      <c r="N343">
        <v>0.123</v>
      </c>
      <c r="O343">
        <f t="shared" si="63"/>
        <v>8.6000000000000076E-2</v>
      </c>
      <c r="P343">
        <f t="shared" si="64"/>
        <v>0</v>
      </c>
      <c r="R343">
        <f t="shared" si="65"/>
        <v>1298.9101130999995</v>
      </c>
      <c r="S343">
        <f t="shared" si="66"/>
        <v>1567.6501364999995</v>
      </c>
      <c r="T343">
        <f t="shared" si="67"/>
        <v>1074.9600935999997</v>
      </c>
      <c r="U343">
        <f t="shared" si="68"/>
        <v>1642.3001429999997</v>
      </c>
      <c r="V343">
        <f t="shared" si="69"/>
        <v>1433.2801247999996</v>
      </c>
      <c r="W343">
        <f t="shared" si="70"/>
        <v>1642.3001429999997</v>
      </c>
      <c r="X343">
        <f t="shared" si="71"/>
        <v>1388.4901208999997</v>
      </c>
      <c r="Y343">
        <f t="shared" si="72"/>
        <v>1761.7401533999994</v>
      </c>
      <c r="Z343">
        <f t="shared" si="73"/>
        <v>1836.3901598999996</v>
      </c>
      <c r="AA343">
        <f t="shared" si="74"/>
        <v>1283.9801118000007</v>
      </c>
    </row>
    <row r="344" spans="2:27" x14ac:dyDescent="0.4">
      <c r="B344" t="s">
        <v>46</v>
      </c>
      <c r="C344" t="s">
        <v>13</v>
      </c>
      <c r="D344">
        <v>1129.9800000000023</v>
      </c>
      <c r="F344">
        <v>0.112</v>
      </c>
      <c r="G344">
        <v>0.11</v>
      </c>
      <c r="H344">
        <v>0.11799999999999999</v>
      </c>
      <c r="I344">
        <v>8.5000000000000006E-2</v>
      </c>
      <c r="J344">
        <v>0.109</v>
      </c>
      <c r="K344">
        <v>8.6999999999999994E-2</v>
      </c>
      <c r="L344">
        <v>8.6999999999999994E-2</v>
      </c>
      <c r="M344">
        <v>8.7999999999999995E-2</v>
      </c>
      <c r="N344">
        <v>9.9000000000000005E-2</v>
      </c>
      <c r="O344">
        <f t="shared" si="63"/>
        <v>0.10500000000000009</v>
      </c>
      <c r="P344">
        <f t="shared" si="64"/>
        <v>0</v>
      </c>
      <c r="R344">
        <f t="shared" si="65"/>
        <v>126.55776000000026</v>
      </c>
      <c r="S344">
        <f t="shared" si="66"/>
        <v>124.29780000000025</v>
      </c>
      <c r="T344">
        <f t="shared" si="67"/>
        <v>133.33764000000028</v>
      </c>
      <c r="U344">
        <f t="shared" si="68"/>
        <v>96.048300000000197</v>
      </c>
      <c r="V344">
        <f t="shared" si="69"/>
        <v>123.16782000000025</v>
      </c>
      <c r="W344">
        <f t="shared" si="70"/>
        <v>98.308260000000189</v>
      </c>
      <c r="X344">
        <f t="shared" si="71"/>
        <v>98.308260000000189</v>
      </c>
      <c r="Y344">
        <f t="shared" si="72"/>
        <v>99.438240000000192</v>
      </c>
      <c r="Z344">
        <f t="shared" si="73"/>
        <v>111.86802000000023</v>
      </c>
      <c r="AA344">
        <f t="shared" si="74"/>
        <v>118.64790000000035</v>
      </c>
    </row>
    <row r="345" spans="2:27" x14ac:dyDescent="0.4">
      <c r="B345" t="s">
        <v>47</v>
      </c>
      <c r="C345" t="s">
        <v>4</v>
      </c>
      <c r="D345">
        <v>58511.795102999647</v>
      </c>
      <c r="F345">
        <v>8.2000000000000003E-2</v>
      </c>
      <c r="G345">
        <v>7.3999999999999996E-2</v>
      </c>
      <c r="H345">
        <v>7.3999999999999996E-2</v>
      </c>
      <c r="I345">
        <v>9.7000000000000003E-2</v>
      </c>
      <c r="J345">
        <v>7.1999999999999995E-2</v>
      </c>
      <c r="K345">
        <v>0.123</v>
      </c>
      <c r="L345">
        <v>9.8000000000000004E-2</v>
      </c>
      <c r="M345">
        <v>0.106</v>
      </c>
      <c r="N345">
        <v>0.107</v>
      </c>
      <c r="O345">
        <f t="shared" si="63"/>
        <v>0.16700000000000004</v>
      </c>
      <c r="P345">
        <f t="shared" si="64"/>
        <v>0</v>
      </c>
      <c r="R345">
        <f t="shared" si="65"/>
        <v>4797.967198445971</v>
      </c>
      <c r="S345">
        <f t="shared" si="66"/>
        <v>4329.8728376219733</v>
      </c>
      <c r="T345">
        <f t="shared" si="67"/>
        <v>4329.8728376219733</v>
      </c>
      <c r="U345">
        <f t="shared" si="68"/>
        <v>5675.6441249909658</v>
      </c>
      <c r="V345">
        <f t="shared" si="69"/>
        <v>4212.8492474159739</v>
      </c>
      <c r="W345">
        <f t="shared" si="70"/>
        <v>7196.9507976689565</v>
      </c>
      <c r="X345">
        <f t="shared" si="71"/>
        <v>5734.1559200939655</v>
      </c>
      <c r="Y345">
        <f t="shared" si="72"/>
        <v>6202.2502809179623</v>
      </c>
      <c r="Z345">
        <f t="shared" si="73"/>
        <v>6260.762076020962</v>
      </c>
      <c r="AA345">
        <f t="shared" si="74"/>
        <v>9771.4697822009439</v>
      </c>
    </row>
    <row r="346" spans="2:27" x14ac:dyDescent="0.4">
      <c r="B346" t="s">
        <v>47</v>
      </c>
      <c r="C346" t="s">
        <v>5</v>
      </c>
      <c r="D346">
        <v>7781.6183000000319</v>
      </c>
      <c r="F346">
        <v>0.113</v>
      </c>
      <c r="G346">
        <v>0.1</v>
      </c>
      <c r="H346">
        <v>8.7999999999999995E-2</v>
      </c>
      <c r="I346">
        <v>0.11799999999999999</v>
      </c>
      <c r="J346">
        <v>0.113</v>
      </c>
      <c r="K346">
        <v>7.9000000000000001E-2</v>
      </c>
      <c r="L346">
        <v>7.0999999999999994E-2</v>
      </c>
      <c r="M346">
        <v>7.5999999999999998E-2</v>
      </c>
      <c r="N346">
        <v>0.108</v>
      </c>
      <c r="O346">
        <f t="shared" si="63"/>
        <v>0.13400000000000012</v>
      </c>
      <c r="P346">
        <f t="shared" si="64"/>
        <v>0</v>
      </c>
      <c r="R346">
        <f t="shared" si="65"/>
        <v>879.32286790000364</v>
      </c>
      <c r="S346">
        <f t="shared" si="66"/>
        <v>778.16183000000319</v>
      </c>
      <c r="T346">
        <f t="shared" si="67"/>
        <v>684.78241040000273</v>
      </c>
      <c r="U346">
        <f t="shared" si="68"/>
        <v>918.23095940000371</v>
      </c>
      <c r="V346">
        <f t="shared" si="69"/>
        <v>879.32286790000364</v>
      </c>
      <c r="W346">
        <f t="shared" si="70"/>
        <v>614.74784570000247</v>
      </c>
      <c r="X346">
        <f t="shared" si="71"/>
        <v>552.4948993000022</v>
      </c>
      <c r="Y346">
        <f t="shared" si="72"/>
        <v>591.40299080000239</v>
      </c>
      <c r="Z346">
        <f t="shared" si="73"/>
        <v>840.41477640000346</v>
      </c>
      <c r="AA346">
        <f t="shared" si="74"/>
        <v>1042.7368522000052</v>
      </c>
    </row>
    <row r="347" spans="2:27" x14ac:dyDescent="0.4">
      <c r="B347" t="s">
        <v>47</v>
      </c>
      <c r="C347" t="s">
        <v>6</v>
      </c>
      <c r="D347">
        <v>41711.228999999905</v>
      </c>
      <c r="F347">
        <v>0.12</v>
      </c>
      <c r="G347">
        <v>8.5000000000000006E-2</v>
      </c>
      <c r="H347">
        <v>9.1999999999999998E-2</v>
      </c>
      <c r="I347">
        <v>9.5000000000000001E-2</v>
      </c>
      <c r="J347">
        <v>7.9000000000000001E-2</v>
      </c>
      <c r="K347">
        <v>7.5999999999999998E-2</v>
      </c>
      <c r="L347">
        <v>9.5000000000000001E-2</v>
      </c>
      <c r="M347">
        <v>0.10100000000000001</v>
      </c>
      <c r="N347">
        <v>0.08</v>
      </c>
      <c r="O347">
        <f t="shared" si="63"/>
        <v>0.17700000000000005</v>
      </c>
      <c r="P347">
        <f t="shared" si="64"/>
        <v>0</v>
      </c>
      <c r="R347">
        <f t="shared" si="65"/>
        <v>5005.3474799999885</v>
      </c>
      <c r="S347">
        <f t="shared" si="66"/>
        <v>3545.4544649999921</v>
      </c>
      <c r="T347">
        <f t="shared" si="67"/>
        <v>3837.4330679999912</v>
      </c>
      <c r="U347">
        <f t="shared" si="68"/>
        <v>3962.5667549999912</v>
      </c>
      <c r="V347">
        <f t="shared" si="69"/>
        <v>3295.1870909999925</v>
      </c>
      <c r="W347">
        <f t="shared" si="70"/>
        <v>3170.0534039999925</v>
      </c>
      <c r="X347">
        <f t="shared" si="71"/>
        <v>3962.5667549999912</v>
      </c>
      <c r="Y347">
        <f t="shared" si="72"/>
        <v>4212.8341289999908</v>
      </c>
      <c r="Z347">
        <f t="shared" si="73"/>
        <v>3336.8983199999925</v>
      </c>
      <c r="AA347">
        <f t="shared" si="74"/>
        <v>7382.8875329999855</v>
      </c>
    </row>
    <row r="348" spans="2:27" x14ac:dyDescent="0.4">
      <c r="B348" t="s">
        <v>47</v>
      </c>
      <c r="C348" t="s">
        <v>7</v>
      </c>
      <c r="D348">
        <v>40473.9318000001</v>
      </c>
      <c r="F348">
        <v>7.8E-2</v>
      </c>
      <c r="G348">
        <v>8.2000000000000003E-2</v>
      </c>
      <c r="H348">
        <v>7.9000000000000001E-2</v>
      </c>
      <c r="I348">
        <v>7.3999999999999996E-2</v>
      </c>
      <c r="J348">
        <v>9.5000000000000001E-2</v>
      </c>
      <c r="K348">
        <v>0.111</v>
      </c>
      <c r="L348">
        <v>7.9000000000000001E-2</v>
      </c>
      <c r="M348">
        <v>0.115</v>
      </c>
      <c r="N348">
        <v>0.10299999999999999</v>
      </c>
      <c r="O348">
        <f t="shared" si="63"/>
        <v>0.18400000000000005</v>
      </c>
      <c r="P348">
        <f t="shared" si="64"/>
        <v>0</v>
      </c>
      <c r="R348">
        <f t="shared" si="65"/>
        <v>3156.966680400008</v>
      </c>
      <c r="S348">
        <f t="shared" si="66"/>
        <v>3318.8624076000083</v>
      </c>
      <c r="T348">
        <f t="shared" si="67"/>
        <v>3197.4406122000078</v>
      </c>
      <c r="U348">
        <f t="shared" si="68"/>
        <v>2995.0709532000074</v>
      </c>
      <c r="V348">
        <f t="shared" si="69"/>
        <v>3845.0235210000096</v>
      </c>
      <c r="W348">
        <f t="shared" si="70"/>
        <v>4492.606429800011</v>
      </c>
      <c r="X348">
        <f t="shared" si="71"/>
        <v>3197.4406122000078</v>
      </c>
      <c r="Y348">
        <f t="shared" si="72"/>
        <v>4654.5021570000117</v>
      </c>
      <c r="Z348">
        <f t="shared" si="73"/>
        <v>4168.8149754000106</v>
      </c>
      <c r="AA348">
        <f t="shared" si="74"/>
        <v>7447.2034512000209</v>
      </c>
    </row>
    <row r="349" spans="2:27" x14ac:dyDescent="0.4">
      <c r="B349" t="s">
        <v>47</v>
      </c>
      <c r="C349" t="s">
        <v>8</v>
      </c>
      <c r="D349">
        <v>29634.564099999887</v>
      </c>
      <c r="F349">
        <v>7.3999999999999996E-2</v>
      </c>
      <c r="G349">
        <v>0.11</v>
      </c>
      <c r="H349">
        <v>9.9000000000000005E-2</v>
      </c>
      <c r="I349">
        <v>0.12</v>
      </c>
      <c r="J349">
        <v>7.9000000000000001E-2</v>
      </c>
      <c r="K349">
        <v>0.11</v>
      </c>
      <c r="L349">
        <v>8.8999999999999996E-2</v>
      </c>
      <c r="M349">
        <v>9.2999999999999999E-2</v>
      </c>
      <c r="N349">
        <v>9.9000000000000005E-2</v>
      </c>
      <c r="O349">
        <f t="shared" si="63"/>
        <v>0.127</v>
      </c>
      <c r="P349">
        <f t="shared" si="64"/>
        <v>0</v>
      </c>
      <c r="R349">
        <f t="shared" si="65"/>
        <v>2192.9577433999916</v>
      </c>
      <c r="S349">
        <f t="shared" si="66"/>
        <v>3259.8020509999874</v>
      </c>
      <c r="T349">
        <f t="shared" si="67"/>
        <v>2933.8218458999891</v>
      </c>
      <c r="U349">
        <f t="shared" si="68"/>
        <v>3556.1476919999864</v>
      </c>
      <c r="V349">
        <f t="shared" si="69"/>
        <v>2341.1305638999911</v>
      </c>
      <c r="W349">
        <f t="shared" si="70"/>
        <v>3259.8020509999874</v>
      </c>
      <c r="X349">
        <f t="shared" si="71"/>
        <v>2637.4762048999896</v>
      </c>
      <c r="Y349">
        <f t="shared" si="72"/>
        <v>2756.0144612999893</v>
      </c>
      <c r="Z349">
        <f t="shared" si="73"/>
        <v>2933.8218458999891</v>
      </c>
      <c r="AA349">
        <f t="shared" si="74"/>
        <v>3763.5896406999855</v>
      </c>
    </row>
    <row r="350" spans="2:27" x14ac:dyDescent="0.4">
      <c r="B350" t="s">
        <v>47</v>
      </c>
      <c r="C350" t="s">
        <v>9</v>
      </c>
      <c r="D350">
        <v>11275.537300000011</v>
      </c>
      <c r="F350">
        <v>9.9000000000000005E-2</v>
      </c>
      <c r="G350">
        <v>7.0000000000000007E-2</v>
      </c>
      <c r="H350">
        <v>8.2000000000000003E-2</v>
      </c>
      <c r="I350">
        <v>0.115</v>
      </c>
      <c r="J350">
        <v>0.08</v>
      </c>
      <c r="K350">
        <v>0.112</v>
      </c>
      <c r="L350">
        <v>0.12</v>
      </c>
      <c r="M350">
        <v>7.4999999999999997E-2</v>
      </c>
      <c r="N350">
        <v>8.7999999999999995E-2</v>
      </c>
      <c r="O350">
        <f t="shared" si="63"/>
        <v>0.15900000000000003</v>
      </c>
      <c r="P350">
        <f t="shared" si="64"/>
        <v>0</v>
      </c>
      <c r="R350">
        <f t="shared" si="65"/>
        <v>1116.2781927000012</v>
      </c>
      <c r="S350">
        <f t="shared" si="66"/>
        <v>789.28761100000088</v>
      </c>
      <c r="T350">
        <f t="shared" si="67"/>
        <v>924.59405860000095</v>
      </c>
      <c r="U350">
        <f t="shared" si="68"/>
        <v>1296.6867895000014</v>
      </c>
      <c r="V350">
        <f t="shared" si="69"/>
        <v>902.04298400000084</v>
      </c>
      <c r="W350">
        <f t="shared" si="70"/>
        <v>1262.8601776000012</v>
      </c>
      <c r="X350">
        <f t="shared" si="71"/>
        <v>1353.0644760000012</v>
      </c>
      <c r="Y350">
        <f t="shared" si="72"/>
        <v>845.66529750000075</v>
      </c>
      <c r="Z350">
        <f t="shared" si="73"/>
        <v>992.24728240000093</v>
      </c>
      <c r="AA350">
        <f t="shared" si="74"/>
        <v>1792.8104307000021</v>
      </c>
    </row>
    <row r="351" spans="2:27" x14ac:dyDescent="0.4">
      <c r="B351" t="s">
        <v>47</v>
      </c>
      <c r="C351" t="s">
        <v>10</v>
      </c>
      <c r="D351">
        <v>20532.890799999859</v>
      </c>
      <c r="F351">
        <v>7.3999999999999996E-2</v>
      </c>
      <c r="G351">
        <v>9.2999999999999999E-2</v>
      </c>
      <c r="H351">
        <v>9.8000000000000004E-2</v>
      </c>
      <c r="I351">
        <v>9.0999999999999998E-2</v>
      </c>
      <c r="J351">
        <v>0.12</v>
      </c>
      <c r="K351">
        <v>7.9000000000000001E-2</v>
      </c>
      <c r="L351">
        <v>7.6999999999999999E-2</v>
      </c>
      <c r="M351">
        <v>0.08</v>
      </c>
      <c r="N351">
        <v>7.3999999999999996E-2</v>
      </c>
      <c r="O351">
        <f t="shared" si="63"/>
        <v>0.21400000000000019</v>
      </c>
      <c r="P351">
        <f t="shared" si="64"/>
        <v>0</v>
      </c>
      <c r="R351">
        <f t="shared" si="65"/>
        <v>1519.4339191999895</v>
      </c>
      <c r="S351">
        <f t="shared" si="66"/>
        <v>1909.5588443999868</v>
      </c>
      <c r="T351">
        <f t="shared" si="67"/>
        <v>2012.2232983999863</v>
      </c>
      <c r="U351">
        <f t="shared" si="68"/>
        <v>1868.4930627999872</v>
      </c>
      <c r="V351">
        <f t="shared" si="69"/>
        <v>2463.9468959999831</v>
      </c>
      <c r="W351">
        <f t="shared" si="70"/>
        <v>1622.0983731999888</v>
      </c>
      <c r="X351">
        <f t="shared" si="71"/>
        <v>1581.0325915999892</v>
      </c>
      <c r="Y351">
        <f t="shared" si="72"/>
        <v>1642.6312639999887</v>
      </c>
      <c r="Z351">
        <f t="shared" si="73"/>
        <v>1519.4339191999895</v>
      </c>
      <c r="AA351">
        <f t="shared" si="74"/>
        <v>4394.0386311999737</v>
      </c>
    </row>
    <row r="352" spans="2:27" x14ac:dyDescent="0.4">
      <c r="B352" t="s">
        <v>47</v>
      </c>
      <c r="C352" t="s">
        <v>11</v>
      </c>
      <c r="D352">
        <v>26918.855600000094</v>
      </c>
      <c r="F352">
        <v>8.3000000000000004E-2</v>
      </c>
      <c r="G352">
        <v>7.3999999999999996E-2</v>
      </c>
      <c r="H352">
        <v>8.7999999999999995E-2</v>
      </c>
      <c r="I352">
        <v>9.1999999999999998E-2</v>
      </c>
      <c r="J352">
        <v>9.8000000000000004E-2</v>
      </c>
      <c r="K352">
        <v>0.109</v>
      </c>
      <c r="L352">
        <v>9.7000000000000003E-2</v>
      </c>
      <c r="M352">
        <v>8.4000000000000005E-2</v>
      </c>
      <c r="N352">
        <v>9.4E-2</v>
      </c>
      <c r="O352">
        <f t="shared" si="63"/>
        <v>0.18100000000000016</v>
      </c>
      <c r="P352">
        <f t="shared" si="64"/>
        <v>0</v>
      </c>
      <c r="R352">
        <f t="shared" si="65"/>
        <v>2234.265014800008</v>
      </c>
      <c r="S352">
        <f t="shared" si="66"/>
        <v>1991.9953144000069</v>
      </c>
      <c r="T352">
        <f t="shared" si="67"/>
        <v>2368.859292800008</v>
      </c>
      <c r="U352">
        <f t="shared" si="68"/>
        <v>2476.5347152000086</v>
      </c>
      <c r="V352">
        <f t="shared" si="69"/>
        <v>2638.0478488000094</v>
      </c>
      <c r="W352">
        <f t="shared" si="70"/>
        <v>2934.1552604000103</v>
      </c>
      <c r="X352">
        <f t="shared" si="71"/>
        <v>2611.1289932000091</v>
      </c>
      <c r="Y352">
        <f t="shared" si="72"/>
        <v>2261.1838704000079</v>
      </c>
      <c r="Z352">
        <f t="shared" si="73"/>
        <v>2530.3724264000089</v>
      </c>
      <c r="AA352">
        <f t="shared" si="74"/>
        <v>4872.312863600021</v>
      </c>
    </row>
    <row r="353" spans="2:27" x14ac:dyDescent="0.4">
      <c r="B353" t="s">
        <v>47</v>
      </c>
      <c r="C353" t="s">
        <v>12</v>
      </c>
      <c r="D353">
        <v>4087.9766999999852</v>
      </c>
      <c r="F353">
        <v>0.114</v>
      </c>
      <c r="G353">
        <v>7.0000000000000007E-2</v>
      </c>
      <c r="H353">
        <v>0.123</v>
      </c>
      <c r="I353">
        <v>8.3000000000000004E-2</v>
      </c>
      <c r="J353">
        <v>0.104</v>
      </c>
      <c r="K353">
        <v>0.11</v>
      </c>
      <c r="L353">
        <v>0.11</v>
      </c>
      <c r="M353">
        <v>0.08</v>
      </c>
      <c r="N353">
        <v>0.1</v>
      </c>
      <c r="O353">
        <f t="shared" si="63"/>
        <v>0.10600000000000009</v>
      </c>
      <c r="P353">
        <f t="shared" si="64"/>
        <v>0</v>
      </c>
      <c r="R353">
        <f t="shared" si="65"/>
        <v>466.02934379999834</v>
      </c>
      <c r="S353">
        <f t="shared" si="66"/>
        <v>286.15836899999897</v>
      </c>
      <c r="T353">
        <f t="shared" si="67"/>
        <v>502.82113409999818</v>
      </c>
      <c r="U353">
        <f t="shared" si="68"/>
        <v>339.3020660999988</v>
      </c>
      <c r="V353">
        <f t="shared" si="69"/>
        <v>425.14957679999844</v>
      </c>
      <c r="W353">
        <f t="shared" si="70"/>
        <v>449.67743699999835</v>
      </c>
      <c r="X353">
        <f t="shared" si="71"/>
        <v>449.67743699999835</v>
      </c>
      <c r="Y353">
        <f t="shared" si="72"/>
        <v>327.03813599999881</v>
      </c>
      <c r="Z353">
        <f t="shared" si="73"/>
        <v>408.79766999999856</v>
      </c>
      <c r="AA353">
        <f t="shared" si="74"/>
        <v>433.32553019999881</v>
      </c>
    </row>
    <row r="354" spans="2:27" x14ac:dyDescent="0.4">
      <c r="B354" t="s">
        <v>47</v>
      </c>
      <c r="C354" t="s">
        <v>13</v>
      </c>
      <c r="D354">
        <v>1933.3683999999892</v>
      </c>
      <c r="F354">
        <v>8.7999999999999995E-2</v>
      </c>
      <c r="G354">
        <v>0.09</v>
      </c>
      <c r="H354">
        <v>0.11899999999999999</v>
      </c>
      <c r="I354">
        <v>0.124</v>
      </c>
      <c r="J354">
        <v>0.11700000000000001</v>
      </c>
      <c r="K354">
        <v>9.8000000000000004E-2</v>
      </c>
      <c r="L354">
        <v>8.1000000000000003E-2</v>
      </c>
      <c r="M354">
        <v>9.5000000000000001E-2</v>
      </c>
      <c r="N354">
        <v>0.107</v>
      </c>
      <c r="O354">
        <f t="shared" si="63"/>
        <v>8.1000000000000072E-2</v>
      </c>
      <c r="P354">
        <f t="shared" si="64"/>
        <v>0</v>
      </c>
      <c r="R354">
        <f t="shared" si="65"/>
        <v>170.13641919999904</v>
      </c>
      <c r="S354">
        <f t="shared" si="66"/>
        <v>174.00315599999902</v>
      </c>
      <c r="T354">
        <f t="shared" si="67"/>
        <v>230.07083959999869</v>
      </c>
      <c r="U354">
        <f t="shared" si="68"/>
        <v>239.73768159999867</v>
      </c>
      <c r="V354">
        <f t="shared" si="69"/>
        <v>226.20410279999874</v>
      </c>
      <c r="W354">
        <f t="shared" si="70"/>
        <v>189.47010319999893</v>
      </c>
      <c r="X354">
        <f t="shared" si="71"/>
        <v>156.60284039999914</v>
      </c>
      <c r="Y354">
        <f t="shared" si="72"/>
        <v>183.66999799999897</v>
      </c>
      <c r="Z354">
        <f t="shared" si="73"/>
        <v>206.87041879999884</v>
      </c>
      <c r="AA354">
        <f t="shared" si="74"/>
        <v>156.60284039999925</v>
      </c>
    </row>
    <row r="355" spans="2:27" x14ac:dyDescent="0.4">
      <c r="B355" t="s">
        <v>48</v>
      </c>
      <c r="C355" t="s">
        <v>4</v>
      </c>
      <c r="D355">
        <v>60531.460940000019</v>
      </c>
      <c r="F355">
        <v>7.1999999999999995E-2</v>
      </c>
      <c r="G355">
        <v>0.11899999999999999</v>
      </c>
      <c r="H355">
        <v>8.3000000000000004E-2</v>
      </c>
      <c r="I355">
        <v>9.1999999999999998E-2</v>
      </c>
      <c r="J355">
        <v>7.3999999999999996E-2</v>
      </c>
      <c r="K355">
        <v>7.0999999999999994E-2</v>
      </c>
      <c r="L355">
        <v>9.9000000000000005E-2</v>
      </c>
      <c r="M355">
        <v>9.2999999999999999E-2</v>
      </c>
      <c r="N355">
        <v>8.3000000000000004E-2</v>
      </c>
      <c r="O355">
        <f t="shared" si="63"/>
        <v>0.21400000000000008</v>
      </c>
      <c r="P355">
        <f t="shared" si="64"/>
        <v>0</v>
      </c>
      <c r="R355">
        <f t="shared" si="65"/>
        <v>4358.265187680001</v>
      </c>
      <c r="S355">
        <f t="shared" si="66"/>
        <v>7203.243851860002</v>
      </c>
      <c r="T355">
        <f t="shared" si="67"/>
        <v>5024.1112580200015</v>
      </c>
      <c r="U355">
        <f t="shared" si="68"/>
        <v>5568.8944064800016</v>
      </c>
      <c r="V355">
        <f t="shared" si="69"/>
        <v>4479.3281095600014</v>
      </c>
      <c r="W355">
        <f t="shared" si="70"/>
        <v>4297.7337267400007</v>
      </c>
      <c r="X355">
        <f t="shared" si="71"/>
        <v>5992.6146330600022</v>
      </c>
      <c r="Y355">
        <f t="shared" si="72"/>
        <v>5629.4258674200019</v>
      </c>
      <c r="Z355">
        <f t="shared" si="73"/>
        <v>5024.1112580200015</v>
      </c>
      <c r="AA355">
        <f t="shared" si="74"/>
        <v>12953.73264116001</v>
      </c>
    </row>
    <row r="356" spans="2:27" x14ac:dyDescent="0.4">
      <c r="B356" t="s">
        <v>48</v>
      </c>
      <c r="C356" t="s">
        <v>5</v>
      </c>
      <c r="D356">
        <v>1939.5631000000121</v>
      </c>
      <c r="F356">
        <v>0.10199999999999999</v>
      </c>
      <c r="G356">
        <v>0.10199999999999999</v>
      </c>
      <c r="H356">
        <v>0.09</v>
      </c>
      <c r="I356">
        <v>0.10100000000000001</v>
      </c>
      <c r="J356">
        <v>8.8999999999999996E-2</v>
      </c>
      <c r="K356">
        <v>0.105</v>
      </c>
      <c r="L356">
        <v>0.11600000000000001</v>
      </c>
      <c r="M356">
        <v>0.106</v>
      </c>
      <c r="N356">
        <v>9.1999999999999998E-2</v>
      </c>
      <c r="O356">
        <f t="shared" si="63"/>
        <v>9.7000000000000086E-2</v>
      </c>
      <c r="P356">
        <f t="shared" si="64"/>
        <v>0</v>
      </c>
      <c r="R356">
        <f t="shared" si="65"/>
        <v>197.83543620000123</v>
      </c>
      <c r="S356">
        <f t="shared" si="66"/>
        <v>197.83543620000123</v>
      </c>
      <c r="T356">
        <f t="shared" si="67"/>
        <v>174.56067900000107</v>
      </c>
      <c r="U356">
        <f t="shared" si="68"/>
        <v>195.89587310000124</v>
      </c>
      <c r="V356">
        <f t="shared" si="69"/>
        <v>172.62111590000106</v>
      </c>
      <c r="W356">
        <f t="shared" si="70"/>
        <v>203.65412550000127</v>
      </c>
      <c r="X356">
        <f t="shared" si="71"/>
        <v>224.98931960000141</v>
      </c>
      <c r="Y356">
        <f t="shared" si="72"/>
        <v>205.59368860000129</v>
      </c>
      <c r="Z356">
        <f t="shared" si="73"/>
        <v>178.4398052000011</v>
      </c>
      <c r="AA356">
        <f t="shared" si="74"/>
        <v>188.13762070000135</v>
      </c>
    </row>
    <row r="357" spans="2:27" x14ac:dyDescent="0.4">
      <c r="B357" t="s">
        <v>48</v>
      </c>
      <c r="C357" t="s">
        <v>6</v>
      </c>
      <c r="D357">
        <v>620.524</v>
      </c>
      <c r="F357">
        <v>0.11700000000000001</v>
      </c>
      <c r="G357">
        <v>0.10199999999999999</v>
      </c>
      <c r="H357">
        <v>7.1999999999999995E-2</v>
      </c>
      <c r="I357">
        <v>8.7999999999999995E-2</v>
      </c>
      <c r="J357">
        <v>0.121</v>
      </c>
      <c r="K357">
        <v>0.124</v>
      </c>
      <c r="L357">
        <v>9.1999999999999998E-2</v>
      </c>
      <c r="M357">
        <v>0.124</v>
      </c>
      <c r="N357">
        <v>0.115</v>
      </c>
      <c r="O357">
        <f t="shared" si="63"/>
        <v>4.500000000000004E-2</v>
      </c>
      <c r="P357">
        <f t="shared" si="64"/>
        <v>0</v>
      </c>
      <c r="R357">
        <f t="shared" si="65"/>
        <v>72.601308000000003</v>
      </c>
      <c r="S357">
        <f t="shared" si="66"/>
        <v>63.293447999999998</v>
      </c>
      <c r="T357">
        <f t="shared" si="67"/>
        <v>44.677727999999995</v>
      </c>
      <c r="U357">
        <f t="shared" si="68"/>
        <v>54.606111999999996</v>
      </c>
      <c r="V357">
        <f t="shared" si="69"/>
        <v>75.083404000000002</v>
      </c>
      <c r="W357">
        <f t="shared" si="70"/>
        <v>76.944975999999997</v>
      </c>
      <c r="X357">
        <f t="shared" si="71"/>
        <v>57.088208000000002</v>
      </c>
      <c r="Y357">
        <f t="shared" si="72"/>
        <v>76.944975999999997</v>
      </c>
      <c r="Z357">
        <f t="shared" si="73"/>
        <v>71.360259999999997</v>
      </c>
      <c r="AA357">
        <f t="shared" si="74"/>
        <v>27.923580000000026</v>
      </c>
    </row>
    <row r="358" spans="2:27" x14ac:dyDescent="0.4">
      <c r="B358" t="s">
        <v>48</v>
      </c>
      <c r="C358" t="s">
        <v>7</v>
      </c>
      <c r="D358">
        <v>11243.486199999968</v>
      </c>
      <c r="F358">
        <v>7.2999999999999995E-2</v>
      </c>
      <c r="G358">
        <v>9.6000000000000002E-2</v>
      </c>
      <c r="H358">
        <v>7.6999999999999999E-2</v>
      </c>
      <c r="I358">
        <v>7.8E-2</v>
      </c>
      <c r="J358">
        <v>9.9000000000000005E-2</v>
      </c>
      <c r="K358">
        <v>0.10299999999999999</v>
      </c>
      <c r="L358">
        <v>0.114</v>
      </c>
      <c r="M358">
        <v>0.10100000000000001</v>
      </c>
      <c r="N358">
        <v>0.104</v>
      </c>
      <c r="O358">
        <f t="shared" si="63"/>
        <v>0.15500000000000003</v>
      </c>
      <c r="P358">
        <f t="shared" si="64"/>
        <v>0</v>
      </c>
      <c r="R358">
        <f t="shared" si="65"/>
        <v>820.77449259999764</v>
      </c>
      <c r="S358">
        <f t="shared" si="66"/>
        <v>1079.374675199997</v>
      </c>
      <c r="T358">
        <f t="shared" si="67"/>
        <v>865.74843739999756</v>
      </c>
      <c r="U358">
        <f t="shared" si="68"/>
        <v>876.99192359999756</v>
      </c>
      <c r="V358">
        <f t="shared" si="69"/>
        <v>1113.105133799997</v>
      </c>
      <c r="W358">
        <f t="shared" si="70"/>
        <v>1158.0790785999966</v>
      </c>
      <c r="X358">
        <f t="shared" si="71"/>
        <v>1281.7574267999964</v>
      </c>
      <c r="Y358">
        <f t="shared" si="72"/>
        <v>1135.5921061999968</v>
      </c>
      <c r="Z358">
        <f t="shared" si="73"/>
        <v>1169.3225647999966</v>
      </c>
      <c r="AA358">
        <f t="shared" si="74"/>
        <v>1742.7403609999953</v>
      </c>
    </row>
    <row r="359" spans="2:27" x14ac:dyDescent="0.4">
      <c r="B359" t="s">
        <v>48</v>
      </c>
      <c r="C359" t="s">
        <v>8</v>
      </c>
      <c r="D359">
        <v>15755.078800000047</v>
      </c>
      <c r="F359">
        <v>8.8999999999999996E-2</v>
      </c>
      <c r="G359">
        <v>8.5999999999999993E-2</v>
      </c>
      <c r="H359">
        <v>7.0999999999999994E-2</v>
      </c>
      <c r="I359">
        <v>9.7000000000000003E-2</v>
      </c>
      <c r="J359">
        <v>0.08</v>
      </c>
      <c r="K359">
        <v>0.122</v>
      </c>
      <c r="L359">
        <v>0.11899999999999999</v>
      </c>
      <c r="M359">
        <v>0.11600000000000001</v>
      </c>
      <c r="N359">
        <v>0.121</v>
      </c>
      <c r="O359">
        <f t="shared" si="63"/>
        <v>9.9000000000000088E-2</v>
      </c>
      <c r="P359">
        <f t="shared" si="64"/>
        <v>0</v>
      </c>
      <c r="R359">
        <f t="shared" si="65"/>
        <v>1402.2020132000041</v>
      </c>
      <c r="S359">
        <f t="shared" si="66"/>
        <v>1354.9367768000038</v>
      </c>
      <c r="T359">
        <f t="shared" si="67"/>
        <v>1118.6105948000031</v>
      </c>
      <c r="U359">
        <f t="shared" si="68"/>
        <v>1528.2426436000046</v>
      </c>
      <c r="V359">
        <f t="shared" si="69"/>
        <v>1260.4063040000037</v>
      </c>
      <c r="W359">
        <f t="shared" si="70"/>
        <v>1922.1196136000056</v>
      </c>
      <c r="X359">
        <f t="shared" si="71"/>
        <v>1874.8543772000055</v>
      </c>
      <c r="Y359">
        <f t="shared" si="72"/>
        <v>1827.5891408000055</v>
      </c>
      <c r="Z359">
        <f t="shared" si="73"/>
        <v>1906.3645348000057</v>
      </c>
      <c r="AA359">
        <f t="shared" si="74"/>
        <v>1559.7528012000059</v>
      </c>
    </row>
    <row r="360" spans="2:27" x14ac:dyDescent="0.4">
      <c r="B360" t="s">
        <v>48</v>
      </c>
      <c r="C360" t="s">
        <v>9</v>
      </c>
      <c r="D360">
        <v>4992.8303000000305</v>
      </c>
      <c r="F360">
        <v>8.5999999999999993E-2</v>
      </c>
      <c r="G360">
        <v>7.9000000000000001E-2</v>
      </c>
      <c r="H360">
        <v>8.4000000000000005E-2</v>
      </c>
      <c r="I360">
        <v>9.4E-2</v>
      </c>
      <c r="J360">
        <v>0.113</v>
      </c>
      <c r="K360">
        <v>0.125</v>
      </c>
      <c r="L360">
        <v>9.9000000000000005E-2</v>
      </c>
      <c r="M360">
        <v>0.11</v>
      </c>
      <c r="N360">
        <v>0.111</v>
      </c>
      <c r="O360">
        <f t="shared" si="63"/>
        <v>9.9000000000000088E-2</v>
      </c>
      <c r="P360">
        <f t="shared" si="64"/>
        <v>0</v>
      </c>
      <c r="R360">
        <f t="shared" si="65"/>
        <v>429.38340580000261</v>
      </c>
      <c r="S360">
        <f t="shared" si="66"/>
        <v>394.4335937000024</v>
      </c>
      <c r="T360">
        <f t="shared" si="67"/>
        <v>419.39774520000259</v>
      </c>
      <c r="U360">
        <f t="shared" si="68"/>
        <v>469.32604820000284</v>
      </c>
      <c r="V360">
        <f t="shared" si="69"/>
        <v>564.18982390000349</v>
      </c>
      <c r="W360">
        <f t="shared" si="70"/>
        <v>624.10378750000382</v>
      </c>
      <c r="X360">
        <f t="shared" si="71"/>
        <v>494.29019970000303</v>
      </c>
      <c r="Y360">
        <f t="shared" si="72"/>
        <v>549.21133300000338</v>
      </c>
      <c r="Z360">
        <f t="shared" si="73"/>
        <v>554.20416330000342</v>
      </c>
      <c r="AA360">
        <f t="shared" si="74"/>
        <v>494.29019970000348</v>
      </c>
    </row>
    <row r="361" spans="2:27" x14ac:dyDescent="0.4">
      <c r="B361" t="s">
        <v>48</v>
      </c>
      <c r="C361" t="s">
        <v>10</v>
      </c>
      <c r="D361">
        <v>10783.212300000061</v>
      </c>
      <c r="F361">
        <v>0.1</v>
      </c>
      <c r="G361">
        <v>0.105</v>
      </c>
      <c r="H361">
        <v>8.1000000000000003E-2</v>
      </c>
      <c r="I361">
        <v>0.12</v>
      </c>
      <c r="J361">
        <v>0.111</v>
      </c>
      <c r="K361">
        <v>9.9000000000000005E-2</v>
      </c>
      <c r="L361">
        <v>9.5000000000000001E-2</v>
      </c>
      <c r="M361">
        <v>0.105</v>
      </c>
      <c r="N361">
        <v>7.3999999999999996E-2</v>
      </c>
      <c r="O361">
        <f t="shared" si="63"/>
        <v>0.1100000000000001</v>
      </c>
      <c r="P361">
        <f t="shared" si="64"/>
        <v>0</v>
      </c>
      <c r="R361">
        <f t="shared" si="65"/>
        <v>1078.3212300000062</v>
      </c>
      <c r="S361">
        <f t="shared" si="66"/>
        <v>1132.2372915000064</v>
      </c>
      <c r="T361">
        <f t="shared" si="67"/>
        <v>873.44019630000503</v>
      </c>
      <c r="U361">
        <f t="shared" si="68"/>
        <v>1293.9854760000073</v>
      </c>
      <c r="V361">
        <f t="shared" si="69"/>
        <v>1196.9365653000068</v>
      </c>
      <c r="W361">
        <f t="shared" si="70"/>
        <v>1067.5380177000061</v>
      </c>
      <c r="X361">
        <f t="shared" si="71"/>
        <v>1024.4051685000059</v>
      </c>
      <c r="Y361">
        <f t="shared" si="72"/>
        <v>1132.2372915000064</v>
      </c>
      <c r="Z361">
        <f t="shared" si="73"/>
        <v>797.9577102000045</v>
      </c>
      <c r="AA361">
        <f t="shared" si="74"/>
        <v>1186.1533530000079</v>
      </c>
    </row>
    <row r="362" spans="2:27" x14ac:dyDescent="0.4">
      <c r="B362" t="s">
        <v>48</v>
      </c>
      <c r="C362" t="s">
        <v>11</v>
      </c>
      <c r="D362">
        <v>35891.808599999968</v>
      </c>
      <c r="F362">
        <v>0.11899999999999999</v>
      </c>
      <c r="G362">
        <v>7.9000000000000001E-2</v>
      </c>
      <c r="H362">
        <v>7.2999999999999995E-2</v>
      </c>
      <c r="I362">
        <v>9.0999999999999998E-2</v>
      </c>
      <c r="J362">
        <v>7.2999999999999995E-2</v>
      </c>
      <c r="K362">
        <v>8.5000000000000006E-2</v>
      </c>
      <c r="L362">
        <v>9.2999999999999999E-2</v>
      </c>
      <c r="M362">
        <v>0.113</v>
      </c>
      <c r="N362">
        <v>8.8999999999999996E-2</v>
      </c>
      <c r="O362">
        <f t="shared" si="63"/>
        <v>0.18500000000000005</v>
      </c>
      <c r="P362">
        <f t="shared" si="64"/>
        <v>0</v>
      </c>
      <c r="R362">
        <f t="shared" si="65"/>
        <v>4271.1252233999958</v>
      </c>
      <c r="S362">
        <f t="shared" si="66"/>
        <v>2835.4528793999975</v>
      </c>
      <c r="T362">
        <f t="shared" si="67"/>
        <v>2620.1020277999974</v>
      </c>
      <c r="U362">
        <f t="shared" si="68"/>
        <v>3266.154582599997</v>
      </c>
      <c r="V362">
        <f t="shared" si="69"/>
        <v>2620.1020277999974</v>
      </c>
      <c r="W362">
        <f t="shared" si="70"/>
        <v>3050.8037309999972</v>
      </c>
      <c r="X362">
        <f t="shared" si="71"/>
        <v>3337.9381997999972</v>
      </c>
      <c r="Y362">
        <f t="shared" si="72"/>
        <v>4055.7743717999965</v>
      </c>
      <c r="Z362">
        <f t="shared" si="73"/>
        <v>3194.3709653999967</v>
      </c>
      <c r="AA362">
        <f t="shared" si="74"/>
        <v>6639.9845909999958</v>
      </c>
    </row>
    <row r="363" spans="2:27" x14ac:dyDescent="0.4">
      <c r="B363" t="s">
        <v>48</v>
      </c>
      <c r="C363" t="s">
        <v>12</v>
      </c>
      <c r="D363">
        <v>14941.850100000032</v>
      </c>
      <c r="F363">
        <v>7.0999999999999994E-2</v>
      </c>
      <c r="G363">
        <v>0.11600000000000001</v>
      </c>
      <c r="H363">
        <v>0.10100000000000001</v>
      </c>
      <c r="I363">
        <v>9.5000000000000001E-2</v>
      </c>
      <c r="J363">
        <v>0.107</v>
      </c>
      <c r="K363">
        <v>0.1</v>
      </c>
      <c r="L363">
        <v>7.5999999999999998E-2</v>
      </c>
      <c r="M363">
        <v>0.106</v>
      </c>
      <c r="N363">
        <v>0.1</v>
      </c>
      <c r="O363">
        <f t="shared" si="63"/>
        <v>0.12800000000000011</v>
      </c>
      <c r="P363">
        <f t="shared" si="64"/>
        <v>0</v>
      </c>
      <c r="R363">
        <f t="shared" si="65"/>
        <v>1060.8713571000021</v>
      </c>
      <c r="S363">
        <f t="shared" si="66"/>
        <v>1733.254611600004</v>
      </c>
      <c r="T363">
        <f t="shared" si="67"/>
        <v>1509.1268601000033</v>
      </c>
      <c r="U363">
        <f t="shared" si="68"/>
        <v>1419.4757595000031</v>
      </c>
      <c r="V363">
        <f t="shared" si="69"/>
        <v>1598.7779607000034</v>
      </c>
      <c r="W363">
        <f t="shared" si="70"/>
        <v>1494.1850100000033</v>
      </c>
      <c r="X363">
        <f t="shared" si="71"/>
        <v>1135.5806076000024</v>
      </c>
      <c r="Y363">
        <f t="shared" si="72"/>
        <v>1583.8361106000034</v>
      </c>
      <c r="Z363">
        <f t="shared" si="73"/>
        <v>1494.1850100000033</v>
      </c>
      <c r="AA363">
        <f t="shared" si="74"/>
        <v>1912.5568128000059</v>
      </c>
    </row>
    <row r="364" spans="2:27" x14ac:dyDescent="0.4">
      <c r="B364" t="s">
        <v>48</v>
      </c>
      <c r="C364" t="s">
        <v>13</v>
      </c>
      <c r="D364">
        <v>16053.647099999944</v>
      </c>
      <c r="F364">
        <v>0.115</v>
      </c>
      <c r="G364">
        <v>9.1999999999999998E-2</v>
      </c>
      <c r="H364">
        <v>7.9000000000000001E-2</v>
      </c>
      <c r="I364">
        <v>9.9000000000000005E-2</v>
      </c>
      <c r="J364">
        <v>0.11899999999999999</v>
      </c>
      <c r="K364">
        <v>0.109</v>
      </c>
      <c r="L364">
        <v>8.3000000000000004E-2</v>
      </c>
      <c r="M364">
        <v>9.0999999999999998E-2</v>
      </c>
      <c r="N364">
        <v>0.114</v>
      </c>
      <c r="O364">
        <f t="shared" si="63"/>
        <v>9.9000000000000088E-2</v>
      </c>
      <c r="P364">
        <f t="shared" si="64"/>
        <v>0</v>
      </c>
      <c r="R364">
        <f t="shared" si="65"/>
        <v>1846.1694164999935</v>
      </c>
      <c r="S364">
        <f t="shared" si="66"/>
        <v>1476.9355331999948</v>
      </c>
      <c r="T364">
        <f t="shared" si="67"/>
        <v>1268.2381208999955</v>
      </c>
      <c r="U364">
        <f t="shared" si="68"/>
        <v>1589.3110628999946</v>
      </c>
      <c r="V364">
        <f t="shared" si="69"/>
        <v>1910.3840048999932</v>
      </c>
      <c r="W364">
        <f t="shared" si="70"/>
        <v>1749.8475338999938</v>
      </c>
      <c r="X364">
        <f t="shared" si="71"/>
        <v>1332.4527092999954</v>
      </c>
      <c r="Y364">
        <f t="shared" si="72"/>
        <v>1460.8818860999947</v>
      </c>
      <c r="Z364">
        <f t="shared" si="73"/>
        <v>1830.1157693999937</v>
      </c>
      <c r="AA364">
        <f t="shared" si="74"/>
        <v>1589.3110628999959</v>
      </c>
    </row>
    <row r="365" spans="2:27" x14ac:dyDescent="0.4">
      <c r="B365" t="s">
        <v>49</v>
      </c>
      <c r="C365" t="s">
        <v>4</v>
      </c>
      <c r="D365">
        <v>64957.3526599998</v>
      </c>
      <c r="F365">
        <v>0.121</v>
      </c>
      <c r="G365">
        <v>0.121</v>
      </c>
      <c r="H365">
        <v>7.6999999999999999E-2</v>
      </c>
      <c r="I365">
        <v>7.6999999999999999E-2</v>
      </c>
      <c r="J365">
        <v>0.125</v>
      </c>
      <c r="K365">
        <v>9.9000000000000005E-2</v>
      </c>
      <c r="L365">
        <v>0.08</v>
      </c>
      <c r="M365">
        <v>7.6999999999999999E-2</v>
      </c>
      <c r="N365">
        <v>7.1999999999999995E-2</v>
      </c>
      <c r="O365">
        <f t="shared" si="63"/>
        <v>0.15100000000000013</v>
      </c>
      <c r="P365">
        <f t="shared" si="64"/>
        <v>0</v>
      </c>
      <c r="R365">
        <f t="shared" si="65"/>
        <v>7859.8396718599752</v>
      </c>
      <c r="S365">
        <f t="shared" si="66"/>
        <v>7859.8396718599752</v>
      </c>
      <c r="T365">
        <f t="shared" si="67"/>
        <v>5001.7161548199847</v>
      </c>
      <c r="U365">
        <f t="shared" si="68"/>
        <v>5001.7161548199847</v>
      </c>
      <c r="V365">
        <f t="shared" si="69"/>
        <v>8119.669082499975</v>
      </c>
      <c r="W365">
        <f t="shared" si="70"/>
        <v>6430.7779133399808</v>
      </c>
      <c r="X365">
        <f t="shared" si="71"/>
        <v>5196.5882127999839</v>
      </c>
      <c r="Y365">
        <f t="shared" si="72"/>
        <v>5001.7161548199847</v>
      </c>
      <c r="Z365">
        <f t="shared" si="73"/>
        <v>4676.9293915199851</v>
      </c>
      <c r="AA365">
        <f t="shared" si="74"/>
        <v>9808.5602516599793</v>
      </c>
    </row>
    <row r="366" spans="2:27" x14ac:dyDescent="0.4">
      <c r="B366" t="s">
        <v>49</v>
      </c>
      <c r="C366" t="s">
        <v>5</v>
      </c>
      <c r="D366">
        <v>8135.3204999999898</v>
      </c>
      <c r="F366">
        <v>7.3999999999999996E-2</v>
      </c>
      <c r="G366">
        <v>8.8999999999999996E-2</v>
      </c>
      <c r="H366">
        <v>0.10299999999999999</v>
      </c>
      <c r="I366">
        <v>0.123</v>
      </c>
      <c r="J366">
        <v>9.5000000000000001E-2</v>
      </c>
      <c r="K366">
        <v>9.8000000000000004E-2</v>
      </c>
      <c r="L366">
        <v>0.112</v>
      </c>
      <c r="M366">
        <v>0.1</v>
      </c>
      <c r="N366">
        <v>0.08</v>
      </c>
      <c r="O366">
        <f t="shared" si="63"/>
        <v>0.12600000000000011</v>
      </c>
      <c r="P366">
        <f t="shared" si="64"/>
        <v>0</v>
      </c>
      <c r="R366">
        <f t="shared" si="65"/>
        <v>602.01371699999925</v>
      </c>
      <c r="S366">
        <f t="shared" si="66"/>
        <v>724.04352449999908</v>
      </c>
      <c r="T366">
        <f t="shared" si="67"/>
        <v>837.93801149999888</v>
      </c>
      <c r="U366">
        <f t="shared" si="68"/>
        <v>1000.6444214999988</v>
      </c>
      <c r="V366">
        <f t="shared" si="69"/>
        <v>772.85544749999906</v>
      </c>
      <c r="W366">
        <f t="shared" si="70"/>
        <v>797.26140899999905</v>
      </c>
      <c r="X366">
        <f t="shared" si="71"/>
        <v>911.15589599999885</v>
      </c>
      <c r="Y366">
        <f t="shared" si="72"/>
        <v>813.532049999999</v>
      </c>
      <c r="Z366">
        <f t="shared" si="73"/>
        <v>650.82563999999923</v>
      </c>
      <c r="AA366">
        <f t="shared" si="74"/>
        <v>1025.0503829999996</v>
      </c>
    </row>
    <row r="367" spans="2:27" x14ac:dyDescent="0.4">
      <c r="B367" t="s">
        <v>49</v>
      </c>
      <c r="C367" t="s">
        <v>6</v>
      </c>
      <c r="D367">
        <v>4630.7580000000044</v>
      </c>
      <c r="F367">
        <v>9.6000000000000002E-2</v>
      </c>
      <c r="G367">
        <v>0.10199999999999999</v>
      </c>
      <c r="H367">
        <v>9.0999999999999998E-2</v>
      </c>
      <c r="I367">
        <v>0.107</v>
      </c>
      <c r="J367">
        <v>0.10199999999999999</v>
      </c>
      <c r="K367">
        <v>0.08</v>
      </c>
      <c r="L367">
        <v>9.0999999999999998E-2</v>
      </c>
      <c r="M367">
        <v>7.9000000000000001E-2</v>
      </c>
      <c r="N367">
        <v>9.2999999999999999E-2</v>
      </c>
      <c r="O367">
        <f t="shared" si="63"/>
        <v>0.15900000000000014</v>
      </c>
      <c r="P367">
        <f t="shared" si="64"/>
        <v>0</v>
      </c>
      <c r="R367">
        <f t="shared" si="65"/>
        <v>444.55276800000041</v>
      </c>
      <c r="S367">
        <f t="shared" si="66"/>
        <v>472.33731600000044</v>
      </c>
      <c r="T367">
        <f t="shared" si="67"/>
        <v>421.3989780000004</v>
      </c>
      <c r="U367">
        <f t="shared" si="68"/>
        <v>495.49110600000046</v>
      </c>
      <c r="V367">
        <f t="shared" si="69"/>
        <v>472.33731600000044</v>
      </c>
      <c r="W367">
        <f t="shared" si="70"/>
        <v>370.46064000000035</v>
      </c>
      <c r="X367">
        <f t="shared" si="71"/>
        <v>421.3989780000004</v>
      </c>
      <c r="Y367">
        <f t="shared" si="72"/>
        <v>365.82988200000034</v>
      </c>
      <c r="Z367">
        <f t="shared" si="73"/>
        <v>430.66049400000043</v>
      </c>
      <c r="AA367">
        <f t="shared" si="74"/>
        <v>736.29052200000137</v>
      </c>
    </row>
    <row r="368" spans="2:27" x14ac:dyDescent="0.4">
      <c r="B368" t="s">
        <v>49</v>
      </c>
      <c r="C368" t="s">
        <v>7</v>
      </c>
      <c r="D368">
        <v>2173.0601000000001</v>
      </c>
      <c r="F368">
        <v>0.08</v>
      </c>
      <c r="G368">
        <v>7.4999999999999997E-2</v>
      </c>
      <c r="H368">
        <v>0.10100000000000001</v>
      </c>
      <c r="I368">
        <v>0.107</v>
      </c>
      <c r="J368">
        <v>7.6999999999999999E-2</v>
      </c>
      <c r="K368">
        <v>0.11799999999999999</v>
      </c>
      <c r="L368">
        <v>7.2999999999999995E-2</v>
      </c>
      <c r="M368">
        <v>7.5999999999999998E-2</v>
      </c>
      <c r="N368">
        <v>0.10100000000000001</v>
      </c>
      <c r="O368">
        <f t="shared" si="63"/>
        <v>0.19200000000000006</v>
      </c>
      <c r="P368">
        <f t="shared" si="64"/>
        <v>0</v>
      </c>
      <c r="R368">
        <f t="shared" si="65"/>
        <v>173.84480800000003</v>
      </c>
      <c r="S368">
        <f t="shared" si="66"/>
        <v>162.97950750000001</v>
      </c>
      <c r="T368">
        <f t="shared" si="67"/>
        <v>219.47907010000003</v>
      </c>
      <c r="U368">
        <f t="shared" si="68"/>
        <v>232.51743070000001</v>
      </c>
      <c r="V368">
        <f t="shared" si="69"/>
        <v>167.32562770000001</v>
      </c>
      <c r="W368">
        <f t="shared" si="70"/>
        <v>256.4210918</v>
      </c>
      <c r="X368">
        <f t="shared" si="71"/>
        <v>158.63338730000001</v>
      </c>
      <c r="Y368">
        <f t="shared" si="72"/>
        <v>165.1525676</v>
      </c>
      <c r="Z368">
        <f t="shared" si="73"/>
        <v>219.47907010000003</v>
      </c>
      <c r="AA368">
        <f t="shared" si="74"/>
        <v>417.22753920000014</v>
      </c>
    </row>
    <row r="369" spans="2:27" x14ac:dyDescent="0.4">
      <c r="B369" t="s">
        <v>49</v>
      </c>
      <c r="C369" t="s">
        <v>8</v>
      </c>
      <c r="D369">
        <v>28364.403499999928</v>
      </c>
      <c r="F369">
        <v>0.10299999999999999</v>
      </c>
      <c r="G369">
        <v>0.121</v>
      </c>
      <c r="H369">
        <v>7.0999999999999994E-2</v>
      </c>
      <c r="I369">
        <v>0.11600000000000001</v>
      </c>
      <c r="J369">
        <v>7.0000000000000007E-2</v>
      </c>
      <c r="K369">
        <v>7.0000000000000007E-2</v>
      </c>
      <c r="L369">
        <v>0.121</v>
      </c>
      <c r="M369">
        <v>0.105</v>
      </c>
      <c r="N369">
        <v>8.4000000000000005E-2</v>
      </c>
      <c r="O369">
        <f t="shared" si="63"/>
        <v>0.13900000000000012</v>
      </c>
      <c r="P369">
        <f t="shared" si="64"/>
        <v>0</v>
      </c>
      <c r="R369">
        <f t="shared" si="65"/>
        <v>2921.5335604999923</v>
      </c>
      <c r="S369">
        <f t="shared" si="66"/>
        <v>3432.092823499991</v>
      </c>
      <c r="T369">
        <f t="shared" si="67"/>
        <v>2013.8726484999947</v>
      </c>
      <c r="U369">
        <f t="shared" si="68"/>
        <v>3290.2708059999918</v>
      </c>
      <c r="V369">
        <f t="shared" si="69"/>
        <v>1985.5082449999952</v>
      </c>
      <c r="W369">
        <f t="shared" si="70"/>
        <v>1985.5082449999952</v>
      </c>
      <c r="X369">
        <f t="shared" si="71"/>
        <v>3432.092823499991</v>
      </c>
      <c r="Y369">
        <f t="shared" si="72"/>
        <v>2978.2623674999923</v>
      </c>
      <c r="Z369">
        <f t="shared" si="73"/>
        <v>2382.6098939999943</v>
      </c>
      <c r="AA369">
        <f t="shared" si="74"/>
        <v>3942.6520864999934</v>
      </c>
    </row>
    <row r="370" spans="2:27" x14ac:dyDescent="0.4">
      <c r="B370" t="s">
        <v>49</v>
      </c>
      <c r="C370" t="s">
        <v>9</v>
      </c>
      <c r="D370">
        <v>242.35559999999879</v>
      </c>
      <c r="F370">
        <v>7.9000000000000001E-2</v>
      </c>
      <c r="G370">
        <v>0.124</v>
      </c>
      <c r="H370">
        <v>0.10100000000000001</v>
      </c>
      <c r="I370">
        <v>0.123</v>
      </c>
      <c r="J370">
        <v>0.123</v>
      </c>
      <c r="K370">
        <v>7.2999999999999995E-2</v>
      </c>
      <c r="L370">
        <v>8.6999999999999994E-2</v>
      </c>
      <c r="M370">
        <v>9.2999999999999999E-2</v>
      </c>
      <c r="N370">
        <v>0.106</v>
      </c>
      <c r="O370">
        <f t="shared" si="63"/>
        <v>9.1000000000000081E-2</v>
      </c>
      <c r="P370">
        <f t="shared" si="64"/>
        <v>0</v>
      </c>
      <c r="R370">
        <f t="shared" si="65"/>
        <v>19.146092399999905</v>
      </c>
      <c r="S370">
        <f t="shared" si="66"/>
        <v>30.052094399999849</v>
      </c>
      <c r="T370">
        <f t="shared" si="67"/>
        <v>24.477915599999879</v>
      </c>
      <c r="U370">
        <f t="shared" si="68"/>
        <v>29.809738799999849</v>
      </c>
      <c r="V370">
        <f t="shared" si="69"/>
        <v>29.809738799999849</v>
      </c>
      <c r="W370">
        <f t="shared" si="70"/>
        <v>17.69195879999991</v>
      </c>
      <c r="X370">
        <f t="shared" si="71"/>
        <v>21.084937199999892</v>
      </c>
      <c r="Y370">
        <f t="shared" si="72"/>
        <v>22.539070799999887</v>
      </c>
      <c r="Z370">
        <f t="shared" si="73"/>
        <v>25.68969359999987</v>
      </c>
      <c r="AA370">
        <f t="shared" si="74"/>
        <v>22.054359599999909</v>
      </c>
    </row>
    <row r="371" spans="2:27" x14ac:dyDescent="0.4">
      <c r="B371" t="s">
        <v>49</v>
      </c>
      <c r="C371" t="s">
        <v>10</v>
      </c>
      <c r="D371">
        <v>8015.9740999999894</v>
      </c>
      <c r="F371">
        <v>8.7999999999999995E-2</v>
      </c>
      <c r="G371">
        <v>0.10100000000000001</v>
      </c>
      <c r="H371">
        <v>0.115</v>
      </c>
      <c r="I371">
        <v>0.113</v>
      </c>
      <c r="J371">
        <v>0.11899999999999999</v>
      </c>
      <c r="K371">
        <v>9.2999999999999999E-2</v>
      </c>
      <c r="L371">
        <v>0.114</v>
      </c>
      <c r="M371">
        <v>0.1</v>
      </c>
      <c r="N371">
        <v>8.3000000000000004E-2</v>
      </c>
      <c r="O371">
        <f t="shared" si="63"/>
        <v>7.4000000000000066E-2</v>
      </c>
      <c r="P371">
        <f t="shared" si="64"/>
        <v>0</v>
      </c>
      <c r="R371">
        <f t="shared" si="65"/>
        <v>705.40572079999902</v>
      </c>
      <c r="S371">
        <f t="shared" si="66"/>
        <v>809.61338409999894</v>
      </c>
      <c r="T371">
        <f t="shared" si="67"/>
        <v>921.83702149999885</v>
      </c>
      <c r="U371">
        <f t="shared" si="68"/>
        <v>905.80507329999887</v>
      </c>
      <c r="V371">
        <f t="shared" si="69"/>
        <v>953.90091789999872</v>
      </c>
      <c r="W371">
        <f t="shared" si="70"/>
        <v>745.48559129999899</v>
      </c>
      <c r="X371">
        <f t="shared" si="71"/>
        <v>913.82104739999886</v>
      </c>
      <c r="Y371">
        <f t="shared" si="72"/>
        <v>801.59740999999894</v>
      </c>
      <c r="Z371">
        <f t="shared" si="73"/>
        <v>665.32585029999916</v>
      </c>
      <c r="AA371">
        <f t="shared" si="74"/>
        <v>593.18208339999978</v>
      </c>
    </row>
    <row r="372" spans="2:27" x14ac:dyDescent="0.4">
      <c r="B372" t="s">
        <v>49</v>
      </c>
      <c r="C372" t="s">
        <v>11</v>
      </c>
      <c r="D372">
        <v>48862.312100000272</v>
      </c>
      <c r="F372">
        <v>0.09</v>
      </c>
      <c r="G372">
        <v>9.1999999999999998E-2</v>
      </c>
      <c r="H372">
        <v>9.9000000000000005E-2</v>
      </c>
      <c r="I372">
        <v>9.1999999999999998E-2</v>
      </c>
      <c r="J372">
        <v>0.112</v>
      </c>
      <c r="K372">
        <v>7.5999999999999998E-2</v>
      </c>
      <c r="L372">
        <v>0.125</v>
      </c>
      <c r="M372">
        <v>8.7999999999999995E-2</v>
      </c>
      <c r="N372">
        <v>0.113</v>
      </c>
      <c r="O372">
        <f t="shared" si="63"/>
        <v>0.1130000000000001</v>
      </c>
      <c r="P372">
        <f t="shared" si="64"/>
        <v>0</v>
      </c>
      <c r="R372">
        <f t="shared" si="65"/>
        <v>4397.6080890000239</v>
      </c>
      <c r="S372">
        <f t="shared" si="66"/>
        <v>4495.332713200025</v>
      </c>
      <c r="T372">
        <f t="shared" si="67"/>
        <v>4837.3688979000272</v>
      </c>
      <c r="U372">
        <f t="shared" si="68"/>
        <v>4495.332713200025</v>
      </c>
      <c r="V372">
        <f t="shared" si="69"/>
        <v>5472.5789552000306</v>
      </c>
      <c r="W372">
        <f t="shared" si="70"/>
        <v>3713.5357196000205</v>
      </c>
      <c r="X372">
        <f t="shared" si="71"/>
        <v>6107.789012500034</v>
      </c>
      <c r="Y372">
        <f t="shared" si="72"/>
        <v>4299.8834648000238</v>
      </c>
      <c r="Z372">
        <f t="shared" si="73"/>
        <v>5521.4412673000306</v>
      </c>
      <c r="AA372">
        <f t="shared" si="74"/>
        <v>5521.4412673000361</v>
      </c>
    </row>
    <row r="373" spans="2:27" x14ac:dyDescent="0.4">
      <c r="B373" t="s">
        <v>49</v>
      </c>
      <c r="C373" t="s">
        <v>12</v>
      </c>
      <c r="D373">
        <v>16965.096600000052</v>
      </c>
      <c r="F373">
        <v>0.10199999999999999</v>
      </c>
      <c r="G373">
        <v>0.10100000000000001</v>
      </c>
      <c r="H373">
        <v>7.0000000000000007E-2</v>
      </c>
      <c r="I373">
        <v>0.121</v>
      </c>
      <c r="J373">
        <v>0.107</v>
      </c>
      <c r="K373">
        <v>0.10100000000000001</v>
      </c>
      <c r="L373">
        <v>0.105</v>
      </c>
      <c r="M373">
        <v>0.1</v>
      </c>
      <c r="N373">
        <v>9.6000000000000002E-2</v>
      </c>
      <c r="O373">
        <f t="shared" si="63"/>
        <v>9.7000000000000086E-2</v>
      </c>
      <c r="P373">
        <f t="shared" si="64"/>
        <v>0</v>
      </c>
      <c r="R373">
        <f t="shared" si="65"/>
        <v>1730.4398532000052</v>
      </c>
      <c r="S373">
        <f t="shared" si="66"/>
        <v>1713.4747566000053</v>
      </c>
      <c r="T373">
        <f t="shared" si="67"/>
        <v>1187.5567620000038</v>
      </c>
      <c r="U373">
        <f t="shared" si="68"/>
        <v>2052.7766886000063</v>
      </c>
      <c r="V373">
        <f t="shared" si="69"/>
        <v>1815.2653362000055</v>
      </c>
      <c r="W373">
        <f t="shared" si="70"/>
        <v>1713.4747566000053</v>
      </c>
      <c r="X373">
        <f t="shared" si="71"/>
        <v>1781.3351430000055</v>
      </c>
      <c r="Y373">
        <f t="shared" si="72"/>
        <v>1696.5096600000052</v>
      </c>
      <c r="Z373">
        <f t="shared" si="73"/>
        <v>1628.649273600005</v>
      </c>
      <c r="AA373">
        <f t="shared" si="74"/>
        <v>1645.6143702000065</v>
      </c>
    </row>
    <row r="374" spans="2:27" x14ac:dyDescent="0.4">
      <c r="B374" t="s">
        <v>49</v>
      </c>
      <c r="C374" t="s">
        <v>13</v>
      </c>
      <c r="D374">
        <v>672.31459999999799</v>
      </c>
      <c r="F374">
        <v>0.107</v>
      </c>
      <c r="G374">
        <v>0.10199999999999999</v>
      </c>
      <c r="H374">
        <v>7.3999999999999996E-2</v>
      </c>
      <c r="I374">
        <v>7.5999999999999998E-2</v>
      </c>
      <c r="J374">
        <v>8.4000000000000005E-2</v>
      </c>
      <c r="K374">
        <v>0.122</v>
      </c>
      <c r="L374">
        <v>0.114</v>
      </c>
      <c r="M374">
        <v>9.8000000000000004E-2</v>
      </c>
      <c r="N374">
        <v>0.111</v>
      </c>
      <c r="O374">
        <f t="shared" si="63"/>
        <v>0.1120000000000001</v>
      </c>
      <c r="P374">
        <f t="shared" si="64"/>
        <v>0</v>
      </c>
      <c r="R374">
        <f t="shared" si="65"/>
        <v>71.937662199999778</v>
      </c>
      <c r="S374">
        <f t="shared" si="66"/>
        <v>68.576089199999785</v>
      </c>
      <c r="T374">
        <f t="shared" si="67"/>
        <v>49.75128039999985</v>
      </c>
      <c r="U374">
        <f t="shared" si="68"/>
        <v>51.09590959999985</v>
      </c>
      <c r="V374">
        <f t="shared" si="69"/>
        <v>56.474426399999835</v>
      </c>
      <c r="W374">
        <f t="shared" si="70"/>
        <v>82.022381199999757</v>
      </c>
      <c r="X374">
        <f t="shared" si="71"/>
        <v>76.643864399999771</v>
      </c>
      <c r="Y374">
        <f t="shared" si="72"/>
        <v>65.8868307999998</v>
      </c>
      <c r="Z374">
        <f t="shared" si="73"/>
        <v>74.626920599999778</v>
      </c>
      <c r="AA374">
        <f t="shared" si="74"/>
        <v>75.299235199999842</v>
      </c>
    </row>
    <row r="375" spans="2:27" x14ac:dyDescent="0.4">
      <c r="B375" t="s">
        <v>50</v>
      </c>
      <c r="C375" t="s">
        <v>4</v>
      </c>
      <c r="D375">
        <v>60639.517129999876</v>
      </c>
      <c r="F375">
        <v>9.4E-2</v>
      </c>
      <c r="G375">
        <v>7.1999999999999995E-2</v>
      </c>
      <c r="H375">
        <v>7.5999999999999998E-2</v>
      </c>
      <c r="I375">
        <v>0.11</v>
      </c>
      <c r="J375">
        <v>8.3000000000000004E-2</v>
      </c>
      <c r="K375">
        <v>9.9000000000000005E-2</v>
      </c>
      <c r="L375">
        <v>7.5999999999999998E-2</v>
      </c>
      <c r="M375">
        <v>0.10299999999999999</v>
      </c>
      <c r="N375">
        <v>0.10199999999999999</v>
      </c>
      <c r="O375">
        <f t="shared" si="63"/>
        <v>0.18500000000000005</v>
      </c>
      <c r="P375">
        <f t="shared" si="64"/>
        <v>0</v>
      </c>
      <c r="R375">
        <f t="shared" si="65"/>
        <v>5700.1146102199882</v>
      </c>
      <c r="S375">
        <f t="shared" si="66"/>
        <v>4366.0452333599906</v>
      </c>
      <c r="T375">
        <f t="shared" si="67"/>
        <v>4608.6033018799908</v>
      </c>
      <c r="U375">
        <f t="shared" si="68"/>
        <v>6670.3468842999864</v>
      </c>
      <c r="V375">
        <f t="shared" si="69"/>
        <v>5033.0799217899903</v>
      </c>
      <c r="W375">
        <f t="shared" si="70"/>
        <v>6003.3121958699885</v>
      </c>
      <c r="X375">
        <f t="shared" si="71"/>
        <v>4608.6033018799908</v>
      </c>
      <c r="Y375">
        <f t="shared" si="72"/>
        <v>6245.8702643899869</v>
      </c>
      <c r="Z375">
        <f t="shared" si="73"/>
        <v>6185.2307472599869</v>
      </c>
      <c r="AA375">
        <f t="shared" si="74"/>
        <v>11218.310669049981</v>
      </c>
    </row>
    <row r="376" spans="2:27" x14ac:dyDescent="0.4">
      <c r="B376" t="s">
        <v>50</v>
      </c>
      <c r="C376" t="s">
        <v>5</v>
      </c>
      <c r="D376">
        <v>2392.887700000002</v>
      </c>
      <c r="F376">
        <v>9.8000000000000004E-2</v>
      </c>
      <c r="G376">
        <v>0.08</v>
      </c>
      <c r="H376">
        <v>0.12</v>
      </c>
      <c r="I376">
        <v>0.122</v>
      </c>
      <c r="J376">
        <v>8.5000000000000006E-2</v>
      </c>
      <c r="K376">
        <v>0.11</v>
      </c>
      <c r="L376">
        <v>9.4E-2</v>
      </c>
      <c r="M376">
        <v>0.124</v>
      </c>
      <c r="N376">
        <v>0.112</v>
      </c>
      <c r="O376">
        <f t="shared" si="63"/>
        <v>5.5000000000000049E-2</v>
      </c>
      <c r="P376">
        <f t="shared" si="64"/>
        <v>0</v>
      </c>
      <c r="R376">
        <f t="shared" si="65"/>
        <v>234.50299460000022</v>
      </c>
      <c r="S376">
        <f t="shared" si="66"/>
        <v>191.43101600000017</v>
      </c>
      <c r="T376">
        <f t="shared" si="67"/>
        <v>287.14652400000023</v>
      </c>
      <c r="U376">
        <f t="shared" si="68"/>
        <v>291.93229940000026</v>
      </c>
      <c r="V376">
        <f t="shared" si="69"/>
        <v>203.3954545000002</v>
      </c>
      <c r="W376">
        <f t="shared" si="70"/>
        <v>263.21764700000023</v>
      </c>
      <c r="X376">
        <f t="shared" si="71"/>
        <v>224.93144380000018</v>
      </c>
      <c r="Y376">
        <f t="shared" si="72"/>
        <v>296.71807480000024</v>
      </c>
      <c r="Z376">
        <f t="shared" si="73"/>
        <v>268.00342240000026</v>
      </c>
      <c r="AA376">
        <f t="shared" si="74"/>
        <v>131.60882350000023</v>
      </c>
    </row>
    <row r="377" spans="2:27" x14ac:dyDescent="0.4">
      <c r="B377" t="s">
        <v>50</v>
      </c>
      <c r="C377" t="s">
        <v>6</v>
      </c>
      <c r="D377">
        <v>1011.1720000000009</v>
      </c>
      <c r="F377">
        <v>0.109</v>
      </c>
      <c r="G377">
        <v>9.1999999999999998E-2</v>
      </c>
      <c r="H377">
        <v>0.11700000000000001</v>
      </c>
      <c r="I377">
        <v>0.109</v>
      </c>
      <c r="J377">
        <v>7.0999999999999994E-2</v>
      </c>
      <c r="K377">
        <v>0.08</v>
      </c>
      <c r="L377">
        <v>8.1000000000000003E-2</v>
      </c>
      <c r="M377">
        <v>7.2999999999999995E-2</v>
      </c>
      <c r="N377">
        <v>8.2000000000000003E-2</v>
      </c>
      <c r="O377">
        <f t="shared" si="63"/>
        <v>0.18600000000000017</v>
      </c>
      <c r="P377">
        <f t="shared" si="64"/>
        <v>0</v>
      </c>
      <c r="R377">
        <f t="shared" si="65"/>
        <v>110.2177480000001</v>
      </c>
      <c r="S377">
        <f t="shared" si="66"/>
        <v>93.027824000000081</v>
      </c>
      <c r="T377">
        <f t="shared" si="67"/>
        <v>118.30712400000012</v>
      </c>
      <c r="U377">
        <f t="shared" si="68"/>
        <v>110.2177480000001</v>
      </c>
      <c r="V377">
        <f t="shared" si="69"/>
        <v>71.793212000000054</v>
      </c>
      <c r="W377">
        <f t="shared" si="70"/>
        <v>80.893760000000071</v>
      </c>
      <c r="X377">
        <f t="shared" si="71"/>
        <v>81.904932000000073</v>
      </c>
      <c r="Y377">
        <f t="shared" si="72"/>
        <v>73.815556000000058</v>
      </c>
      <c r="Z377">
        <f t="shared" si="73"/>
        <v>82.916104000000075</v>
      </c>
      <c r="AA377">
        <f t="shared" si="74"/>
        <v>188.07799200000034</v>
      </c>
    </row>
    <row r="378" spans="2:27" x14ac:dyDescent="0.4">
      <c r="B378" t="s">
        <v>50</v>
      </c>
      <c r="C378" t="s">
        <v>7</v>
      </c>
      <c r="D378">
        <v>2361.9645999999952</v>
      </c>
      <c r="F378">
        <v>0.11</v>
      </c>
      <c r="G378">
        <v>9.8000000000000004E-2</v>
      </c>
      <c r="H378">
        <v>9.1999999999999998E-2</v>
      </c>
      <c r="I378">
        <v>7.3999999999999996E-2</v>
      </c>
      <c r="J378">
        <v>0.09</v>
      </c>
      <c r="K378">
        <v>8.8999999999999996E-2</v>
      </c>
      <c r="L378">
        <v>0.10199999999999999</v>
      </c>
      <c r="M378">
        <v>8.5999999999999993E-2</v>
      </c>
      <c r="N378">
        <v>9.9000000000000005E-2</v>
      </c>
      <c r="O378">
        <f t="shared" si="63"/>
        <v>0.16000000000000003</v>
      </c>
      <c r="P378">
        <f t="shared" si="64"/>
        <v>0</v>
      </c>
      <c r="R378">
        <f t="shared" si="65"/>
        <v>259.81610599999948</v>
      </c>
      <c r="S378">
        <f t="shared" si="66"/>
        <v>231.47253079999953</v>
      </c>
      <c r="T378">
        <f t="shared" si="67"/>
        <v>217.30074319999954</v>
      </c>
      <c r="U378">
        <f t="shared" si="68"/>
        <v>174.78538039999964</v>
      </c>
      <c r="V378">
        <f t="shared" si="69"/>
        <v>212.57681399999956</v>
      </c>
      <c r="W378">
        <f t="shared" si="70"/>
        <v>210.21484939999957</v>
      </c>
      <c r="X378">
        <f t="shared" si="71"/>
        <v>240.92038919999951</v>
      </c>
      <c r="Y378">
        <f t="shared" si="72"/>
        <v>203.12895559999959</v>
      </c>
      <c r="Z378">
        <f t="shared" si="73"/>
        <v>233.83449539999955</v>
      </c>
      <c r="AA378">
        <f t="shared" si="74"/>
        <v>377.91433599999931</v>
      </c>
    </row>
    <row r="379" spans="2:27" x14ac:dyDescent="0.4">
      <c r="B379" t="s">
        <v>50</v>
      </c>
      <c r="C379" t="s">
        <v>8</v>
      </c>
      <c r="D379">
        <v>21417.360799999977</v>
      </c>
      <c r="F379">
        <v>0.105</v>
      </c>
      <c r="G379">
        <v>9.9000000000000005E-2</v>
      </c>
      <c r="H379">
        <v>0.113</v>
      </c>
      <c r="I379">
        <v>9.5000000000000001E-2</v>
      </c>
      <c r="J379">
        <v>9.0999999999999998E-2</v>
      </c>
      <c r="K379">
        <v>0.109</v>
      </c>
      <c r="L379">
        <v>0.11600000000000001</v>
      </c>
      <c r="M379">
        <v>0.113</v>
      </c>
      <c r="N379">
        <v>0.112</v>
      </c>
      <c r="O379">
        <f t="shared" si="63"/>
        <v>4.7000000000000042E-2</v>
      </c>
      <c r="P379">
        <f t="shared" si="64"/>
        <v>0</v>
      </c>
      <c r="R379">
        <f t="shared" si="65"/>
        <v>2248.8228839999974</v>
      </c>
      <c r="S379">
        <f t="shared" si="66"/>
        <v>2120.3187191999978</v>
      </c>
      <c r="T379">
        <f t="shared" si="67"/>
        <v>2420.1617703999973</v>
      </c>
      <c r="U379">
        <f t="shared" si="68"/>
        <v>2034.6492759999978</v>
      </c>
      <c r="V379">
        <f t="shared" si="69"/>
        <v>1948.9798327999979</v>
      </c>
      <c r="W379">
        <f t="shared" si="70"/>
        <v>2334.4923271999974</v>
      </c>
      <c r="X379">
        <f t="shared" si="71"/>
        <v>2484.4138527999976</v>
      </c>
      <c r="Y379">
        <f t="shared" si="72"/>
        <v>2420.1617703999973</v>
      </c>
      <c r="Z379">
        <f t="shared" si="73"/>
        <v>2398.7444095999977</v>
      </c>
      <c r="AA379">
        <f t="shared" si="74"/>
        <v>1006.6159575999998</v>
      </c>
    </row>
    <row r="380" spans="2:27" x14ac:dyDescent="0.4">
      <c r="B380" t="s">
        <v>50</v>
      </c>
      <c r="C380" t="s">
        <v>9</v>
      </c>
      <c r="D380">
        <v>10914.053799999991</v>
      </c>
      <c r="F380">
        <v>0.11700000000000001</v>
      </c>
      <c r="G380">
        <v>0.12</v>
      </c>
      <c r="H380">
        <v>8.4000000000000005E-2</v>
      </c>
      <c r="I380">
        <v>0.114</v>
      </c>
      <c r="J380">
        <v>8.6999999999999994E-2</v>
      </c>
      <c r="K380">
        <v>7.0000000000000007E-2</v>
      </c>
      <c r="L380">
        <v>7.3999999999999996E-2</v>
      </c>
      <c r="M380">
        <v>7.9000000000000001E-2</v>
      </c>
      <c r="N380">
        <v>8.6999999999999994E-2</v>
      </c>
      <c r="O380">
        <f t="shared" si="63"/>
        <v>0.16800000000000004</v>
      </c>
      <c r="P380">
        <f t="shared" si="64"/>
        <v>0</v>
      </c>
      <c r="R380">
        <f t="shared" si="65"/>
        <v>1276.944294599999</v>
      </c>
      <c r="S380">
        <f t="shared" si="66"/>
        <v>1309.6864559999988</v>
      </c>
      <c r="T380">
        <f t="shared" si="67"/>
        <v>916.78051919999928</v>
      </c>
      <c r="U380">
        <f t="shared" si="68"/>
        <v>1244.202133199999</v>
      </c>
      <c r="V380">
        <f t="shared" si="69"/>
        <v>949.52268059999915</v>
      </c>
      <c r="W380">
        <f t="shared" si="70"/>
        <v>763.98376599999938</v>
      </c>
      <c r="X380">
        <f t="shared" si="71"/>
        <v>807.63998119999928</v>
      </c>
      <c r="Y380">
        <f t="shared" si="72"/>
        <v>862.21025019999922</v>
      </c>
      <c r="Z380">
        <f t="shared" si="73"/>
        <v>949.52268059999915</v>
      </c>
      <c r="AA380">
        <f t="shared" si="74"/>
        <v>1833.5610383999988</v>
      </c>
    </row>
    <row r="381" spans="2:27" x14ac:dyDescent="0.4">
      <c r="B381" t="s">
        <v>50</v>
      </c>
      <c r="C381" t="s">
        <v>10</v>
      </c>
      <c r="D381">
        <v>27188.634100000087</v>
      </c>
      <c r="F381">
        <v>0.123</v>
      </c>
      <c r="G381">
        <v>9.7000000000000003E-2</v>
      </c>
      <c r="H381">
        <v>0.109</v>
      </c>
      <c r="I381">
        <v>0.08</v>
      </c>
      <c r="J381">
        <v>9.0999999999999998E-2</v>
      </c>
      <c r="K381">
        <v>8.7999999999999995E-2</v>
      </c>
      <c r="L381">
        <v>0.112</v>
      </c>
      <c r="M381">
        <v>8.6999999999999994E-2</v>
      </c>
      <c r="N381">
        <v>7.0999999999999994E-2</v>
      </c>
      <c r="O381">
        <f t="shared" si="63"/>
        <v>0.14200000000000013</v>
      </c>
      <c r="P381">
        <f t="shared" si="64"/>
        <v>0</v>
      </c>
      <c r="R381">
        <f t="shared" si="65"/>
        <v>3344.2019943000105</v>
      </c>
      <c r="S381">
        <f t="shared" si="66"/>
        <v>2637.2975077000083</v>
      </c>
      <c r="T381">
        <f t="shared" si="67"/>
        <v>2963.5611169000094</v>
      </c>
      <c r="U381">
        <f t="shared" si="68"/>
        <v>2175.0907280000069</v>
      </c>
      <c r="V381">
        <f t="shared" si="69"/>
        <v>2474.1657031000077</v>
      </c>
      <c r="W381">
        <f t="shared" si="70"/>
        <v>2392.5998008000074</v>
      </c>
      <c r="X381">
        <f t="shared" si="71"/>
        <v>3045.1270192000097</v>
      </c>
      <c r="Y381">
        <f t="shared" si="72"/>
        <v>2365.4111667000075</v>
      </c>
      <c r="Z381">
        <f t="shared" si="73"/>
        <v>1930.3930211000061</v>
      </c>
      <c r="AA381">
        <f t="shared" si="74"/>
        <v>3860.7860422000158</v>
      </c>
    </row>
    <row r="382" spans="2:27" x14ac:dyDescent="0.4">
      <c r="B382" t="s">
        <v>50</v>
      </c>
      <c r="C382" t="s">
        <v>11</v>
      </c>
      <c r="D382">
        <v>15109.81610000006</v>
      </c>
      <c r="F382">
        <v>9.1999999999999998E-2</v>
      </c>
      <c r="G382">
        <v>0.10100000000000001</v>
      </c>
      <c r="H382">
        <v>9.8000000000000004E-2</v>
      </c>
      <c r="I382">
        <v>7.4999999999999997E-2</v>
      </c>
      <c r="J382">
        <v>0.09</v>
      </c>
      <c r="K382">
        <v>7.2999999999999995E-2</v>
      </c>
      <c r="L382">
        <v>0.11700000000000001</v>
      </c>
      <c r="M382">
        <v>0.11899999999999999</v>
      </c>
      <c r="N382">
        <v>9.5000000000000001E-2</v>
      </c>
      <c r="O382">
        <f t="shared" si="63"/>
        <v>0.14000000000000001</v>
      </c>
      <c r="P382">
        <f t="shared" si="64"/>
        <v>0</v>
      </c>
      <c r="R382">
        <f t="shared" si="65"/>
        <v>1390.1030812000056</v>
      </c>
      <c r="S382">
        <f t="shared" si="66"/>
        <v>1526.0914261000062</v>
      </c>
      <c r="T382">
        <f t="shared" si="67"/>
        <v>1480.761977800006</v>
      </c>
      <c r="U382">
        <f t="shared" si="68"/>
        <v>1133.2362075000044</v>
      </c>
      <c r="V382">
        <f t="shared" si="69"/>
        <v>1359.8834490000054</v>
      </c>
      <c r="W382">
        <f t="shared" si="70"/>
        <v>1103.0165753000042</v>
      </c>
      <c r="X382">
        <f t="shared" si="71"/>
        <v>1767.8484837000071</v>
      </c>
      <c r="Y382">
        <f t="shared" si="72"/>
        <v>1798.0681159000071</v>
      </c>
      <c r="Z382">
        <f t="shared" si="73"/>
        <v>1435.4325295000058</v>
      </c>
      <c r="AA382">
        <f t="shared" si="74"/>
        <v>2115.3742540000085</v>
      </c>
    </row>
    <row r="383" spans="2:27" x14ac:dyDescent="0.4">
      <c r="B383" t="s">
        <v>50</v>
      </c>
      <c r="C383" t="s">
        <v>12</v>
      </c>
      <c r="D383">
        <v>9725.1434000000081</v>
      </c>
      <c r="F383">
        <v>9.7000000000000003E-2</v>
      </c>
      <c r="G383">
        <v>9.5000000000000001E-2</v>
      </c>
      <c r="H383">
        <v>8.7999999999999995E-2</v>
      </c>
      <c r="I383">
        <v>0.11799999999999999</v>
      </c>
      <c r="J383">
        <v>0.11799999999999999</v>
      </c>
      <c r="K383">
        <v>7.4999999999999997E-2</v>
      </c>
      <c r="L383">
        <v>8.3000000000000004E-2</v>
      </c>
      <c r="M383">
        <v>0.08</v>
      </c>
      <c r="N383">
        <v>0.107</v>
      </c>
      <c r="O383">
        <f t="shared" si="63"/>
        <v>0.13900000000000012</v>
      </c>
      <c r="P383">
        <f t="shared" si="64"/>
        <v>0</v>
      </c>
      <c r="R383">
        <f t="shared" si="65"/>
        <v>943.33890980000081</v>
      </c>
      <c r="S383">
        <f t="shared" si="66"/>
        <v>923.88862300000073</v>
      </c>
      <c r="T383">
        <f t="shared" si="67"/>
        <v>855.81261920000065</v>
      </c>
      <c r="U383">
        <f t="shared" si="68"/>
        <v>1147.5669212000009</v>
      </c>
      <c r="V383">
        <f t="shared" si="69"/>
        <v>1147.5669212000009</v>
      </c>
      <c r="W383">
        <f t="shared" si="70"/>
        <v>729.38575500000059</v>
      </c>
      <c r="X383">
        <f t="shared" si="71"/>
        <v>807.18690220000076</v>
      </c>
      <c r="Y383">
        <f t="shared" si="72"/>
        <v>778.01147200000071</v>
      </c>
      <c r="Z383">
        <f t="shared" si="73"/>
        <v>1040.5903438000009</v>
      </c>
      <c r="AA383">
        <f t="shared" si="74"/>
        <v>1351.7949326000023</v>
      </c>
    </row>
    <row r="384" spans="2:27" x14ac:dyDescent="0.4">
      <c r="B384" t="s">
        <v>50</v>
      </c>
      <c r="C384" t="s">
        <v>13</v>
      </c>
      <c r="D384">
        <v>6813.7818999999927</v>
      </c>
      <c r="F384">
        <v>9.6000000000000002E-2</v>
      </c>
      <c r="G384">
        <v>9.6000000000000002E-2</v>
      </c>
      <c r="H384">
        <v>0.11600000000000001</v>
      </c>
      <c r="I384">
        <v>7.2999999999999995E-2</v>
      </c>
      <c r="J384">
        <v>7.0999999999999994E-2</v>
      </c>
      <c r="K384">
        <v>7.9000000000000001E-2</v>
      </c>
      <c r="L384">
        <v>0.09</v>
      </c>
      <c r="M384">
        <v>0.115</v>
      </c>
      <c r="N384">
        <v>0.12</v>
      </c>
      <c r="O384">
        <f t="shared" si="63"/>
        <v>0.14400000000000002</v>
      </c>
      <c r="P384">
        <f t="shared" si="64"/>
        <v>0</v>
      </c>
      <c r="R384">
        <f t="shared" si="65"/>
        <v>654.1230623999993</v>
      </c>
      <c r="S384">
        <f t="shared" si="66"/>
        <v>654.1230623999993</v>
      </c>
      <c r="T384">
        <f t="shared" si="67"/>
        <v>790.39870039999914</v>
      </c>
      <c r="U384">
        <f t="shared" si="68"/>
        <v>497.40607869999945</v>
      </c>
      <c r="V384">
        <f t="shared" si="69"/>
        <v>483.77851489999944</v>
      </c>
      <c r="W384">
        <f t="shared" si="70"/>
        <v>538.2887700999994</v>
      </c>
      <c r="X384">
        <f t="shared" si="71"/>
        <v>613.2403709999993</v>
      </c>
      <c r="Y384">
        <f t="shared" si="72"/>
        <v>783.58491849999916</v>
      </c>
      <c r="Z384">
        <f t="shared" si="73"/>
        <v>817.65382799999907</v>
      </c>
      <c r="AA384">
        <f t="shared" si="74"/>
        <v>981.18459359999906</v>
      </c>
    </row>
    <row r="385" spans="2:27" x14ac:dyDescent="0.4">
      <c r="B385" t="s">
        <v>51</v>
      </c>
      <c r="C385" t="s">
        <v>4</v>
      </c>
      <c r="D385">
        <v>70233.064419999995</v>
      </c>
      <c r="F385">
        <v>9.2999999999999999E-2</v>
      </c>
      <c r="G385">
        <v>7.3999999999999996E-2</v>
      </c>
      <c r="H385">
        <v>9.4E-2</v>
      </c>
      <c r="I385">
        <v>0.123</v>
      </c>
      <c r="J385">
        <v>0.108</v>
      </c>
      <c r="K385">
        <v>0.107</v>
      </c>
      <c r="L385">
        <v>7.6999999999999999E-2</v>
      </c>
      <c r="M385">
        <v>0.113</v>
      </c>
      <c r="N385">
        <v>8.5999999999999993E-2</v>
      </c>
      <c r="O385">
        <f t="shared" si="63"/>
        <v>0.12500000000000011</v>
      </c>
      <c r="P385">
        <f t="shared" si="64"/>
        <v>0</v>
      </c>
      <c r="R385">
        <f t="shared" si="65"/>
        <v>6531.6749910599992</v>
      </c>
      <c r="S385">
        <f t="shared" si="66"/>
        <v>5197.2467670799997</v>
      </c>
      <c r="T385">
        <f t="shared" si="67"/>
        <v>6601.9080554799993</v>
      </c>
      <c r="U385">
        <f t="shared" si="68"/>
        <v>8638.6669236599992</v>
      </c>
      <c r="V385">
        <f t="shared" si="69"/>
        <v>7585.1709573599992</v>
      </c>
      <c r="W385">
        <f t="shared" si="70"/>
        <v>7514.9378929399991</v>
      </c>
      <c r="X385">
        <f t="shared" si="71"/>
        <v>5407.9459603399991</v>
      </c>
      <c r="Y385">
        <f t="shared" si="72"/>
        <v>7936.3362794599998</v>
      </c>
      <c r="Z385">
        <f t="shared" si="73"/>
        <v>6040.0435401199993</v>
      </c>
      <c r="AA385">
        <f t="shared" si="74"/>
        <v>8779.1330525000067</v>
      </c>
    </row>
    <row r="386" spans="2:27" x14ac:dyDescent="0.4">
      <c r="B386" t="s">
        <v>51</v>
      </c>
      <c r="C386" t="s">
        <v>5</v>
      </c>
      <c r="D386">
        <v>6282.1406999999908</v>
      </c>
      <c r="F386">
        <v>0.113</v>
      </c>
      <c r="G386">
        <v>0.107</v>
      </c>
      <c r="H386">
        <v>7.9000000000000001E-2</v>
      </c>
      <c r="I386">
        <v>8.7999999999999995E-2</v>
      </c>
      <c r="J386">
        <v>8.6999999999999994E-2</v>
      </c>
      <c r="K386">
        <v>7.0999999999999994E-2</v>
      </c>
      <c r="L386">
        <v>8.6999999999999994E-2</v>
      </c>
      <c r="M386">
        <v>8.7999999999999995E-2</v>
      </c>
      <c r="N386">
        <v>0.111</v>
      </c>
      <c r="O386">
        <f t="shared" si="63"/>
        <v>0.16900000000000015</v>
      </c>
      <c r="P386">
        <f t="shared" si="64"/>
        <v>0</v>
      </c>
      <c r="R386">
        <f t="shared" si="65"/>
        <v>709.88189909999903</v>
      </c>
      <c r="S386">
        <f t="shared" si="66"/>
        <v>672.18905489999895</v>
      </c>
      <c r="T386">
        <f t="shared" si="67"/>
        <v>496.28911529999925</v>
      </c>
      <c r="U386">
        <f t="shared" si="68"/>
        <v>552.82838159999915</v>
      </c>
      <c r="V386">
        <f t="shared" si="69"/>
        <v>546.54624089999913</v>
      </c>
      <c r="W386">
        <f t="shared" si="70"/>
        <v>446.03198969999931</v>
      </c>
      <c r="X386">
        <f t="shared" si="71"/>
        <v>546.54624089999913</v>
      </c>
      <c r="Y386">
        <f t="shared" si="72"/>
        <v>552.82838159999915</v>
      </c>
      <c r="Z386">
        <f t="shared" si="73"/>
        <v>697.317617699999</v>
      </c>
      <c r="AA386">
        <f t="shared" si="74"/>
        <v>1061.6817782999995</v>
      </c>
    </row>
    <row r="387" spans="2:27" x14ac:dyDescent="0.4">
      <c r="B387" t="s">
        <v>51</v>
      </c>
      <c r="C387" t="s">
        <v>6</v>
      </c>
      <c r="D387">
        <v>8814.2165999999906</v>
      </c>
      <c r="F387">
        <v>7.3999999999999996E-2</v>
      </c>
      <c r="G387">
        <v>7.6999999999999999E-2</v>
      </c>
      <c r="H387">
        <v>8.7999999999999995E-2</v>
      </c>
      <c r="I387">
        <v>0.10199999999999999</v>
      </c>
      <c r="J387">
        <v>0.114</v>
      </c>
      <c r="K387">
        <v>8.6999999999999994E-2</v>
      </c>
      <c r="L387">
        <v>9.7000000000000003E-2</v>
      </c>
      <c r="M387">
        <v>0.106</v>
      </c>
      <c r="N387">
        <v>9.8000000000000004E-2</v>
      </c>
      <c r="O387">
        <f t="shared" si="63"/>
        <v>0.15700000000000014</v>
      </c>
      <c r="P387">
        <f t="shared" si="64"/>
        <v>0</v>
      </c>
      <c r="R387">
        <f t="shared" si="65"/>
        <v>652.25202839999929</v>
      </c>
      <c r="S387">
        <f t="shared" si="66"/>
        <v>678.69467819999932</v>
      </c>
      <c r="T387">
        <f t="shared" si="67"/>
        <v>775.65106079999919</v>
      </c>
      <c r="U387">
        <f t="shared" si="68"/>
        <v>899.05009319999897</v>
      </c>
      <c r="V387">
        <f t="shared" si="69"/>
        <v>1004.820692399999</v>
      </c>
      <c r="W387">
        <f t="shared" si="70"/>
        <v>766.83684419999918</v>
      </c>
      <c r="X387">
        <f t="shared" si="71"/>
        <v>854.97901019999915</v>
      </c>
      <c r="Y387">
        <f t="shared" si="72"/>
        <v>934.306959599999</v>
      </c>
      <c r="Z387">
        <f t="shared" si="73"/>
        <v>863.79322679999916</v>
      </c>
      <c r="AA387">
        <f t="shared" si="74"/>
        <v>1383.8320061999998</v>
      </c>
    </row>
    <row r="388" spans="2:27" x14ac:dyDescent="0.4">
      <c r="B388" t="s">
        <v>51</v>
      </c>
      <c r="C388" t="s">
        <v>7</v>
      </c>
      <c r="D388">
        <v>23886.937799999974</v>
      </c>
      <c r="F388">
        <v>7.9000000000000001E-2</v>
      </c>
      <c r="G388">
        <v>0.104</v>
      </c>
      <c r="H388">
        <v>0.105</v>
      </c>
      <c r="I388">
        <v>9.7000000000000003E-2</v>
      </c>
      <c r="J388">
        <v>0.123</v>
      </c>
      <c r="K388">
        <v>0.11899999999999999</v>
      </c>
      <c r="L388">
        <v>0.105</v>
      </c>
      <c r="M388">
        <v>0.115</v>
      </c>
      <c r="N388">
        <v>0.108</v>
      </c>
      <c r="O388">
        <f t="shared" si="63"/>
        <v>4.500000000000004E-2</v>
      </c>
      <c r="P388">
        <f t="shared" si="64"/>
        <v>0</v>
      </c>
      <c r="R388">
        <f t="shared" si="65"/>
        <v>1887.0680861999979</v>
      </c>
      <c r="S388">
        <f t="shared" si="66"/>
        <v>2484.2415311999971</v>
      </c>
      <c r="T388">
        <f t="shared" si="67"/>
        <v>2508.128468999997</v>
      </c>
      <c r="U388">
        <f t="shared" si="68"/>
        <v>2317.0329665999975</v>
      </c>
      <c r="V388">
        <f t="shared" si="69"/>
        <v>2938.0933493999969</v>
      </c>
      <c r="W388">
        <f t="shared" si="70"/>
        <v>2842.5455981999967</v>
      </c>
      <c r="X388">
        <f t="shared" si="71"/>
        <v>2508.128468999997</v>
      </c>
      <c r="Y388">
        <f t="shared" si="72"/>
        <v>2746.9978469999974</v>
      </c>
      <c r="Z388">
        <f t="shared" si="73"/>
        <v>2579.7892823999973</v>
      </c>
      <c r="AA388">
        <f t="shared" si="74"/>
        <v>1074.9122009999999</v>
      </c>
    </row>
    <row r="389" spans="2:27" x14ac:dyDescent="0.4">
      <c r="B389" t="s">
        <v>51</v>
      </c>
      <c r="C389" t="s">
        <v>8</v>
      </c>
      <c r="D389">
        <v>7629.7950000000019</v>
      </c>
      <c r="F389">
        <v>0.10100000000000001</v>
      </c>
      <c r="G389">
        <v>9.8000000000000004E-2</v>
      </c>
      <c r="H389">
        <v>8.5000000000000006E-2</v>
      </c>
      <c r="I389">
        <v>0.11899999999999999</v>
      </c>
      <c r="J389">
        <v>8.1000000000000003E-2</v>
      </c>
      <c r="K389">
        <v>8.5999999999999993E-2</v>
      </c>
      <c r="L389">
        <v>0.112</v>
      </c>
      <c r="M389">
        <v>7.3999999999999996E-2</v>
      </c>
      <c r="N389">
        <v>9.6000000000000002E-2</v>
      </c>
      <c r="O389">
        <f t="shared" si="63"/>
        <v>0.14800000000000002</v>
      </c>
      <c r="P389">
        <f t="shared" si="64"/>
        <v>0</v>
      </c>
      <c r="R389">
        <f t="shared" si="65"/>
        <v>770.6092950000002</v>
      </c>
      <c r="S389">
        <f t="shared" si="66"/>
        <v>747.71991000000025</v>
      </c>
      <c r="T389">
        <f t="shared" si="67"/>
        <v>648.53257500000018</v>
      </c>
      <c r="U389">
        <f t="shared" si="68"/>
        <v>907.94560500000023</v>
      </c>
      <c r="V389">
        <f t="shared" si="69"/>
        <v>618.01339500000017</v>
      </c>
      <c r="W389">
        <f t="shared" si="70"/>
        <v>656.16237000000012</v>
      </c>
      <c r="X389">
        <f t="shared" si="71"/>
        <v>854.53704000000027</v>
      </c>
      <c r="Y389">
        <f t="shared" si="72"/>
        <v>564.60483000000011</v>
      </c>
      <c r="Z389">
        <f t="shared" si="73"/>
        <v>732.46032000000025</v>
      </c>
      <c r="AA389">
        <f t="shared" si="74"/>
        <v>1129.2096600000004</v>
      </c>
    </row>
    <row r="390" spans="2:27" x14ac:dyDescent="0.4">
      <c r="B390" t="s">
        <v>51</v>
      </c>
      <c r="C390" t="s">
        <v>9</v>
      </c>
      <c r="D390">
        <v>935.78009999999961</v>
      </c>
      <c r="F390">
        <v>0.121</v>
      </c>
      <c r="G390">
        <v>7.4999999999999997E-2</v>
      </c>
      <c r="H390">
        <v>9.8000000000000004E-2</v>
      </c>
      <c r="I390">
        <v>0.11</v>
      </c>
      <c r="J390">
        <v>0.123</v>
      </c>
      <c r="K390">
        <v>8.2000000000000003E-2</v>
      </c>
      <c r="L390">
        <v>8.3000000000000004E-2</v>
      </c>
      <c r="M390">
        <v>0.114</v>
      </c>
      <c r="N390">
        <v>8.8999999999999996E-2</v>
      </c>
      <c r="O390">
        <f t="shared" ref="O390:O453" si="75">1-SUM(F390:N390)</f>
        <v>0.10500000000000009</v>
      </c>
      <c r="P390">
        <f t="shared" ref="P390:P453" si="76">IF(O390&lt;0,1,0)</f>
        <v>0</v>
      </c>
      <c r="R390">
        <f t="shared" ref="R390:R453" si="77">$D390*F390</f>
        <v>113.22939209999996</v>
      </c>
      <c r="S390">
        <f t="shared" si="66"/>
        <v>70.183507499999962</v>
      </c>
      <c r="T390">
        <f t="shared" si="67"/>
        <v>91.706449799999959</v>
      </c>
      <c r="U390">
        <f t="shared" si="68"/>
        <v>102.93581099999996</v>
      </c>
      <c r="V390">
        <f t="shared" si="69"/>
        <v>115.10095229999995</v>
      </c>
      <c r="W390">
        <f t="shared" si="70"/>
        <v>76.733968199999964</v>
      </c>
      <c r="X390">
        <f t="shared" si="71"/>
        <v>77.669748299999966</v>
      </c>
      <c r="Y390">
        <f t="shared" si="72"/>
        <v>106.67893139999995</v>
      </c>
      <c r="Z390">
        <f t="shared" si="73"/>
        <v>83.284428899999966</v>
      </c>
      <c r="AA390">
        <f t="shared" si="74"/>
        <v>98.256910500000046</v>
      </c>
    </row>
    <row r="391" spans="2:27" x14ac:dyDescent="0.4">
      <c r="B391" t="s">
        <v>51</v>
      </c>
      <c r="C391" t="s">
        <v>10</v>
      </c>
      <c r="D391">
        <v>37942.927300000134</v>
      </c>
      <c r="F391">
        <v>8.4000000000000005E-2</v>
      </c>
      <c r="G391">
        <v>0.124</v>
      </c>
      <c r="H391">
        <v>0.106</v>
      </c>
      <c r="I391">
        <v>0.10199999999999999</v>
      </c>
      <c r="J391">
        <v>0.08</v>
      </c>
      <c r="K391">
        <v>0.09</v>
      </c>
      <c r="L391">
        <v>0.111</v>
      </c>
      <c r="M391">
        <v>0.114</v>
      </c>
      <c r="N391">
        <v>0.11799999999999999</v>
      </c>
      <c r="O391">
        <f t="shared" si="75"/>
        <v>7.1000000000000063E-2</v>
      </c>
      <c r="P391">
        <f t="shared" si="76"/>
        <v>0</v>
      </c>
      <c r="R391">
        <f t="shared" si="77"/>
        <v>3187.2058932000114</v>
      </c>
      <c r="S391">
        <f t="shared" si="66"/>
        <v>4704.9229852000162</v>
      </c>
      <c r="T391">
        <f t="shared" si="67"/>
        <v>4021.9502938000142</v>
      </c>
      <c r="U391">
        <f t="shared" si="68"/>
        <v>3870.1785846000134</v>
      </c>
      <c r="V391">
        <f t="shared" si="69"/>
        <v>3035.4341840000106</v>
      </c>
      <c r="W391">
        <f t="shared" si="70"/>
        <v>3414.8634570000117</v>
      </c>
      <c r="X391">
        <f t="shared" si="71"/>
        <v>4211.6649303000149</v>
      </c>
      <c r="Y391">
        <f t="shared" si="72"/>
        <v>4325.4937122000156</v>
      </c>
      <c r="Z391">
        <f t="shared" si="73"/>
        <v>4477.2654214000158</v>
      </c>
      <c r="AA391">
        <f t="shared" si="74"/>
        <v>2693.9478383000119</v>
      </c>
    </row>
    <row r="392" spans="2:27" x14ac:dyDescent="0.4">
      <c r="B392" t="s">
        <v>51</v>
      </c>
      <c r="C392" t="s">
        <v>11</v>
      </c>
      <c r="D392">
        <v>21574.660200000038</v>
      </c>
      <c r="F392">
        <v>8.4000000000000005E-2</v>
      </c>
      <c r="G392">
        <v>9.6000000000000002E-2</v>
      </c>
      <c r="H392">
        <v>0.122</v>
      </c>
      <c r="I392">
        <v>7.8E-2</v>
      </c>
      <c r="J392">
        <v>7.5999999999999998E-2</v>
      </c>
      <c r="K392">
        <v>0.11700000000000001</v>
      </c>
      <c r="L392">
        <v>0.107</v>
      </c>
      <c r="M392">
        <v>7.0000000000000007E-2</v>
      </c>
      <c r="N392">
        <v>0.115</v>
      </c>
      <c r="O392">
        <f t="shared" si="75"/>
        <v>0.13500000000000001</v>
      </c>
      <c r="P392">
        <f t="shared" si="76"/>
        <v>0</v>
      </c>
      <c r="R392">
        <f t="shared" si="77"/>
        <v>1812.2714568000033</v>
      </c>
      <c r="S392">
        <f t="shared" si="66"/>
        <v>2071.1673792000038</v>
      </c>
      <c r="T392">
        <f t="shared" si="67"/>
        <v>2632.1085444000046</v>
      </c>
      <c r="U392">
        <f t="shared" si="68"/>
        <v>1682.8234956000031</v>
      </c>
      <c r="V392">
        <f t="shared" si="69"/>
        <v>1639.674175200003</v>
      </c>
      <c r="W392">
        <f t="shared" si="70"/>
        <v>2524.2352434000045</v>
      </c>
      <c r="X392">
        <f t="shared" si="71"/>
        <v>2308.4886414000039</v>
      </c>
      <c r="Y392">
        <f t="shared" si="72"/>
        <v>1510.2262140000028</v>
      </c>
      <c r="Z392">
        <f t="shared" si="73"/>
        <v>2481.0859230000046</v>
      </c>
      <c r="AA392">
        <f t="shared" si="74"/>
        <v>2912.5791270000054</v>
      </c>
    </row>
    <row r="393" spans="2:27" x14ac:dyDescent="0.4">
      <c r="B393" t="s">
        <v>51</v>
      </c>
      <c r="C393" t="s">
        <v>12</v>
      </c>
      <c r="D393">
        <v>12470.41119999995</v>
      </c>
      <c r="F393">
        <v>0.106</v>
      </c>
      <c r="G393">
        <v>7.2999999999999995E-2</v>
      </c>
      <c r="H393">
        <v>0.107</v>
      </c>
      <c r="I393">
        <v>8.7999999999999995E-2</v>
      </c>
      <c r="J393">
        <v>9.5000000000000001E-2</v>
      </c>
      <c r="K393">
        <v>0.122</v>
      </c>
      <c r="L393">
        <v>0.09</v>
      </c>
      <c r="M393">
        <v>0.08</v>
      </c>
      <c r="N393">
        <v>0.09</v>
      </c>
      <c r="O393">
        <f t="shared" si="75"/>
        <v>0.14900000000000013</v>
      </c>
      <c r="P393">
        <f t="shared" si="76"/>
        <v>0</v>
      </c>
      <c r="R393">
        <f t="shared" si="77"/>
        <v>1321.8635871999945</v>
      </c>
      <c r="S393">
        <f t="shared" si="66"/>
        <v>910.34001759999626</v>
      </c>
      <c r="T393">
        <f t="shared" si="67"/>
        <v>1334.3339983999945</v>
      </c>
      <c r="U393">
        <f t="shared" si="68"/>
        <v>1097.3961855999955</v>
      </c>
      <c r="V393">
        <f t="shared" si="69"/>
        <v>1184.6890639999951</v>
      </c>
      <c r="W393">
        <f t="shared" si="70"/>
        <v>1521.3901663999939</v>
      </c>
      <c r="X393">
        <f t="shared" si="71"/>
        <v>1122.3370079999954</v>
      </c>
      <c r="Y393">
        <f t="shared" si="72"/>
        <v>997.63289599999598</v>
      </c>
      <c r="Z393">
        <f t="shared" si="73"/>
        <v>1122.3370079999954</v>
      </c>
      <c r="AA393">
        <f t="shared" si="74"/>
        <v>1858.0912687999942</v>
      </c>
    </row>
    <row r="394" spans="2:27" x14ac:dyDescent="0.4">
      <c r="B394" t="s">
        <v>51</v>
      </c>
      <c r="C394" t="s">
        <v>13</v>
      </c>
      <c r="D394">
        <v>12681.957700000037</v>
      </c>
      <c r="F394">
        <v>7.0000000000000007E-2</v>
      </c>
      <c r="G394">
        <v>9.0999999999999998E-2</v>
      </c>
      <c r="H394">
        <v>9.8000000000000004E-2</v>
      </c>
      <c r="I394">
        <v>8.8999999999999996E-2</v>
      </c>
      <c r="J394">
        <v>0.124</v>
      </c>
      <c r="K394">
        <v>8.8999999999999996E-2</v>
      </c>
      <c r="L394">
        <v>9.6000000000000002E-2</v>
      </c>
      <c r="M394">
        <v>0.11799999999999999</v>
      </c>
      <c r="N394">
        <v>9.6000000000000002E-2</v>
      </c>
      <c r="O394">
        <f t="shared" si="75"/>
        <v>0.12900000000000011</v>
      </c>
      <c r="P394">
        <f t="shared" si="76"/>
        <v>0</v>
      </c>
      <c r="R394">
        <f t="shared" si="77"/>
        <v>887.73703900000271</v>
      </c>
      <c r="S394">
        <f t="shared" si="66"/>
        <v>1154.0581507000034</v>
      </c>
      <c r="T394">
        <f t="shared" si="67"/>
        <v>1242.8318546000037</v>
      </c>
      <c r="U394">
        <f t="shared" si="68"/>
        <v>1128.6942353000034</v>
      </c>
      <c r="V394">
        <f t="shared" si="69"/>
        <v>1572.5627548000045</v>
      </c>
      <c r="W394">
        <f t="shared" si="70"/>
        <v>1128.6942353000034</v>
      </c>
      <c r="X394">
        <f t="shared" si="71"/>
        <v>1217.4679392000037</v>
      </c>
      <c r="Y394">
        <f t="shared" si="72"/>
        <v>1496.4710086000043</v>
      </c>
      <c r="Z394">
        <f t="shared" si="73"/>
        <v>1217.4679392000037</v>
      </c>
      <c r="AA394">
        <f t="shared" si="74"/>
        <v>1635.9725433000062</v>
      </c>
    </row>
    <row r="395" spans="2:27" x14ac:dyDescent="0.4">
      <c r="B395" t="s">
        <v>52</v>
      </c>
      <c r="C395" t="s">
        <v>4</v>
      </c>
      <c r="D395">
        <v>72064.859339999995</v>
      </c>
      <c r="F395">
        <v>7.8E-2</v>
      </c>
      <c r="G395">
        <v>0.114</v>
      </c>
      <c r="H395">
        <v>0.124</v>
      </c>
      <c r="I395">
        <v>0.105</v>
      </c>
      <c r="J395">
        <v>8.7999999999999995E-2</v>
      </c>
      <c r="K395">
        <v>7.6999999999999999E-2</v>
      </c>
      <c r="L395">
        <v>0.112</v>
      </c>
      <c r="M395">
        <v>7.3999999999999996E-2</v>
      </c>
      <c r="N395">
        <v>7.3999999999999996E-2</v>
      </c>
      <c r="O395">
        <f t="shared" si="75"/>
        <v>0.15400000000000014</v>
      </c>
      <c r="P395">
        <f t="shared" si="76"/>
        <v>0</v>
      </c>
      <c r="R395">
        <f t="shared" si="77"/>
        <v>5621.0590285199996</v>
      </c>
      <c r="S395">
        <f t="shared" si="66"/>
        <v>8215.39396476</v>
      </c>
      <c r="T395">
        <f t="shared" si="67"/>
        <v>8936.0425581599993</v>
      </c>
      <c r="U395">
        <f t="shared" si="68"/>
        <v>7566.810230699999</v>
      </c>
      <c r="V395">
        <f t="shared" si="69"/>
        <v>6341.7076219199989</v>
      </c>
      <c r="W395">
        <f t="shared" si="70"/>
        <v>5548.9941691799995</v>
      </c>
      <c r="X395">
        <f t="shared" si="71"/>
        <v>8071.2642460799998</v>
      </c>
      <c r="Y395">
        <f t="shared" si="72"/>
        <v>5332.7995911599992</v>
      </c>
      <c r="Z395">
        <f t="shared" si="73"/>
        <v>5332.7995911599992</v>
      </c>
      <c r="AA395">
        <f t="shared" si="74"/>
        <v>11097.98833836001</v>
      </c>
    </row>
    <row r="396" spans="2:27" x14ac:dyDescent="0.4">
      <c r="B396" t="s">
        <v>52</v>
      </c>
      <c r="C396" t="s">
        <v>5</v>
      </c>
      <c r="D396">
        <v>4551.9971999999752</v>
      </c>
      <c r="F396">
        <v>0.109</v>
      </c>
      <c r="G396">
        <v>7.0000000000000007E-2</v>
      </c>
      <c r="H396">
        <v>0.113</v>
      </c>
      <c r="I396">
        <v>8.5999999999999993E-2</v>
      </c>
      <c r="J396">
        <v>7.9000000000000001E-2</v>
      </c>
      <c r="K396">
        <v>0.113</v>
      </c>
      <c r="L396">
        <v>8.6999999999999994E-2</v>
      </c>
      <c r="M396">
        <v>0.105</v>
      </c>
      <c r="N396">
        <v>0.105</v>
      </c>
      <c r="O396">
        <f t="shared" si="75"/>
        <v>0.13300000000000001</v>
      </c>
      <c r="P396">
        <f t="shared" si="76"/>
        <v>0</v>
      </c>
      <c r="R396">
        <f t="shared" si="77"/>
        <v>496.16769479999732</v>
      </c>
      <c r="S396">
        <f t="shared" si="66"/>
        <v>318.63980399999832</v>
      </c>
      <c r="T396">
        <f t="shared" si="67"/>
        <v>514.37568359999716</v>
      </c>
      <c r="U396">
        <f t="shared" si="68"/>
        <v>391.47175919999785</v>
      </c>
      <c r="V396">
        <f t="shared" si="69"/>
        <v>359.60777879999807</v>
      </c>
      <c r="W396">
        <f t="shared" si="70"/>
        <v>514.37568359999716</v>
      </c>
      <c r="X396">
        <f t="shared" si="71"/>
        <v>396.02375639999781</v>
      </c>
      <c r="Y396">
        <f t="shared" si="72"/>
        <v>477.95970599999737</v>
      </c>
      <c r="Z396">
        <f t="shared" si="73"/>
        <v>477.95970599999737</v>
      </c>
      <c r="AA396">
        <f t="shared" si="74"/>
        <v>605.4156275999967</v>
      </c>
    </row>
    <row r="397" spans="2:27" x14ac:dyDescent="0.4">
      <c r="B397" t="s">
        <v>52</v>
      </c>
      <c r="C397" t="s">
        <v>6</v>
      </c>
      <c r="D397">
        <v>1620.5240000000083</v>
      </c>
      <c r="F397">
        <v>0.109</v>
      </c>
      <c r="G397">
        <v>0.104</v>
      </c>
      <c r="H397">
        <v>7.0000000000000007E-2</v>
      </c>
      <c r="I397">
        <v>8.2000000000000003E-2</v>
      </c>
      <c r="J397">
        <v>8.1000000000000003E-2</v>
      </c>
      <c r="K397">
        <v>0.125</v>
      </c>
      <c r="L397">
        <v>0.11700000000000001</v>
      </c>
      <c r="M397">
        <v>0.08</v>
      </c>
      <c r="N397">
        <v>0.1</v>
      </c>
      <c r="O397">
        <f t="shared" si="75"/>
        <v>0.13200000000000001</v>
      </c>
      <c r="P397">
        <f t="shared" si="76"/>
        <v>0</v>
      </c>
      <c r="R397">
        <f t="shared" si="77"/>
        <v>176.6371160000009</v>
      </c>
      <c r="S397">
        <f t="shared" si="66"/>
        <v>168.53449600000084</v>
      </c>
      <c r="T397">
        <f t="shared" si="67"/>
        <v>113.43668000000059</v>
      </c>
      <c r="U397">
        <f t="shared" si="68"/>
        <v>132.88296800000069</v>
      </c>
      <c r="V397">
        <f t="shared" si="69"/>
        <v>131.26244400000067</v>
      </c>
      <c r="W397">
        <f t="shared" si="70"/>
        <v>202.56550000000104</v>
      </c>
      <c r="X397">
        <f t="shared" si="71"/>
        <v>189.60130800000098</v>
      </c>
      <c r="Y397">
        <f t="shared" si="72"/>
        <v>129.64192000000065</v>
      </c>
      <c r="Z397">
        <f t="shared" si="73"/>
        <v>162.05240000000083</v>
      </c>
      <c r="AA397">
        <f t="shared" si="74"/>
        <v>213.9091680000011</v>
      </c>
    </row>
    <row r="398" spans="2:27" x14ac:dyDescent="0.4">
      <c r="B398" t="s">
        <v>52</v>
      </c>
      <c r="C398" t="s">
        <v>7</v>
      </c>
      <c r="D398">
        <v>14746.175399999996</v>
      </c>
      <c r="F398">
        <v>8.2000000000000003E-2</v>
      </c>
      <c r="G398">
        <v>9.0999999999999998E-2</v>
      </c>
      <c r="H398">
        <v>9.9000000000000005E-2</v>
      </c>
      <c r="I398">
        <v>8.3000000000000004E-2</v>
      </c>
      <c r="J398">
        <v>9.0999999999999998E-2</v>
      </c>
      <c r="K398">
        <v>8.3000000000000004E-2</v>
      </c>
      <c r="L398">
        <v>0.123</v>
      </c>
      <c r="M398">
        <v>0.11700000000000001</v>
      </c>
      <c r="N398">
        <v>9.7000000000000003E-2</v>
      </c>
      <c r="O398">
        <f t="shared" si="75"/>
        <v>0.13400000000000001</v>
      </c>
      <c r="P398">
        <f t="shared" si="76"/>
        <v>0</v>
      </c>
      <c r="R398">
        <f t="shared" si="77"/>
        <v>1209.1863827999998</v>
      </c>
      <c r="S398">
        <f t="shared" si="66"/>
        <v>1341.9019613999997</v>
      </c>
      <c r="T398">
        <f t="shared" si="67"/>
        <v>1459.8713645999997</v>
      </c>
      <c r="U398">
        <f t="shared" si="68"/>
        <v>1223.9325581999997</v>
      </c>
      <c r="V398">
        <f t="shared" si="69"/>
        <v>1341.9019613999997</v>
      </c>
      <c r="W398">
        <f t="shared" si="70"/>
        <v>1223.9325581999997</v>
      </c>
      <c r="X398">
        <f t="shared" si="71"/>
        <v>1813.7795741999996</v>
      </c>
      <c r="Y398">
        <f t="shared" si="72"/>
        <v>1725.3025217999998</v>
      </c>
      <c r="Z398">
        <f t="shared" si="73"/>
        <v>1430.3790137999997</v>
      </c>
      <c r="AA398">
        <f t="shared" si="74"/>
        <v>1975.9875035999996</v>
      </c>
    </row>
    <row r="399" spans="2:27" x14ac:dyDescent="0.4">
      <c r="B399" t="s">
        <v>52</v>
      </c>
      <c r="C399" t="s">
        <v>8</v>
      </c>
      <c r="D399">
        <v>7655.5814999999975</v>
      </c>
      <c r="F399">
        <v>0.09</v>
      </c>
      <c r="G399">
        <v>9.5000000000000001E-2</v>
      </c>
      <c r="H399">
        <v>7.8E-2</v>
      </c>
      <c r="I399">
        <v>0.11700000000000001</v>
      </c>
      <c r="J399">
        <v>7.6999999999999999E-2</v>
      </c>
      <c r="K399">
        <v>0.106</v>
      </c>
      <c r="L399">
        <v>0.122</v>
      </c>
      <c r="M399">
        <v>0.114</v>
      </c>
      <c r="N399">
        <v>9.4E-2</v>
      </c>
      <c r="O399">
        <f t="shared" si="75"/>
        <v>0.10699999999999998</v>
      </c>
      <c r="P399">
        <f t="shared" si="76"/>
        <v>0</v>
      </c>
      <c r="R399">
        <f t="shared" si="77"/>
        <v>689.00233499999979</v>
      </c>
      <c r="S399">
        <f t="shared" si="66"/>
        <v>727.28024249999976</v>
      </c>
      <c r="T399">
        <f t="shared" si="67"/>
        <v>597.13535699999977</v>
      </c>
      <c r="U399">
        <f t="shared" si="68"/>
        <v>895.70303549999971</v>
      </c>
      <c r="V399">
        <f t="shared" si="69"/>
        <v>589.47977549999985</v>
      </c>
      <c r="W399">
        <f t="shared" si="70"/>
        <v>811.49163899999974</v>
      </c>
      <c r="X399">
        <f t="shared" si="71"/>
        <v>933.98094299999968</v>
      </c>
      <c r="Y399">
        <f t="shared" si="72"/>
        <v>872.73629099999971</v>
      </c>
      <c r="Z399">
        <f t="shared" si="73"/>
        <v>719.62466099999972</v>
      </c>
      <c r="AA399">
        <f t="shared" si="74"/>
        <v>819.14722049999966</v>
      </c>
    </row>
    <row r="400" spans="2:27" x14ac:dyDescent="0.4">
      <c r="B400" t="s">
        <v>52</v>
      </c>
      <c r="C400" t="s">
        <v>9</v>
      </c>
      <c r="D400">
        <v>12493.473899999957</v>
      </c>
      <c r="F400">
        <v>7.6999999999999999E-2</v>
      </c>
      <c r="G400">
        <v>8.3000000000000004E-2</v>
      </c>
      <c r="H400">
        <v>0.08</v>
      </c>
      <c r="I400">
        <v>7.3999999999999996E-2</v>
      </c>
      <c r="J400">
        <v>0.10299999999999999</v>
      </c>
      <c r="K400">
        <v>0.122</v>
      </c>
      <c r="L400">
        <v>7.1999999999999995E-2</v>
      </c>
      <c r="M400">
        <v>9.9000000000000005E-2</v>
      </c>
      <c r="N400">
        <v>7.2999999999999995E-2</v>
      </c>
      <c r="O400">
        <f t="shared" si="75"/>
        <v>0.21700000000000019</v>
      </c>
      <c r="P400">
        <f t="shared" si="76"/>
        <v>0</v>
      </c>
      <c r="R400">
        <f t="shared" si="77"/>
        <v>961.99749029999668</v>
      </c>
      <c r="S400">
        <f t="shared" si="66"/>
        <v>1036.9583336999965</v>
      </c>
      <c r="T400">
        <f t="shared" si="67"/>
        <v>999.47791199999665</v>
      </c>
      <c r="U400">
        <f t="shared" si="68"/>
        <v>924.51706859999683</v>
      </c>
      <c r="V400">
        <f t="shared" si="69"/>
        <v>1286.8278116999954</v>
      </c>
      <c r="W400">
        <f t="shared" si="70"/>
        <v>1524.2038157999948</v>
      </c>
      <c r="X400">
        <f t="shared" si="71"/>
        <v>899.53012079999689</v>
      </c>
      <c r="Y400">
        <f t="shared" si="72"/>
        <v>1236.8539160999958</v>
      </c>
      <c r="Z400">
        <f t="shared" si="73"/>
        <v>912.02359469999681</v>
      </c>
      <c r="AA400">
        <f t="shared" si="74"/>
        <v>2711.083836299993</v>
      </c>
    </row>
    <row r="401" spans="2:27" x14ac:dyDescent="0.4">
      <c r="B401" t="s">
        <v>52</v>
      </c>
      <c r="C401" t="s">
        <v>10</v>
      </c>
      <c r="D401">
        <v>33554.514900000111</v>
      </c>
      <c r="F401">
        <v>0.08</v>
      </c>
      <c r="G401">
        <v>7.1999999999999995E-2</v>
      </c>
      <c r="H401">
        <v>0.125</v>
      </c>
      <c r="I401">
        <v>8.7999999999999995E-2</v>
      </c>
      <c r="J401">
        <v>0.10299999999999999</v>
      </c>
      <c r="K401">
        <v>0.105</v>
      </c>
      <c r="L401">
        <v>7.2999999999999995E-2</v>
      </c>
      <c r="M401">
        <v>0.112</v>
      </c>
      <c r="N401">
        <v>9.9000000000000005E-2</v>
      </c>
      <c r="O401">
        <f t="shared" si="75"/>
        <v>0.14300000000000013</v>
      </c>
      <c r="P401">
        <f t="shared" si="76"/>
        <v>0</v>
      </c>
      <c r="R401">
        <f t="shared" si="77"/>
        <v>2684.3611920000089</v>
      </c>
      <c r="S401">
        <f t="shared" si="66"/>
        <v>2415.9250728000079</v>
      </c>
      <c r="T401">
        <f t="shared" si="67"/>
        <v>4194.3143625000139</v>
      </c>
      <c r="U401">
        <f t="shared" si="68"/>
        <v>2952.7973112000095</v>
      </c>
      <c r="V401">
        <f t="shared" si="69"/>
        <v>3456.1150347000112</v>
      </c>
      <c r="W401">
        <f t="shared" si="70"/>
        <v>3523.2240645000115</v>
      </c>
      <c r="X401">
        <f t="shared" si="71"/>
        <v>2449.4795877000079</v>
      </c>
      <c r="Y401">
        <f t="shared" si="72"/>
        <v>3758.1056688000126</v>
      </c>
      <c r="Z401">
        <f t="shared" si="73"/>
        <v>3321.8969751000113</v>
      </c>
      <c r="AA401">
        <f t="shared" si="74"/>
        <v>4798.2956307000204</v>
      </c>
    </row>
    <row r="402" spans="2:27" x14ac:dyDescent="0.4">
      <c r="B402" t="s">
        <v>52</v>
      </c>
      <c r="C402" t="s">
        <v>11</v>
      </c>
      <c r="D402">
        <v>14845.484100000042</v>
      </c>
      <c r="F402">
        <v>0.1</v>
      </c>
      <c r="G402">
        <v>0.122</v>
      </c>
      <c r="H402">
        <v>9.9000000000000005E-2</v>
      </c>
      <c r="I402">
        <v>9.9000000000000005E-2</v>
      </c>
      <c r="J402">
        <v>0.109</v>
      </c>
      <c r="K402">
        <v>0.114</v>
      </c>
      <c r="L402">
        <v>8.6999999999999994E-2</v>
      </c>
      <c r="M402">
        <v>0.11</v>
      </c>
      <c r="N402">
        <v>8.4000000000000005E-2</v>
      </c>
      <c r="O402">
        <f t="shared" si="75"/>
        <v>7.6000000000000068E-2</v>
      </c>
      <c r="P402">
        <f t="shared" si="76"/>
        <v>0</v>
      </c>
      <c r="R402">
        <f t="shared" si="77"/>
        <v>1484.5484100000042</v>
      </c>
      <c r="S402">
        <f t="shared" si="66"/>
        <v>1811.1490602000051</v>
      </c>
      <c r="T402">
        <f t="shared" si="67"/>
        <v>1469.7029259000042</v>
      </c>
      <c r="U402">
        <f t="shared" si="68"/>
        <v>1469.7029259000042</v>
      </c>
      <c r="V402">
        <f t="shared" si="69"/>
        <v>1618.1577669000046</v>
      </c>
      <c r="W402">
        <f t="shared" si="70"/>
        <v>1692.3851874000047</v>
      </c>
      <c r="X402">
        <f t="shared" si="71"/>
        <v>1291.5571167000035</v>
      </c>
      <c r="Y402">
        <f t="shared" si="72"/>
        <v>1633.0032510000046</v>
      </c>
      <c r="Z402">
        <f t="shared" si="73"/>
        <v>1247.0206644000036</v>
      </c>
      <c r="AA402">
        <f t="shared" si="74"/>
        <v>1128.2567916000041</v>
      </c>
    </row>
    <row r="403" spans="2:27" x14ac:dyDescent="0.4">
      <c r="B403" t="s">
        <v>52</v>
      </c>
      <c r="C403" t="s">
        <v>12</v>
      </c>
      <c r="D403">
        <v>11389.196499999996</v>
      </c>
      <c r="F403">
        <v>0.11700000000000001</v>
      </c>
      <c r="G403">
        <v>0.115</v>
      </c>
      <c r="H403">
        <v>9.4E-2</v>
      </c>
      <c r="I403">
        <v>0.11700000000000001</v>
      </c>
      <c r="J403">
        <v>9.4E-2</v>
      </c>
      <c r="K403">
        <v>0.115</v>
      </c>
      <c r="L403">
        <v>0.11700000000000001</v>
      </c>
      <c r="M403">
        <v>0.112</v>
      </c>
      <c r="N403">
        <v>7.5999999999999998E-2</v>
      </c>
      <c r="O403">
        <f t="shared" si="75"/>
        <v>4.3000000000000038E-2</v>
      </c>
      <c r="P403">
        <f t="shared" si="76"/>
        <v>0</v>
      </c>
      <c r="R403">
        <f t="shared" si="77"/>
        <v>1332.5359904999996</v>
      </c>
      <c r="S403">
        <f t="shared" si="66"/>
        <v>1309.7575974999997</v>
      </c>
      <c r="T403">
        <f t="shared" si="67"/>
        <v>1070.5844709999997</v>
      </c>
      <c r="U403">
        <f t="shared" si="68"/>
        <v>1332.5359904999996</v>
      </c>
      <c r="V403">
        <f t="shared" si="69"/>
        <v>1070.5844709999997</v>
      </c>
      <c r="W403">
        <f t="shared" si="70"/>
        <v>1309.7575974999997</v>
      </c>
      <c r="X403">
        <f t="shared" si="71"/>
        <v>1332.5359904999996</v>
      </c>
      <c r="Y403">
        <f t="shared" si="72"/>
        <v>1275.5900079999997</v>
      </c>
      <c r="Z403">
        <f t="shared" si="73"/>
        <v>865.57893399999966</v>
      </c>
      <c r="AA403">
        <f t="shared" si="74"/>
        <v>489.7354495000003</v>
      </c>
    </row>
    <row r="404" spans="2:27" x14ac:dyDescent="0.4">
      <c r="B404" t="s">
        <v>52</v>
      </c>
      <c r="C404" t="s">
        <v>13</v>
      </c>
      <c r="D404">
        <v>1839.9639999999997</v>
      </c>
      <c r="F404">
        <v>0.1</v>
      </c>
      <c r="G404">
        <v>8.6999999999999994E-2</v>
      </c>
      <c r="H404">
        <v>8.4000000000000005E-2</v>
      </c>
      <c r="I404">
        <v>0.121</v>
      </c>
      <c r="J404">
        <v>0.123</v>
      </c>
      <c r="K404">
        <v>0.108</v>
      </c>
      <c r="L404">
        <v>7.4999999999999997E-2</v>
      </c>
      <c r="M404">
        <v>0.121</v>
      </c>
      <c r="N404">
        <v>7.4999999999999997E-2</v>
      </c>
      <c r="O404">
        <f t="shared" si="75"/>
        <v>0.10600000000000009</v>
      </c>
      <c r="P404">
        <f t="shared" si="76"/>
        <v>0</v>
      </c>
      <c r="R404">
        <f t="shared" si="77"/>
        <v>183.99639999999999</v>
      </c>
      <c r="S404">
        <f t="shared" si="66"/>
        <v>160.07686799999996</v>
      </c>
      <c r="T404">
        <f t="shared" si="67"/>
        <v>154.55697599999999</v>
      </c>
      <c r="U404">
        <f t="shared" si="68"/>
        <v>222.63564399999996</v>
      </c>
      <c r="V404">
        <f t="shared" si="69"/>
        <v>226.31557199999997</v>
      </c>
      <c r="W404">
        <f t="shared" si="70"/>
        <v>198.71611199999995</v>
      </c>
      <c r="X404">
        <f t="shared" si="71"/>
        <v>137.99729999999997</v>
      </c>
      <c r="Y404">
        <f t="shared" si="72"/>
        <v>222.63564399999996</v>
      </c>
      <c r="Z404">
        <f t="shared" si="73"/>
        <v>137.99729999999997</v>
      </c>
      <c r="AA404">
        <f t="shared" si="74"/>
        <v>195.03618400000013</v>
      </c>
    </row>
    <row r="405" spans="2:27" x14ac:dyDescent="0.4">
      <c r="B405" t="s">
        <v>53</v>
      </c>
      <c r="C405" t="s">
        <v>4</v>
      </c>
      <c r="D405">
        <v>77274.290970000016</v>
      </c>
      <c r="F405">
        <v>0.123</v>
      </c>
      <c r="G405">
        <v>9.9000000000000005E-2</v>
      </c>
      <c r="H405">
        <v>0.114</v>
      </c>
      <c r="I405">
        <v>0.124</v>
      </c>
      <c r="J405">
        <v>0.08</v>
      </c>
      <c r="K405">
        <v>0.125</v>
      </c>
      <c r="L405">
        <v>8.2000000000000003E-2</v>
      </c>
      <c r="M405">
        <v>9.0999999999999998E-2</v>
      </c>
      <c r="N405">
        <v>0.109</v>
      </c>
      <c r="O405">
        <f t="shared" si="75"/>
        <v>5.3000000000000047E-2</v>
      </c>
      <c r="P405">
        <f t="shared" si="76"/>
        <v>0</v>
      </c>
      <c r="R405">
        <f t="shared" si="77"/>
        <v>9504.737789310002</v>
      </c>
      <c r="S405">
        <f t="shared" ref="S405:S468" si="78">$D405*G405</f>
        <v>7650.154806030002</v>
      </c>
      <c r="T405">
        <f t="shared" ref="T405:T468" si="79">$D405*H405</f>
        <v>8809.2691705800025</v>
      </c>
      <c r="U405">
        <f t="shared" ref="U405:U468" si="80">$D405*I405</f>
        <v>9582.0120802800011</v>
      </c>
      <c r="V405">
        <f t="shared" ref="V405:V468" si="81">$D405*J405</f>
        <v>6181.9432776000012</v>
      </c>
      <c r="W405">
        <f t="shared" ref="W405:W468" si="82">$D405*K405</f>
        <v>9659.286371250002</v>
      </c>
      <c r="X405">
        <f t="shared" ref="X405:X468" si="83">$D405*L405</f>
        <v>6336.4918595400013</v>
      </c>
      <c r="Y405">
        <f t="shared" ref="Y405:Y468" si="84">$D405*M405</f>
        <v>7031.9604782700017</v>
      </c>
      <c r="Z405">
        <f t="shared" ref="Z405:Z468" si="85">$D405*N405</f>
        <v>8422.8977157300014</v>
      </c>
      <c r="AA405">
        <f t="shared" ref="AA405:AA468" si="86">$D405*O405</f>
        <v>4095.5374214100043</v>
      </c>
    </row>
    <row r="406" spans="2:27" x14ac:dyDescent="0.4">
      <c r="B406" t="s">
        <v>53</v>
      </c>
      <c r="C406" t="s">
        <v>5</v>
      </c>
      <c r="D406">
        <v>7057.125999999992</v>
      </c>
      <c r="F406">
        <v>0.10199999999999999</v>
      </c>
      <c r="G406">
        <v>8.8999999999999996E-2</v>
      </c>
      <c r="H406">
        <v>7.0999999999999994E-2</v>
      </c>
      <c r="I406">
        <v>9.2999999999999999E-2</v>
      </c>
      <c r="J406">
        <v>9.5000000000000001E-2</v>
      </c>
      <c r="K406">
        <v>7.0000000000000007E-2</v>
      </c>
      <c r="L406">
        <v>0.11600000000000001</v>
      </c>
      <c r="M406">
        <v>0.108</v>
      </c>
      <c r="N406">
        <v>0.08</v>
      </c>
      <c r="O406">
        <f t="shared" si="75"/>
        <v>0.17600000000000005</v>
      </c>
      <c r="P406">
        <f t="shared" si="76"/>
        <v>0</v>
      </c>
      <c r="R406">
        <f t="shared" si="77"/>
        <v>719.82685199999912</v>
      </c>
      <c r="S406">
        <f t="shared" si="78"/>
        <v>628.08421399999929</v>
      </c>
      <c r="T406">
        <f t="shared" si="79"/>
        <v>501.05594599999938</v>
      </c>
      <c r="U406">
        <f t="shared" si="80"/>
        <v>656.31271799999922</v>
      </c>
      <c r="V406">
        <f t="shared" si="81"/>
        <v>670.4269699999993</v>
      </c>
      <c r="W406">
        <f t="shared" si="82"/>
        <v>493.99881999999951</v>
      </c>
      <c r="X406">
        <f t="shared" si="83"/>
        <v>818.6266159999991</v>
      </c>
      <c r="Y406">
        <f t="shared" si="84"/>
        <v>762.16960799999913</v>
      </c>
      <c r="Z406">
        <f t="shared" si="85"/>
        <v>564.57007999999939</v>
      </c>
      <c r="AA406">
        <f t="shared" si="86"/>
        <v>1242.054175999999</v>
      </c>
    </row>
    <row r="407" spans="2:27" x14ac:dyDescent="0.4">
      <c r="B407" t="s">
        <v>53</v>
      </c>
      <c r="C407" t="s">
        <v>6</v>
      </c>
      <c r="D407">
        <v>91249.497199999576</v>
      </c>
      <c r="F407">
        <v>8.3000000000000004E-2</v>
      </c>
      <c r="G407">
        <v>0.113</v>
      </c>
      <c r="H407">
        <v>9.7000000000000003E-2</v>
      </c>
      <c r="I407">
        <v>0.11</v>
      </c>
      <c r="J407">
        <v>9.4E-2</v>
      </c>
      <c r="K407">
        <v>0.11600000000000001</v>
      </c>
      <c r="L407">
        <v>8.4000000000000005E-2</v>
      </c>
      <c r="M407">
        <v>0.1</v>
      </c>
      <c r="N407">
        <v>0.108</v>
      </c>
      <c r="O407">
        <f t="shared" si="75"/>
        <v>9.5000000000000084E-2</v>
      </c>
      <c r="P407">
        <f t="shared" si="76"/>
        <v>0</v>
      </c>
      <c r="R407">
        <f t="shared" si="77"/>
        <v>7573.7082675999654</v>
      </c>
      <c r="S407">
        <f t="shared" si="78"/>
        <v>10311.193183599953</v>
      </c>
      <c r="T407">
        <f t="shared" si="79"/>
        <v>8851.2012283999593</v>
      </c>
      <c r="U407">
        <f t="shared" si="80"/>
        <v>10037.444691999954</v>
      </c>
      <c r="V407">
        <f t="shared" si="81"/>
        <v>8577.4527367999599</v>
      </c>
      <c r="W407">
        <f t="shared" si="82"/>
        <v>10584.941675199951</v>
      </c>
      <c r="X407">
        <f t="shared" si="83"/>
        <v>7664.9577647999649</v>
      </c>
      <c r="Y407">
        <f t="shared" si="84"/>
        <v>9124.9497199999587</v>
      </c>
      <c r="Z407">
        <f t="shared" si="85"/>
        <v>9854.9456975999547</v>
      </c>
      <c r="AA407">
        <f t="shared" si="86"/>
        <v>8668.7022339999676</v>
      </c>
    </row>
    <row r="408" spans="2:27" x14ac:dyDescent="0.4">
      <c r="B408" t="s">
        <v>53</v>
      </c>
      <c r="C408" t="s">
        <v>7</v>
      </c>
      <c r="D408">
        <v>83275.278399999836</v>
      </c>
      <c r="F408">
        <v>7.3999999999999996E-2</v>
      </c>
      <c r="G408">
        <v>7.3999999999999996E-2</v>
      </c>
      <c r="H408">
        <v>0.11600000000000001</v>
      </c>
      <c r="I408">
        <v>7.6999999999999999E-2</v>
      </c>
      <c r="J408">
        <v>0.121</v>
      </c>
      <c r="K408">
        <v>0.11899999999999999</v>
      </c>
      <c r="L408">
        <v>9.9000000000000005E-2</v>
      </c>
      <c r="M408">
        <v>8.3000000000000004E-2</v>
      </c>
      <c r="N408">
        <v>0.12</v>
      </c>
      <c r="O408">
        <f t="shared" si="75"/>
        <v>0.1170000000000001</v>
      </c>
      <c r="P408">
        <f t="shared" si="76"/>
        <v>0</v>
      </c>
      <c r="R408">
        <f t="shared" si="77"/>
        <v>6162.3706015999878</v>
      </c>
      <c r="S408">
        <f t="shared" si="78"/>
        <v>6162.3706015999878</v>
      </c>
      <c r="T408">
        <f t="shared" si="79"/>
        <v>9659.9322943999814</v>
      </c>
      <c r="U408">
        <f t="shared" si="80"/>
        <v>6412.1964367999872</v>
      </c>
      <c r="V408">
        <f t="shared" si="81"/>
        <v>10076.30868639998</v>
      </c>
      <c r="W408">
        <f t="shared" si="82"/>
        <v>9909.7581295999807</v>
      </c>
      <c r="X408">
        <f t="shared" si="83"/>
        <v>8244.2525615999839</v>
      </c>
      <c r="Y408">
        <f t="shared" si="84"/>
        <v>6911.8481071999868</v>
      </c>
      <c r="Z408">
        <f t="shared" si="85"/>
        <v>9993.0334079999793</v>
      </c>
      <c r="AA408">
        <f t="shared" si="86"/>
        <v>9743.2075727999891</v>
      </c>
    </row>
    <row r="409" spans="2:27" x14ac:dyDescent="0.4">
      <c r="B409" t="s">
        <v>53</v>
      </c>
      <c r="C409" t="s">
        <v>8</v>
      </c>
      <c r="D409">
        <v>133.59909999999968</v>
      </c>
      <c r="F409">
        <v>7.3999999999999996E-2</v>
      </c>
      <c r="G409">
        <v>7.4999999999999997E-2</v>
      </c>
      <c r="H409">
        <v>0.122</v>
      </c>
      <c r="I409">
        <v>8.8999999999999996E-2</v>
      </c>
      <c r="J409">
        <v>0.123</v>
      </c>
      <c r="K409">
        <v>0.11600000000000001</v>
      </c>
      <c r="L409">
        <v>7.8E-2</v>
      </c>
      <c r="M409">
        <v>9.1999999999999998E-2</v>
      </c>
      <c r="N409">
        <v>0.121</v>
      </c>
      <c r="O409">
        <f t="shared" si="75"/>
        <v>0.1100000000000001</v>
      </c>
      <c r="P409">
        <f t="shared" si="76"/>
        <v>0</v>
      </c>
      <c r="R409">
        <f t="shared" si="77"/>
        <v>9.8863333999999767</v>
      </c>
      <c r="S409">
        <f t="shared" si="78"/>
        <v>10.019932499999976</v>
      </c>
      <c r="T409">
        <f t="shared" si="79"/>
        <v>16.299090199999959</v>
      </c>
      <c r="U409">
        <f t="shared" si="80"/>
        <v>11.890319899999971</v>
      </c>
      <c r="V409">
        <f t="shared" si="81"/>
        <v>16.432689299999961</v>
      </c>
      <c r="W409">
        <f t="shared" si="82"/>
        <v>15.497495599999963</v>
      </c>
      <c r="X409">
        <f t="shared" si="83"/>
        <v>10.420729799999975</v>
      </c>
      <c r="Y409">
        <f t="shared" si="84"/>
        <v>12.29111719999997</v>
      </c>
      <c r="Z409">
        <f t="shared" si="85"/>
        <v>16.165491099999961</v>
      </c>
      <c r="AA409">
        <f t="shared" si="86"/>
        <v>14.695900999999978</v>
      </c>
    </row>
    <row r="410" spans="2:27" x14ac:dyDescent="0.4">
      <c r="B410" t="s">
        <v>53</v>
      </c>
      <c r="C410" t="s">
        <v>9</v>
      </c>
      <c r="D410">
        <v>11572.842999999944</v>
      </c>
      <c r="F410">
        <v>0.124</v>
      </c>
      <c r="G410">
        <v>7.2999999999999995E-2</v>
      </c>
      <c r="H410">
        <v>0.111</v>
      </c>
      <c r="I410">
        <v>0.09</v>
      </c>
      <c r="J410">
        <v>0.107</v>
      </c>
      <c r="K410">
        <v>8.5000000000000006E-2</v>
      </c>
      <c r="L410">
        <v>0.09</v>
      </c>
      <c r="M410">
        <v>8.3000000000000004E-2</v>
      </c>
      <c r="N410">
        <v>7.1999999999999995E-2</v>
      </c>
      <c r="O410">
        <f t="shared" si="75"/>
        <v>0.16500000000000015</v>
      </c>
      <c r="P410">
        <f t="shared" si="76"/>
        <v>0</v>
      </c>
      <c r="R410">
        <f t="shared" si="77"/>
        <v>1435.0325319999931</v>
      </c>
      <c r="S410">
        <f t="shared" si="78"/>
        <v>844.81753899999592</v>
      </c>
      <c r="T410">
        <f t="shared" si="79"/>
        <v>1284.5855729999939</v>
      </c>
      <c r="U410">
        <f t="shared" si="80"/>
        <v>1041.5558699999949</v>
      </c>
      <c r="V410">
        <f t="shared" si="81"/>
        <v>1238.294200999994</v>
      </c>
      <c r="W410">
        <f t="shared" si="82"/>
        <v>983.69165499999531</v>
      </c>
      <c r="X410">
        <f t="shared" si="83"/>
        <v>1041.5558699999949</v>
      </c>
      <c r="Y410">
        <f t="shared" si="84"/>
        <v>960.54596899999547</v>
      </c>
      <c r="Z410">
        <f t="shared" si="85"/>
        <v>833.24469599999588</v>
      </c>
      <c r="AA410">
        <f t="shared" si="86"/>
        <v>1909.5190949999926</v>
      </c>
    </row>
    <row r="411" spans="2:27" x14ac:dyDescent="0.4">
      <c r="B411" t="s">
        <v>53</v>
      </c>
      <c r="C411" t="s">
        <v>10</v>
      </c>
      <c r="D411">
        <v>22283.763700000101</v>
      </c>
      <c r="F411">
        <v>7.9000000000000001E-2</v>
      </c>
      <c r="G411">
        <v>7.9000000000000001E-2</v>
      </c>
      <c r="H411">
        <v>0.122</v>
      </c>
      <c r="I411">
        <v>0.112</v>
      </c>
      <c r="J411">
        <v>0.121</v>
      </c>
      <c r="K411">
        <v>0.124</v>
      </c>
      <c r="L411">
        <v>0.107</v>
      </c>
      <c r="M411">
        <v>8.7999999999999995E-2</v>
      </c>
      <c r="N411">
        <v>0.108</v>
      </c>
      <c r="O411">
        <f t="shared" si="75"/>
        <v>6.0000000000000053E-2</v>
      </c>
      <c r="P411">
        <f t="shared" si="76"/>
        <v>0</v>
      </c>
      <c r="R411">
        <f t="shared" si="77"/>
        <v>1760.417332300008</v>
      </c>
      <c r="S411">
        <f t="shared" si="78"/>
        <v>1760.417332300008</v>
      </c>
      <c r="T411">
        <f t="shared" si="79"/>
        <v>2718.6191714000124</v>
      </c>
      <c r="U411">
        <f t="shared" si="80"/>
        <v>2495.7815344000114</v>
      </c>
      <c r="V411">
        <f t="shared" si="81"/>
        <v>2696.3354077000122</v>
      </c>
      <c r="W411">
        <f t="shared" si="82"/>
        <v>2763.1866988000124</v>
      </c>
      <c r="X411">
        <f t="shared" si="83"/>
        <v>2384.3627159000107</v>
      </c>
      <c r="Y411">
        <f t="shared" si="84"/>
        <v>1960.9712056000087</v>
      </c>
      <c r="Z411">
        <f t="shared" si="85"/>
        <v>2406.6464796000109</v>
      </c>
      <c r="AA411">
        <f t="shared" si="86"/>
        <v>1337.0258220000073</v>
      </c>
    </row>
    <row r="412" spans="2:27" x14ac:dyDescent="0.4">
      <c r="B412" t="s">
        <v>53</v>
      </c>
      <c r="C412" t="s">
        <v>11</v>
      </c>
      <c r="D412">
        <v>9191.8480999999938</v>
      </c>
      <c r="F412">
        <v>0.10299999999999999</v>
      </c>
      <c r="G412">
        <v>8.5999999999999993E-2</v>
      </c>
      <c r="H412">
        <v>0.111</v>
      </c>
      <c r="I412">
        <v>0.111</v>
      </c>
      <c r="J412">
        <v>8.3000000000000004E-2</v>
      </c>
      <c r="K412">
        <v>8.7999999999999995E-2</v>
      </c>
      <c r="L412">
        <v>9.5000000000000001E-2</v>
      </c>
      <c r="M412">
        <v>0.10199999999999999</v>
      </c>
      <c r="N412">
        <v>8.5000000000000006E-2</v>
      </c>
      <c r="O412">
        <f t="shared" si="75"/>
        <v>0.13600000000000012</v>
      </c>
      <c r="P412">
        <f t="shared" si="76"/>
        <v>0</v>
      </c>
      <c r="R412">
        <f t="shared" si="77"/>
        <v>946.76035429999934</v>
      </c>
      <c r="S412">
        <f t="shared" si="78"/>
        <v>790.49893659999941</v>
      </c>
      <c r="T412">
        <f t="shared" si="79"/>
        <v>1020.2951390999993</v>
      </c>
      <c r="U412">
        <f t="shared" si="80"/>
        <v>1020.2951390999993</v>
      </c>
      <c r="V412">
        <f t="shared" si="81"/>
        <v>762.92339229999948</v>
      </c>
      <c r="W412">
        <f t="shared" si="82"/>
        <v>808.88263279999944</v>
      </c>
      <c r="X412">
        <f t="shared" si="83"/>
        <v>873.22556949999944</v>
      </c>
      <c r="Y412">
        <f t="shared" si="84"/>
        <v>937.56850619999932</v>
      </c>
      <c r="Z412">
        <f t="shared" si="85"/>
        <v>781.30708849999951</v>
      </c>
      <c r="AA412">
        <f t="shared" si="86"/>
        <v>1250.0913416000003</v>
      </c>
    </row>
    <row r="413" spans="2:27" x14ac:dyDescent="0.4">
      <c r="B413" t="s">
        <v>53</v>
      </c>
      <c r="C413" t="s">
        <v>12</v>
      </c>
      <c r="D413">
        <v>14491.056899999961</v>
      </c>
      <c r="F413">
        <v>8.1000000000000003E-2</v>
      </c>
      <c r="G413">
        <v>9.5000000000000001E-2</v>
      </c>
      <c r="H413">
        <v>7.9000000000000001E-2</v>
      </c>
      <c r="I413">
        <v>8.8999999999999996E-2</v>
      </c>
      <c r="J413">
        <v>0.08</v>
      </c>
      <c r="K413">
        <v>8.1000000000000003E-2</v>
      </c>
      <c r="L413">
        <v>0.11</v>
      </c>
      <c r="M413">
        <v>7.3999999999999996E-2</v>
      </c>
      <c r="N413">
        <v>0.09</v>
      </c>
      <c r="O413">
        <f t="shared" si="75"/>
        <v>0.22100000000000009</v>
      </c>
      <c r="P413">
        <f t="shared" si="76"/>
        <v>0</v>
      </c>
      <c r="R413">
        <f t="shared" si="77"/>
        <v>1173.775608899997</v>
      </c>
      <c r="S413">
        <f t="shared" si="78"/>
        <v>1376.6504054999964</v>
      </c>
      <c r="T413">
        <f t="shared" si="79"/>
        <v>1144.793495099997</v>
      </c>
      <c r="U413">
        <f t="shared" si="80"/>
        <v>1289.7040640999965</v>
      </c>
      <c r="V413">
        <f t="shared" si="81"/>
        <v>1159.2845519999969</v>
      </c>
      <c r="W413">
        <f t="shared" si="82"/>
        <v>1173.775608899997</v>
      </c>
      <c r="X413">
        <f t="shared" si="83"/>
        <v>1594.0162589999957</v>
      </c>
      <c r="Y413">
        <f t="shared" si="84"/>
        <v>1072.3382105999972</v>
      </c>
      <c r="Z413">
        <f t="shared" si="85"/>
        <v>1304.1951209999966</v>
      </c>
      <c r="AA413">
        <f t="shared" si="86"/>
        <v>3202.5235748999926</v>
      </c>
    </row>
    <row r="414" spans="2:27" x14ac:dyDescent="0.4">
      <c r="B414" t="s">
        <v>53</v>
      </c>
      <c r="C414" t="s">
        <v>13</v>
      </c>
      <c r="D414">
        <v>15870.77650000002</v>
      </c>
      <c r="F414">
        <v>7.5999999999999998E-2</v>
      </c>
      <c r="G414">
        <v>8.7999999999999995E-2</v>
      </c>
      <c r="H414">
        <v>7.9000000000000001E-2</v>
      </c>
      <c r="I414">
        <v>7.2999999999999995E-2</v>
      </c>
      <c r="J414">
        <v>0.125</v>
      </c>
      <c r="K414">
        <v>9.1999999999999998E-2</v>
      </c>
      <c r="L414">
        <v>9.1999999999999998E-2</v>
      </c>
      <c r="M414">
        <v>9.7000000000000003E-2</v>
      </c>
      <c r="N414">
        <v>0.11</v>
      </c>
      <c r="O414">
        <f t="shared" si="75"/>
        <v>0.16800000000000004</v>
      </c>
      <c r="P414">
        <f t="shared" si="76"/>
        <v>0</v>
      </c>
      <c r="R414">
        <f t="shared" si="77"/>
        <v>1206.1790140000014</v>
      </c>
      <c r="S414">
        <f t="shared" si="78"/>
        <v>1396.6283320000016</v>
      </c>
      <c r="T414">
        <f t="shared" si="79"/>
        <v>1253.7913435000016</v>
      </c>
      <c r="U414">
        <f t="shared" si="80"/>
        <v>1158.5666845000014</v>
      </c>
      <c r="V414">
        <f t="shared" si="81"/>
        <v>1983.8470625000025</v>
      </c>
      <c r="W414">
        <f t="shared" si="82"/>
        <v>1460.1114380000017</v>
      </c>
      <c r="X414">
        <f t="shared" si="83"/>
        <v>1460.1114380000017</v>
      </c>
      <c r="Y414">
        <f t="shared" si="84"/>
        <v>1539.465320500002</v>
      </c>
      <c r="Z414">
        <f t="shared" si="85"/>
        <v>1745.7854150000021</v>
      </c>
      <c r="AA414">
        <f t="shared" si="86"/>
        <v>2666.2904520000038</v>
      </c>
    </row>
    <row r="415" spans="2:27" x14ac:dyDescent="0.4">
      <c r="B415" t="s">
        <v>54</v>
      </c>
      <c r="C415" t="s">
        <v>4</v>
      </c>
      <c r="D415">
        <v>83071.526370000065</v>
      </c>
      <c r="F415">
        <v>0.11600000000000001</v>
      </c>
      <c r="G415">
        <v>9.4E-2</v>
      </c>
      <c r="H415">
        <v>8.3000000000000004E-2</v>
      </c>
      <c r="I415">
        <v>7.0000000000000007E-2</v>
      </c>
      <c r="J415">
        <v>7.5999999999999998E-2</v>
      </c>
      <c r="K415">
        <v>0.104</v>
      </c>
      <c r="L415">
        <v>9.5000000000000001E-2</v>
      </c>
      <c r="M415">
        <v>0.09</v>
      </c>
      <c r="N415">
        <v>8.6999999999999994E-2</v>
      </c>
      <c r="O415">
        <f t="shared" si="75"/>
        <v>0.18500000000000005</v>
      </c>
      <c r="P415">
        <f t="shared" si="76"/>
        <v>0</v>
      </c>
      <c r="R415">
        <f t="shared" si="77"/>
        <v>9636.2970589200086</v>
      </c>
      <c r="S415">
        <f t="shared" si="78"/>
        <v>7808.7234787800062</v>
      </c>
      <c r="T415">
        <f t="shared" si="79"/>
        <v>6894.9366887100059</v>
      </c>
      <c r="U415">
        <f t="shared" si="80"/>
        <v>5815.0068459000049</v>
      </c>
      <c r="V415">
        <f t="shared" si="81"/>
        <v>6313.4360041200052</v>
      </c>
      <c r="W415">
        <f t="shared" si="82"/>
        <v>8639.4387424800061</v>
      </c>
      <c r="X415">
        <f t="shared" si="83"/>
        <v>7891.7950051500065</v>
      </c>
      <c r="Y415">
        <f t="shared" si="84"/>
        <v>7476.4373733000057</v>
      </c>
      <c r="Z415">
        <f t="shared" si="85"/>
        <v>7227.2227941900055</v>
      </c>
      <c r="AA415">
        <f t="shared" si="86"/>
        <v>15368.232378450017</v>
      </c>
    </row>
    <row r="416" spans="2:27" x14ac:dyDescent="0.4">
      <c r="B416" t="s">
        <v>54</v>
      </c>
      <c r="C416" t="s">
        <v>5</v>
      </c>
      <c r="D416">
        <v>65062.971500000145</v>
      </c>
      <c r="F416">
        <v>0.11899999999999999</v>
      </c>
      <c r="G416">
        <v>8.5000000000000006E-2</v>
      </c>
      <c r="H416">
        <v>7.9000000000000001E-2</v>
      </c>
      <c r="I416">
        <v>8.8999999999999996E-2</v>
      </c>
      <c r="J416">
        <v>0.111</v>
      </c>
      <c r="K416">
        <v>0.107</v>
      </c>
      <c r="L416">
        <v>8.2000000000000003E-2</v>
      </c>
      <c r="M416">
        <v>0.10199999999999999</v>
      </c>
      <c r="N416">
        <v>9.1999999999999998E-2</v>
      </c>
      <c r="O416">
        <f t="shared" si="75"/>
        <v>0.13400000000000012</v>
      </c>
      <c r="P416">
        <f t="shared" si="76"/>
        <v>0</v>
      </c>
      <c r="R416">
        <f t="shared" si="77"/>
        <v>7742.4936085000172</v>
      </c>
      <c r="S416">
        <f t="shared" si="78"/>
        <v>5530.3525775000126</v>
      </c>
      <c r="T416">
        <f t="shared" si="79"/>
        <v>5139.9747485000116</v>
      </c>
      <c r="U416">
        <f t="shared" si="80"/>
        <v>5790.6044635000126</v>
      </c>
      <c r="V416">
        <f t="shared" si="81"/>
        <v>7221.9898365000163</v>
      </c>
      <c r="W416">
        <f t="shared" si="82"/>
        <v>6961.7379505000154</v>
      </c>
      <c r="X416">
        <f t="shared" si="83"/>
        <v>5335.1636630000121</v>
      </c>
      <c r="Y416">
        <f t="shared" si="84"/>
        <v>6636.423093000014</v>
      </c>
      <c r="Z416">
        <f t="shared" si="85"/>
        <v>5985.793378000013</v>
      </c>
      <c r="AA416">
        <f t="shared" si="86"/>
        <v>8718.4381810000268</v>
      </c>
    </row>
    <row r="417" spans="2:27" x14ac:dyDescent="0.4">
      <c r="B417" t="s">
        <v>54</v>
      </c>
      <c r="C417" t="s">
        <v>6</v>
      </c>
      <c r="D417">
        <v>245718.86220029977</v>
      </c>
      <c r="F417">
        <v>0.107</v>
      </c>
      <c r="G417">
        <v>7.3999999999999996E-2</v>
      </c>
      <c r="H417">
        <v>0.124</v>
      </c>
      <c r="I417">
        <v>0.121</v>
      </c>
      <c r="J417">
        <v>0.123</v>
      </c>
      <c r="K417">
        <v>7.3999999999999996E-2</v>
      </c>
      <c r="L417">
        <v>9.7000000000000003E-2</v>
      </c>
      <c r="M417">
        <v>9.7000000000000003E-2</v>
      </c>
      <c r="N417">
        <v>0.115</v>
      </c>
      <c r="O417">
        <f t="shared" si="75"/>
        <v>6.8000000000000171E-2</v>
      </c>
      <c r="P417">
        <f t="shared" si="76"/>
        <v>0</v>
      </c>
      <c r="R417">
        <f t="shared" si="77"/>
        <v>26291.918255432076</v>
      </c>
      <c r="S417">
        <f t="shared" si="78"/>
        <v>18183.195802822182</v>
      </c>
      <c r="T417">
        <f t="shared" si="79"/>
        <v>30469.13891283717</v>
      </c>
      <c r="U417">
        <f t="shared" si="80"/>
        <v>29731.982326236273</v>
      </c>
      <c r="V417">
        <f t="shared" si="81"/>
        <v>30223.420050636872</v>
      </c>
      <c r="W417">
        <f t="shared" si="82"/>
        <v>18183.195802822182</v>
      </c>
      <c r="X417">
        <f t="shared" si="83"/>
        <v>23834.72963342908</v>
      </c>
      <c r="Y417">
        <f t="shared" si="84"/>
        <v>23834.72963342908</v>
      </c>
      <c r="Z417">
        <f t="shared" si="85"/>
        <v>28257.669153034476</v>
      </c>
      <c r="AA417">
        <f t="shared" si="86"/>
        <v>16708.882629620428</v>
      </c>
    </row>
    <row r="418" spans="2:27" x14ac:dyDescent="0.4">
      <c r="B418" t="s">
        <v>54</v>
      </c>
      <c r="C418" t="s">
        <v>7</v>
      </c>
      <c r="D418">
        <v>220427.33470039922</v>
      </c>
      <c r="F418">
        <v>0.10299999999999999</v>
      </c>
      <c r="G418">
        <v>9.6000000000000002E-2</v>
      </c>
      <c r="H418">
        <v>0.09</v>
      </c>
      <c r="I418">
        <v>0.105</v>
      </c>
      <c r="J418">
        <v>8.6999999999999994E-2</v>
      </c>
      <c r="K418">
        <v>0.107</v>
      </c>
      <c r="L418">
        <v>0.112</v>
      </c>
      <c r="M418">
        <v>7.2999999999999995E-2</v>
      </c>
      <c r="N418">
        <v>9.5000000000000001E-2</v>
      </c>
      <c r="O418">
        <f t="shared" si="75"/>
        <v>0.13200000000000012</v>
      </c>
      <c r="P418">
        <f t="shared" si="76"/>
        <v>0</v>
      </c>
      <c r="R418">
        <f t="shared" si="77"/>
        <v>22704.015474141117</v>
      </c>
      <c r="S418">
        <f t="shared" si="78"/>
        <v>21161.024131238326</v>
      </c>
      <c r="T418">
        <f t="shared" si="79"/>
        <v>19838.460123035929</v>
      </c>
      <c r="U418">
        <f t="shared" si="80"/>
        <v>23144.870143541917</v>
      </c>
      <c r="V418">
        <f t="shared" si="81"/>
        <v>19177.178118934731</v>
      </c>
      <c r="W418">
        <f t="shared" si="82"/>
        <v>23585.724812942717</v>
      </c>
      <c r="X418">
        <f t="shared" si="83"/>
        <v>24687.861486444715</v>
      </c>
      <c r="Y418">
        <f t="shared" si="84"/>
        <v>16091.195433129142</v>
      </c>
      <c r="Z418">
        <f t="shared" si="85"/>
        <v>20940.596796537928</v>
      </c>
      <c r="AA418">
        <f t="shared" si="86"/>
        <v>29096.408180452723</v>
      </c>
    </row>
    <row r="419" spans="2:27" x14ac:dyDescent="0.4">
      <c r="B419" t="s">
        <v>54</v>
      </c>
      <c r="C419" t="s">
        <v>8</v>
      </c>
      <c r="D419">
        <v>4281.2440999999826</v>
      </c>
      <c r="F419">
        <v>0.12</v>
      </c>
      <c r="G419">
        <v>8.5000000000000006E-2</v>
      </c>
      <c r="H419">
        <v>8.7999999999999995E-2</v>
      </c>
      <c r="I419">
        <v>9.2999999999999999E-2</v>
      </c>
      <c r="J419">
        <v>0.121</v>
      </c>
      <c r="K419">
        <v>0.11700000000000001</v>
      </c>
      <c r="L419">
        <v>0.115</v>
      </c>
      <c r="M419">
        <v>0.123</v>
      </c>
      <c r="N419">
        <v>0.11799999999999999</v>
      </c>
      <c r="O419">
        <f t="shared" si="75"/>
        <v>2.0000000000000018E-2</v>
      </c>
      <c r="P419">
        <f t="shared" si="76"/>
        <v>0</v>
      </c>
      <c r="R419">
        <f t="shared" si="77"/>
        <v>513.74929199999792</v>
      </c>
      <c r="S419">
        <f t="shared" si="78"/>
        <v>363.90574849999854</v>
      </c>
      <c r="T419">
        <f t="shared" si="79"/>
        <v>376.74948079999842</v>
      </c>
      <c r="U419">
        <f t="shared" si="80"/>
        <v>398.15570129999838</v>
      </c>
      <c r="V419">
        <f t="shared" si="81"/>
        <v>518.0305360999979</v>
      </c>
      <c r="W419">
        <f t="shared" si="82"/>
        <v>500.90555969999798</v>
      </c>
      <c r="X419">
        <f t="shared" si="83"/>
        <v>492.34307149999802</v>
      </c>
      <c r="Y419">
        <f t="shared" si="84"/>
        <v>526.59302429999786</v>
      </c>
      <c r="Z419">
        <f t="shared" si="85"/>
        <v>505.1868037999979</v>
      </c>
      <c r="AA419">
        <f t="shared" si="86"/>
        <v>85.624881999999729</v>
      </c>
    </row>
    <row r="420" spans="2:27" x14ac:dyDescent="0.4">
      <c r="B420" t="s">
        <v>54</v>
      </c>
      <c r="C420" t="s">
        <v>9</v>
      </c>
      <c r="D420">
        <v>113080.97899999969</v>
      </c>
      <c r="F420">
        <v>7.5999999999999998E-2</v>
      </c>
      <c r="G420">
        <v>0.112</v>
      </c>
      <c r="H420">
        <v>0.08</v>
      </c>
      <c r="I420">
        <v>0.121</v>
      </c>
      <c r="J420">
        <v>8.5999999999999993E-2</v>
      </c>
      <c r="K420">
        <v>7.2999999999999995E-2</v>
      </c>
      <c r="L420">
        <v>9.7000000000000003E-2</v>
      </c>
      <c r="M420">
        <v>0.113</v>
      </c>
      <c r="N420">
        <v>9.0999999999999998E-2</v>
      </c>
      <c r="O420">
        <f t="shared" si="75"/>
        <v>0.15100000000000013</v>
      </c>
      <c r="P420">
        <f t="shared" si="76"/>
        <v>0</v>
      </c>
      <c r="R420">
        <f t="shared" si="77"/>
        <v>8594.1544039999753</v>
      </c>
      <c r="S420">
        <f t="shared" si="78"/>
        <v>12665.069647999966</v>
      </c>
      <c r="T420">
        <f t="shared" si="79"/>
        <v>9046.4783199999747</v>
      </c>
      <c r="U420">
        <f t="shared" si="80"/>
        <v>13682.798458999961</v>
      </c>
      <c r="V420">
        <f t="shared" si="81"/>
        <v>9724.9641939999728</v>
      </c>
      <c r="W420">
        <f t="shared" si="82"/>
        <v>8254.9114669999763</v>
      </c>
      <c r="X420">
        <f t="shared" si="83"/>
        <v>10968.854962999971</v>
      </c>
      <c r="Y420">
        <f t="shared" si="84"/>
        <v>12778.150626999965</v>
      </c>
      <c r="Z420">
        <f t="shared" si="85"/>
        <v>10290.369088999971</v>
      </c>
      <c r="AA420">
        <f t="shared" si="86"/>
        <v>17075.227828999967</v>
      </c>
    </row>
    <row r="421" spans="2:27" x14ac:dyDescent="0.4">
      <c r="B421" t="s">
        <v>54</v>
      </c>
      <c r="C421" t="s">
        <v>10</v>
      </c>
      <c r="D421">
        <v>128624.55260000043</v>
      </c>
      <c r="F421">
        <v>7.3999999999999996E-2</v>
      </c>
      <c r="G421">
        <v>0.125</v>
      </c>
      <c r="H421">
        <v>0.104</v>
      </c>
      <c r="I421">
        <v>8.3000000000000004E-2</v>
      </c>
      <c r="J421">
        <v>0.124</v>
      </c>
      <c r="K421">
        <v>8.6999999999999994E-2</v>
      </c>
      <c r="L421">
        <v>8.5999999999999993E-2</v>
      </c>
      <c r="M421">
        <v>0.125</v>
      </c>
      <c r="N421">
        <v>0.11</v>
      </c>
      <c r="O421">
        <f t="shared" si="75"/>
        <v>8.2000000000000073E-2</v>
      </c>
      <c r="P421">
        <f t="shared" si="76"/>
        <v>0</v>
      </c>
      <c r="R421">
        <f t="shared" si="77"/>
        <v>9518.2168924000307</v>
      </c>
      <c r="S421">
        <f t="shared" si="78"/>
        <v>16078.069075000054</v>
      </c>
      <c r="T421">
        <f t="shared" si="79"/>
        <v>13376.953470400043</v>
      </c>
      <c r="U421">
        <f t="shared" si="80"/>
        <v>10675.837865800037</v>
      </c>
      <c r="V421">
        <f t="shared" si="81"/>
        <v>15949.444522400054</v>
      </c>
      <c r="W421">
        <f t="shared" si="82"/>
        <v>11190.336076200037</v>
      </c>
      <c r="X421">
        <f t="shared" si="83"/>
        <v>11061.711523600035</v>
      </c>
      <c r="Y421">
        <f t="shared" si="84"/>
        <v>16078.069075000054</v>
      </c>
      <c r="Z421">
        <f t="shared" si="85"/>
        <v>14148.700786000047</v>
      </c>
      <c r="AA421">
        <f t="shared" si="86"/>
        <v>10547.213313200045</v>
      </c>
    </row>
    <row r="422" spans="2:27" x14ac:dyDescent="0.4">
      <c r="B422" t="s">
        <v>54</v>
      </c>
      <c r="C422" t="s">
        <v>11</v>
      </c>
      <c r="D422">
        <v>9325.694899999975</v>
      </c>
      <c r="F422">
        <v>0.107</v>
      </c>
      <c r="G422">
        <v>0.113</v>
      </c>
      <c r="H422">
        <v>8.8999999999999996E-2</v>
      </c>
      <c r="I422">
        <v>0.112</v>
      </c>
      <c r="J422">
        <v>8.1000000000000003E-2</v>
      </c>
      <c r="K422">
        <v>8.6999999999999994E-2</v>
      </c>
      <c r="L422">
        <v>9.1999999999999998E-2</v>
      </c>
      <c r="M422">
        <v>0.112</v>
      </c>
      <c r="N422">
        <v>9.8000000000000004E-2</v>
      </c>
      <c r="O422">
        <f t="shared" si="75"/>
        <v>0.1090000000000001</v>
      </c>
      <c r="P422">
        <f t="shared" si="76"/>
        <v>0</v>
      </c>
      <c r="R422">
        <f t="shared" si="77"/>
        <v>997.84935429999734</v>
      </c>
      <c r="S422">
        <f t="shared" si="78"/>
        <v>1053.8035236999972</v>
      </c>
      <c r="T422">
        <f t="shared" si="79"/>
        <v>829.98684609999771</v>
      </c>
      <c r="U422">
        <f t="shared" si="80"/>
        <v>1044.4778287999973</v>
      </c>
      <c r="V422">
        <f t="shared" si="81"/>
        <v>755.38128689999803</v>
      </c>
      <c r="W422">
        <f t="shared" si="82"/>
        <v>811.33545629999776</v>
      </c>
      <c r="X422">
        <f t="shared" si="83"/>
        <v>857.96393079999768</v>
      </c>
      <c r="Y422">
        <f t="shared" si="84"/>
        <v>1044.4778287999973</v>
      </c>
      <c r="Z422">
        <f t="shared" si="85"/>
        <v>913.91810019999753</v>
      </c>
      <c r="AA422">
        <f t="shared" si="86"/>
        <v>1016.5007440999982</v>
      </c>
    </row>
    <row r="423" spans="2:27" x14ac:dyDescent="0.4">
      <c r="B423" t="s">
        <v>54</v>
      </c>
      <c r="C423" t="s">
        <v>12</v>
      </c>
      <c r="D423">
        <v>8453.5760999999839</v>
      </c>
      <c r="F423">
        <v>0.10199999999999999</v>
      </c>
      <c r="G423">
        <v>0.105</v>
      </c>
      <c r="H423">
        <v>0.107</v>
      </c>
      <c r="I423">
        <v>9.2999999999999999E-2</v>
      </c>
      <c r="J423">
        <v>9.1999999999999998E-2</v>
      </c>
      <c r="K423">
        <v>0.12</v>
      </c>
      <c r="L423">
        <v>0.1</v>
      </c>
      <c r="M423">
        <v>0.114</v>
      </c>
      <c r="N423">
        <v>0.115</v>
      </c>
      <c r="O423">
        <f t="shared" si="75"/>
        <v>5.2000000000000046E-2</v>
      </c>
      <c r="P423">
        <f t="shared" si="76"/>
        <v>0</v>
      </c>
      <c r="R423">
        <f t="shared" si="77"/>
        <v>862.26476219999824</v>
      </c>
      <c r="S423">
        <f t="shared" si="78"/>
        <v>887.62549049999825</v>
      </c>
      <c r="T423">
        <f t="shared" si="79"/>
        <v>904.53264269999829</v>
      </c>
      <c r="U423">
        <f t="shared" si="80"/>
        <v>786.18257729999846</v>
      </c>
      <c r="V423">
        <f t="shared" si="81"/>
        <v>777.72900119999849</v>
      </c>
      <c r="W423">
        <f t="shared" si="82"/>
        <v>1014.429131999998</v>
      </c>
      <c r="X423">
        <f t="shared" si="83"/>
        <v>845.35760999999843</v>
      </c>
      <c r="Y423">
        <f t="shared" si="84"/>
        <v>963.70767539999815</v>
      </c>
      <c r="Z423">
        <f t="shared" si="85"/>
        <v>972.16125149999823</v>
      </c>
      <c r="AA423">
        <f t="shared" si="86"/>
        <v>439.58595719999954</v>
      </c>
    </row>
    <row r="424" spans="2:27" x14ac:dyDescent="0.4">
      <c r="B424" t="s">
        <v>54</v>
      </c>
      <c r="C424" t="s">
        <v>13</v>
      </c>
      <c r="D424">
        <v>86378.63540000029</v>
      </c>
      <c r="F424">
        <v>7.1999999999999995E-2</v>
      </c>
      <c r="G424">
        <v>0.108</v>
      </c>
      <c r="H424">
        <v>0.12</v>
      </c>
      <c r="I424">
        <v>0.108</v>
      </c>
      <c r="J424">
        <v>9.7000000000000003E-2</v>
      </c>
      <c r="K424">
        <v>0.10100000000000001</v>
      </c>
      <c r="L424">
        <v>0.109</v>
      </c>
      <c r="M424">
        <v>8.2000000000000003E-2</v>
      </c>
      <c r="N424">
        <v>9.7000000000000003E-2</v>
      </c>
      <c r="O424">
        <f t="shared" si="75"/>
        <v>0.10600000000000009</v>
      </c>
      <c r="P424">
        <f t="shared" si="76"/>
        <v>0</v>
      </c>
      <c r="R424">
        <f t="shared" si="77"/>
        <v>6219.2617488000205</v>
      </c>
      <c r="S424">
        <f t="shared" si="78"/>
        <v>9328.8926232000304</v>
      </c>
      <c r="T424">
        <f t="shared" si="79"/>
        <v>10365.436248000035</v>
      </c>
      <c r="U424">
        <f t="shared" si="80"/>
        <v>9328.8926232000304</v>
      </c>
      <c r="V424">
        <f t="shared" si="81"/>
        <v>8378.7276338000283</v>
      </c>
      <c r="W424">
        <f t="shared" si="82"/>
        <v>8724.2421754000297</v>
      </c>
      <c r="X424">
        <f t="shared" si="83"/>
        <v>9415.2712586000307</v>
      </c>
      <c r="Y424">
        <f t="shared" si="84"/>
        <v>7083.048102800024</v>
      </c>
      <c r="Z424">
        <f t="shared" si="85"/>
        <v>8378.7276338000283</v>
      </c>
      <c r="AA424">
        <f t="shared" si="86"/>
        <v>9156.1353524000388</v>
      </c>
    </row>
    <row r="425" spans="2:27" x14ac:dyDescent="0.4">
      <c r="B425" t="s">
        <v>55</v>
      </c>
      <c r="C425" t="s">
        <v>4</v>
      </c>
      <c r="D425">
        <v>86656.518529999943</v>
      </c>
      <c r="F425">
        <v>8.2000000000000003E-2</v>
      </c>
      <c r="G425">
        <v>8.7999999999999995E-2</v>
      </c>
      <c r="H425">
        <v>7.8E-2</v>
      </c>
      <c r="I425">
        <v>0.115</v>
      </c>
      <c r="J425">
        <v>0.11899999999999999</v>
      </c>
      <c r="K425">
        <v>0.1</v>
      </c>
      <c r="L425">
        <v>0.124</v>
      </c>
      <c r="M425">
        <v>0.08</v>
      </c>
      <c r="N425">
        <v>0.108</v>
      </c>
      <c r="O425">
        <f t="shared" si="75"/>
        <v>0.10600000000000009</v>
      </c>
      <c r="P425">
        <f t="shared" si="76"/>
        <v>0</v>
      </c>
      <c r="R425">
        <f t="shared" si="77"/>
        <v>7105.834519459996</v>
      </c>
      <c r="S425">
        <f t="shared" si="78"/>
        <v>7625.7736306399947</v>
      </c>
      <c r="T425">
        <f t="shared" si="79"/>
        <v>6759.2084453399957</v>
      </c>
      <c r="U425">
        <f t="shared" si="80"/>
        <v>9965.4996309499948</v>
      </c>
      <c r="V425">
        <f t="shared" si="81"/>
        <v>10312.125705069993</v>
      </c>
      <c r="W425">
        <f t="shared" si="82"/>
        <v>8665.6518529999939</v>
      </c>
      <c r="X425">
        <f t="shared" si="83"/>
        <v>10745.408297719992</v>
      </c>
      <c r="Y425">
        <f t="shared" si="84"/>
        <v>6932.5214823999959</v>
      </c>
      <c r="Z425">
        <f t="shared" si="85"/>
        <v>9358.9040012399946</v>
      </c>
      <c r="AA425">
        <f t="shared" si="86"/>
        <v>9185.5909641800026</v>
      </c>
    </row>
    <row r="426" spans="2:27" x14ac:dyDescent="0.4">
      <c r="B426" t="s">
        <v>55</v>
      </c>
      <c r="C426" t="s">
        <v>5</v>
      </c>
      <c r="D426">
        <v>1344.3057000000031</v>
      </c>
      <c r="F426">
        <v>7.0999999999999994E-2</v>
      </c>
      <c r="G426">
        <v>0.105</v>
      </c>
      <c r="H426">
        <v>0.107</v>
      </c>
      <c r="I426">
        <v>8.6999999999999994E-2</v>
      </c>
      <c r="J426">
        <v>8.3000000000000004E-2</v>
      </c>
      <c r="K426">
        <v>0.09</v>
      </c>
      <c r="L426">
        <v>0.125</v>
      </c>
      <c r="M426">
        <v>9.1999999999999998E-2</v>
      </c>
      <c r="N426">
        <v>9.6000000000000002E-2</v>
      </c>
      <c r="O426">
        <f t="shared" si="75"/>
        <v>0.14400000000000002</v>
      </c>
      <c r="P426">
        <f t="shared" si="76"/>
        <v>0</v>
      </c>
      <c r="R426">
        <f t="shared" si="77"/>
        <v>95.445704700000206</v>
      </c>
      <c r="S426">
        <f t="shared" si="78"/>
        <v>141.15209850000031</v>
      </c>
      <c r="T426">
        <f t="shared" si="79"/>
        <v>143.84070990000032</v>
      </c>
      <c r="U426">
        <f t="shared" si="80"/>
        <v>116.95459590000026</v>
      </c>
      <c r="V426">
        <f t="shared" si="81"/>
        <v>111.57737310000026</v>
      </c>
      <c r="W426">
        <f t="shared" si="82"/>
        <v>120.98751300000028</v>
      </c>
      <c r="X426">
        <f t="shared" si="83"/>
        <v>168.03821250000038</v>
      </c>
      <c r="Y426">
        <f t="shared" si="84"/>
        <v>123.67612440000028</v>
      </c>
      <c r="Z426">
        <f t="shared" si="85"/>
        <v>129.0533472000003</v>
      </c>
      <c r="AA426">
        <f t="shared" si="86"/>
        <v>193.58002080000045</v>
      </c>
    </row>
    <row r="427" spans="2:27" x14ac:dyDescent="0.4">
      <c r="B427" t="s">
        <v>55</v>
      </c>
      <c r="C427" t="s">
        <v>6</v>
      </c>
      <c r="D427">
        <v>947.18699999999819</v>
      </c>
      <c r="F427">
        <v>0.106</v>
      </c>
      <c r="G427">
        <v>0.111</v>
      </c>
      <c r="H427">
        <v>7.2999999999999995E-2</v>
      </c>
      <c r="I427">
        <v>0.11</v>
      </c>
      <c r="J427">
        <v>0.111</v>
      </c>
      <c r="K427">
        <v>0.11700000000000001</v>
      </c>
      <c r="L427">
        <v>0.106</v>
      </c>
      <c r="M427">
        <v>7.6999999999999999E-2</v>
      </c>
      <c r="N427">
        <v>0.114</v>
      </c>
      <c r="O427">
        <f t="shared" si="75"/>
        <v>7.5000000000000067E-2</v>
      </c>
      <c r="P427">
        <f t="shared" si="76"/>
        <v>0</v>
      </c>
      <c r="R427">
        <f t="shared" si="77"/>
        <v>100.40182199999981</v>
      </c>
      <c r="S427">
        <f t="shared" si="78"/>
        <v>105.13775699999979</v>
      </c>
      <c r="T427">
        <f t="shared" si="79"/>
        <v>69.144650999999868</v>
      </c>
      <c r="U427">
        <f t="shared" si="80"/>
        <v>104.19056999999979</v>
      </c>
      <c r="V427">
        <f t="shared" si="81"/>
        <v>105.13775699999979</v>
      </c>
      <c r="W427">
        <f t="shared" si="82"/>
        <v>110.82087899999979</v>
      </c>
      <c r="X427">
        <f t="shared" si="83"/>
        <v>100.40182199999981</v>
      </c>
      <c r="Y427">
        <f t="shared" si="84"/>
        <v>72.933398999999866</v>
      </c>
      <c r="Z427">
        <f t="shared" si="85"/>
        <v>107.97931799999979</v>
      </c>
      <c r="AA427">
        <f t="shared" si="86"/>
        <v>71.039024999999924</v>
      </c>
    </row>
    <row r="428" spans="2:27" x14ac:dyDescent="0.4">
      <c r="B428" t="s">
        <v>55</v>
      </c>
      <c r="C428" t="s">
        <v>7</v>
      </c>
      <c r="D428">
        <v>27263.176600000115</v>
      </c>
      <c r="F428">
        <v>8.7999999999999995E-2</v>
      </c>
      <c r="G428">
        <v>7.0000000000000007E-2</v>
      </c>
      <c r="H428">
        <v>9.6000000000000002E-2</v>
      </c>
      <c r="I428">
        <v>0.11899999999999999</v>
      </c>
      <c r="J428">
        <v>0.112</v>
      </c>
      <c r="K428">
        <v>0.105</v>
      </c>
      <c r="L428">
        <v>0.113</v>
      </c>
      <c r="M428">
        <v>0.1</v>
      </c>
      <c r="N428">
        <v>0.114</v>
      </c>
      <c r="O428">
        <f t="shared" si="75"/>
        <v>8.3000000000000074E-2</v>
      </c>
      <c r="P428">
        <f t="shared" si="76"/>
        <v>0</v>
      </c>
      <c r="R428">
        <f t="shared" si="77"/>
        <v>2399.1595408000098</v>
      </c>
      <c r="S428">
        <f t="shared" si="78"/>
        <v>1908.4223620000082</v>
      </c>
      <c r="T428">
        <f t="shared" si="79"/>
        <v>2617.2649536000113</v>
      </c>
      <c r="U428">
        <f t="shared" si="80"/>
        <v>3244.3180154000138</v>
      </c>
      <c r="V428">
        <f t="shared" si="81"/>
        <v>3053.4757792000128</v>
      </c>
      <c r="W428">
        <f t="shared" si="82"/>
        <v>2862.6335430000122</v>
      </c>
      <c r="X428">
        <f t="shared" si="83"/>
        <v>3080.7389558000132</v>
      </c>
      <c r="Y428">
        <f t="shared" si="84"/>
        <v>2726.3176600000115</v>
      </c>
      <c r="Z428">
        <f t="shared" si="85"/>
        <v>3108.0021324000131</v>
      </c>
      <c r="AA428">
        <f t="shared" si="86"/>
        <v>2262.8436578000114</v>
      </c>
    </row>
    <row r="429" spans="2:27" x14ac:dyDescent="0.4">
      <c r="B429" t="s">
        <v>55</v>
      </c>
      <c r="C429" t="s">
        <v>8</v>
      </c>
      <c r="D429">
        <v>7671.3689000000304</v>
      </c>
      <c r="F429">
        <v>7.6999999999999999E-2</v>
      </c>
      <c r="G429">
        <v>0.125</v>
      </c>
      <c r="H429">
        <v>0.09</v>
      </c>
      <c r="I429">
        <v>7.9000000000000001E-2</v>
      </c>
      <c r="J429">
        <v>0.11</v>
      </c>
      <c r="K429">
        <v>0.09</v>
      </c>
      <c r="L429">
        <v>0.09</v>
      </c>
      <c r="M429">
        <v>9.1999999999999998E-2</v>
      </c>
      <c r="N429">
        <v>8.2000000000000003E-2</v>
      </c>
      <c r="O429">
        <f t="shared" si="75"/>
        <v>0.16500000000000004</v>
      </c>
      <c r="P429">
        <f t="shared" si="76"/>
        <v>0</v>
      </c>
      <c r="R429">
        <f t="shared" si="77"/>
        <v>590.69540530000234</v>
      </c>
      <c r="S429">
        <f t="shared" si="78"/>
        <v>958.9211125000038</v>
      </c>
      <c r="T429">
        <f t="shared" si="79"/>
        <v>690.42320100000268</v>
      </c>
      <c r="U429">
        <f t="shared" si="80"/>
        <v>606.03814310000246</v>
      </c>
      <c r="V429">
        <f t="shared" si="81"/>
        <v>843.85057900000334</v>
      </c>
      <c r="W429">
        <f t="shared" si="82"/>
        <v>690.42320100000268</v>
      </c>
      <c r="X429">
        <f t="shared" si="83"/>
        <v>690.42320100000268</v>
      </c>
      <c r="Y429">
        <f t="shared" si="84"/>
        <v>705.7659388000028</v>
      </c>
      <c r="Z429">
        <f t="shared" si="85"/>
        <v>629.05224980000253</v>
      </c>
      <c r="AA429">
        <f t="shared" si="86"/>
        <v>1265.7758685000053</v>
      </c>
    </row>
    <row r="430" spans="2:27" x14ac:dyDescent="0.4">
      <c r="B430" t="s">
        <v>55</v>
      </c>
      <c r="C430" t="s">
        <v>9</v>
      </c>
      <c r="D430">
        <v>15948.186899999997</v>
      </c>
      <c r="F430">
        <v>0.108</v>
      </c>
      <c r="G430">
        <v>0.122</v>
      </c>
      <c r="H430">
        <v>0.1</v>
      </c>
      <c r="I430">
        <v>0.121</v>
      </c>
      <c r="J430">
        <v>0.112</v>
      </c>
      <c r="K430">
        <v>9.8000000000000004E-2</v>
      </c>
      <c r="L430">
        <v>8.1000000000000003E-2</v>
      </c>
      <c r="M430">
        <v>0.1</v>
      </c>
      <c r="N430">
        <v>8.8999999999999996E-2</v>
      </c>
      <c r="O430">
        <f t="shared" si="75"/>
        <v>6.9000000000000172E-2</v>
      </c>
      <c r="P430">
        <f t="shared" si="76"/>
        <v>0</v>
      </c>
      <c r="R430">
        <f t="shared" si="77"/>
        <v>1722.4041851999996</v>
      </c>
      <c r="S430">
        <f t="shared" si="78"/>
        <v>1945.6788017999995</v>
      </c>
      <c r="T430">
        <f t="shared" si="79"/>
        <v>1594.8186899999998</v>
      </c>
      <c r="U430">
        <f t="shared" si="80"/>
        <v>1929.7306148999996</v>
      </c>
      <c r="V430">
        <f t="shared" si="81"/>
        <v>1786.1969327999998</v>
      </c>
      <c r="W430">
        <f t="shared" si="82"/>
        <v>1562.9223161999998</v>
      </c>
      <c r="X430">
        <f t="shared" si="83"/>
        <v>1291.8031388999998</v>
      </c>
      <c r="Y430">
        <f t="shared" si="84"/>
        <v>1594.8186899999998</v>
      </c>
      <c r="Z430">
        <f t="shared" si="85"/>
        <v>1419.3886340999998</v>
      </c>
      <c r="AA430">
        <f t="shared" si="86"/>
        <v>1100.4248961000026</v>
      </c>
    </row>
    <row r="431" spans="2:27" x14ac:dyDescent="0.4">
      <c r="B431" t="s">
        <v>55</v>
      </c>
      <c r="C431" t="s">
        <v>10</v>
      </c>
      <c r="D431">
        <v>11016.191099999949</v>
      </c>
      <c r="F431">
        <v>9.5000000000000001E-2</v>
      </c>
      <c r="G431">
        <v>7.6999999999999999E-2</v>
      </c>
      <c r="H431">
        <v>7.6999999999999999E-2</v>
      </c>
      <c r="I431">
        <v>0.104</v>
      </c>
      <c r="J431">
        <v>0.10100000000000001</v>
      </c>
      <c r="K431">
        <v>0.125</v>
      </c>
      <c r="L431">
        <v>0.12</v>
      </c>
      <c r="M431">
        <v>7.1999999999999995E-2</v>
      </c>
      <c r="N431">
        <v>0.12</v>
      </c>
      <c r="O431">
        <f t="shared" si="75"/>
        <v>0.1090000000000001</v>
      </c>
      <c r="P431">
        <f t="shared" si="76"/>
        <v>0</v>
      </c>
      <c r="R431">
        <f t="shared" si="77"/>
        <v>1046.5381544999952</v>
      </c>
      <c r="S431">
        <f t="shared" si="78"/>
        <v>848.24671469999612</v>
      </c>
      <c r="T431">
        <f t="shared" si="79"/>
        <v>848.24671469999612</v>
      </c>
      <c r="U431">
        <f t="shared" si="80"/>
        <v>1145.6838743999947</v>
      </c>
      <c r="V431">
        <f t="shared" si="81"/>
        <v>1112.6353010999949</v>
      </c>
      <c r="W431">
        <f t="shared" si="82"/>
        <v>1377.0238874999936</v>
      </c>
      <c r="X431">
        <f t="shared" si="83"/>
        <v>1321.9429319999938</v>
      </c>
      <c r="Y431">
        <f t="shared" si="84"/>
        <v>793.16575919999627</v>
      </c>
      <c r="Z431">
        <f t="shared" si="85"/>
        <v>1321.9429319999938</v>
      </c>
      <c r="AA431">
        <f t="shared" si="86"/>
        <v>1200.7648298999954</v>
      </c>
    </row>
    <row r="432" spans="2:27" x14ac:dyDescent="0.4">
      <c r="B432" t="s">
        <v>55</v>
      </c>
      <c r="C432" t="s">
        <v>11</v>
      </c>
      <c r="D432">
        <v>15562.88060000001</v>
      </c>
      <c r="F432">
        <v>9.8000000000000004E-2</v>
      </c>
      <c r="G432">
        <v>7.3999999999999996E-2</v>
      </c>
      <c r="H432">
        <v>8.3000000000000004E-2</v>
      </c>
      <c r="I432">
        <v>0.11899999999999999</v>
      </c>
      <c r="J432">
        <v>0.115</v>
      </c>
      <c r="K432">
        <v>0.106</v>
      </c>
      <c r="L432">
        <v>8.4000000000000005E-2</v>
      </c>
      <c r="M432">
        <v>7.2999999999999995E-2</v>
      </c>
      <c r="N432">
        <v>7.2999999999999995E-2</v>
      </c>
      <c r="O432">
        <f t="shared" si="75"/>
        <v>0.17500000000000016</v>
      </c>
      <c r="P432">
        <f t="shared" si="76"/>
        <v>0</v>
      </c>
      <c r="R432">
        <f t="shared" si="77"/>
        <v>1525.1622988000011</v>
      </c>
      <c r="S432">
        <f t="shared" si="78"/>
        <v>1151.6531644000006</v>
      </c>
      <c r="T432">
        <f t="shared" si="79"/>
        <v>1291.7190898000008</v>
      </c>
      <c r="U432">
        <f t="shared" si="80"/>
        <v>1851.9827914000011</v>
      </c>
      <c r="V432">
        <f t="shared" si="81"/>
        <v>1789.7312690000012</v>
      </c>
      <c r="W432">
        <f t="shared" si="82"/>
        <v>1649.6653436000011</v>
      </c>
      <c r="X432">
        <f t="shared" si="83"/>
        <v>1307.2819704000008</v>
      </c>
      <c r="Y432">
        <f t="shared" si="84"/>
        <v>1136.0902838000006</v>
      </c>
      <c r="Z432">
        <f t="shared" si="85"/>
        <v>1136.0902838000006</v>
      </c>
      <c r="AA432">
        <f t="shared" si="86"/>
        <v>2723.5041050000041</v>
      </c>
    </row>
    <row r="433" spans="2:27" x14ac:dyDescent="0.4">
      <c r="B433" t="s">
        <v>55</v>
      </c>
      <c r="C433" t="s">
        <v>12</v>
      </c>
      <c r="D433">
        <v>10955.356599999974</v>
      </c>
      <c r="F433">
        <v>9.6000000000000002E-2</v>
      </c>
      <c r="G433">
        <v>0.122</v>
      </c>
      <c r="H433">
        <v>0.104</v>
      </c>
      <c r="I433">
        <v>0.11799999999999999</v>
      </c>
      <c r="J433">
        <v>0.106</v>
      </c>
      <c r="K433">
        <v>0.104</v>
      </c>
      <c r="L433">
        <v>8.4000000000000005E-2</v>
      </c>
      <c r="M433">
        <v>0.112</v>
      </c>
      <c r="N433">
        <v>0.11600000000000001</v>
      </c>
      <c r="O433">
        <f t="shared" si="75"/>
        <v>3.8000000000000034E-2</v>
      </c>
      <c r="P433">
        <f t="shared" si="76"/>
        <v>0</v>
      </c>
      <c r="R433">
        <f t="shared" si="77"/>
        <v>1051.7142335999974</v>
      </c>
      <c r="S433">
        <f t="shared" si="78"/>
        <v>1336.5535051999968</v>
      </c>
      <c r="T433">
        <f t="shared" si="79"/>
        <v>1139.3570863999971</v>
      </c>
      <c r="U433">
        <f t="shared" si="80"/>
        <v>1292.7320787999968</v>
      </c>
      <c r="V433">
        <f t="shared" si="81"/>
        <v>1161.2677995999973</v>
      </c>
      <c r="W433">
        <f t="shared" si="82"/>
        <v>1139.3570863999971</v>
      </c>
      <c r="X433">
        <f t="shared" si="83"/>
        <v>920.24995439999782</v>
      </c>
      <c r="Y433">
        <f t="shared" si="84"/>
        <v>1226.999939199997</v>
      </c>
      <c r="Z433">
        <f t="shared" si="85"/>
        <v>1270.8213655999971</v>
      </c>
      <c r="AA433">
        <f t="shared" si="86"/>
        <v>416.30355079999936</v>
      </c>
    </row>
    <row r="434" spans="2:27" x14ac:dyDescent="0.4">
      <c r="B434" t="s">
        <v>55</v>
      </c>
      <c r="C434" t="s">
        <v>13</v>
      </c>
      <c r="D434">
        <v>13480.155200000048</v>
      </c>
      <c r="F434">
        <v>0.11899999999999999</v>
      </c>
      <c r="G434">
        <v>8.8999999999999996E-2</v>
      </c>
      <c r="H434">
        <v>7.3999999999999996E-2</v>
      </c>
      <c r="I434">
        <v>0.114</v>
      </c>
      <c r="J434">
        <v>0.115</v>
      </c>
      <c r="K434">
        <v>8.7999999999999995E-2</v>
      </c>
      <c r="L434">
        <v>8.8999999999999996E-2</v>
      </c>
      <c r="M434">
        <v>9.2999999999999999E-2</v>
      </c>
      <c r="N434">
        <v>7.2999999999999995E-2</v>
      </c>
      <c r="O434">
        <f t="shared" si="75"/>
        <v>0.14600000000000013</v>
      </c>
      <c r="P434">
        <f t="shared" si="76"/>
        <v>0</v>
      </c>
      <c r="R434">
        <f t="shared" si="77"/>
        <v>1604.1384688000057</v>
      </c>
      <c r="S434">
        <f t="shared" si="78"/>
        <v>1199.7338128000042</v>
      </c>
      <c r="T434">
        <f t="shared" si="79"/>
        <v>997.53148480000357</v>
      </c>
      <c r="U434">
        <f t="shared" si="80"/>
        <v>1536.7376928000056</v>
      </c>
      <c r="V434">
        <f t="shared" si="81"/>
        <v>1550.2178480000057</v>
      </c>
      <c r="W434">
        <f t="shared" si="82"/>
        <v>1186.2536576000041</v>
      </c>
      <c r="X434">
        <f t="shared" si="83"/>
        <v>1199.7338128000042</v>
      </c>
      <c r="Y434">
        <f t="shared" si="84"/>
        <v>1253.6544336000045</v>
      </c>
      <c r="Z434">
        <f t="shared" si="85"/>
        <v>984.05132960000344</v>
      </c>
      <c r="AA434">
        <f t="shared" si="86"/>
        <v>1968.1026592000087</v>
      </c>
    </row>
    <row r="435" spans="2:27" x14ac:dyDescent="0.4">
      <c r="B435" t="s">
        <v>56</v>
      </c>
      <c r="C435" t="s">
        <v>4</v>
      </c>
      <c r="D435">
        <v>88108.18875000003</v>
      </c>
      <c r="F435">
        <v>0.10299999999999999</v>
      </c>
      <c r="G435">
        <v>0.11</v>
      </c>
      <c r="H435">
        <v>0.106</v>
      </c>
      <c r="I435">
        <v>0.115</v>
      </c>
      <c r="J435">
        <v>0.09</v>
      </c>
      <c r="K435">
        <v>8.1000000000000003E-2</v>
      </c>
      <c r="L435">
        <v>0.12</v>
      </c>
      <c r="M435">
        <v>9.0999999999999998E-2</v>
      </c>
      <c r="N435">
        <v>8.5999999999999993E-2</v>
      </c>
      <c r="O435">
        <f t="shared" si="75"/>
        <v>9.8000000000000087E-2</v>
      </c>
      <c r="P435">
        <f t="shared" si="76"/>
        <v>0</v>
      </c>
      <c r="R435">
        <f t="shared" si="77"/>
        <v>9075.1434412500021</v>
      </c>
      <c r="S435">
        <f t="shared" si="78"/>
        <v>9691.9007625000031</v>
      </c>
      <c r="T435">
        <f t="shared" si="79"/>
        <v>9339.4680075000033</v>
      </c>
      <c r="U435">
        <f t="shared" si="80"/>
        <v>10132.441706250003</v>
      </c>
      <c r="V435">
        <f t="shared" si="81"/>
        <v>7929.7369875000022</v>
      </c>
      <c r="W435">
        <f t="shared" si="82"/>
        <v>7136.7632887500031</v>
      </c>
      <c r="X435">
        <f t="shared" si="83"/>
        <v>10572.982650000004</v>
      </c>
      <c r="Y435">
        <f t="shared" si="84"/>
        <v>8017.8451762500026</v>
      </c>
      <c r="Z435">
        <f t="shared" si="85"/>
        <v>7577.3042325000024</v>
      </c>
      <c r="AA435">
        <f t="shared" si="86"/>
        <v>8634.6024975000109</v>
      </c>
    </row>
    <row r="436" spans="2:27" x14ac:dyDescent="0.4">
      <c r="B436" t="s">
        <v>56</v>
      </c>
      <c r="C436" t="s">
        <v>5</v>
      </c>
      <c r="D436">
        <v>4903.1158000000123</v>
      </c>
      <c r="F436">
        <v>7.5999999999999998E-2</v>
      </c>
      <c r="G436">
        <v>7.4999999999999997E-2</v>
      </c>
      <c r="H436">
        <v>0.121</v>
      </c>
      <c r="I436">
        <v>8.7999999999999995E-2</v>
      </c>
      <c r="J436">
        <v>7.5999999999999998E-2</v>
      </c>
      <c r="K436">
        <v>7.9000000000000001E-2</v>
      </c>
      <c r="L436">
        <v>8.1000000000000003E-2</v>
      </c>
      <c r="M436">
        <v>0.11700000000000001</v>
      </c>
      <c r="N436">
        <v>9.7000000000000003E-2</v>
      </c>
      <c r="O436">
        <f t="shared" si="75"/>
        <v>0.19000000000000006</v>
      </c>
      <c r="P436">
        <f t="shared" si="76"/>
        <v>0</v>
      </c>
      <c r="R436">
        <f t="shared" si="77"/>
        <v>372.63680080000091</v>
      </c>
      <c r="S436">
        <f t="shared" si="78"/>
        <v>367.73368500000089</v>
      </c>
      <c r="T436">
        <f t="shared" si="79"/>
        <v>593.27701180000145</v>
      </c>
      <c r="U436">
        <f t="shared" si="80"/>
        <v>431.47419040000108</v>
      </c>
      <c r="V436">
        <f t="shared" si="81"/>
        <v>372.63680080000091</v>
      </c>
      <c r="W436">
        <f t="shared" si="82"/>
        <v>387.34614820000098</v>
      </c>
      <c r="X436">
        <f t="shared" si="83"/>
        <v>397.15237980000103</v>
      </c>
      <c r="Y436">
        <f t="shared" si="84"/>
        <v>573.66454860000147</v>
      </c>
      <c r="Z436">
        <f t="shared" si="85"/>
        <v>475.60223260000123</v>
      </c>
      <c r="AA436">
        <f t="shared" si="86"/>
        <v>931.59200200000259</v>
      </c>
    </row>
    <row r="437" spans="2:27" x14ac:dyDescent="0.4">
      <c r="B437" t="s">
        <v>56</v>
      </c>
      <c r="C437" t="s">
        <v>6</v>
      </c>
      <c r="D437">
        <v>32711.754799999871</v>
      </c>
      <c r="F437">
        <v>9.1999999999999998E-2</v>
      </c>
      <c r="G437">
        <v>7.8E-2</v>
      </c>
      <c r="H437">
        <v>8.2000000000000003E-2</v>
      </c>
      <c r="I437">
        <v>0.123</v>
      </c>
      <c r="J437">
        <v>0.11</v>
      </c>
      <c r="K437">
        <v>9.0999999999999998E-2</v>
      </c>
      <c r="L437">
        <v>0.106</v>
      </c>
      <c r="M437">
        <v>9.7000000000000003E-2</v>
      </c>
      <c r="N437">
        <v>0.11</v>
      </c>
      <c r="O437">
        <f t="shared" si="75"/>
        <v>0.1110000000000001</v>
      </c>
      <c r="P437">
        <f t="shared" si="76"/>
        <v>0</v>
      </c>
      <c r="R437">
        <f t="shared" si="77"/>
        <v>3009.4814415999881</v>
      </c>
      <c r="S437">
        <f t="shared" si="78"/>
        <v>2551.5168743999898</v>
      </c>
      <c r="T437">
        <f t="shared" si="79"/>
        <v>2682.3638935999898</v>
      </c>
      <c r="U437">
        <f t="shared" si="80"/>
        <v>4023.5458403999842</v>
      </c>
      <c r="V437">
        <f t="shared" si="81"/>
        <v>3598.293027999986</v>
      </c>
      <c r="W437">
        <f t="shared" si="82"/>
        <v>2976.7696867999884</v>
      </c>
      <c r="X437">
        <f t="shared" si="83"/>
        <v>3467.4460087999864</v>
      </c>
      <c r="Y437">
        <f t="shared" si="84"/>
        <v>3173.0402155999877</v>
      </c>
      <c r="Z437">
        <f t="shared" si="85"/>
        <v>3598.293027999986</v>
      </c>
      <c r="AA437">
        <f t="shared" si="86"/>
        <v>3631.0047827999888</v>
      </c>
    </row>
    <row r="438" spans="2:27" x14ac:dyDescent="0.4">
      <c r="B438" t="s">
        <v>56</v>
      </c>
      <c r="C438" t="s">
        <v>7</v>
      </c>
      <c r="D438">
        <v>4176.6247000000249</v>
      </c>
      <c r="F438">
        <v>8.5999999999999993E-2</v>
      </c>
      <c r="G438">
        <v>0.123</v>
      </c>
      <c r="H438">
        <v>0.10299999999999999</v>
      </c>
      <c r="I438">
        <v>0.114</v>
      </c>
      <c r="J438">
        <v>8.6999999999999994E-2</v>
      </c>
      <c r="K438">
        <v>9.4E-2</v>
      </c>
      <c r="L438">
        <v>8.5999999999999993E-2</v>
      </c>
      <c r="M438">
        <v>9.1999999999999998E-2</v>
      </c>
      <c r="N438">
        <v>0.1</v>
      </c>
      <c r="O438">
        <f t="shared" si="75"/>
        <v>0.1150000000000001</v>
      </c>
      <c r="P438">
        <f t="shared" si="76"/>
        <v>0</v>
      </c>
      <c r="R438">
        <f t="shared" si="77"/>
        <v>359.1897242000021</v>
      </c>
      <c r="S438">
        <f t="shared" si="78"/>
        <v>513.72483810000301</v>
      </c>
      <c r="T438">
        <f t="shared" si="79"/>
        <v>430.19234410000252</v>
      </c>
      <c r="U438">
        <f t="shared" si="80"/>
        <v>476.13521580000287</v>
      </c>
      <c r="V438">
        <f t="shared" si="81"/>
        <v>363.36634890000215</v>
      </c>
      <c r="W438">
        <f t="shared" si="82"/>
        <v>392.60272180000231</v>
      </c>
      <c r="X438">
        <f t="shared" si="83"/>
        <v>359.1897242000021</v>
      </c>
      <c r="Y438">
        <f t="shared" si="84"/>
        <v>384.24947240000228</v>
      </c>
      <c r="Z438">
        <f t="shared" si="85"/>
        <v>417.66247000000249</v>
      </c>
      <c r="AA438">
        <f t="shared" si="86"/>
        <v>480.31184050000331</v>
      </c>
    </row>
    <row r="439" spans="2:27" x14ac:dyDescent="0.4">
      <c r="B439" t="s">
        <v>56</v>
      </c>
      <c r="C439" t="s">
        <v>8</v>
      </c>
      <c r="D439">
        <v>2455.8459999999995</v>
      </c>
      <c r="F439">
        <v>0.113</v>
      </c>
      <c r="G439">
        <v>7.1999999999999995E-2</v>
      </c>
      <c r="H439">
        <v>7.9000000000000001E-2</v>
      </c>
      <c r="I439">
        <v>9.2999999999999999E-2</v>
      </c>
      <c r="J439">
        <v>7.6999999999999999E-2</v>
      </c>
      <c r="K439">
        <v>8.3000000000000004E-2</v>
      </c>
      <c r="L439">
        <v>7.3999999999999996E-2</v>
      </c>
      <c r="M439">
        <v>0.107</v>
      </c>
      <c r="N439">
        <v>8.2000000000000003E-2</v>
      </c>
      <c r="O439">
        <f t="shared" si="75"/>
        <v>0.22000000000000008</v>
      </c>
      <c r="P439">
        <f t="shared" si="76"/>
        <v>0</v>
      </c>
      <c r="R439">
        <f t="shared" si="77"/>
        <v>277.51059799999996</v>
      </c>
      <c r="S439">
        <f t="shared" si="78"/>
        <v>176.82091199999996</v>
      </c>
      <c r="T439">
        <f t="shared" si="79"/>
        <v>194.01183399999996</v>
      </c>
      <c r="U439">
        <f t="shared" si="80"/>
        <v>228.39367799999997</v>
      </c>
      <c r="V439">
        <f t="shared" si="81"/>
        <v>189.10014199999998</v>
      </c>
      <c r="W439">
        <f t="shared" si="82"/>
        <v>203.83521799999997</v>
      </c>
      <c r="X439">
        <f t="shared" si="83"/>
        <v>181.73260399999995</v>
      </c>
      <c r="Y439">
        <f t="shared" si="84"/>
        <v>262.77552199999997</v>
      </c>
      <c r="Z439">
        <f t="shared" si="85"/>
        <v>201.37937199999996</v>
      </c>
      <c r="AA439">
        <f t="shared" si="86"/>
        <v>540.2861200000001</v>
      </c>
    </row>
    <row r="440" spans="2:27" x14ac:dyDescent="0.4">
      <c r="B440" t="s">
        <v>56</v>
      </c>
      <c r="C440" t="s">
        <v>9</v>
      </c>
      <c r="D440">
        <v>14580.921800000006</v>
      </c>
      <c r="F440">
        <v>9.6000000000000002E-2</v>
      </c>
      <c r="G440">
        <v>0.11899999999999999</v>
      </c>
      <c r="H440">
        <v>0.09</v>
      </c>
      <c r="I440">
        <v>0.104</v>
      </c>
      <c r="J440">
        <v>0.114</v>
      </c>
      <c r="K440">
        <v>8.5000000000000006E-2</v>
      </c>
      <c r="L440">
        <v>9.7000000000000003E-2</v>
      </c>
      <c r="M440">
        <v>8.2000000000000003E-2</v>
      </c>
      <c r="N440">
        <v>0.1</v>
      </c>
      <c r="O440">
        <f t="shared" si="75"/>
        <v>0.1130000000000001</v>
      </c>
      <c r="P440">
        <f t="shared" si="76"/>
        <v>0</v>
      </c>
      <c r="R440">
        <f t="shared" si="77"/>
        <v>1399.7684928000006</v>
      </c>
      <c r="S440">
        <f t="shared" si="78"/>
        <v>1735.1296942000006</v>
      </c>
      <c r="T440">
        <f t="shared" si="79"/>
        <v>1312.2829620000005</v>
      </c>
      <c r="U440">
        <f t="shared" si="80"/>
        <v>1516.4158672000005</v>
      </c>
      <c r="V440">
        <f t="shared" si="81"/>
        <v>1662.2250852000006</v>
      </c>
      <c r="W440">
        <f t="shared" si="82"/>
        <v>1239.3783530000005</v>
      </c>
      <c r="X440">
        <f t="shared" si="83"/>
        <v>1414.3494146000005</v>
      </c>
      <c r="Y440">
        <f t="shared" si="84"/>
        <v>1195.6355876000005</v>
      </c>
      <c r="Z440">
        <f t="shared" si="85"/>
        <v>1458.0921800000006</v>
      </c>
      <c r="AA440">
        <f t="shared" si="86"/>
        <v>1647.6441634000021</v>
      </c>
    </row>
    <row r="441" spans="2:27" x14ac:dyDescent="0.4">
      <c r="B441" t="s">
        <v>56</v>
      </c>
      <c r="C441" t="s">
        <v>10</v>
      </c>
      <c r="D441">
        <v>37387.329900000026</v>
      </c>
      <c r="F441">
        <v>0.111</v>
      </c>
      <c r="G441">
        <v>0.114</v>
      </c>
      <c r="H441">
        <v>9.2999999999999999E-2</v>
      </c>
      <c r="I441">
        <v>0.11899999999999999</v>
      </c>
      <c r="J441">
        <v>0.10100000000000001</v>
      </c>
      <c r="K441">
        <v>7.6999999999999999E-2</v>
      </c>
      <c r="L441">
        <v>7.8E-2</v>
      </c>
      <c r="M441">
        <v>0.114</v>
      </c>
      <c r="N441">
        <v>0.11700000000000001</v>
      </c>
      <c r="O441">
        <f t="shared" si="75"/>
        <v>7.6000000000000068E-2</v>
      </c>
      <c r="P441">
        <f t="shared" si="76"/>
        <v>0</v>
      </c>
      <c r="R441">
        <f t="shared" si="77"/>
        <v>4149.9936189000027</v>
      </c>
      <c r="S441">
        <f t="shared" si="78"/>
        <v>4262.1556086000028</v>
      </c>
      <c r="T441">
        <f t="shared" si="79"/>
        <v>3477.0216807000024</v>
      </c>
      <c r="U441">
        <f t="shared" si="80"/>
        <v>4449.0922581000032</v>
      </c>
      <c r="V441">
        <f t="shared" si="81"/>
        <v>3776.1203199000029</v>
      </c>
      <c r="W441">
        <f t="shared" si="82"/>
        <v>2878.824402300002</v>
      </c>
      <c r="X441">
        <f t="shared" si="83"/>
        <v>2916.2117322000022</v>
      </c>
      <c r="Y441">
        <f t="shared" si="84"/>
        <v>4262.1556086000028</v>
      </c>
      <c r="Z441">
        <f t="shared" si="85"/>
        <v>4374.3175983000037</v>
      </c>
      <c r="AA441">
        <f t="shared" si="86"/>
        <v>2841.4370724000046</v>
      </c>
    </row>
    <row r="442" spans="2:27" x14ac:dyDescent="0.4">
      <c r="B442" t="s">
        <v>56</v>
      </c>
      <c r="C442" t="s">
        <v>11</v>
      </c>
      <c r="D442">
        <v>23115.624699999924</v>
      </c>
      <c r="F442">
        <v>7.4999999999999997E-2</v>
      </c>
      <c r="G442">
        <v>0.107</v>
      </c>
      <c r="H442">
        <v>8.8999999999999996E-2</v>
      </c>
      <c r="I442">
        <v>8.4000000000000005E-2</v>
      </c>
      <c r="J442">
        <v>9.5000000000000001E-2</v>
      </c>
      <c r="K442">
        <v>0.107</v>
      </c>
      <c r="L442">
        <v>8.2000000000000003E-2</v>
      </c>
      <c r="M442">
        <v>0.1</v>
      </c>
      <c r="N442">
        <v>0.121</v>
      </c>
      <c r="O442">
        <f t="shared" si="75"/>
        <v>0.14000000000000001</v>
      </c>
      <c r="P442">
        <f t="shared" si="76"/>
        <v>0</v>
      </c>
      <c r="R442">
        <f t="shared" si="77"/>
        <v>1733.6718524999942</v>
      </c>
      <c r="S442">
        <f t="shared" si="78"/>
        <v>2473.3718428999919</v>
      </c>
      <c r="T442">
        <f t="shared" si="79"/>
        <v>2057.2905982999932</v>
      </c>
      <c r="U442">
        <f t="shared" si="80"/>
        <v>1941.7124747999937</v>
      </c>
      <c r="V442">
        <f t="shared" si="81"/>
        <v>2195.9843464999926</v>
      </c>
      <c r="W442">
        <f t="shared" si="82"/>
        <v>2473.3718428999919</v>
      </c>
      <c r="X442">
        <f t="shared" si="83"/>
        <v>1895.4812253999939</v>
      </c>
      <c r="Y442">
        <f t="shared" si="84"/>
        <v>2311.5624699999926</v>
      </c>
      <c r="Z442">
        <f t="shared" si="85"/>
        <v>2796.9905886999909</v>
      </c>
      <c r="AA442">
        <f t="shared" si="86"/>
        <v>3236.1874579999899</v>
      </c>
    </row>
    <row r="443" spans="2:27" x14ac:dyDescent="0.4">
      <c r="B443" t="s">
        <v>56</v>
      </c>
      <c r="C443" t="s">
        <v>12</v>
      </c>
      <c r="D443">
        <v>8463.2005999999783</v>
      </c>
      <c r="F443">
        <v>0.115</v>
      </c>
      <c r="G443">
        <v>0.105</v>
      </c>
      <c r="H443">
        <v>0.111</v>
      </c>
      <c r="I443">
        <v>7.5999999999999998E-2</v>
      </c>
      <c r="J443">
        <v>7.9000000000000001E-2</v>
      </c>
      <c r="K443">
        <v>9.6000000000000002E-2</v>
      </c>
      <c r="L443">
        <v>0.107</v>
      </c>
      <c r="M443">
        <v>8.5000000000000006E-2</v>
      </c>
      <c r="N443">
        <v>7.1999999999999995E-2</v>
      </c>
      <c r="O443">
        <f t="shared" si="75"/>
        <v>0.15400000000000003</v>
      </c>
      <c r="P443">
        <f t="shared" si="76"/>
        <v>0</v>
      </c>
      <c r="R443">
        <f t="shared" si="77"/>
        <v>973.26806899999758</v>
      </c>
      <c r="S443">
        <f t="shared" si="78"/>
        <v>888.63606299999765</v>
      </c>
      <c r="T443">
        <f t="shared" si="79"/>
        <v>939.41526659999761</v>
      </c>
      <c r="U443">
        <f t="shared" si="80"/>
        <v>643.20324559999835</v>
      </c>
      <c r="V443">
        <f t="shared" si="81"/>
        <v>668.59284739999828</v>
      </c>
      <c r="W443">
        <f t="shared" si="82"/>
        <v>812.46725759999788</v>
      </c>
      <c r="X443">
        <f t="shared" si="83"/>
        <v>905.56246419999763</v>
      </c>
      <c r="Y443">
        <f t="shared" si="84"/>
        <v>719.37205099999824</v>
      </c>
      <c r="Z443">
        <f t="shared" si="85"/>
        <v>609.35044319999838</v>
      </c>
      <c r="AA443">
        <f t="shared" si="86"/>
        <v>1303.3328923999968</v>
      </c>
    </row>
    <row r="444" spans="2:27" x14ac:dyDescent="0.4">
      <c r="B444" t="s">
        <v>56</v>
      </c>
      <c r="C444" t="s">
        <v>13</v>
      </c>
      <c r="D444">
        <v>12353.98190000005</v>
      </c>
      <c r="F444">
        <v>7.3999999999999996E-2</v>
      </c>
      <c r="G444">
        <v>0.106</v>
      </c>
      <c r="H444">
        <v>8.7999999999999995E-2</v>
      </c>
      <c r="I444">
        <v>8.1000000000000003E-2</v>
      </c>
      <c r="J444">
        <v>0.121</v>
      </c>
      <c r="K444">
        <v>0.125</v>
      </c>
      <c r="L444">
        <v>9.5000000000000001E-2</v>
      </c>
      <c r="M444">
        <v>0.1</v>
      </c>
      <c r="N444">
        <v>8.5000000000000006E-2</v>
      </c>
      <c r="O444">
        <f t="shared" si="75"/>
        <v>0.12500000000000011</v>
      </c>
      <c r="P444">
        <f t="shared" si="76"/>
        <v>0</v>
      </c>
      <c r="R444">
        <f t="shared" si="77"/>
        <v>914.19466060000366</v>
      </c>
      <c r="S444">
        <f t="shared" si="78"/>
        <v>1309.5220814000052</v>
      </c>
      <c r="T444">
        <f t="shared" si="79"/>
        <v>1087.1504072000043</v>
      </c>
      <c r="U444">
        <f t="shared" si="80"/>
        <v>1000.6725339000041</v>
      </c>
      <c r="V444">
        <f t="shared" si="81"/>
        <v>1494.831809900006</v>
      </c>
      <c r="W444">
        <f t="shared" si="82"/>
        <v>1544.2477375000062</v>
      </c>
      <c r="X444">
        <f t="shared" si="83"/>
        <v>1173.6282805000048</v>
      </c>
      <c r="Y444">
        <f t="shared" si="84"/>
        <v>1235.3981900000051</v>
      </c>
      <c r="Z444">
        <f t="shared" si="85"/>
        <v>1050.0884615000043</v>
      </c>
      <c r="AA444">
        <f t="shared" si="86"/>
        <v>1544.2477375000076</v>
      </c>
    </row>
    <row r="445" spans="2:27" x14ac:dyDescent="0.4">
      <c r="B445" t="s">
        <v>57</v>
      </c>
      <c r="C445" t="s">
        <v>4</v>
      </c>
      <c r="D445">
        <v>77250.201974999902</v>
      </c>
      <c r="F445">
        <v>0.104</v>
      </c>
      <c r="G445">
        <v>9.5000000000000001E-2</v>
      </c>
      <c r="H445">
        <v>9.9000000000000005E-2</v>
      </c>
      <c r="I445">
        <v>0.1</v>
      </c>
      <c r="J445">
        <v>0.11799999999999999</v>
      </c>
      <c r="K445">
        <v>9.0999999999999998E-2</v>
      </c>
      <c r="L445">
        <v>0.113</v>
      </c>
      <c r="M445">
        <v>8.5999999999999993E-2</v>
      </c>
      <c r="N445">
        <v>9.5000000000000001E-2</v>
      </c>
      <c r="O445">
        <f t="shared" si="75"/>
        <v>9.9000000000000088E-2</v>
      </c>
      <c r="P445">
        <f t="shared" si="76"/>
        <v>0</v>
      </c>
      <c r="R445">
        <f t="shared" si="77"/>
        <v>8034.021005399989</v>
      </c>
      <c r="S445">
        <f t="shared" si="78"/>
        <v>7338.769187624991</v>
      </c>
      <c r="T445">
        <f t="shared" si="79"/>
        <v>7647.7699955249909</v>
      </c>
      <c r="U445">
        <f t="shared" si="80"/>
        <v>7725.0201974999909</v>
      </c>
      <c r="V445">
        <f t="shared" si="81"/>
        <v>9115.5238330499888</v>
      </c>
      <c r="W445">
        <f t="shared" si="82"/>
        <v>7029.7683797249911</v>
      </c>
      <c r="X445">
        <f t="shared" si="83"/>
        <v>8729.2728231749898</v>
      </c>
      <c r="Y445">
        <f t="shared" si="84"/>
        <v>6643.5173698499912</v>
      </c>
      <c r="Z445">
        <f t="shared" si="85"/>
        <v>7338.769187624991</v>
      </c>
      <c r="AA445">
        <f t="shared" si="86"/>
        <v>7647.7699955249973</v>
      </c>
    </row>
    <row r="446" spans="2:27" x14ac:dyDescent="0.4">
      <c r="B446" t="s">
        <v>57</v>
      </c>
      <c r="C446" t="s">
        <v>5</v>
      </c>
      <c r="D446">
        <v>8387.799399999989</v>
      </c>
      <c r="F446">
        <v>8.4000000000000005E-2</v>
      </c>
      <c r="G446">
        <v>7.0999999999999994E-2</v>
      </c>
      <c r="H446">
        <v>7.0999999999999994E-2</v>
      </c>
      <c r="I446">
        <v>7.3999999999999996E-2</v>
      </c>
      <c r="J446">
        <v>0.11</v>
      </c>
      <c r="K446">
        <v>0.122</v>
      </c>
      <c r="L446">
        <v>0.106</v>
      </c>
      <c r="M446">
        <v>7.8E-2</v>
      </c>
      <c r="N446">
        <v>0.106</v>
      </c>
      <c r="O446">
        <f t="shared" si="75"/>
        <v>0.17800000000000005</v>
      </c>
      <c r="P446">
        <f t="shared" si="76"/>
        <v>0</v>
      </c>
      <c r="R446">
        <f t="shared" si="77"/>
        <v>704.57514959999912</v>
      </c>
      <c r="S446">
        <f t="shared" si="78"/>
        <v>595.53375739999922</v>
      </c>
      <c r="T446">
        <f t="shared" si="79"/>
        <v>595.53375739999922</v>
      </c>
      <c r="U446">
        <f t="shared" si="80"/>
        <v>620.69715559999918</v>
      </c>
      <c r="V446">
        <f t="shared" si="81"/>
        <v>922.65793399999882</v>
      </c>
      <c r="W446">
        <f t="shared" si="82"/>
        <v>1023.3115267999987</v>
      </c>
      <c r="X446">
        <f t="shared" si="83"/>
        <v>889.10673639999879</v>
      </c>
      <c r="Y446">
        <f t="shared" si="84"/>
        <v>654.24835319999909</v>
      </c>
      <c r="Z446">
        <f t="shared" si="85"/>
        <v>889.10673639999879</v>
      </c>
      <c r="AA446">
        <f t="shared" si="86"/>
        <v>1493.0282931999984</v>
      </c>
    </row>
    <row r="447" spans="2:27" x14ac:dyDescent="0.4">
      <c r="B447" t="s">
        <v>57</v>
      </c>
      <c r="C447" t="s">
        <v>6</v>
      </c>
      <c r="D447">
        <v>2351.7130000000043</v>
      </c>
      <c r="F447">
        <v>8.3000000000000004E-2</v>
      </c>
      <c r="G447">
        <v>0.08</v>
      </c>
      <c r="H447">
        <v>0.105</v>
      </c>
      <c r="I447">
        <v>7.2999999999999995E-2</v>
      </c>
      <c r="J447">
        <v>7.0999999999999994E-2</v>
      </c>
      <c r="K447">
        <v>0.115</v>
      </c>
      <c r="L447">
        <v>8.2000000000000003E-2</v>
      </c>
      <c r="M447">
        <v>0.10299999999999999</v>
      </c>
      <c r="N447">
        <v>8.3000000000000004E-2</v>
      </c>
      <c r="O447">
        <f t="shared" si="75"/>
        <v>0.20500000000000007</v>
      </c>
      <c r="P447">
        <f t="shared" si="76"/>
        <v>0</v>
      </c>
      <c r="R447">
        <f t="shared" si="77"/>
        <v>195.19217900000038</v>
      </c>
      <c r="S447">
        <f t="shared" si="78"/>
        <v>188.13704000000035</v>
      </c>
      <c r="T447">
        <f t="shared" si="79"/>
        <v>246.92986500000043</v>
      </c>
      <c r="U447">
        <f t="shared" si="80"/>
        <v>171.67504900000031</v>
      </c>
      <c r="V447">
        <f t="shared" si="81"/>
        <v>166.97162300000028</v>
      </c>
      <c r="W447">
        <f t="shared" si="82"/>
        <v>270.44699500000053</v>
      </c>
      <c r="X447">
        <f t="shared" si="83"/>
        <v>192.84046600000036</v>
      </c>
      <c r="Y447">
        <f t="shared" si="84"/>
        <v>242.22643900000043</v>
      </c>
      <c r="Z447">
        <f t="shared" si="85"/>
        <v>195.19217900000038</v>
      </c>
      <c r="AA447">
        <f t="shared" si="86"/>
        <v>482.10116500000106</v>
      </c>
    </row>
    <row r="448" spans="2:27" x14ac:dyDescent="0.4">
      <c r="B448" t="s">
        <v>57</v>
      </c>
      <c r="C448" t="s">
        <v>7</v>
      </c>
      <c r="D448">
        <v>26744.729900000173</v>
      </c>
      <c r="F448">
        <v>7.0000000000000007E-2</v>
      </c>
      <c r="G448">
        <v>7.2999999999999995E-2</v>
      </c>
      <c r="H448">
        <v>9.1999999999999998E-2</v>
      </c>
      <c r="I448">
        <v>9.9000000000000005E-2</v>
      </c>
      <c r="J448">
        <v>0.10100000000000001</v>
      </c>
      <c r="K448">
        <v>0.10100000000000001</v>
      </c>
      <c r="L448">
        <v>0.111</v>
      </c>
      <c r="M448">
        <v>9.5000000000000001E-2</v>
      </c>
      <c r="N448">
        <v>9.0999999999999998E-2</v>
      </c>
      <c r="O448">
        <f t="shared" si="75"/>
        <v>0.16700000000000004</v>
      </c>
      <c r="P448">
        <f t="shared" si="76"/>
        <v>0</v>
      </c>
      <c r="R448">
        <f t="shared" si="77"/>
        <v>1872.1310930000122</v>
      </c>
      <c r="S448">
        <f t="shared" si="78"/>
        <v>1952.3652827000126</v>
      </c>
      <c r="T448">
        <f t="shared" si="79"/>
        <v>2460.5151508000158</v>
      </c>
      <c r="U448">
        <f t="shared" si="80"/>
        <v>2647.7282601000175</v>
      </c>
      <c r="V448">
        <f t="shared" si="81"/>
        <v>2701.2177199000175</v>
      </c>
      <c r="W448">
        <f t="shared" si="82"/>
        <v>2701.2177199000175</v>
      </c>
      <c r="X448">
        <f t="shared" si="83"/>
        <v>2968.6650189000193</v>
      </c>
      <c r="Y448">
        <f t="shared" si="84"/>
        <v>2540.7493405000164</v>
      </c>
      <c r="Z448">
        <f t="shared" si="85"/>
        <v>2433.7704209000158</v>
      </c>
      <c r="AA448">
        <f t="shared" si="86"/>
        <v>4466.3698933000296</v>
      </c>
    </row>
    <row r="449" spans="2:27" x14ac:dyDescent="0.4">
      <c r="B449" t="s">
        <v>57</v>
      </c>
      <c r="C449" t="s">
        <v>8</v>
      </c>
      <c r="D449">
        <v>11798.419099999961</v>
      </c>
      <c r="F449">
        <v>8.5999999999999993E-2</v>
      </c>
      <c r="G449">
        <v>7.5999999999999998E-2</v>
      </c>
      <c r="H449">
        <v>9.5000000000000001E-2</v>
      </c>
      <c r="I449">
        <v>9.5000000000000001E-2</v>
      </c>
      <c r="J449">
        <v>0.113</v>
      </c>
      <c r="K449">
        <v>0.09</v>
      </c>
      <c r="L449">
        <v>0.11600000000000001</v>
      </c>
      <c r="M449">
        <v>9.8000000000000004E-2</v>
      </c>
      <c r="N449">
        <v>0.112</v>
      </c>
      <c r="O449">
        <f t="shared" si="75"/>
        <v>0.11900000000000011</v>
      </c>
      <c r="P449">
        <f t="shared" si="76"/>
        <v>0</v>
      </c>
      <c r="R449">
        <f t="shared" si="77"/>
        <v>1014.6640425999966</v>
      </c>
      <c r="S449">
        <f t="shared" si="78"/>
        <v>896.67985159999705</v>
      </c>
      <c r="T449">
        <f t="shared" si="79"/>
        <v>1120.8498144999962</v>
      </c>
      <c r="U449">
        <f t="shared" si="80"/>
        <v>1120.8498144999962</v>
      </c>
      <c r="V449">
        <f t="shared" si="81"/>
        <v>1333.2213582999957</v>
      </c>
      <c r="W449">
        <f t="shared" si="82"/>
        <v>1061.8577189999965</v>
      </c>
      <c r="X449">
        <f t="shared" si="83"/>
        <v>1368.6166155999956</v>
      </c>
      <c r="Y449">
        <f t="shared" si="84"/>
        <v>1156.2450717999961</v>
      </c>
      <c r="Z449">
        <f t="shared" si="85"/>
        <v>1321.4229391999957</v>
      </c>
      <c r="AA449">
        <f t="shared" si="86"/>
        <v>1404.0118728999967</v>
      </c>
    </row>
    <row r="450" spans="2:27" x14ac:dyDescent="0.4">
      <c r="B450" t="s">
        <v>57</v>
      </c>
      <c r="C450" t="s">
        <v>9</v>
      </c>
      <c r="D450">
        <v>20867.826900000098</v>
      </c>
      <c r="F450">
        <v>0.11799999999999999</v>
      </c>
      <c r="G450">
        <v>7.6999999999999999E-2</v>
      </c>
      <c r="H450">
        <v>7.0000000000000007E-2</v>
      </c>
      <c r="I450">
        <v>0.115</v>
      </c>
      <c r="J450">
        <v>7.0999999999999994E-2</v>
      </c>
      <c r="K450">
        <v>7.0999999999999994E-2</v>
      </c>
      <c r="L450">
        <v>8.7999999999999995E-2</v>
      </c>
      <c r="M450">
        <v>7.0999999999999994E-2</v>
      </c>
      <c r="N450">
        <v>0.124</v>
      </c>
      <c r="O450">
        <f t="shared" si="75"/>
        <v>0.19500000000000006</v>
      </c>
      <c r="P450">
        <f t="shared" si="76"/>
        <v>0</v>
      </c>
      <c r="R450">
        <f t="shared" si="77"/>
        <v>2462.4035742000115</v>
      </c>
      <c r="S450">
        <f t="shared" si="78"/>
        <v>1606.8226713000076</v>
      </c>
      <c r="T450">
        <f t="shared" si="79"/>
        <v>1460.7478830000071</v>
      </c>
      <c r="U450">
        <f t="shared" si="80"/>
        <v>2399.8000935000114</v>
      </c>
      <c r="V450">
        <f t="shared" si="81"/>
        <v>1481.6157099000068</v>
      </c>
      <c r="W450">
        <f t="shared" si="82"/>
        <v>1481.6157099000068</v>
      </c>
      <c r="X450">
        <f t="shared" si="83"/>
        <v>1836.3687672000085</v>
      </c>
      <c r="Y450">
        <f t="shared" si="84"/>
        <v>1481.6157099000068</v>
      </c>
      <c r="Z450">
        <f t="shared" si="85"/>
        <v>2587.6105356000121</v>
      </c>
      <c r="AA450">
        <f t="shared" si="86"/>
        <v>4069.2262455000205</v>
      </c>
    </row>
    <row r="451" spans="2:27" x14ac:dyDescent="0.4">
      <c r="B451" t="s">
        <v>57</v>
      </c>
      <c r="C451" t="s">
        <v>10</v>
      </c>
      <c r="D451">
        <v>39134.723799999818</v>
      </c>
      <c r="F451">
        <v>0.11799999999999999</v>
      </c>
      <c r="G451">
        <v>0.11899999999999999</v>
      </c>
      <c r="H451">
        <v>0.08</v>
      </c>
      <c r="I451">
        <v>8.7999999999999995E-2</v>
      </c>
      <c r="J451">
        <v>0.108</v>
      </c>
      <c r="K451">
        <v>0.10100000000000001</v>
      </c>
      <c r="L451">
        <v>8.7999999999999995E-2</v>
      </c>
      <c r="M451">
        <v>9.2999999999999999E-2</v>
      </c>
      <c r="N451">
        <v>0.123</v>
      </c>
      <c r="O451">
        <f t="shared" si="75"/>
        <v>8.2000000000000073E-2</v>
      </c>
      <c r="P451">
        <f t="shared" si="76"/>
        <v>0</v>
      </c>
      <c r="R451">
        <f t="shared" si="77"/>
        <v>4617.8974083999783</v>
      </c>
      <c r="S451">
        <f t="shared" si="78"/>
        <v>4657.0321321999782</v>
      </c>
      <c r="T451">
        <f t="shared" si="79"/>
        <v>3130.7779039999855</v>
      </c>
      <c r="U451">
        <f t="shared" si="80"/>
        <v>3443.8556943999838</v>
      </c>
      <c r="V451">
        <f t="shared" si="81"/>
        <v>4226.5501703999798</v>
      </c>
      <c r="W451">
        <f t="shared" si="82"/>
        <v>3952.6071037999818</v>
      </c>
      <c r="X451">
        <f t="shared" si="83"/>
        <v>3443.8556943999838</v>
      </c>
      <c r="Y451">
        <f t="shared" si="84"/>
        <v>3639.529313399983</v>
      </c>
      <c r="Z451">
        <f t="shared" si="85"/>
        <v>4813.5710273999775</v>
      </c>
      <c r="AA451">
        <f t="shared" si="86"/>
        <v>3209.0473515999879</v>
      </c>
    </row>
    <row r="452" spans="2:27" x14ac:dyDescent="0.4">
      <c r="B452" t="s">
        <v>57</v>
      </c>
      <c r="C452" t="s">
        <v>11</v>
      </c>
      <c r="D452">
        <v>9743.4764000000396</v>
      </c>
      <c r="F452">
        <v>0.114</v>
      </c>
      <c r="G452">
        <v>9.8000000000000004E-2</v>
      </c>
      <c r="H452">
        <v>0.11700000000000001</v>
      </c>
      <c r="I452">
        <v>8.1000000000000003E-2</v>
      </c>
      <c r="J452">
        <v>0.11700000000000001</v>
      </c>
      <c r="K452">
        <v>8.7999999999999995E-2</v>
      </c>
      <c r="L452">
        <v>7.3999999999999996E-2</v>
      </c>
      <c r="M452">
        <v>9.9000000000000005E-2</v>
      </c>
      <c r="N452">
        <v>0.10199999999999999</v>
      </c>
      <c r="O452">
        <f t="shared" si="75"/>
        <v>0.1100000000000001</v>
      </c>
      <c r="P452">
        <f t="shared" si="76"/>
        <v>0</v>
      </c>
      <c r="R452">
        <f t="shared" si="77"/>
        <v>1110.7563096000044</v>
      </c>
      <c r="S452">
        <f t="shared" si="78"/>
        <v>954.86068720000389</v>
      </c>
      <c r="T452">
        <f t="shared" si="79"/>
        <v>1139.9867388000048</v>
      </c>
      <c r="U452">
        <f t="shared" si="80"/>
        <v>789.22158840000327</v>
      </c>
      <c r="V452">
        <f t="shared" si="81"/>
        <v>1139.9867388000048</v>
      </c>
      <c r="W452">
        <f t="shared" si="82"/>
        <v>857.42592320000347</v>
      </c>
      <c r="X452">
        <f t="shared" si="83"/>
        <v>721.01725360000285</v>
      </c>
      <c r="Y452">
        <f t="shared" si="84"/>
        <v>964.60416360000397</v>
      </c>
      <c r="Z452">
        <f t="shared" si="85"/>
        <v>993.83459280000397</v>
      </c>
      <c r="AA452">
        <f t="shared" si="86"/>
        <v>1071.7824040000053</v>
      </c>
    </row>
    <row r="453" spans="2:27" x14ac:dyDescent="0.4">
      <c r="B453" t="s">
        <v>57</v>
      </c>
      <c r="C453" t="s">
        <v>12</v>
      </c>
      <c r="D453">
        <v>9073.7660999999971</v>
      </c>
      <c r="F453">
        <v>0.10100000000000001</v>
      </c>
      <c r="G453">
        <v>9.8000000000000004E-2</v>
      </c>
      <c r="H453">
        <v>0.11</v>
      </c>
      <c r="I453">
        <v>9.1999999999999998E-2</v>
      </c>
      <c r="J453">
        <v>0.10100000000000001</v>
      </c>
      <c r="K453">
        <v>0.10100000000000001</v>
      </c>
      <c r="L453">
        <v>7.9000000000000001E-2</v>
      </c>
      <c r="M453">
        <v>8.7999999999999995E-2</v>
      </c>
      <c r="N453">
        <v>7.2999999999999995E-2</v>
      </c>
      <c r="O453">
        <f t="shared" si="75"/>
        <v>0.15700000000000014</v>
      </c>
      <c r="P453">
        <f t="shared" si="76"/>
        <v>0</v>
      </c>
      <c r="R453">
        <f t="shared" si="77"/>
        <v>916.45037609999974</v>
      </c>
      <c r="S453">
        <f t="shared" si="78"/>
        <v>889.2290777999998</v>
      </c>
      <c r="T453">
        <f t="shared" si="79"/>
        <v>998.11427099999969</v>
      </c>
      <c r="U453">
        <f t="shared" si="80"/>
        <v>834.78648119999968</v>
      </c>
      <c r="V453">
        <f t="shared" si="81"/>
        <v>916.45037609999974</v>
      </c>
      <c r="W453">
        <f t="shared" si="82"/>
        <v>916.45037609999974</v>
      </c>
      <c r="X453">
        <f t="shared" si="83"/>
        <v>716.82752189999974</v>
      </c>
      <c r="Y453">
        <f t="shared" si="84"/>
        <v>798.49141679999968</v>
      </c>
      <c r="Z453">
        <f t="shared" si="85"/>
        <v>662.38492529999974</v>
      </c>
      <c r="AA453">
        <f t="shared" si="86"/>
        <v>1424.5812777000008</v>
      </c>
    </row>
    <row r="454" spans="2:27" x14ac:dyDescent="0.4">
      <c r="B454" t="s">
        <v>57</v>
      </c>
      <c r="C454" t="s">
        <v>13</v>
      </c>
      <c r="D454">
        <v>15426.278300000031</v>
      </c>
      <c r="F454">
        <v>9.5000000000000001E-2</v>
      </c>
      <c r="G454">
        <v>0.11600000000000001</v>
      </c>
      <c r="H454">
        <v>0.112</v>
      </c>
      <c r="I454">
        <v>7.2999999999999995E-2</v>
      </c>
      <c r="J454">
        <v>7.0000000000000007E-2</v>
      </c>
      <c r="K454">
        <v>9.0999999999999998E-2</v>
      </c>
      <c r="L454">
        <v>0.10299999999999999</v>
      </c>
      <c r="M454">
        <v>8.1000000000000003E-2</v>
      </c>
      <c r="N454">
        <v>8.1000000000000003E-2</v>
      </c>
      <c r="O454">
        <f t="shared" ref="O454:O517" si="87">1-SUM(F454:N454)</f>
        <v>0.17800000000000005</v>
      </c>
      <c r="P454">
        <f t="shared" ref="P454:P517" si="88">IF(O454&lt;0,1,0)</f>
        <v>0</v>
      </c>
      <c r="R454">
        <f t="shared" ref="R454:R517" si="89">$D454*F454</f>
        <v>1465.496438500003</v>
      </c>
      <c r="S454">
        <f t="shared" si="78"/>
        <v>1789.4482828000037</v>
      </c>
      <c r="T454">
        <f t="shared" si="79"/>
        <v>1727.7431696000035</v>
      </c>
      <c r="U454">
        <f t="shared" si="80"/>
        <v>1126.1183159000022</v>
      </c>
      <c r="V454">
        <f t="shared" si="81"/>
        <v>1079.8394810000023</v>
      </c>
      <c r="W454">
        <f t="shared" si="82"/>
        <v>1403.7913253000029</v>
      </c>
      <c r="X454">
        <f t="shared" si="83"/>
        <v>1588.9066649000031</v>
      </c>
      <c r="Y454">
        <f t="shared" si="84"/>
        <v>1249.5285423000025</v>
      </c>
      <c r="Z454">
        <f t="shared" si="85"/>
        <v>1249.5285423000025</v>
      </c>
      <c r="AA454">
        <f t="shared" si="86"/>
        <v>2745.8775374000061</v>
      </c>
    </row>
    <row r="455" spans="2:27" x14ac:dyDescent="0.4">
      <c r="B455" t="s">
        <v>58</v>
      </c>
      <c r="C455" t="s">
        <v>4</v>
      </c>
      <c r="D455">
        <v>77768.145643999756</v>
      </c>
      <c r="F455">
        <v>0.08</v>
      </c>
      <c r="G455">
        <v>0.111</v>
      </c>
      <c r="H455">
        <v>7.0000000000000007E-2</v>
      </c>
      <c r="I455">
        <v>9.9000000000000005E-2</v>
      </c>
      <c r="J455">
        <v>0.122</v>
      </c>
      <c r="K455">
        <v>0.115</v>
      </c>
      <c r="L455">
        <v>0.111</v>
      </c>
      <c r="M455">
        <v>7.5999999999999998E-2</v>
      </c>
      <c r="N455">
        <v>8.3000000000000004E-2</v>
      </c>
      <c r="O455">
        <f t="shared" si="87"/>
        <v>0.13300000000000012</v>
      </c>
      <c r="P455">
        <f t="shared" si="88"/>
        <v>0</v>
      </c>
      <c r="R455">
        <f t="shared" si="89"/>
        <v>6221.4516515199803</v>
      </c>
      <c r="S455">
        <f t="shared" si="78"/>
        <v>8632.2641664839739</v>
      </c>
      <c r="T455">
        <f t="shared" si="79"/>
        <v>5443.7701950799838</v>
      </c>
      <c r="U455">
        <f t="shared" si="80"/>
        <v>7699.0464187559764</v>
      </c>
      <c r="V455">
        <f t="shared" si="81"/>
        <v>9487.71376856797</v>
      </c>
      <c r="W455">
        <f t="shared" si="82"/>
        <v>8943.3367490599721</v>
      </c>
      <c r="X455">
        <f t="shared" si="83"/>
        <v>8632.2641664839739</v>
      </c>
      <c r="Y455">
        <f t="shared" si="84"/>
        <v>5910.3790689439811</v>
      </c>
      <c r="Z455">
        <f t="shared" si="85"/>
        <v>6454.7560884519798</v>
      </c>
      <c r="AA455">
        <f t="shared" si="86"/>
        <v>10343.163370651977</v>
      </c>
    </row>
    <row r="456" spans="2:27" x14ac:dyDescent="0.4">
      <c r="B456" t="s">
        <v>58</v>
      </c>
      <c r="C456" t="s">
        <v>5</v>
      </c>
      <c r="D456">
        <v>5002.9987000000019</v>
      </c>
      <c r="F456">
        <v>0.08</v>
      </c>
      <c r="G456">
        <v>0.111</v>
      </c>
      <c r="H456">
        <v>8.2000000000000003E-2</v>
      </c>
      <c r="I456">
        <v>8.3000000000000004E-2</v>
      </c>
      <c r="J456">
        <v>8.8999999999999996E-2</v>
      </c>
      <c r="K456">
        <v>9.4E-2</v>
      </c>
      <c r="L456">
        <v>0.109</v>
      </c>
      <c r="M456">
        <v>0.124</v>
      </c>
      <c r="N456">
        <v>0.10299999999999999</v>
      </c>
      <c r="O456">
        <f t="shared" si="87"/>
        <v>0.125</v>
      </c>
      <c r="P456">
        <f t="shared" si="88"/>
        <v>0</v>
      </c>
      <c r="R456">
        <f t="shared" si="89"/>
        <v>400.23989600000016</v>
      </c>
      <c r="S456">
        <f t="shared" si="78"/>
        <v>555.33285570000021</v>
      </c>
      <c r="T456">
        <f t="shared" si="79"/>
        <v>410.24589340000017</v>
      </c>
      <c r="U456">
        <f t="shared" si="80"/>
        <v>415.24889210000021</v>
      </c>
      <c r="V456">
        <f t="shared" si="81"/>
        <v>445.26688430000013</v>
      </c>
      <c r="W456">
        <f t="shared" si="82"/>
        <v>470.28187780000019</v>
      </c>
      <c r="X456">
        <f t="shared" si="83"/>
        <v>545.32685830000025</v>
      </c>
      <c r="Y456">
        <f t="shared" si="84"/>
        <v>620.37183880000021</v>
      </c>
      <c r="Z456">
        <f t="shared" si="85"/>
        <v>515.30886610000016</v>
      </c>
      <c r="AA456">
        <f t="shared" si="86"/>
        <v>625.37483750000024</v>
      </c>
    </row>
    <row r="457" spans="2:27" x14ac:dyDescent="0.4">
      <c r="B457" t="s">
        <v>58</v>
      </c>
      <c r="C457" t="s">
        <v>6</v>
      </c>
      <c r="D457">
        <v>53759.941700000076</v>
      </c>
      <c r="F457">
        <v>9.7000000000000003E-2</v>
      </c>
      <c r="G457">
        <v>0.09</v>
      </c>
      <c r="H457">
        <v>7.0999999999999994E-2</v>
      </c>
      <c r="I457">
        <v>0.11799999999999999</v>
      </c>
      <c r="J457">
        <v>0.115</v>
      </c>
      <c r="K457">
        <v>7.0999999999999994E-2</v>
      </c>
      <c r="L457">
        <v>0.115</v>
      </c>
      <c r="M457">
        <v>8.4000000000000005E-2</v>
      </c>
      <c r="N457">
        <v>0.108</v>
      </c>
      <c r="O457">
        <f t="shared" si="87"/>
        <v>0.13100000000000012</v>
      </c>
      <c r="P457">
        <f t="shared" si="88"/>
        <v>0</v>
      </c>
      <c r="R457">
        <f t="shared" si="89"/>
        <v>5214.7143449000077</v>
      </c>
      <c r="S457">
        <f t="shared" si="78"/>
        <v>4838.3947530000069</v>
      </c>
      <c r="T457">
        <f t="shared" si="79"/>
        <v>3816.9558607000049</v>
      </c>
      <c r="U457">
        <f t="shared" si="80"/>
        <v>6343.6731206000086</v>
      </c>
      <c r="V457">
        <f t="shared" si="81"/>
        <v>6182.3932955000091</v>
      </c>
      <c r="W457">
        <f t="shared" si="82"/>
        <v>3816.9558607000049</v>
      </c>
      <c r="X457">
        <f t="shared" si="83"/>
        <v>6182.3932955000091</v>
      </c>
      <c r="Y457">
        <f t="shared" si="84"/>
        <v>4515.835102800007</v>
      </c>
      <c r="Z457">
        <f t="shared" si="85"/>
        <v>5806.0737036000082</v>
      </c>
      <c r="AA457">
        <f t="shared" si="86"/>
        <v>7042.5523627000166</v>
      </c>
    </row>
    <row r="458" spans="2:27" x14ac:dyDescent="0.4">
      <c r="B458" t="s">
        <v>58</v>
      </c>
      <c r="C458" t="s">
        <v>7</v>
      </c>
      <c r="D458">
        <v>33719.122899999893</v>
      </c>
      <c r="F458">
        <v>8.2000000000000003E-2</v>
      </c>
      <c r="G458">
        <v>0.108</v>
      </c>
      <c r="H458">
        <v>8.5999999999999993E-2</v>
      </c>
      <c r="I458">
        <v>9.4E-2</v>
      </c>
      <c r="J458">
        <v>8.8999999999999996E-2</v>
      </c>
      <c r="K458">
        <v>0.10100000000000001</v>
      </c>
      <c r="L458">
        <v>0.109</v>
      </c>
      <c r="M458">
        <v>9.1999999999999998E-2</v>
      </c>
      <c r="N458">
        <v>0.108</v>
      </c>
      <c r="O458">
        <f t="shared" si="87"/>
        <v>0.13100000000000012</v>
      </c>
      <c r="P458">
        <f t="shared" si="88"/>
        <v>0</v>
      </c>
      <c r="R458">
        <f t="shared" si="89"/>
        <v>2764.9680777999915</v>
      </c>
      <c r="S458">
        <f t="shared" si="78"/>
        <v>3641.6652731999884</v>
      </c>
      <c r="T458">
        <f t="shared" si="79"/>
        <v>2899.8445693999906</v>
      </c>
      <c r="U458">
        <f t="shared" si="80"/>
        <v>3169.5975525999897</v>
      </c>
      <c r="V458">
        <f t="shared" si="81"/>
        <v>3001.0019380999902</v>
      </c>
      <c r="W458">
        <f t="shared" si="82"/>
        <v>3405.6314128999893</v>
      </c>
      <c r="X458">
        <f t="shared" si="83"/>
        <v>3675.3843960999884</v>
      </c>
      <c r="Y458">
        <f t="shared" si="84"/>
        <v>3102.1593067999902</v>
      </c>
      <c r="Z458">
        <f t="shared" si="85"/>
        <v>3641.6652731999884</v>
      </c>
      <c r="AA458">
        <f t="shared" si="86"/>
        <v>4417.2050998999903</v>
      </c>
    </row>
    <row r="459" spans="2:27" x14ac:dyDescent="0.4">
      <c r="B459" t="s">
        <v>58</v>
      </c>
      <c r="C459" t="s">
        <v>8</v>
      </c>
      <c r="D459">
        <v>7978.8747999999978</v>
      </c>
      <c r="F459">
        <v>0.11</v>
      </c>
      <c r="G459">
        <v>9.1999999999999998E-2</v>
      </c>
      <c r="H459">
        <v>7.8E-2</v>
      </c>
      <c r="I459">
        <v>0.108</v>
      </c>
      <c r="J459">
        <v>8.6999999999999994E-2</v>
      </c>
      <c r="K459">
        <v>0.09</v>
      </c>
      <c r="L459">
        <v>8.3000000000000004E-2</v>
      </c>
      <c r="M459">
        <v>0.11700000000000001</v>
      </c>
      <c r="N459">
        <v>7.3999999999999996E-2</v>
      </c>
      <c r="O459">
        <f t="shared" si="87"/>
        <v>0.16100000000000014</v>
      </c>
      <c r="P459">
        <f t="shared" si="88"/>
        <v>0</v>
      </c>
      <c r="R459">
        <f t="shared" si="89"/>
        <v>877.67622799999981</v>
      </c>
      <c r="S459">
        <f t="shared" si="78"/>
        <v>734.05648159999976</v>
      </c>
      <c r="T459">
        <f t="shared" si="79"/>
        <v>622.35223439999982</v>
      </c>
      <c r="U459">
        <f t="shared" si="80"/>
        <v>861.71847839999975</v>
      </c>
      <c r="V459">
        <f t="shared" si="81"/>
        <v>694.16210759999979</v>
      </c>
      <c r="W459">
        <f t="shared" si="82"/>
        <v>718.09873199999981</v>
      </c>
      <c r="X459">
        <f t="shared" si="83"/>
        <v>662.2466083999999</v>
      </c>
      <c r="Y459">
        <f t="shared" si="84"/>
        <v>933.52835159999984</v>
      </c>
      <c r="Z459">
        <f t="shared" si="85"/>
        <v>590.43673519999982</v>
      </c>
      <c r="AA459">
        <f t="shared" si="86"/>
        <v>1284.5988428000007</v>
      </c>
    </row>
    <row r="460" spans="2:27" x14ac:dyDescent="0.4">
      <c r="B460" t="s">
        <v>58</v>
      </c>
      <c r="C460" t="s">
        <v>9</v>
      </c>
      <c r="D460">
        <v>7198.3343999999806</v>
      </c>
      <c r="F460">
        <v>7.8E-2</v>
      </c>
      <c r="G460">
        <v>0.123</v>
      </c>
      <c r="H460">
        <v>0.1</v>
      </c>
      <c r="I460">
        <v>8.5999999999999993E-2</v>
      </c>
      <c r="J460">
        <v>9.4E-2</v>
      </c>
      <c r="K460">
        <v>7.0000000000000007E-2</v>
      </c>
      <c r="L460">
        <v>7.6999999999999999E-2</v>
      </c>
      <c r="M460">
        <v>0.113</v>
      </c>
      <c r="N460">
        <v>8.3000000000000004E-2</v>
      </c>
      <c r="O460">
        <f t="shared" si="87"/>
        <v>0.17600000000000016</v>
      </c>
      <c r="P460">
        <f t="shared" si="88"/>
        <v>0</v>
      </c>
      <c r="R460">
        <f t="shared" si="89"/>
        <v>561.4700831999985</v>
      </c>
      <c r="S460">
        <f t="shared" si="78"/>
        <v>885.39513119999765</v>
      </c>
      <c r="T460">
        <f t="shared" si="79"/>
        <v>719.83343999999806</v>
      </c>
      <c r="U460">
        <f t="shared" si="80"/>
        <v>619.05675839999833</v>
      </c>
      <c r="V460">
        <f t="shared" si="81"/>
        <v>676.64343359999816</v>
      </c>
      <c r="W460">
        <f t="shared" si="82"/>
        <v>503.88340799999867</v>
      </c>
      <c r="X460">
        <f t="shared" si="83"/>
        <v>554.27174879999848</v>
      </c>
      <c r="Y460">
        <f t="shared" si="84"/>
        <v>813.41178719999789</v>
      </c>
      <c r="Z460">
        <f t="shared" si="85"/>
        <v>597.46175519999838</v>
      </c>
      <c r="AA460">
        <f t="shared" si="86"/>
        <v>1266.9068543999977</v>
      </c>
    </row>
    <row r="461" spans="2:27" x14ac:dyDescent="0.4">
      <c r="B461" t="s">
        <v>58</v>
      </c>
      <c r="C461" t="s">
        <v>10</v>
      </c>
      <c r="D461">
        <v>18346.09439999998</v>
      </c>
      <c r="F461">
        <v>8.1000000000000003E-2</v>
      </c>
      <c r="G461">
        <v>0.12</v>
      </c>
      <c r="H461">
        <v>7.2999999999999995E-2</v>
      </c>
      <c r="I461">
        <v>0.106</v>
      </c>
      <c r="J461">
        <v>7.5999999999999998E-2</v>
      </c>
      <c r="K461">
        <v>0.11899999999999999</v>
      </c>
      <c r="L461">
        <v>0.113</v>
      </c>
      <c r="M461">
        <v>0.107</v>
      </c>
      <c r="N461">
        <v>8.8999999999999996E-2</v>
      </c>
      <c r="O461">
        <f t="shared" si="87"/>
        <v>0.1160000000000001</v>
      </c>
      <c r="P461">
        <f t="shared" si="88"/>
        <v>0</v>
      </c>
      <c r="R461">
        <f t="shared" si="89"/>
        <v>1486.0336463999984</v>
      </c>
      <c r="S461">
        <f t="shared" si="78"/>
        <v>2201.5313279999973</v>
      </c>
      <c r="T461">
        <f t="shared" si="79"/>
        <v>1339.2648911999984</v>
      </c>
      <c r="U461">
        <f t="shared" si="80"/>
        <v>1944.6860063999977</v>
      </c>
      <c r="V461">
        <f t="shared" si="81"/>
        <v>1394.3031743999984</v>
      </c>
      <c r="W461">
        <f t="shared" si="82"/>
        <v>2183.1852335999974</v>
      </c>
      <c r="X461">
        <f t="shared" si="83"/>
        <v>2073.1086671999979</v>
      </c>
      <c r="Y461">
        <f t="shared" si="84"/>
        <v>1963.0321007999978</v>
      </c>
      <c r="Z461">
        <f t="shared" si="85"/>
        <v>1632.8024015999981</v>
      </c>
      <c r="AA461">
        <f t="shared" si="86"/>
        <v>2128.1469503999997</v>
      </c>
    </row>
    <row r="462" spans="2:27" x14ac:dyDescent="0.4">
      <c r="B462" t="s">
        <v>58</v>
      </c>
      <c r="C462" t="s">
        <v>11</v>
      </c>
      <c r="D462">
        <v>18446.317799999979</v>
      </c>
      <c r="F462">
        <v>8.7999999999999995E-2</v>
      </c>
      <c r="G462">
        <v>0.12</v>
      </c>
      <c r="H462">
        <v>9.5000000000000001E-2</v>
      </c>
      <c r="I462">
        <v>0.1</v>
      </c>
      <c r="J462">
        <v>8.2000000000000003E-2</v>
      </c>
      <c r="K462">
        <v>0.08</v>
      </c>
      <c r="L462">
        <v>9.9000000000000005E-2</v>
      </c>
      <c r="M462">
        <v>0.10299999999999999</v>
      </c>
      <c r="N462">
        <v>7.6999999999999999E-2</v>
      </c>
      <c r="O462">
        <f t="shared" si="87"/>
        <v>0.15600000000000003</v>
      </c>
      <c r="P462">
        <f t="shared" si="88"/>
        <v>0</v>
      </c>
      <c r="R462">
        <f t="shared" si="89"/>
        <v>1623.275966399998</v>
      </c>
      <c r="S462">
        <f t="shared" si="78"/>
        <v>2213.5581359999974</v>
      </c>
      <c r="T462">
        <f t="shared" si="79"/>
        <v>1752.4001909999979</v>
      </c>
      <c r="U462">
        <f t="shared" si="80"/>
        <v>1844.6317799999979</v>
      </c>
      <c r="V462">
        <f t="shared" si="81"/>
        <v>1512.5980595999984</v>
      </c>
      <c r="W462">
        <f t="shared" si="82"/>
        <v>1475.7054239999984</v>
      </c>
      <c r="X462">
        <f t="shared" si="83"/>
        <v>1826.185462199998</v>
      </c>
      <c r="Y462">
        <f t="shared" si="84"/>
        <v>1899.9707333999977</v>
      </c>
      <c r="Z462">
        <f t="shared" si="85"/>
        <v>1420.3664705999984</v>
      </c>
      <c r="AA462">
        <f t="shared" si="86"/>
        <v>2877.6255767999974</v>
      </c>
    </row>
    <row r="463" spans="2:27" x14ac:dyDescent="0.4">
      <c r="B463" t="s">
        <v>58</v>
      </c>
      <c r="C463" t="s">
        <v>12</v>
      </c>
      <c r="D463">
        <v>18480.273799999966</v>
      </c>
      <c r="F463">
        <v>9.8000000000000004E-2</v>
      </c>
      <c r="G463">
        <v>9.2999999999999999E-2</v>
      </c>
      <c r="H463">
        <v>0.11</v>
      </c>
      <c r="I463">
        <v>0.11899999999999999</v>
      </c>
      <c r="J463">
        <v>0.10299999999999999</v>
      </c>
      <c r="K463">
        <v>0.10199999999999999</v>
      </c>
      <c r="L463">
        <v>0.10199999999999999</v>
      </c>
      <c r="M463">
        <v>0.11</v>
      </c>
      <c r="N463">
        <v>7.0999999999999994E-2</v>
      </c>
      <c r="O463">
        <f t="shared" si="87"/>
        <v>9.2000000000000082E-2</v>
      </c>
      <c r="P463">
        <f t="shared" si="88"/>
        <v>0</v>
      </c>
      <c r="R463">
        <f t="shared" si="89"/>
        <v>1811.0668323999967</v>
      </c>
      <c r="S463">
        <f t="shared" si="78"/>
        <v>1718.665463399997</v>
      </c>
      <c r="T463">
        <f t="shared" si="79"/>
        <v>2032.8301179999962</v>
      </c>
      <c r="U463">
        <f t="shared" si="80"/>
        <v>2199.1525821999958</v>
      </c>
      <c r="V463">
        <f t="shared" si="81"/>
        <v>1903.4682013999964</v>
      </c>
      <c r="W463">
        <f t="shared" si="82"/>
        <v>1884.9879275999965</v>
      </c>
      <c r="X463">
        <f t="shared" si="83"/>
        <v>1884.9879275999965</v>
      </c>
      <c r="Y463">
        <f t="shared" si="84"/>
        <v>2032.8301179999962</v>
      </c>
      <c r="Z463">
        <f t="shared" si="85"/>
        <v>1312.0994397999975</v>
      </c>
      <c r="AA463">
        <f t="shared" si="86"/>
        <v>1700.1851895999985</v>
      </c>
    </row>
    <row r="464" spans="2:27" x14ac:dyDescent="0.4">
      <c r="B464" t="s">
        <v>58</v>
      </c>
      <c r="C464" t="s">
        <v>13</v>
      </c>
      <c r="D464">
        <v>1241.6751999999976</v>
      </c>
      <c r="F464">
        <v>7.0000000000000007E-2</v>
      </c>
      <c r="G464">
        <v>8.6999999999999994E-2</v>
      </c>
      <c r="H464">
        <v>9.7000000000000003E-2</v>
      </c>
      <c r="I464">
        <v>0.106</v>
      </c>
      <c r="J464">
        <v>7.9000000000000001E-2</v>
      </c>
      <c r="K464">
        <v>9.1999999999999998E-2</v>
      </c>
      <c r="L464">
        <v>0.104</v>
      </c>
      <c r="M464">
        <v>9.2999999999999999E-2</v>
      </c>
      <c r="N464">
        <v>9.8000000000000004E-2</v>
      </c>
      <c r="O464">
        <f t="shared" si="87"/>
        <v>0.17400000000000004</v>
      </c>
      <c r="P464">
        <f t="shared" si="88"/>
        <v>0</v>
      </c>
      <c r="R464">
        <f t="shared" si="89"/>
        <v>86.917263999999847</v>
      </c>
      <c r="S464">
        <f t="shared" si="78"/>
        <v>108.02574239999979</v>
      </c>
      <c r="T464">
        <f t="shared" si="79"/>
        <v>120.44249439999977</v>
      </c>
      <c r="U464">
        <f t="shared" si="80"/>
        <v>131.61757119999976</v>
      </c>
      <c r="V464">
        <f t="shared" si="81"/>
        <v>98.092340799999818</v>
      </c>
      <c r="W464">
        <f t="shared" si="82"/>
        <v>114.23411839999979</v>
      </c>
      <c r="X464">
        <f t="shared" si="83"/>
        <v>129.13422079999975</v>
      </c>
      <c r="Y464">
        <f t="shared" si="84"/>
        <v>115.47579359999978</v>
      </c>
      <c r="Z464">
        <f t="shared" si="85"/>
        <v>121.68416959999978</v>
      </c>
      <c r="AA464">
        <f t="shared" si="86"/>
        <v>216.05148479999963</v>
      </c>
    </row>
    <row r="465" spans="2:27" x14ac:dyDescent="0.4">
      <c r="B465" t="s">
        <v>59</v>
      </c>
      <c r="C465" t="s">
        <v>4</v>
      </c>
      <c r="D465">
        <v>70363.521176000242</v>
      </c>
      <c r="F465">
        <v>7.0000000000000007E-2</v>
      </c>
      <c r="G465">
        <v>7.0999999999999994E-2</v>
      </c>
      <c r="H465">
        <v>9.8000000000000004E-2</v>
      </c>
      <c r="I465">
        <v>0.09</v>
      </c>
      <c r="J465">
        <v>8.8999999999999996E-2</v>
      </c>
      <c r="K465">
        <v>7.4999999999999997E-2</v>
      </c>
      <c r="L465">
        <v>9.6000000000000002E-2</v>
      </c>
      <c r="M465">
        <v>8.2000000000000003E-2</v>
      </c>
      <c r="N465">
        <v>0.108</v>
      </c>
      <c r="O465">
        <f t="shared" si="87"/>
        <v>0.22099999999999997</v>
      </c>
      <c r="P465">
        <f t="shared" si="88"/>
        <v>0</v>
      </c>
      <c r="R465">
        <f t="shared" si="89"/>
        <v>4925.4464823200178</v>
      </c>
      <c r="S465">
        <f t="shared" si="78"/>
        <v>4995.8100034960171</v>
      </c>
      <c r="T465">
        <f t="shared" si="79"/>
        <v>6895.6250752480237</v>
      </c>
      <c r="U465">
        <f t="shared" si="80"/>
        <v>6332.7169058400214</v>
      </c>
      <c r="V465">
        <f t="shared" si="81"/>
        <v>6262.3533846640212</v>
      </c>
      <c r="W465">
        <f t="shared" si="82"/>
        <v>5277.2640882000178</v>
      </c>
      <c r="X465">
        <f t="shared" si="83"/>
        <v>6754.8980328960233</v>
      </c>
      <c r="Y465">
        <f t="shared" si="84"/>
        <v>5769.8087364320199</v>
      </c>
      <c r="Z465">
        <f t="shared" si="85"/>
        <v>7599.2602870080264</v>
      </c>
      <c r="AA465">
        <f t="shared" si="86"/>
        <v>15550.338179896051</v>
      </c>
    </row>
    <row r="466" spans="2:27" x14ac:dyDescent="0.4">
      <c r="B466" t="s">
        <v>59</v>
      </c>
      <c r="C466" t="s">
        <v>5</v>
      </c>
      <c r="D466">
        <v>8452.8347000000049</v>
      </c>
      <c r="F466">
        <v>7.2999999999999995E-2</v>
      </c>
      <c r="G466">
        <v>7.0999999999999994E-2</v>
      </c>
      <c r="H466">
        <v>9.2999999999999999E-2</v>
      </c>
      <c r="I466">
        <v>8.5999999999999993E-2</v>
      </c>
      <c r="J466">
        <v>7.6999999999999999E-2</v>
      </c>
      <c r="K466">
        <v>7.9000000000000001E-2</v>
      </c>
      <c r="L466">
        <v>7.2999999999999995E-2</v>
      </c>
      <c r="M466">
        <v>0.09</v>
      </c>
      <c r="N466">
        <v>0.112</v>
      </c>
      <c r="O466">
        <f t="shared" si="87"/>
        <v>0.24600000000000011</v>
      </c>
      <c r="P466">
        <f t="shared" si="88"/>
        <v>0</v>
      </c>
      <c r="R466">
        <f t="shared" si="89"/>
        <v>617.05693310000026</v>
      </c>
      <c r="S466">
        <f t="shared" si="78"/>
        <v>600.1512637000003</v>
      </c>
      <c r="T466">
        <f t="shared" si="79"/>
        <v>786.11362710000049</v>
      </c>
      <c r="U466">
        <f t="shared" si="80"/>
        <v>726.94378420000032</v>
      </c>
      <c r="V466">
        <f t="shared" si="81"/>
        <v>650.86827190000042</v>
      </c>
      <c r="W466">
        <f t="shared" si="82"/>
        <v>667.77394130000039</v>
      </c>
      <c r="X466">
        <f t="shared" si="83"/>
        <v>617.05693310000026</v>
      </c>
      <c r="Y466">
        <f t="shared" si="84"/>
        <v>760.75512300000037</v>
      </c>
      <c r="Z466">
        <f t="shared" si="85"/>
        <v>946.71748640000055</v>
      </c>
      <c r="AA466">
        <f t="shared" si="86"/>
        <v>2079.397336200002</v>
      </c>
    </row>
    <row r="467" spans="2:27" x14ac:dyDescent="0.4">
      <c r="B467" t="s">
        <v>59</v>
      </c>
      <c r="C467" t="s">
        <v>6</v>
      </c>
      <c r="D467">
        <v>53879.137699999839</v>
      </c>
      <c r="F467">
        <v>0.1</v>
      </c>
      <c r="G467">
        <v>0.11700000000000001</v>
      </c>
      <c r="H467">
        <v>8.5000000000000006E-2</v>
      </c>
      <c r="I467">
        <v>0.11700000000000001</v>
      </c>
      <c r="J467">
        <v>0.108</v>
      </c>
      <c r="K467">
        <v>0.10299999999999999</v>
      </c>
      <c r="L467">
        <v>8.4000000000000005E-2</v>
      </c>
      <c r="M467">
        <v>0.108</v>
      </c>
      <c r="N467">
        <v>7.5999999999999998E-2</v>
      </c>
      <c r="O467">
        <f t="shared" si="87"/>
        <v>0.10200000000000009</v>
      </c>
      <c r="P467">
        <f t="shared" si="88"/>
        <v>0</v>
      </c>
      <c r="R467">
        <f t="shared" si="89"/>
        <v>5387.9137699999847</v>
      </c>
      <c r="S467">
        <f t="shared" si="78"/>
        <v>6303.8591108999817</v>
      </c>
      <c r="T467">
        <f t="shared" si="79"/>
        <v>4579.7267044999862</v>
      </c>
      <c r="U467">
        <f t="shared" si="80"/>
        <v>6303.8591108999817</v>
      </c>
      <c r="V467">
        <f t="shared" si="81"/>
        <v>5818.9468715999828</v>
      </c>
      <c r="W467">
        <f t="shared" si="82"/>
        <v>5549.5511830999831</v>
      </c>
      <c r="X467">
        <f t="shared" si="83"/>
        <v>4525.8475667999865</v>
      </c>
      <c r="Y467">
        <f t="shared" si="84"/>
        <v>5818.9468715999828</v>
      </c>
      <c r="Z467">
        <f t="shared" si="85"/>
        <v>4094.8144651999878</v>
      </c>
      <c r="AA467">
        <f t="shared" si="86"/>
        <v>5495.6720453999887</v>
      </c>
    </row>
    <row r="468" spans="2:27" x14ac:dyDescent="0.4">
      <c r="B468" t="s">
        <v>59</v>
      </c>
      <c r="C468" t="s">
        <v>7</v>
      </c>
      <c r="D468">
        <v>52632.932700000114</v>
      </c>
      <c r="F468">
        <v>0.112</v>
      </c>
      <c r="G468">
        <v>0.114</v>
      </c>
      <c r="H468">
        <v>0.11799999999999999</v>
      </c>
      <c r="I468">
        <v>8.6999999999999994E-2</v>
      </c>
      <c r="J468">
        <v>0.109</v>
      </c>
      <c r="K468">
        <v>9.9000000000000005E-2</v>
      </c>
      <c r="L468">
        <v>0.124</v>
      </c>
      <c r="M468">
        <v>8.4000000000000005E-2</v>
      </c>
      <c r="N468">
        <v>0.114</v>
      </c>
      <c r="O468">
        <f t="shared" si="87"/>
        <v>3.9000000000000146E-2</v>
      </c>
      <c r="P468">
        <f t="shared" si="88"/>
        <v>0</v>
      </c>
      <c r="R468">
        <f t="shared" si="89"/>
        <v>5894.8884624000129</v>
      </c>
      <c r="S468">
        <f t="shared" si="78"/>
        <v>6000.1543278000136</v>
      </c>
      <c r="T468">
        <f t="shared" si="79"/>
        <v>6210.686058600013</v>
      </c>
      <c r="U468">
        <f t="shared" si="80"/>
        <v>4579.0651449000097</v>
      </c>
      <c r="V468">
        <f t="shared" si="81"/>
        <v>5736.989664300012</v>
      </c>
      <c r="W468">
        <f t="shared" si="82"/>
        <v>5210.6603373000116</v>
      </c>
      <c r="X468">
        <f t="shared" si="83"/>
        <v>6526.4836548000139</v>
      </c>
      <c r="Y468">
        <f t="shared" si="84"/>
        <v>4421.1663468000097</v>
      </c>
      <c r="Z468">
        <f t="shared" si="85"/>
        <v>6000.1543278000136</v>
      </c>
      <c r="AA468">
        <f t="shared" si="86"/>
        <v>2052.6843753000121</v>
      </c>
    </row>
    <row r="469" spans="2:27" x14ac:dyDescent="0.4">
      <c r="B469" t="s">
        <v>59</v>
      </c>
      <c r="C469" t="s">
        <v>8</v>
      </c>
      <c r="D469">
        <v>35760.098600000056</v>
      </c>
      <c r="F469">
        <v>7.2999999999999995E-2</v>
      </c>
      <c r="G469">
        <v>9.8000000000000004E-2</v>
      </c>
      <c r="H469">
        <v>0.11</v>
      </c>
      <c r="I469">
        <v>0.105</v>
      </c>
      <c r="J469">
        <v>9.4E-2</v>
      </c>
      <c r="K469">
        <v>0.12</v>
      </c>
      <c r="L469">
        <v>7.6999999999999999E-2</v>
      </c>
      <c r="M469">
        <v>9.9000000000000005E-2</v>
      </c>
      <c r="N469">
        <v>0.10199999999999999</v>
      </c>
      <c r="O469">
        <f t="shared" si="87"/>
        <v>0.12200000000000011</v>
      </c>
      <c r="P469">
        <f t="shared" si="88"/>
        <v>0</v>
      </c>
      <c r="R469">
        <f t="shared" si="89"/>
        <v>2610.4871978000037</v>
      </c>
      <c r="S469">
        <f t="shared" ref="S469:S532" si="90">$D469*G469</f>
        <v>3504.4896628000056</v>
      </c>
      <c r="T469">
        <f t="shared" ref="T469:T532" si="91">$D469*H469</f>
        <v>3933.6108460000059</v>
      </c>
      <c r="U469">
        <f t="shared" ref="U469:U532" si="92">$D469*I469</f>
        <v>3754.8103530000058</v>
      </c>
      <c r="V469">
        <f t="shared" ref="V469:V532" si="93">$D469*J469</f>
        <v>3361.4492684000052</v>
      </c>
      <c r="W469">
        <f t="shared" ref="W469:W532" si="94">$D469*K469</f>
        <v>4291.2118320000063</v>
      </c>
      <c r="X469">
        <f t="shared" ref="X469:X532" si="95">$D469*L469</f>
        <v>2753.5275922000042</v>
      </c>
      <c r="Y469">
        <f t="shared" ref="Y469:Y532" si="96">$D469*M469</f>
        <v>3540.2497614000058</v>
      </c>
      <c r="Z469">
        <f t="shared" ref="Z469:Z532" si="97">$D469*N469</f>
        <v>3647.5300572000056</v>
      </c>
      <c r="AA469">
        <f t="shared" ref="AA469:AA532" si="98">$D469*O469</f>
        <v>4362.7320292000104</v>
      </c>
    </row>
    <row r="470" spans="2:27" x14ac:dyDescent="0.4">
      <c r="B470" t="s">
        <v>59</v>
      </c>
      <c r="C470" t="s">
        <v>9</v>
      </c>
      <c r="D470">
        <v>13337.767400000021</v>
      </c>
      <c r="F470">
        <v>7.4999999999999997E-2</v>
      </c>
      <c r="G470">
        <v>0.10199999999999999</v>
      </c>
      <c r="H470">
        <v>9.6000000000000002E-2</v>
      </c>
      <c r="I470">
        <v>7.9000000000000001E-2</v>
      </c>
      <c r="J470">
        <v>9.9000000000000005E-2</v>
      </c>
      <c r="K470">
        <v>8.2000000000000003E-2</v>
      </c>
      <c r="L470">
        <v>8.4000000000000005E-2</v>
      </c>
      <c r="M470">
        <v>7.5999999999999998E-2</v>
      </c>
      <c r="N470">
        <v>8.1000000000000003E-2</v>
      </c>
      <c r="O470">
        <f t="shared" si="87"/>
        <v>0.22600000000000009</v>
      </c>
      <c r="P470">
        <f t="shared" si="88"/>
        <v>0</v>
      </c>
      <c r="R470">
        <f t="shared" si="89"/>
        <v>1000.3325550000015</v>
      </c>
      <c r="S470">
        <f t="shared" si="90"/>
        <v>1360.452274800002</v>
      </c>
      <c r="T470">
        <f t="shared" si="91"/>
        <v>1280.425670400002</v>
      </c>
      <c r="U470">
        <f t="shared" si="92"/>
        <v>1053.6836246000016</v>
      </c>
      <c r="V470">
        <f t="shared" si="93"/>
        <v>1320.4389726000022</v>
      </c>
      <c r="W470">
        <f t="shared" si="94"/>
        <v>1093.6969268000018</v>
      </c>
      <c r="X470">
        <f t="shared" si="95"/>
        <v>1120.3724616000018</v>
      </c>
      <c r="Y470">
        <f t="shared" si="96"/>
        <v>1013.6703224000015</v>
      </c>
      <c r="Z470">
        <f t="shared" si="97"/>
        <v>1080.3591594000018</v>
      </c>
      <c r="AA470">
        <f t="shared" si="98"/>
        <v>3014.3354324000061</v>
      </c>
    </row>
    <row r="471" spans="2:27" x14ac:dyDescent="0.4">
      <c r="B471" t="s">
        <v>59</v>
      </c>
      <c r="C471" t="s">
        <v>10</v>
      </c>
      <c r="D471">
        <v>23320.811799999898</v>
      </c>
      <c r="F471">
        <v>8.3000000000000004E-2</v>
      </c>
      <c r="G471">
        <v>9.5000000000000001E-2</v>
      </c>
      <c r="H471">
        <v>0.12</v>
      </c>
      <c r="I471">
        <v>0.10299999999999999</v>
      </c>
      <c r="J471">
        <v>7.9000000000000001E-2</v>
      </c>
      <c r="K471">
        <v>7.5999999999999998E-2</v>
      </c>
      <c r="L471">
        <v>8.5999999999999993E-2</v>
      </c>
      <c r="M471">
        <v>0.109</v>
      </c>
      <c r="N471">
        <v>0.123</v>
      </c>
      <c r="O471">
        <f t="shared" si="87"/>
        <v>0.12600000000000011</v>
      </c>
      <c r="P471">
        <f t="shared" si="88"/>
        <v>0</v>
      </c>
      <c r="R471">
        <f t="shared" si="89"/>
        <v>1935.6273793999917</v>
      </c>
      <c r="S471">
        <f t="shared" si="90"/>
        <v>2215.4771209999903</v>
      </c>
      <c r="T471">
        <f t="shared" si="91"/>
        <v>2798.4974159999874</v>
      </c>
      <c r="U471">
        <f t="shared" si="92"/>
        <v>2402.0436153999894</v>
      </c>
      <c r="V471">
        <f t="shared" si="93"/>
        <v>1842.3441321999919</v>
      </c>
      <c r="W471">
        <f t="shared" si="94"/>
        <v>1772.3816967999921</v>
      </c>
      <c r="X471">
        <f t="shared" si="95"/>
        <v>2005.589814799991</v>
      </c>
      <c r="Y471">
        <f t="shared" si="96"/>
        <v>2541.968486199989</v>
      </c>
      <c r="Z471">
        <f t="shared" si="97"/>
        <v>2868.4598513999872</v>
      </c>
      <c r="AA471">
        <f t="shared" si="98"/>
        <v>2938.4222867999897</v>
      </c>
    </row>
    <row r="472" spans="2:27" x14ac:dyDescent="0.4">
      <c r="B472" t="s">
        <v>59</v>
      </c>
      <c r="C472" t="s">
        <v>11</v>
      </c>
      <c r="D472">
        <v>32784.705200000077</v>
      </c>
      <c r="F472">
        <v>0.122</v>
      </c>
      <c r="G472">
        <v>0.105</v>
      </c>
      <c r="H472">
        <v>0.107</v>
      </c>
      <c r="I472">
        <v>9.1999999999999998E-2</v>
      </c>
      <c r="J472">
        <v>9.6000000000000002E-2</v>
      </c>
      <c r="K472">
        <v>8.1000000000000003E-2</v>
      </c>
      <c r="L472">
        <v>0.105</v>
      </c>
      <c r="M472">
        <v>0.1</v>
      </c>
      <c r="N472">
        <v>0.123</v>
      </c>
      <c r="O472">
        <f t="shared" si="87"/>
        <v>6.9000000000000172E-2</v>
      </c>
      <c r="P472">
        <f t="shared" si="88"/>
        <v>0</v>
      </c>
      <c r="R472">
        <f t="shared" si="89"/>
        <v>3999.7340344000095</v>
      </c>
      <c r="S472">
        <f t="shared" si="90"/>
        <v>3442.3940460000081</v>
      </c>
      <c r="T472">
        <f t="shared" si="91"/>
        <v>3507.963456400008</v>
      </c>
      <c r="U472">
        <f t="shared" si="92"/>
        <v>3016.192878400007</v>
      </c>
      <c r="V472">
        <f t="shared" si="93"/>
        <v>3147.3316992000073</v>
      </c>
      <c r="W472">
        <f t="shared" si="94"/>
        <v>2655.5611212000063</v>
      </c>
      <c r="X472">
        <f t="shared" si="95"/>
        <v>3442.3940460000081</v>
      </c>
      <c r="Y472">
        <f t="shared" si="96"/>
        <v>3278.470520000008</v>
      </c>
      <c r="Z472">
        <f t="shared" si="97"/>
        <v>4032.5187396000092</v>
      </c>
      <c r="AA472">
        <f t="shared" si="98"/>
        <v>2262.1446588000108</v>
      </c>
    </row>
    <row r="473" spans="2:27" x14ac:dyDescent="0.4">
      <c r="B473" t="s">
        <v>59</v>
      </c>
      <c r="C473" t="s">
        <v>12</v>
      </c>
      <c r="D473">
        <v>4875.1343000000197</v>
      </c>
      <c r="F473">
        <v>0.115</v>
      </c>
      <c r="G473">
        <v>0.113</v>
      </c>
      <c r="H473">
        <v>0.113</v>
      </c>
      <c r="I473">
        <v>7.1999999999999995E-2</v>
      </c>
      <c r="J473">
        <v>9.0999999999999998E-2</v>
      </c>
      <c r="K473">
        <v>7.3999999999999996E-2</v>
      </c>
      <c r="L473">
        <v>9.7000000000000003E-2</v>
      </c>
      <c r="M473">
        <v>8.7999999999999995E-2</v>
      </c>
      <c r="N473">
        <v>0.123</v>
      </c>
      <c r="O473">
        <f t="shared" si="87"/>
        <v>0.1140000000000001</v>
      </c>
      <c r="P473">
        <f t="shared" si="88"/>
        <v>0</v>
      </c>
      <c r="R473">
        <f t="shared" si="89"/>
        <v>560.64044450000233</v>
      </c>
      <c r="S473">
        <f t="shared" si="90"/>
        <v>550.89017590000219</v>
      </c>
      <c r="T473">
        <f t="shared" si="91"/>
        <v>550.89017590000219</v>
      </c>
      <c r="U473">
        <f t="shared" si="92"/>
        <v>351.00966960000142</v>
      </c>
      <c r="V473">
        <f t="shared" si="93"/>
        <v>443.63722130000178</v>
      </c>
      <c r="W473">
        <f t="shared" si="94"/>
        <v>360.75993820000144</v>
      </c>
      <c r="X473">
        <f t="shared" si="95"/>
        <v>472.88802710000192</v>
      </c>
      <c r="Y473">
        <f t="shared" si="96"/>
        <v>429.01181840000169</v>
      </c>
      <c r="Z473">
        <f t="shared" si="97"/>
        <v>599.64151890000244</v>
      </c>
      <c r="AA473">
        <f t="shared" si="98"/>
        <v>555.76531020000277</v>
      </c>
    </row>
    <row r="474" spans="2:27" x14ac:dyDescent="0.4">
      <c r="B474" t="s">
        <v>59</v>
      </c>
      <c r="C474" t="s">
        <v>13</v>
      </c>
      <c r="D474">
        <v>2084.0404999999969</v>
      </c>
      <c r="F474">
        <v>9.5000000000000001E-2</v>
      </c>
      <c r="G474">
        <v>7.6999999999999999E-2</v>
      </c>
      <c r="H474">
        <v>7.1999999999999995E-2</v>
      </c>
      <c r="I474">
        <v>7.6999999999999999E-2</v>
      </c>
      <c r="J474">
        <v>9.6000000000000002E-2</v>
      </c>
      <c r="K474">
        <v>0.104</v>
      </c>
      <c r="L474">
        <v>0.123</v>
      </c>
      <c r="M474">
        <v>0.111</v>
      </c>
      <c r="N474">
        <v>0.106</v>
      </c>
      <c r="O474">
        <f t="shared" si="87"/>
        <v>0.13900000000000001</v>
      </c>
      <c r="P474">
        <f t="shared" si="88"/>
        <v>0</v>
      </c>
      <c r="R474">
        <f t="shared" si="89"/>
        <v>197.98384749999971</v>
      </c>
      <c r="S474">
        <f t="shared" si="90"/>
        <v>160.47111849999976</v>
      </c>
      <c r="T474">
        <f t="shared" si="91"/>
        <v>150.05091599999977</v>
      </c>
      <c r="U474">
        <f t="shared" si="92"/>
        <v>160.47111849999976</v>
      </c>
      <c r="V474">
        <f t="shared" si="93"/>
        <v>200.0678879999997</v>
      </c>
      <c r="W474">
        <f t="shared" si="94"/>
        <v>216.74021199999967</v>
      </c>
      <c r="X474">
        <f t="shared" si="95"/>
        <v>256.33698149999964</v>
      </c>
      <c r="Y474">
        <f t="shared" si="96"/>
        <v>231.32849549999966</v>
      </c>
      <c r="Z474">
        <f t="shared" si="97"/>
        <v>220.90829299999967</v>
      </c>
      <c r="AA474">
        <f t="shared" si="98"/>
        <v>289.68162949999959</v>
      </c>
    </row>
    <row r="475" spans="2:27" x14ac:dyDescent="0.4">
      <c r="B475" t="s">
        <v>60</v>
      </c>
      <c r="C475" t="s">
        <v>4</v>
      </c>
      <c r="D475">
        <v>69638.404089999938</v>
      </c>
      <c r="F475">
        <v>9.8000000000000004E-2</v>
      </c>
      <c r="G475">
        <v>7.0000000000000007E-2</v>
      </c>
      <c r="H475">
        <v>0.1</v>
      </c>
      <c r="I475">
        <v>0.08</v>
      </c>
      <c r="J475">
        <v>9.4E-2</v>
      </c>
      <c r="K475">
        <v>0.114</v>
      </c>
      <c r="L475">
        <v>0.109</v>
      </c>
      <c r="M475">
        <v>7.9000000000000001E-2</v>
      </c>
      <c r="N475">
        <v>9.0999999999999998E-2</v>
      </c>
      <c r="O475">
        <f t="shared" si="87"/>
        <v>0.16500000000000004</v>
      </c>
      <c r="P475">
        <f t="shared" si="88"/>
        <v>0</v>
      </c>
      <c r="R475">
        <f t="shared" si="89"/>
        <v>6824.5636008199945</v>
      </c>
      <c r="S475">
        <f t="shared" si="90"/>
        <v>4874.6882862999964</v>
      </c>
      <c r="T475">
        <f t="shared" si="91"/>
        <v>6963.840408999994</v>
      </c>
      <c r="U475">
        <f t="shared" si="92"/>
        <v>5571.072327199995</v>
      </c>
      <c r="V475">
        <f t="shared" si="93"/>
        <v>6546.0099844599945</v>
      </c>
      <c r="W475">
        <f t="shared" si="94"/>
        <v>7938.7780662599935</v>
      </c>
      <c r="X475">
        <f t="shared" si="95"/>
        <v>7590.5860458099933</v>
      </c>
      <c r="Y475">
        <f t="shared" si="96"/>
        <v>5501.4339231099948</v>
      </c>
      <c r="Z475">
        <f t="shared" si="97"/>
        <v>6337.0947721899938</v>
      </c>
      <c r="AA475">
        <f t="shared" si="98"/>
        <v>11490.336674849992</v>
      </c>
    </row>
    <row r="476" spans="2:27" x14ac:dyDescent="0.4">
      <c r="B476" t="s">
        <v>60</v>
      </c>
      <c r="C476" t="s">
        <v>5</v>
      </c>
      <c r="D476">
        <v>1995.6908999999987</v>
      </c>
      <c r="F476">
        <v>0.104</v>
      </c>
      <c r="G476">
        <v>7.8E-2</v>
      </c>
      <c r="H476">
        <v>0.123</v>
      </c>
      <c r="I476">
        <v>8.8999999999999996E-2</v>
      </c>
      <c r="J476">
        <v>7.0999999999999994E-2</v>
      </c>
      <c r="K476">
        <v>7.4999999999999997E-2</v>
      </c>
      <c r="L476">
        <v>7.9000000000000001E-2</v>
      </c>
      <c r="M476">
        <v>0.109</v>
      </c>
      <c r="N476">
        <v>0.125</v>
      </c>
      <c r="O476">
        <f t="shared" si="87"/>
        <v>0.14700000000000002</v>
      </c>
      <c r="P476">
        <f t="shared" si="88"/>
        <v>0</v>
      </c>
      <c r="R476">
        <f t="shared" si="89"/>
        <v>207.55185359999984</v>
      </c>
      <c r="S476">
        <f t="shared" si="90"/>
        <v>155.66389019999988</v>
      </c>
      <c r="T476">
        <f t="shared" si="91"/>
        <v>245.46998069999984</v>
      </c>
      <c r="U476">
        <f t="shared" si="92"/>
        <v>177.61649009999988</v>
      </c>
      <c r="V476">
        <f t="shared" si="93"/>
        <v>141.69405389999989</v>
      </c>
      <c r="W476">
        <f t="shared" si="94"/>
        <v>149.67681749999988</v>
      </c>
      <c r="X476">
        <f t="shared" si="95"/>
        <v>157.65958109999991</v>
      </c>
      <c r="Y476">
        <f t="shared" si="96"/>
        <v>217.53030809999984</v>
      </c>
      <c r="Z476">
        <f t="shared" si="97"/>
        <v>249.46136249999984</v>
      </c>
      <c r="AA476">
        <f t="shared" si="98"/>
        <v>293.36656229999983</v>
      </c>
    </row>
    <row r="477" spans="2:27" x14ac:dyDescent="0.4">
      <c r="B477" t="s">
        <v>60</v>
      </c>
      <c r="C477" t="s">
        <v>6</v>
      </c>
      <c r="D477">
        <v>782.80940000000214</v>
      </c>
      <c r="F477">
        <v>8.3000000000000004E-2</v>
      </c>
      <c r="G477">
        <v>7.4999999999999997E-2</v>
      </c>
      <c r="H477">
        <v>0.11899999999999999</v>
      </c>
      <c r="I477">
        <v>0.09</v>
      </c>
      <c r="J477">
        <v>0.114</v>
      </c>
      <c r="K477">
        <v>0.10299999999999999</v>
      </c>
      <c r="L477">
        <v>0.08</v>
      </c>
      <c r="M477">
        <v>8.7999999999999995E-2</v>
      </c>
      <c r="N477">
        <v>8.6999999999999994E-2</v>
      </c>
      <c r="O477">
        <f t="shared" si="87"/>
        <v>0.16100000000000014</v>
      </c>
      <c r="P477">
        <f t="shared" si="88"/>
        <v>0</v>
      </c>
      <c r="R477">
        <f t="shared" si="89"/>
        <v>64.973180200000186</v>
      </c>
      <c r="S477">
        <f t="shared" si="90"/>
        <v>58.710705000000161</v>
      </c>
      <c r="T477">
        <f t="shared" si="91"/>
        <v>93.154318600000252</v>
      </c>
      <c r="U477">
        <f t="shared" si="92"/>
        <v>70.452846000000193</v>
      </c>
      <c r="V477">
        <f t="shared" si="93"/>
        <v>89.240271600000241</v>
      </c>
      <c r="W477">
        <f t="shared" si="94"/>
        <v>80.629368200000215</v>
      </c>
      <c r="X477">
        <f t="shared" si="95"/>
        <v>62.624752000000171</v>
      </c>
      <c r="Y477">
        <f t="shared" si="96"/>
        <v>68.887227200000183</v>
      </c>
      <c r="Z477">
        <f t="shared" si="97"/>
        <v>68.104417800000178</v>
      </c>
      <c r="AA477">
        <f t="shared" si="98"/>
        <v>126.03231340000046</v>
      </c>
    </row>
    <row r="478" spans="2:27" x14ac:dyDescent="0.4">
      <c r="B478" t="s">
        <v>60</v>
      </c>
      <c r="C478" t="s">
        <v>7</v>
      </c>
      <c r="D478">
        <v>14227.794100000026</v>
      </c>
      <c r="F478">
        <v>9.7000000000000003E-2</v>
      </c>
      <c r="G478">
        <v>0.115</v>
      </c>
      <c r="H478">
        <v>7.1999999999999995E-2</v>
      </c>
      <c r="I478">
        <v>0.114</v>
      </c>
      <c r="J478">
        <v>0.11600000000000001</v>
      </c>
      <c r="K478">
        <v>7.6999999999999999E-2</v>
      </c>
      <c r="L478">
        <v>0.12</v>
      </c>
      <c r="M478">
        <v>8.6999999999999994E-2</v>
      </c>
      <c r="N478">
        <v>0.122</v>
      </c>
      <c r="O478">
        <f t="shared" si="87"/>
        <v>8.0000000000000071E-2</v>
      </c>
      <c r="P478">
        <f t="shared" si="88"/>
        <v>0</v>
      </c>
      <c r="R478">
        <f t="shared" si="89"/>
        <v>1380.0960277000027</v>
      </c>
      <c r="S478">
        <f t="shared" si="90"/>
        <v>1636.196321500003</v>
      </c>
      <c r="T478">
        <f t="shared" si="91"/>
        <v>1024.4011752000017</v>
      </c>
      <c r="U478">
        <f t="shared" si="92"/>
        <v>1621.968527400003</v>
      </c>
      <c r="V478">
        <f t="shared" si="93"/>
        <v>1650.4241156000032</v>
      </c>
      <c r="W478">
        <f t="shared" si="94"/>
        <v>1095.5401457000021</v>
      </c>
      <c r="X478">
        <f t="shared" si="95"/>
        <v>1707.3352920000032</v>
      </c>
      <c r="Y478">
        <f t="shared" si="96"/>
        <v>1237.8180867000021</v>
      </c>
      <c r="Z478">
        <f t="shared" si="97"/>
        <v>1735.7908802000031</v>
      </c>
      <c r="AA478">
        <f t="shared" si="98"/>
        <v>1138.2235280000032</v>
      </c>
    </row>
    <row r="479" spans="2:27" x14ac:dyDescent="0.4">
      <c r="B479" t="s">
        <v>60</v>
      </c>
      <c r="C479" t="s">
        <v>8</v>
      </c>
      <c r="D479">
        <v>18862.11129999996</v>
      </c>
      <c r="F479">
        <v>0.107</v>
      </c>
      <c r="G479">
        <v>0.121</v>
      </c>
      <c r="H479">
        <v>0.11</v>
      </c>
      <c r="I479">
        <v>0.11799999999999999</v>
      </c>
      <c r="J479">
        <v>7.3999999999999996E-2</v>
      </c>
      <c r="K479">
        <v>7.1999999999999995E-2</v>
      </c>
      <c r="L479">
        <v>0.114</v>
      </c>
      <c r="M479">
        <v>0.124</v>
      </c>
      <c r="N479">
        <v>0.11700000000000001</v>
      </c>
      <c r="O479">
        <f t="shared" si="87"/>
        <v>4.3000000000000149E-2</v>
      </c>
      <c r="P479">
        <f t="shared" si="88"/>
        <v>0</v>
      </c>
      <c r="R479">
        <f t="shared" si="89"/>
        <v>2018.2459090999957</v>
      </c>
      <c r="S479">
        <f t="shared" si="90"/>
        <v>2282.3154672999954</v>
      </c>
      <c r="T479">
        <f t="shared" si="91"/>
        <v>2074.8322429999957</v>
      </c>
      <c r="U479">
        <f t="shared" si="92"/>
        <v>2225.7291333999951</v>
      </c>
      <c r="V479">
        <f t="shared" si="93"/>
        <v>1395.7962361999971</v>
      </c>
      <c r="W479">
        <f t="shared" si="94"/>
        <v>1358.072013599997</v>
      </c>
      <c r="X479">
        <f t="shared" si="95"/>
        <v>2150.2806881999954</v>
      </c>
      <c r="Y479">
        <f t="shared" si="96"/>
        <v>2338.9018011999951</v>
      </c>
      <c r="Z479">
        <f t="shared" si="97"/>
        <v>2206.8670220999957</v>
      </c>
      <c r="AA479">
        <f t="shared" si="98"/>
        <v>811.07078590000117</v>
      </c>
    </row>
    <row r="480" spans="2:27" x14ac:dyDescent="0.4">
      <c r="B480" t="s">
        <v>60</v>
      </c>
      <c r="C480" t="s">
        <v>9</v>
      </c>
      <c r="D480">
        <v>5866.4910000000309</v>
      </c>
      <c r="F480">
        <v>0.10299999999999999</v>
      </c>
      <c r="G480">
        <v>7.0000000000000007E-2</v>
      </c>
      <c r="H480">
        <v>7.9000000000000001E-2</v>
      </c>
      <c r="I480">
        <v>0.11799999999999999</v>
      </c>
      <c r="J480">
        <v>9.7000000000000003E-2</v>
      </c>
      <c r="K480">
        <v>0.09</v>
      </c>
      <c r="L480">
        <v>8.8999999999999996E-2</v>
      </c>
      <c r="M480">
        <v>8.5999999999999993E-2</v>
      </c>
      <c r="N480">
        <v>0.11799999999999999</v>
      </c>
      <c r="O480">
        <f t="shared" si="87"/>
        <v>0.15000000000000013</v>
      </c>
      <c r="P480">
        <f t="shared" si="88"/>
        <v>0</v>
      </c>
      <c r="R480">
        <f t="shared" si="89"/>
        <v>604.24857300000315</v>
      </c>
      <c r="S480">
        <f t="shared" si="90"/>
        <v>410.65437000000219</v>
      </c>
      <c r="T480">
        <f t="shared" si="91"/>
        <v>463.45278900000244</v>
      </c>
      <c r="U480">
        <f t="shared" si="92"/>
        <v>692.24593800000366</v>
      </c>
      <c r="V480">
        <f t="shared" si="93"/>
        <v>569.04962700000306</v>
      </c>
      <c r="W480">
        <f t="shared" si="94"/>
        <v>527.98419000000274</v>
      </c>
      <c r="X480">
        <f t="shared" si="95"/>
        <v>522.11769900000274</v>
      </c>
      <c r="Y480">
        <f t="shared" si="96"/>
        <v>504.51822600000264</v>
      </c>
      <c r="Z480">
        <f t="shared" si="97"/>
        <v>692.24593800000366</v>
      </c>
      <c r="AA480">
        <f t="shared" si="98"/>
        <v>879.97365000000536</v>
      </c>
    </row>
    <row r="481" spans="2:27" x14ac:dyDescent="0.4">
      <c r="B481" t="s">
        <v>60</v>
      </c>
      <c r="C481" t="s">
        <v>10</v>
      </c>
      <c r="D481">
        <v>12557.099299999913</v>
      </c>
      <c r="F481">
        <v>8.2000000000000003E-2</v>
      </c>
      <c r="G481">
        <v>7.5999999999999998E-2</v>
      </c>
      <c r="H481">
        <v>0.105</v>
      </c>
      <c r="I481">
        <v>0.108</v>
      </c>
      <c r="J481">
        <v>0.1</v>
      </c>
      <c r="K481">
        <v>0.105</v>
      </c>
      <c r="L481">
        <v>0.121</v>
      </c>
      <c r="M481">
        <v>7.5999999999999998E-2</v>
      </c>
      <c r="N481">
        <v>7.6999999999999999E-2</v>
      </c>
      <c r="O481">
        <f t="shared" si="87"/>
        <v>0.15000000000000013</v>
      </c>
      <c r="P481">
        <f t="shared" si="88"/>
        <v>0</v>
      </c>
      <c r="R481">
        <f t="shared" si="89"/>
        <v>1029.6821425999929</v>
      </c>
      <c r="S481">
        <f t="shared" si="90"/>
        <v>954.33954679999329</v>
      </c>
      <c r="T481">
        <f t="shared" si="91"/>
        <v>1318.4954264999908</v>
      </c>
      <c r="U481">
        <f t="shared" si="92"/>
        <v>1356.1667243999905</v>
      </c>
      <c r="V481">
        <f t="shared" si="93"/>
        <v>1255.7099299999913</v>
      </c>
      <c r="W481">
        <f t="shared" si="94"/>
        <v>1318.4954264999908</v>
      </c>
      <c r="X481">
        <f t="shared" si="95"/>
        <v>1519.4090152999893</v>
      </c>
      <c r="Y481">
        <f t="shared" si="96"/>
        <v>954.33954679999329</v>
      </c>
      <c r="Z481">
        <f t="shared" si="97"/>
        <v>966.89664609999329</v>
      </c>
      <c r="AA481">
        <f t="shared" si="98"/>
        <v>1883.5648949999886</v>
      </c>
    </row>
    <row r="482" spans="2:27" x14ac:dyDescent="0.4">
      <c r="B482" t="s">
        <v>60</v>
      </c>
      <c r="C482" t="s">
        <v>11</v>
      </c>
      <c r="D482">
        <v>43142.540800000075</v>
      </c>
      <c r="F482">
        <v>8.4000000000000005E-2</v>
      </c>
      <c r="G482">
        <v>7.3999999999999996E-2</v>
      </c>
      <c r="H482">
        <v>0.09</v>
      </c>
      <c r="I482">
        <v>8.5999999999999993E-2</v>
      </c>
      <c r="J482">
        <v>7.8E-2</v>
      </c>
      <c r="K482">
        <v>7.9000000000000001E-2</v>
      </c>
      <c r="L482">
        <v>0.106</v>
      </c>
      <c r="M482">
        <v>0.122</v>
      </c>
      <c r="N482">
        <v>8.1000000000000003E-2</v>
      </c>
      <c r="O482">
        <f t="shared" si="87"/>
        <v>0.20000000000000007</v>
      </c>
      <c r="P482">
        <f t="shared" si="88"/>
        <v>0</v>
      </c>
      <c r="R482">
        <f t="shared" si="89"/>
        <v>3623.9734272000064</v>
      </c>
      <c r="S482">
        <f t="shared" si="90"/>
        <v>3192.5480192000055</v>
      </c>
      <c r="T482">
        <f t="shared" si="91"/>
        <v>3882.8286720000065</v>
      </c>
      <c r="U482">
        <f t="shared" si="92"/>
        <v>3710.258508800006</v>
      </c>
      <c r="V482">
        <f t="shared" si="93"/>
        <v>3365.1181824000059</v>
      </c>
      <c r="W482">
        <f t="shared" si="94"/>
        <v>3408.2607232000059</v>
      </c>
      <c r="X482">
        <f t="shared" si="95"/>
        <v>4573.1093248000079</v>
      </c>
      <c r="Y482">
        <f t="shared" si="96"/>
        <v>5263.3899776000089</v>
      </c>
      <c r="Z482">
        <f t="shared" si="97"/>
        <v>3494.5458048000064</v>
      </c>
      <c r="AA482">
        <f t="shared" si="98"/>
        <v>8628.5081600000176</v>
      </c>
    </row>
    <row r="483" spans="2:27" x14ac:dyDescent="0.4">
      <c r="B483" t="s">
        <v>60</v>
      </c>
      <c r="C483" t="s">
        <v>12</v>
      </c>
      <c r="D483">
        <v>18371.616300000071</v>
      </c>
      <c r="F483">
        <v>7.2999999999999995E-2</v>
      </c>
      <c r="G483">
        <v>7.3999999999999996E-2</v>
      </c>
      <c r="H483">
        <v>0.11799999999999999</v>
      </c>
      <c r="I483">
        <v>0.10199999999999999</v>
      </c>
      <c r="J483">
        <v>0.1</v>
      </c>
      <c r="K483">
        <v>0.111</v>
      </c>
      <c r="L483">
        <v>9.7000000000000003E-2</v>
      </c>
      <c r="M483">
        <v>8.1000000000000003E-2</v>
      </c>
      <c r="N483">
        <v>0.115</v>
      </c>
      <c r="O483">
        <f t="shared" si="87"/>
        <v>0.12900000000000011</v>
      </c>
      <c r="P483">
        <f t="shared" si="88"/>
        <v>0</v>
      </c>
      <c r="R483">
        <f t="shared" si="89"/>
        <v>1341.1279899000051</v>
      </c>
      <c r="S483">
        <f t="shared" si="90"/>
        <v>1359.4996062000052</v>
      </c>
      <c r="T483">
        <f t="shared" si="91"/>
        <v>2167.8507234000081</v>
      </c>
      <c r="U483">
        <f t="shared" si="92"/>
        <v>1873.9048626000072</v>
      </c>
      <c r="V483">
        <f t="shared" si="93"/>
        <v>1837.1616300000071</v>
      </c>
      <c r="W483">
        <f t="shared" si="94"/>
        <v>2039.2494093000078</v>
      </c>
      <c r="X483">
        <f t="shared" si="95"/>
        <v>1782.0467811000069</v>
      </c>
      <c r="Y483">
        <f t="shared" si="96"/>
        <v>1488.1009203000058</v>
      </c>
      <c r="Z483">
        <f t="shared" si="97"/>
        <v>2112.7358745000083</v>
      </c>
      <c r="AA483">
        <f t="shared" si="98"/>
        <v>2369.9385027000112</v>
      </c>
    </row>
    <row r="484" spans="2:27" x14ac:dyDescent="0.4">
      <c r="B484" t="s">
        <v>60</v>
      </c>
      <c r="C484" t="s">
        <v>13</v>
      </c>
      <c r="D484">
        <v>17515.248400000099</v>
      </c>
      <c r="F484">
        <v>0.10199999999999999</v>
      </c>
      <c r="G484">
        <v>9.1999999999999998E-2</v>
      </c>
      <c r="H484">
        <v>9.4E-2</v>
      </c>
      <c r="I484">
        <v>0.114</v>
      </c>
      <c r="J484">
        <v>9.9000000000000005E-2</v>
      </c>
      <c r="K484">
        <v>9.9000000000000005E-2</v>
      </c>
      <c r="L484">
        <v>9.0999999999999998E-2</v>
      </c>
      <c r="M484">
        <v>7.0999999999999994E-2</v>
      </c>
      <c r="N484">
        <v>0.11</v>
      </c>
      <c r="O484">
        <f t="shared" si="87"/>
        <v>0.12800000000000011</v>
      </c>
      <c r="P484">
        <f t="shared" si="88"/>
        <v>0</v>
      </c>
      <c r="R484">
        <f t="shared" si="89"/>
        <v>1786.5553368000099</v>
      </c>
      <c r="S484">
        <f t="shared" si="90"/>
        <v>1611.402852800009</v>
      </c>
      <c r="T484">
        <f t="shared" si="91"/>
        <v>1646.4333496000093</v>
      </c>
      <c r="U484">
        <f t="shared" si="92"/>
        <v>1996.7383176000112</v>
      </c>
      <c r="V484">
        <f t="shared" si="93"/>
        <v>1734.0095916000098</v>
      </c>
      <c r="W484">
        <f t="shared" si="94"/>
        <v>1734.0095916000098</v>
      </c>
      <c r="X484">
        <f t="shared" si="95"/>
        <v>1593.887604400009</v>
      </c>
      <c r="Y484">
        <f t="shared" si="96"/>
        <v>1243.582636400007</v>
      </c>
      <c r="Z484">
        <f t="shared" si="97"/>
        <v>1926.6773240000109</v>
      </c>
      <c r="AA484">
        <f t="shared" si="98"/>
        <v>2241.9517952000147</v>
      </c>
    </row>
    <row r="485" spans="2:27" x14ac:dyDescent="0.4">
      <c r="B485" t="s">
        <v>61</v>
      </c>
      <c r="C485" t="s">
        <v>4</v>
      </c>
      <c r="D485">
        <v>74538.998049000205</v>
      </c>
      <c r="F485">
        <v>0.107</v>
      </c>
      <c r="G485">
        <v>9.9000000000000005E-2</v>
      </c>
      <c r="H485">
        <v>0.08</v>
      </c>
      <c r="I485">
        <v>0.124</v>
      </c>
      <c r="J485">
        <v>0.108</v>
      </c>
      <c r="K485">
        <v>9.7000000000000003E-2</v>
      </c>
      <c r="L485">
        <v>9.1999999999999998E-2</v>
      </c>
      <c r="M485">
        <v>0.09</v>
      </c>
      <c r="N485">
        <v>0.113</v>
      </c>
      <c r="O485">
        <f t="shared" si="87"/>
        <v>9.000000000000008E-2</v>
      </c>
      <c r="P485">
        <f t="shared" si="88"/>
        <v>0</v>
      </c>
      <c r="R485">
        <f t="shared" si="89"/>
        <v>7975.6727912430215</v>
      </c>
      <c r="S485">
        <f t="shared" si="90"/>
        <v>7379.3608068510202</v>
      </c>
      <c r="T485">
        <f t="shared" si="91"/>
        <v>5963.1198439200161</v>
      </c>
      <c r="U485">
        <f t="shared" si="92"/>
        <v>9242.8357580760257</v>
      </c>
      <c r="V485">
        <f t="shared" si="93"/>
        <v>8050.2117892920223</v>
      </c>
      <c r="W485">
        <f t="shared" si="94"/>
        <v>7230.2828107530204</v>
      </c>
      <c r="X485">
        <f t="shared" si="95"/>
        <v>6857.5878205080189</v>
      </c>
      <c r="Y485">
        <f t="shared" si="96"/>
        <v>6708.5098244100182</v>
      </c>
      <c r="Z485">
        <f t="shared" si="97"/>
        <v>8422.9067795370229</v>
      </c>
      <c r="AA485">
        <f t="shared" si="98"/>
        <v>6708.5098244100245</v>
      </c>
    </row>
    <row r="486" spans="2:27" x14ac:dyDescent="0.4">
      <c r="B486" t="s">
        <v>61</v>
      </c>
      <c r="C486" t="s">
        <v>5</v>
      </c>
      <c r="D486">
        <v>9332.6331999999202</v>
      </c>
      <c r="F486">
        <v>0.11700000000000001</v>
      </c>
      <c r="G486">
        <v>0.104</v>
      </c>
      <c r="H486">
        <v>9.9000000000000005E-2</v>
      </c>
      <c r="I486">
        <v>0.105</v>
      </c>
      <c r="J486">
        <v>9.6000000000000002E-2</v>
      </c>
      <c r="K486">
        <v>0.11700000000000001</v>
      </c>
      <c r="L486">
        <v>0.113</v>
      </c>
      <c r="M486">
        <v>7.2999999999999995E-2</v>
      </c>
      <c r="N486">
        <v>0.10299999999999999</v>
      </c>
      <c r="O486">
        <f t="shared" si="87"/>
        <v>7.3000000000000065E-2</v>
      </c>
      <c r="P486">
        <f t="shared" si="88"/>
        <v>0</v>
      </c>
      <c r="R486">
        <f t="shared" si="89"/>
        <v>1091.9180843999907</v>
      </c>
      <c r="S486">
        <f t="shared" si="90"/>
        <v>970.59385279999162</v>
      </c>
      <c r="T486">
        <f t="shared" si="91"/>
        <v>923.93068679999215</v>
      </c>
      <c r="U486">
        <f t="shared" si="92"/>
        <v>979.92648599999154</v>
      </c>
      <c r="V486">
        <f t="shared" si="93"/>
        <v>895.93278719999239</v>
      </c>
      <c r="W486">
        <f t="shared" si="94"/>
        <v>1091.9180843999907</v>
      </c>
      <c r="X486">
        <f t="shared" si="95"/>
        <v>1054.587551599991</v>
      </c>
      <c r="Y486">
        <f t="shared" si="96"/>
        <v>681.28222359999415</v>
      </c>
      <c r="Z486">
        <f t="shared" si="97"/>
        <v>961.2612195999917</v>
      </c>
      <c r="AA486">
        <f t="shared" si="98"/>
        <v>681.28222359999472</v>
      </c>
    </row>
    <row r="487" spans="2:27" x14ac:dyDescent="0.4">
      <c r="B487" t="s">
        <v>61</v>
      </c>
      <c r="C487" t="s">
        <v>6</v>
      </c>
      <c r="D487">
        <v>6517.8133999999854</v>
      </c>
      <c r="F487">
        <v>0.11799999999999999</v>
      </c>
      <c r="G487">
        <v>0.123</v>
      </c>
      <c r="H487">
        <v>0.11</v>
      </c>
      <c r="I487">
        <v>0.114</v>
      </c>
      <c r="J487">
        <v>0.08</v>
      </c>
      <c r="K487">
        <v>8.5000000000000006E-2</v>
      </c>
      <c r="L487">
        <v>9.1999999999999998E-2</v>
      </c>
      <c r="M487">
        <v>0.09</v>
      </c>
      <c r="N487">
        <v>0.111</v>
      </c>
      <c r="O487">
        <f t="shared" si="87"/>
        <v>7.7000000000000179E-2</v>
      </c>
      <c r="P487">
        <f t="shared" si="88"/>
        <v>0</v>
      </c>
      <c r="R487">
        <f t="shared" si="89"/>
        <v>769.10198119999825</v>
      </c>
      <c r="S487">
        <f t="shared" si="90"/>
        <v>801.69104819999825</v>
      </c>
      <c r="T487">
        <f t="shared" si="91"/>
        <v>716.95947399999841</v>
      </c>
      <c r="U487">
        <f t="shared" si="92"/>
        <v>743.03072759999839</v>
      </c>
      <c r="V487">
        <f t="shared" si="93"/>
        <v>521.42507199999886</v>
      </c>
      <c r="W487">
        <f t="shared" si="94"/>
        <v>554.01413899999875</v>
      </c>
      <c r="X487">
        <f t="shared" si="95"/>
        <v>599.63883279999868</v>
      </c>
      <c r="Y487">
        <f t="shared" si="96"/>
        <v>586.60320599999864</v>
      </c>
      <c r="Z487">
        <f t="shared" si="97"/>
        <v>723.47728739999843</v>
      </c>
      <c r="AA487">
        <f t="shared" si="98"/>
        <v>501.87163180000005</v>
      </c>
    </row>
    <row r="488" spans="2:27" x14ac:dyDescent="0.4">
      <c r="B488" t="s">
        <v>61</v>
      </c>
      <c r="C488" t="s">
        <v>7</v>
      </c>
      <c r="D488">
        <v>3038.5424999999864</v>
      </c>
      <c r="F488">
        <v>7.5999999999999998E-2</v>
      </c>
      <c r="G488">
        <v>8.8999999999999996E-2</v>
      </c>
      <c r="H488">
        <v>9.4E-2</v>
      </c>
      <c r="I488">
        <v>0.109</v>
      </c>
      <c r="J488">
        <v>9.0999999999999998E-2</v>
      </c>
      <c r="K488">
        <v>8.7999999999999995E-2</v>
      </c>
      <c r="L488">
        <v>0.106</v>
      </c>
      <c r="M488">
        <v>0.1</v>
      </c>
      <c r="N488">
        <v>0.111</v>
      </c>
      <c r="O488">
        <f t="shared" si="87"/>
        <v>0.13600000000000012</v>
      </c>
      <c r="P488">
        <f t="shared" si="88"/>
        <v>0</v>
      </c>
      <c r="R488">
        <f t="shared" si="89"/>
        <v>230.92922999999897</v>
      </c>
      <c r="S488">
        <f t="shared" si="90"/>
        <v>270.43028249999878</v>
      </c>
      <c r="T488">
        <f t="shared" si="91"/>
        <v>285.6229949999987</v>
      </c>
      <c r="U488">
        <f t="shared" si="92"/>
        <v>331.20113249999849</v>
      </c>
      <c r="V488">
        <f t="shared" si="93"/>
        <v>276.50736749999874</v>
      </c>
      <c r="W488">
        <f t="shared" si="94"/>
        <v>267.39173999999878</v>
      </c>
      <c r="X488">
        <f t="shared" si="95"/>
        <v>322.08550499999853</v>
      </c>
      <c r="Y488">
        <f t="shared" si="96"/>
        <v>303.85424999999867</v>
      </c>
      <c r="Z488">
        <f t="shared" si="97"/>
        <v>337.2782174999985</v>
      </c>
      <c r="AA488">
        <f t="shared" si="98"/>
        <v>413.24177999999853</v>
      </c>
    </row>
    <row r="489" spans="2:27" x14ac:dyDescent="0.4">
      <c r="B489" t="s">
        <v>61</v>
      </c>
      <c r="C489" t="s">
        <v>8</v>
      </c>
      <c r="D489">
        <v>35821.315900000074</v>
      </c>
      <c r="F489">
        <v>8.6999999999999994E-2</v>
      </c>
      <c r="G489">
        <v>9.7000000000000003E-2</v>
      </c>
      <c r="H489">
        <v>8.5000000000000006E-2</v>
      </c>
      <c r="I489">
        <v>8.6999999999999994E-2</v>
      </c>
      <c r="J489">
        <v>8.5999999999999993E-2</v>
      </c>
      <c r="K489">
        <v>7.0000000000000007E-2</v>
      </c>
      <c r="L489">
        <v>7.6999999999999999E-2</v>
      </c>
      <c r="M489">
        <v>9.4E-2</v>
      </c>
      <c r="N489">
        <v>7.0000000000000007E-2</v>
      </c>
      <c r="O489">
        <f t="shared" si="87"/>
        <v>0.24700000000000011</v>
      </c>
      <c r="P489">
        <f t="shared" si="88"/>
        <v>0</v>
      </c>
      <c r="R489">
        <f t="shared" si="89"/>
        <v>3116.4544833000064</v>
      </c>
      <c r="S489">
        <f t="shared" si="90"/>
        <v>3474.6676423000072</v>
      </c>
      <c r="T489">
        <f t="shared" si="91"/>
        <v>3044.8118515000065</v>
      </c>
      <c r="U489">
        <f t="shared" si="92"/>
        <v>3116.4544833000064</v>
      </c>
      <c r="V489">
        <f t="shared" si="93"/>
        <v>3080.6331674000062</v>
      </c>
      <c r="W489">
        <f t="shared" si="94"/>
        <v>2507.4921130000052</v>
      </c>
      <c r="X489">
        <f t="shared" si="95"/>
        <v>2758.2413243000055</v>
      </c>
      <c r="Y489">
        <f t="shared" si="96"/>
        <v>3367.2036946000071</v>
      </c>
      <c r="Z489">
        <f t="shared" si="97"/>
        <v>2507.4921130000052</v>
      </c>
      <c r="AA489">
        <f t="shared" si="98"/>
        <v>8847.8650273000221</v>
      </c>
    </row>
    <row r="490" spans="2:27" x14ac:dyDescent="0.4">
      <c r="B490" t="s">
        <v>61</v>
      </c>
      <c r="C490" t="s">
        <v>9</v>
      </c>
      <c r="D490">
        <v>288.85240000000061</v>
      </c>
      <c r="F490">
        <v>0.112</v>
      </c>
      <c r="G490">
        <v>7.1999999999999995E-2</v>
      </c>
      <c r="H490">
        <v>0.108</v>
      </c>
      <c r="I490">
        <v>0.11600000000000001</v>
      </c>
      <c r="J490">
        <v>7.0999999999999994E-2</v>
      </c>
      <c r="K490">
        <v>9.6000000000000002E-2</v>
      </c>
      <c r="L490">
        <v>0.10299999999999999</v>
      </c>
      <c r="M490">
        <v>0.112</v>
      </c>
      <c r="N490">
        <v>9.8000000000000004E-2</v>
      </c>
      <c r="O490">
        <f t="shared" si="87"/>
        <v>0.1120000000000001</v>
      </c>
      <c r="P490">
        <f t="shared" si="88"/>
        <v>0</v>
      </c>
      <c r="R490">
        <f t="shared" si="89"/>
        <v>32.35146880000007</v>
      </c>
      <c r="S490">
        <f t="shared" si="90"/>
        <v>20.797372800000044</v>
      </c>
      <c r="T490">
        <f t="shared" si="91"/>
        <v>31.196059200000064</v>
      </c>
      <c r="U490">
        <f t="shared" si="92"/>
        <v>33.506878400000076</v>
      </c>
      <c r="V490">
        <f t="shared" si="93"/>
        <v>20.508520400000041</v>
      </c>
      <c r="W490">
        <f t="shared" si="94"/>
        <v>27.729830400000061</v>
      </c>
      <c r="X490">
        <f t="shared" si="95"/>
        <v>29.751797200000063</v>
      </c>
      <c r="Y490">
        <f t="shared" si="96"/>
        <v>32.35146880000007</v>
      </c>
      <c r="Z490">
        <f t="shared" si="97"/>
        <v>28.307535200000061</v>
      </c>
      <c r="AA490">
        <f t="shared" si="98"/>
        <v>32.351468800000099</v>
      </c>
    </row>
    <row r="491" spans="2:27" x14ac:dyDescent="0.4">
      <c r="B491" t="s">
        <v>61</v>
      </c>
      <c r="C491" t="s">
        <v>10</v>
      </c>
      <c r="D491">
        <v>10419.429399999981</v>
      </c>
      <c r="F491">
        <v>0.11700000000000001</v>
      </c>
      <c r="G491">
        <v>9.7000000000000003E-2</v>
      </c>
      <c r="H491">
        <v>7.2999999999999995E-2</v>
      </c>
      <c r="I491">
        <v>0.113</v>
      </c>
      <c r="J491">
        <v>0.1</v>
      </c>
      <c r="K491">
        <v>0.11</v>
      </c>
      <c r="L491">
        <v>0.112</v>
      </c>
      <c r="M491">
        <v>8.5000000000000006E-2</v>
      </c>
      <c r="N491">
        <v>0.124</v>
      </c>
      <c r="O491">
        <f t="shared" si="87"/>
        <v>6.9000000000000061E-2</v>
      </c>
      <c r="P491">
        <f t="shared" si="88"/>
        <v>0</v>
      </c>
      <c r="R491">
        <f t="shared" si="89"/>
        <v>1219.0732397999977</v>
      </c>
      <c r="S491">
        <f t="shared" si="90"/>
        <v>1010.6846517999982</v>
      </c>
      <c r="T491">
        <f t="shared" si="91"/>
        <v>760.61834619999854</v>
      </c>
      <c r="U491">
        <f t="shared" si="92"/>
        <v>1177.3955221999979</v>
      </c>
      <c r="V491">
        <f t="shared" si="93"/>
        <v>1041.9429399999981</v>
      </c>
      <c r="W491">
        <f t="shared" si="94"/>
        <v>1146.137233999998</v>
      </c>
      <c r="X491">
        <f t="shared" si="95"/>
        <v>1166.9760927999978</v>
      </c>
      <c r="Y491">
        <f t="shared" si="96"/>
        <v>885.65149899999847</v>
      </c>
      <c r="Z491">
        <f t="shared" si="97"/>
        <v>1292.0092455999977</v>
      </c>
      <c r="AA491">
        <f t="shared" si="98"/>
        <v>718.94062859999929</v>
      </c>
    </row>
    <row r="492" spans="2:27" x14ac:dyDescent="0.4">
      <c r="B492" t="s">
        <v>61</v>
      </c>
      <c r="C492" t="s">
        <v>11</v>
      </c>
      <c r="D492">
        <v>58697.891000000127</v>
      </c>
      <c r="F492">
        <v>0.11899999999999999</v>
      </c>
      <c r="G492">
        <v>8.5999999999999993E-2</v>
      </c>
      <c r="H492">
        <v>0.123</v>
      </c>
      <c r="I492">
        <v>7.1999999999999995E-2</v>
      </c>
      <c r="J492">
        <v>0.09</v>
      </c>
      <c r="K492">
        <v>0.10299999999999999</v>
      </c>
      <c r="L492">
        <v>7.0999999999999994E-2</v>
      </c>
      <c r="M492">
        <v>0.124</v>
      </c>
      <c r="N492">
        <v>0.112</v>
      </c>
      <c r="O492">
        <f t="shared" si="87"/>
        <v>0.10000000000000009</v>
      </c>
      <c r="P492">
        <f t="shared" si="88"/>
        <v>0</v>
      </c>
      <c r="R492">
        <f t="shared" si="89"/>
        <v>6985.0490290000143</v>
      </c>
      <c r="S492">
        <f t="shared" si="90"/>
        <v>5048.018626000011</v>
      </c>
      <c r="T492">
        <f t="shared" si="91"/>
        <v>7219.8405930000154</v>
      </c>
      <c r="U492">
        <f t="shared" si="92"/>
        <v>4226.2481520000092</v>
      </c>
      <c r="V492">
        <f t="shared" si="93"/>
        <v>5282.8101900000111</v>
      </c>
      <c r="W492">
        <f t="shared" si="94"/>
        <v>6045.882773000013</v>
      </c>
      <c r="X492">
        <f t="shared" si="95"/>
        <v>4167.5502610000085</v>
      </c>
      <c r="Y492">
        <f t="shared" si="96"/>
        <v>7278.5384840000161</v>
      </c>
      <c r="Z492">
        <f t="shared" si="97"/>
        <v>6574.1637920000139</v>
      </c>
      <c r="AA492">
        <f t="shared" si="98"/>
        <v>5869.7891000000182</v>
      </c>
    </row>
    <row r="493" spans="2:27" x14ac:dyDescent="0.4">
      <c r="B493" t="s">
        <v>61</v>
      </c>
      <c r="C493" t="s">
        <v>12</v>
      </c>
      <c r="D493">
        <v>22437.715300000054</v>
      </c>
      <c r="F493">
        <v>8.2000000000000003E-2</v>
      </c>
      <c r="G493">
        <v>0.12</v>
      </c>
      <c r="H493">
        <v>0.11</v>
      </c>
      <c r="I493">
        <v>0.124</v>
      </c>
      <c r="J493">
        <v>9.2999999999999999E-2</v>
      </c>
      <c r="K493">
        <v>9.0999999999999998E-2</v>
      </c>
      <c r="L493">
        <v>7.0999999999999994E-2</v>
      </c>
      <c r="M493">
        <v>0.1</v>
      </c>
      <c r="N493">
        <v>8.7999999999999995E-2</v>
      </c>
      <c r="O493">
        <f t="shared" si="87"/>
        <v>0.12100000000000011</v>
      </c>
      <c r="P493">
        <f t="shared" si="88"/>
        <v>0</v>
      </c>
      <c r="R493">
        <f t="shared" si="89"/>
        <v>1839.8926546000046</v>
      </c>
      <c r="S493">
        <f t="shared" si="90"/>
        <v>2692.5258360000066</v>
      </c>
      <c r="T493">
        <f t="shared" si="91"/>
        <v>2468.1486830000058</v>
      </c>
      <c r="U493">
        <f t="shared" si="92"/>
        <v>2782.2766972000068</v>
      </c>
      <c r="V493">
        <f t="shared" si="93"/>
        <v>2086.7075229000052</v>
      </c>
      <c r="W493">
        <f t="shared" si="94"/>
        <v>2041.8320923000049</v>
      </c>
      <c r="X493">
        <f t="shared" si="95"/>
        <v>1593.0777863000037</v>
      </c>
      <c r="Y493">
        <f t="shared" si="96"/>
        <v>2243.7715300000054</v>
      </c>
      <c r="Z493">
        <f t="shared" si="97"/>
        <v>1974.5189464000048</v>
      </c>
      <c r="AA493">
        <f t="shared" si="98"/>
        <v>2714.9635513000089</v>
      </c>
    </row>
    <row r="494" spans="2:27" x14ac:dyDescent="0.4">
      <c r="B494" t="s">
        <v>61</v>
      </c>
      <c r="C494" t="s">
        <v>13</v>
      </c>
      <c r="D494">
        <v>754.88000000000011</v>
      </c>
      <c r="F494">
        <v>9.0999999999999998E-2</v>
      </c>
      <c r="G494">
        <v>8.3000000000000004E-2</v>
      </c>
      <c r="H494">
        <v>8.3000000000000004E-2</v>
      </c>
      <c r="I494">
        <v>0.11</v>
      </c>
      <c r="J494">
        <v>8.8999999999999996E-2</v>
      </c>
      <c r="K494">
        <v>9.8000000000000004E-2</v>
      </c>
      <c r="L494">
        <v>0.11899999999999999</v>
      </c>
      <c r="M494">
        <v>0.111</v>
      </c>
      <c r="N494">
        <v>0.08</v>
      </c>
      <c r="O494">
        <f t="shared" si="87"/>
        <v>0.13600000000000012</v>
      </c>
      <c r="P494">
        <f t="shared" si="88"/>
        <v>0</v>
      </c>
      <c r="R494">
        <f t="shared" si="89"/>
        <v>68.694080000000014</v>
      </c>
      <c r="S494">
        <f t="shared" si="90"/>
        <v>62.655040000000014</v>
      </c>
      <c r="T494">
        <f t="shared" si="91"/>
        <v>62.655040000000014</v>
      </c>
      <c r="U494">
        <f t="shared" si="92"/>
        <v>83.036800000000014</v>
      </c>
      <c r="V494">
        <f t="shared" si="93"/>
        <v>67.18432</v>
      </c>
      <c r="W494">
        <f t="shared" si="94"/>
        <v>73.978240000000014</v>
      </c>
      <c r="X494">
        <f t="shared" si="95"/>
        <v>89.830720000000014</v>
      </c>
      <c r="Y494">
        <f t="shared" si="96"/>
        <v>83.791680000000014</v>
      </c>
      <c r="Z494">
        <f t="shared" si="97"/>
        <v>60.390400000000007</v>
      </c>
      <c r="AA494">
        <f t="shared" si="98"/>
        <v>102.66368000000011</v>
      </c>
    </row>
    <row r="495" spans="2:27" x14ac:dyDescent="0.4">
      <c r="B495" t="s">
        <v>62</v>
      </c>
      <c r="C495" t="s">
        <v>4</v>
      </c>
      <c r="D495">
        <v>68999.460260000022</v>
      </c>
      <c r="F495">
        <v>0.11600000000000001</v>
      </c>
      <c r="G495">
        <v>9.1999999999999998E-2</v>
      </c>
      <c r="H495">
        <v>9.1999999999999998E-2</v>
      </c>
      <c r="I495">
        <v>0.105</v>
      </c>
      <c r="J495">
        <v>7.0000000000000007E-2</v>
      </c>
      <c r="K495">
        <v>0.10299999999999999</v>
      </c>
      <c r="L495">
        <v>0.111</v>
      </c>
      <c r="M495">
        <v>9.8000000000000004E-2</v>
      </c>
      <c r="N495">
        <v>7.1999999999999995E-2</v>
      </c>
      <c r="O495">
        <f t="shared" si="87"/>
        <v>0.14100000000000001</v>
      </c>
      <c r="P495">
        <f t="shared" si="88"/>
        <v>0</v>
      </c>
      <c r="R495">
        <f t="shared" si="89"/>
        <v>8003.9373901600029</v>
      </c>
      <c r="S495">
        <f t="shared" si="90"/>
        <v>6347.9503439200016</v>
      </c>
      <c r="T495">
        <f t="shared" si="91"/>
        <v>6347.9503439200016</v>
      </c>
      <c r="U495">
        <f t="shared" si="92"/>
        <v>7244.9433273000022</v>
      </c>
      <c r="V495">
        <f t="shared" si="93"/>
        <v>4829.9622182000021</v>
      </c>
      <c r="W495">
        <f t="shared" si="94"/>
        <v>7106.9444067800023</v>
      </c>
      <c r="X495">
        <f t="shared" si="95"/>
        <v>7658.9400888600021</v>
      </c>
      <c r="Y495">
        <f t="shared" si="96"/>
        <v>6761.9471054800024</v>
      </c>
      <c r="Z495">
        <f t="shared" si="97"/>
        <v>4967.9611387200011</v>
      </c>
      <c r="AA495">
        <f t="shared" si="98"/>
        <v>9728.9238966600042</v>
      </c>
    </row>
    <row r="496" spans="2:27" x14ac:dyDescent="0.4">
      <c r="B496" t="s">
        <v>62</v>
      </c>
      <c r="C496" t="s">
        <v>5</v>
      </c>
      <c r="D496">
        <v>2632.7319000000039</v>
      </c>
      <c r="F496">
        <v>7.1999999999999995E-2</v>
      </c>
      <c r="G496">
        <v>8.7999999999999995E-2</v>
      </c>
      <c r="H496">
        <v>7.4999999999999997E-2</v>
      </c>
      <c r="I496">
        <v>8.2000000000000003E-2</v>
      </c>
      <c r="J496">
        <v>9.8000000000000004E-2</v>
      </c>
      <c r="K496">
        <v>7.9000000000000001E-2</v>
      </c>
      <c r="L496">
        <v>0.107</v>
      </c>
      <c r="M496">
        <v>8.5000000000000006E-2</v>
      </c>
      <c r="N496">
        <v>0.112</v>
      </c>
      <c r="O496">
        <f t="shared" si="87"/>
        <v>0.20199999999999996</v>
      </c>
      <c r="P496">
        <f t="shared" si="88"/>
        <v>0</v>
      </c>
      <c r="R496">
        <f t="shared" si="89"/>
        <v>189.55669680000025</v>
      </c>
      <c r="S496">
        <f t="shared" si="90"/>
        <v>231.68040720000033</v>
      </c>
      <c r="T496">
        <f t="shared" si="91"/>
        <v>197.45489250000028</v>
      </c>
      <c r="U496">
        <f t="shared" si="92"/>
        <v>215.88401580000033</v>
      </c>
      <c r="V496">
        <f t="shared" si="93"/>
        <v>258.00772620000038</v>
      </c>
      <c r="W496">
        <f t="shared" si="94"/>
        <v>207.9858201000003</v>
      </c>
      <c r="X496">
        <f t="shared" si="95"/>
        <v>281.70231330000041</v>
      </c>
      <c r="Y496">
        <f t="shared" si="96"/>
        <v>223.78221150000036</v>
      </c>
      <c r="Z496">
        <f t="shared" si="97"/>
        <v>294.86597280000046</v>
      </c>
      <c r="AA496">
        <f t="shared" si="98"/>
        <v>531.8118438000007</v>
      </c>
    </row>
    <row r="497" spans="2:27" x14ac:dyDescent="0.4">
      <c r="B497" t="s">
        <v>62</v>
      </c>
      <c r="C497" t="s">
        <v>6</v>
      </c>
      <c r="D497">
        <v>1363.456299999998</v>
      </c>
      <c r="F497">
        <v>9.6000000000000002E-2</v>
      </c>
      <c r="G497">
        <v>0.105</v>
      </c>
      <c r="H497">
        <v>0.12</v>
      </c>
      <c r="I497">
        <v>0.11899999999999999</v>
      </c>
      <c r="J497">
        <v>0.113</v>
      </c>
      <c r="K497">
        <v>9.4E-2</v>
      </c>
      <c r="L497">
        <v>0.125</v>
      </c>
      <c r="M497">
        <v>0.111</v>
      </c>
      <c r="N497">
        <v>0.109</v>
      </c>
      <c r="O497">
        <f t="shared" si="87"/>
        <v>8.0000000000000071E-3</v>
      </c>
      <c r="P497">
        <f t="shared" si="88"/>
        <v>0</v>
      </c>
      <c r="R497">
        <f t="shared" si="89"/>
        <v>130.89180479999982</v>
      </c>
      <c r="S497">
        <f t="shared" si="90"/>
        <v>143.16291149999978</v>
      </c>
      <c r="T497">
        <f t="shared" si="91"/>
        <v>163.61475599999974</v>
      </c>
      <c r="U497">
        <f t="shared" si="92"/>
        <v>162.25129969999975</v>
      </c>
      <c r="V497">
        <f t="shared" si="93"/>
        <v>154.07056189999977</v>
      </c>
      <c r="W497">
        <f t="shared" si="94"/>
        <v>128.16489219999983</v>
      </c>
      <c r="X497">
        <f t="shared" si="95"/>
        <v>170.43203749999975</v>
      </c>
      <c r="Y497">
        <f t="shared" si="96"/>
        <v>151.34364929999978</v>
      </c>
      <c r="Z497">
        <f t="shared" si="97"/>
        <v>148.61673669999979</v>
      </c>
      <c r="AA497">
        <f t="shared" si="98"/>
        <v>10.907650399999994</v>
      </c>
    </row>
    <row r="498" spans="2:27" x14ac:dyDescent="0.4">
      <c r="B498" t="s">
        <v>62</v>
      </c>
      <c r="C498" t="s">
        <v>7</v>
      </c>
      <c r="D498">
        <v>3453.4320999999863</v>
      </c>
      <c r="F498">
        <v>7.6999999999999999E-2</v>
      </c>
      <c r="G498">
        <v>0.108</v>
      </c>
      <c r="H498">
        <v>0.11700000000000001</v>
      </c>
      <c r="I498">
        <v>8.5999999999999993E-2</v>
      </c>
      <c r="J498">
        <v>0.104</v>
      </c>
      <c r="K498">
        <v>9.8000000000000004E-2</v>
      </c>
      <c r="L498">
        <v>0.10100000000000001</v>
      </c>
      <c r="M498">
        <v>8.2000000000000003E-2</v>
      </c>
      <c r="N498">
        <v>0.12</v>
      </c>
      <c r="O498">
        <f t="shared" si="87"/>
        <v>0.1070000000000001</v>
      </c>
      <c r="P498">
        <f t="shared" si="88"/>
        <v>0</v>
      </c>
      <c r="R498">
        <f t="shared" si="89"/>
        <v>265.91427169999895</v>
      </c>
      <c r="S498">
        <f t="shared" si="90"/>
        <v>372.97066679999853</v>
      </c>
      <c r="T498">
        <f t="shared" si="91"/>
        <v>404.0515556999984</v>
      </c>
      <c r="U498">
        <f t="shared" si="92"/>
        <v>296.99516059999883</v>
      </c>
      <c r="V498">
        <f t="shared" si="93"/>
        <v>359.15693839999858</v>
      </c>
      <c r="W498">
        <f t="shared" si="94"/>
        <v>338.43634579999866</v>
      </c>
      <c r="X498">
        <f t="shared" si="95"/>
        <v>348.79664209999862</v>
      </c>
      <c r="Y498">
        <f t="shared" si="96"/>
        <v>283.18143219999888</v>
      </c>
      <c r="Z498">
        <f t="shared" si="97"/>
        <v>414.41185199999836</v>
      </c>
      <c r="AA498">
        <f t="shared" si="98"/>
        <v>369.51723469999888</v>
      </c>
    </row>
    <row r="499" spans="2:27" x14ac:dyDescent="0.4">
      <c r="B499" t="s">
        <v>62</v>
      </c>
      <c r="C499" t="s">
        <v>8</v>
      </c>
      <c r="D499">
        <v>28280.156099999876</v>
      </c>
      <c r="F499">
        <v>0.107</v>
      </c>
      <c r="G499">
        <v>8.8999999999999996E-2</v>
      </c>
      <c r="H499">
        <v>8.6999999999999994E-2</v>
      </c>
      <c r="I499">
        <v>0.111</v>
      </c>
      <c r="J499">
        <v>8.7999999999999995E-2</v>
      </c>
      <c r="K499">
        <v>0.1</v>
      </c>
      <c r="L499">
        <v>7.0999999999999994E-2</v>
      </c>
      <c r="M499">
        <v>8.1000000000000003E-2</v>
      </c>
      <c r="N499">
        <v>8.1000000000000003E-2</v>
      </c>
      <c r="O499">
        <f t="shared" si="87"/>
        <v>0.18500000000000016</v>
      </c>
      <c r="P499">
        <f t="shared" si="88"/>
        <v>0</v>
      </c>
      <c r="R499">
        <f t="shared" si="89"/>
        <v>3025.9767026999866</v>
      </c>
      <c r="S499">
        <f t="shared" si="90"/>
        <v>2516.9338928999887</v>
      </c>
      <c r="T499">
        <f t="shared" si="91"/>
        <v>2460.3735806999889</v>
      </c>
      <c r="U499">
        <f t="shared" si="92"/>
        <v>3139.0973270999862</v>
      </c>
      <c r="V499">
        <f t="shared" si="93"/>
        <v>2488.653736799989</v>
      </c>
      <c r="W499">
        <f t="shared" si="94"/>
        <v>2828.0156099999876</v>
      </c>
      <c r="X499">
        <f t="shared" si="95"/>
        <v>2007.891083099991</v>
      </c>
      <c r="Y499">
        <f t="shared" si="96"/>
        <v>2290.69264409999</v>
      </c>
      <c r="Z499">
        <f t="shared" si="97"/>
        <v>2290.69264409999</v>
      </c>
      <c r="AA499">
        <f t="shared" si="98"/>
        <v>5231.8288784999822</v>
      </c>
    </row>
    <row r="500" spans="2:27" x14ac:dyDescent="0.4">
      <c r="B500" t="s">
        <v>62</v>
      </c>
      <c r="C500" t="s">
        <v>9</v>
      </c>
      <c r="D500">
        <v>13868.145100000018</v>
      </c>
      <c r="F500">
        <v>8.5000000000000006E-2</v>
      </c>
      <c r="G500">
        <v>8.3000000000000004E-2</v>
      </c>
      <c r="H500">
        <v>7.8E-2</v>
      </c>
      <c r="I500">
        <v>0.124</v>
      </c>
      <c r="J500">
        <v>7.9000000000000001E-2</v>
      </c>
      <c r="K500">
        <v>0.11</v>
      </c>
      <c r="L500">
        <v>0.12</v>
      </c>
      <c r="M500">
        <v>0.105</v>
      </c>
      <c r="N500">
        <v>0.108</v>
      </c>
      <c r="O500">
        <f t="shared" si="87"/>
        <v>0.10799999999999998</v>
      </c>
      <c r="P500">
        <f t="shared" si="88"/>
        <v>0</v>
      </c>
      <c r="R500">
        <f t="shared" si="89"/>
        <v>1178.7923335000016</v>
      </c>
      <c r="S500">
        <f t="shared" si="90"/>
        <v>1151.0560433000016</v>
      </c>
      <c r="T500">
        <f t="shared" si="91"/>
        <v>1081.7153178000015</v>
      </c>
      <c r="U500">
        <f t="shared" si="92"/>
        <v>1719.6499924000022</v>
      </c>
      <c r="V500">
        <f t="shared" si="93"/>
        <v>1095.5834629000015</v>
      </c>
      <c r="W500">
        <f t="shared" si="94"/>
        <v>1525.4959610000019</v>
      </c>
      <c r="X500">
        <f t="shared" si="95"/>
        <v>1664.1774120000021</v>
      </c>
      <c r="Y500">
        <f t="shared" si="96"/>
        <v>1456.1552355000019</v>
      </c>
      <c r="Z500">
        <f t="shared" si="97"/>
        <v>1497.7596708000019</v>
      </c>
      <c r="AA500">
        <f t="shared" si="98"/>
        <v>1497.7596708000017</v>
      </c>
    </row>
    <row r="501" spans="2:27" x14ac:dyDescent="0.4">
      <c r="B501" t="s">
        <v>62</v>
      </c>
      <c r="C501" t="s">
        <v>10</v>
      </c>
      <c r="D501">
        <v>32352.545699999984</v>
      </c>
      <c r="F501">
        <v>0.104</v>
      </c>
      <c r="G501">
        <v>0.10299999999999999</v>
      </c>
      <c r="H501">
        <v>9.7000000000000003E-2</v>
      </c>
      <c r="I501">
        <v>0.115</v>
      </c>
      <c r="J501">
        <v>0.11899999999999999</v>
      </c>
      <c r="K501">
        <v>0.121</v>
      </c>
      <c r="L501">
        <v>0.11700000000000001</v>
      </c>
      <c r="M501">
        <v>0.114</v>
      </c>
      <c r="N501">
        <v>0.107</v>
      </c>
      <c r="O501">
        <f t="shared" si="87"/>
        <v>3.0000000000000027E-3</v>
      </c>
      <c r="P501">
        <f t="shared" si="88"/>
        <v>0</v>
      </c>
      <c r="R501">
        <f t="shared" si="89"/>
        <v>3364.664752799998</v>
      </c>
      <c r="S501">
        <f t="shared" si="90"/>
        <v>3332.312207099998</v>
      </c>
      <c r="T501">
        <f t="shared" si="91"/>
        <v>3138.1969328999985</v>
      </c>
      <c r="U501">
        <f t="shared" si="92"/>
        <v>3720.5427554999983</v>
      </c>
      <c r="V501">
        <f t="shared" si="93"/>
        <v>3849.9529382999981</v>
      </c>
      <c r="W501">
        <f t="shared" si="94"/>
        <v>3914.6580296999978</v>
      </c>
      <c r="X501">
        <f t="shared" si="95"/>
        <v>3785.2478468999984</v>
      </c>
      <c r="Y501">
        <f t="shared" si="96"/>
        <v>3688.1902097999982</v>
      </c>
      <c r="Z501">
        <f t="shared" si="97"/>
        <v>3461.7223898999982</v>
      </c>
      <c r="AA501">
        <f t="shared" si="98"/>
        <v>97.057637100000036</v>
      </c>
    </row>
    <row r="502" spans="2:27" x14ac:dyDescent="0.4">
      <c r="B502" t="s">
        <v>62</v>
      </c>
      <c r="C502" t="s">
        <v>11</v>
      </c>
      <c r="D502">
        <v>18742.612599999942</v>
      </c>
      <c r="F502">
        <v>9.0999999999999998E-2</v>
      </c>
      <c r="G502">
        <v>0.106</v>
      </c>
      <c r="H502">
        <v>0.109</v>
      </c>
      <c r="I502">
        <v>7.6999999999999999E-2</v>
      </c>
      <c r="J502">
        <v>7.6999999999999999E-2</v>
      </c>
      <c r="K502">
        <v>7.0000000000000007E-2</v>
      </c>
      <c r="L502">
        <v>7.2999999999999995E-2</v>
      </c>
      <c r="M502">
        <v>7.3999999999999996E-2</v>
      </c>
      <c r="N502">
        <v>0.106</v>
      </c>
      <c r="O502">
        <f t="shared" si="87"/>
        <v>0.21700000000000008</v>
      </c>
      <c r="P502">
        <f t="shared" si="88"/>
        <v>0</v>
      </c>
      <c r="R502">
        <f t="shared" si="89"/>
        <v>1705.5777465999947</v>
      </c>
      <c r="S502">
        <f t="shared" si="90"/>
        <v>1986.7169355999938</v>
      </c>
      <c r="T502">
        <f t="shared" si="91"/>
        <v>2042.9447733999937</v>
      </c>
      <c r="U502">
        <f t="shared" si="92"/>
        <v>1443.1811701999954</v>
      </c>
      <c r="V502">
        <f t="shared" si="93"/>
        <v>1443.1811701999954</v>
      </c>
      <c r="W502">
        <f t="shared" si="94"/>
        <v>1311.9828819999962</v>
      </c>
      <c r="X502">
        <f t="shared" si="95"/>
        <v>1368.2107197999958</v>
      </c>
      <c r="Y502">
        <f t="shared" si="96"/>
        <v>1386.9533323999956</v>
      </c>
      <c r="Z502">
        <f t="shared" si="97"/>
        <v>1986.7169355999938</v>
      </c>
      <c r="AA502">
        <f t="shared" si="98"/>
        <v>4067.1469341999891</v>
      </c>
    </row>
    <row r="503" spans="2:27" x14ac:dyDescent="0.4">
      <c r="B503" t="s">
        <v>62</v>
      </c>
      <c r="C503" t="s">
        <v>12</v>
      </c>
      <c r="D503">
        <v>12515.046600000025</v>
      </c>
      <c r="F503">
        <v>0.104</v>
      </c>
      <c r="G503">
        <v>0.1</v>
      </c>
      <c r="H503">
        <v>0.125</v>
      </c>
      <c r="I503">
        <v>0.122</v>
      </c>
      <c r="J503">
        <v>0.10299999999999999</v>
      </c>
      <c r="K503">
        <v>0.114</v>
      </c>
      <c r="L503">
        <v>7.4999999999999997E-2</v>
      </c>
      <c r="M503">
        <v>7.0000000000000007E-2</v>
      </c>
      <c r="N503">
        <v>0.125</v>
      </c>
      <c r="O503">
        <f t="shared" si="87"/>
        <v>6.2000000000000055E-2</v>
      </c>
      <c r="P503">
        <f t="shared" si="88"/>
        <v>0</v>
      </c>
      <c r="R503">
        <f t="shared" si="89"/>
        <v>1301.5648464000026</v>
      </c>
      <c r="S503">
        <f t="shared" si="90"/>
        <v>1251.5046600000026</v>
      </c>
      <c r="T503">
        <f t="shared" si="91"/>
        <v>1564.3808250000031</v>
      </c>
      <c r="U503">
        <f t="shared" si="92"/>
        <v>1526.8356852000031</v>
      </c>
      <c r="V503">
        <f t="shared" si="93"/>
        <v>1289.0497998000026</v>
      </c>
      <c r="W503">
        <f t="shared" si="94"/>
        <v>1426.7153124000029</v>
      </c>
      <c r="X503">
        <f t="shared" si="95"/>
        <v>938.62849500000186</v>
      </c>
      <c r="Y503">
        <f t="shared" si="96"/>
        <v>876.05326200000184</v>
      </c>
      <c r="Z503">
        <f t="shared" si="97"/>
        <v>1564.3808250000031</v>
      </c>
      <c r="AA503">
        <f t="shared" si="98"/>
        <v>775.93288920000225</v>
      </c>
    </row>
    <row r="504" spans="2:27" x14ac:dyDescent="0.4">
      <c r="B504" t="s">
        <v>62</v>
      </c>
      <c r="C504" t="s">
        <v>13</v>
      </c>
      <c r="D504">
        <v>7465.1201999999903</v>
      </c>
      <c r="F504">
        <v>0.105</v>
      </c>
      <c r="G504">
        <v>0.105</v>
      </c>
      <c r="H504">
        <v>7.0999999999999994E-2</v>
      </c>
      <c r="I504">
        <v>9.1999999999999998E-2</v>
      </c>
      <c r="J504">
        <v>8.4000000000000005E-2</v>
      </c>
      <c r="K504">
        <v>0.123</v>
      </c>
      <c r="L504">
        <v>8.5000000000000006E-2</v>
      </c>
      <c r="M504">
        <v>0.09</v>
      </c>
      <c r="N504">
        <v>0.11799999999999999</v>
      </c>
      <c r="O504">
        <f t="shared" si="87"/>
        <v>0.127</v>
      </c>
      <c r="P504">
        <f t="shared" si="88"/>
        <v>0</v>
      </c>
      <c r="R504">
        <f t="shared" si="89"/>
        <v>783.83762099999899</v>
      </c>
      <c r="S504">
        <f t="shared" si="90"/>
        <v>783.83762099999899</v>
      </c>
      <c r="T504">
        <f t="shared" si="91"/>
        <v>530.02353419999929</v>
      </c>
      <c r="U504">
        <f t="shared" si="92"/>
        <v>686.79105839999909</v>
      </c>
      <c r="V504">
        <f t="shared" si="93"/>
        <v>627.07009679999919</v>
      </c>
      <c r="W504">
        <f t="shared" si="94"/>
        <v>918.20978459999878</v>
      </c>
      <c r="X504">
        <f t="shared" si="95"/>
        <v>634.53521699999919</v>
      </c>
      <c r="Y504">
        <f t="shared" si="96"/>
        <v>671.86081799999909</v>
      </c>
      <c r="Z504">
        <f t="shared" si="97"/>
        <v>880.88418359999878</v>
      </c>
      <c r="AA504">
        <f t="shared" si="98"/>
        <v>948.07026539999879</v>
      </c>
    </row>
    <row r="505" spans="2:27" x14ac:dyDescent="0.4">
      <c r="B505" t="s">
        <v>63</v>
      </c>
      <c r="C505" t="s">
        <v>4</v>
      </c>
      <c r="D505">
        <v>83580.683919999938</v>
      </c>
      <c r="F505">
        <v>0.125</v>
      </c>
      <c r="G505">
        <v>7.0999999999999994E-2</v>
      </c>
      <c r="H505">
        <v>0.10100000000000001</v>
      </c>
      <c r="I505">
        <v>0.10100000000000001</v>
      </c>
      <c r="J505">
        <v>9.5000000000000001E-2</v>
      </c>
      <c r="K505">
        <v>7.0999999999999994E-2</v>
      </c>
      <c r="L505">
        <v>0.11799999999999999</v>
      </c>
      <c r="M505">
        <v>9.4E-2</v>
      </c>
      <c r="N505">
        <v>0.10299999999999999</v>
      </c>
      <c r="O505">
        <f t="shared" si="87"/>
        <v>0.12100000000000011</v>
      </c>
      <c r="P505">
        <f t="shared" si="88"/>
        <v>0</v>
      </c>
      <c r="R505">
        <f t="shared" si="89"/>
        <v>10447.585489999992</v>
      </c>
      <c r="S505">
        <f t="shared" si="90"/>
        <v>5934.2285583199946</v>
      </c>
      <c r="T505">
        <f t="shared" si="91"/>
        <v>8441.6490759199951</v>
      </c>
      <c r="U505">
        <f t="shared" si="92"/>
        <v>8441.6490759199951</v>
      </c>
      <c r="V505">
        <f t="shared" si="93"/>
        <v>7940.1649723999944</v>
      </c>
      <c r="W505">
        <f t="shared" si="94"/>
        <v>5934.2285583199946</v>
      </c>
      <c r="X505">
        <f t="shared" si="95"/>
        <v>9862.5207025599921</v>
      </c>
      <c r="Y505">
        <f t="shared" si="96"/>
        <v>7856.584288479994</v>
      </c>
      <c r="Z505">
        <f t="shared" si="97"/>
        <v>8608.8104437599923</v>
      </c>
      <c r="AA505">
        <f t="shared" si="98"/>
        <v>10113.262754320001</v>
      </c>
    </row>
    <row r="506" spans="2:27" x14ac:dyDescent="0.4">
      <c r="B506" t="s">
        <v>63</v>
      </c>
      <c r="C506" t="s">
        <v>5</v>
      </c>
      <c r="D506">
        <v>7022.0940000000037</v>
      </c>
      <c r="F506">
        <v>8.5999999999999993E-2</v>
      </c>
      <c r="G506">
        <v>7.5999999999999998E-2</v>
      </c>
      <c r="H506">
        <v>0.115</v>
      </c>
      <c r="I506">
        <v>0.115</v>
      </c>
      <c r="J506">
        <v>9.6000000000000002E-2</v>
      </c>
      <c r="K506">
        <v>0.115</v>
      </c>
      <c r="L506">
        <v>0.106</v>
      </c>
      <c r="M506">
        <v>7.5999999999999998E-2</v>
      </c>
      <c r="N506">
        <v>0.105</v>
      </c>
      <c r="O506">
        <f t="shared" si="87"/>
        <v>0.1100000000000001</v>
      </c>
      <c r="P506">
        <f t="shared" si="88"/>
        <v>0</v>
      </c>
      <c r="R506">
        <f t="shared" si="89"/>
        <v>603.90008400000022</v>
      </c>
      <c r="S506">
        <f t="shared" si="90"/>
        <v>533.67914400000029</v>
      </c>
      <c r="T506">
        <f t="shared" si="91"/>
        <v>807.54081000000042</v>
      </c>
      <c r="U506">
        <f t="shared" si="92"/>
        <v>807.54081000000042</v>
      </c>
      <c r="V506">
        <f t="shared" si="93"/>
        <v>674.12102400000038</v>
      </c>
      <c r="W506">
        <f t="shared" si="94"/>
        <v>807.54081000000042</v>
      </c>
      <c r="X506">
        <f t="shared" si="95"/>
        <v>744.34196400000042</v>
      </c>
      <c r="Y506">
        <f t="shared" si="96"/>
        <v>533.67914400000029</v>
      </c>
      <c r="Z506">
        <f t="shared" si="97"/>
        <v>737.31987000000038</v>
      </c>
      <c r="AA506">
        <f t="shared" si="98"/>
        <v>772.43034000000114</v>
      </c>
    </row>
    <row r="507" spans="2:27" x14ac:dyDescent="0.4">
      <c r="B507" t="s">
        <v>63</v>
      </c>
      <c r="C507" t="s">
        <v>6</v>
      </c>
      <c r="D507">
        <v>11768.048499999932</v>
      </c>
      <c r="F507">
        <v>0.10199999999999999</v>
      </c>
      <c r="G507">
        <v>8.1000000000000003E-2</v>
      </c>
      <c r="H507">
        <v>0.111</v>
      </c>
      <c r="I507">
        <v>0.11799999999999999</v>
      </c>
      <c r="J507">
        <v>8.7999999999999995E-2</v>
      </c>
      <c r="K507">
        <v>0.123</v>
      </c>
      <c r="L507">
        <v>7.0000000000000007E-2</v>
      </c>
      <c r="M507">
        <v>7.0000000000000007E-2</v>
      </c>
      <c r="N507">
        <v>7.1999999999999995E-2</v>
      </c>
      <c r="O507">
        <f t="shared" si="87"/>
        <v>0.16499999999999992</v>
      </c>
      <c r="P507">
        <f t="shared" si="88"/>
        <v>0</v>
      </c>
      <c r="R507">
        <f t="shared" si="89"/>
        <v>1200.3409469999929</v>
      </c>
      <c r="S507">
        <f t="shared" si="90"/>
        <v>953.21192849999454</v>
      </c>
      <c r="T507">
        <f t="shared" si="91"/>
        <v>1306.2533834999924</v>
      </c>
      <c r="U507">
        <f t="shared" si="92"/>
        <v>1388.6297229999918</v>
      </c>
      <c r="V507">
        <f t="shared" si="93"/>
        <v>1035.5882679999938</v>
      </c>
      <c r="W507">
        <f t="shared" si="94"/>
        <v>1447.4699654999915</v>
      </c>
      <c r="X507">
        <f t="shared" si="95"/>
        <v>823.76339499999528</v>
      </c>
      <c r="Y507">
        <f t="shared" si="96"/>
        <v>823.76339499999528</v>
      </c>
      <c r="Z507">
        <f t="shared" si="97"/>
        <v>847.29949199999498</v>
      </c>
      <c r="AA507">
        <f t="shared" si="98"/>
        <v>1941.7280024999877</v>
      </c>
    </row>
    <row r="508" spans="2:27" x14ac:dyDescent="0.4">
      <c r="B508" t="s">
        <v>63</v>
      </c>
      <c r="C508" t="s">
        <v>7</v>
      </c>
      <c r="D508">
        <v>34509.182700000129</v>
      </c>
      <c r="F508">
        <v>0.11700000000000001</v>
      </c>
      <c r="G508">
        <v>0.114</v>
      </c>
      <c r="H508">
        <v>0.10199999999999999</v>
      </c>
      <c r="I508">
        <v>0.11</v>
      </c>
      <c r="J508">
        <v>0.11899999999999999</v>
      </c>
      <c r="K508">
        <v>0.125</v>
      </c>
      <c r="L508">
        <v>0.11</v>
      </c>
      <c r="M508">
        <v>0.105</v>
      </c>
      <c r="N508">
        <v>7.4999999999999997E-2</v>
      </c>
      <c r="O508">
        <f t="shared" si="87"/>
        <v>2.300000000000002E-2</v>
      </c>
      <c r="P508">
        <f t="shared" si="88"/>
        <v>0</v>
      </c>
      <c r="R508">
        <f t="shared" si="89"/>
        <v>4037.5743759000152</v>
      </c>
      <c r="S508">
        <f t="shared" si="90"/>
        <v>3934.0468278000149</v>
      </c>
      <c r="T508">
        <f t="shared" si="91"/>
        <v>3519.9366354000131</v>
      </c>
      <c r="U508">
        <f t="shared" si="92"/>
        <v>3796.010097000014</v>
      </c>
      <c r="V508">
        <f t="shared" si="93"/>
        <v>4106.5927413000154</v>
      </c>
      <c r="W508">
        <f t="shared" si="94"/>
        <v>4313.6478375000161</v>
      </c>
      <c r="X508">
        <f t="shared" si="95"/>
        <v>3796.010097000014</v>
      </c>
      <c r="Y508">
        <f t="shared" si="96"/>
        <v>3623.4641835000134</v>
      </c>
      <c r="Z508">
        <f t="shared" si="97"/>
        <v>2588.1887025000096</v>
      </c>
      <c r="AA508">
        <f t="shared" si="98"/>
        <v>793.71120210000367</v>
      </c>
    </row>
    <row r="509" spans="2:27" x14ac:dyDescent="0.4">
      <c r="B509" t="s">
        <v>63</v>
      </c>
      <c r="C509" t="s">
        <v>8</v>
      </c>
      <c r="D509">
        <v>9366.0529000000224</v>
      </c>
      <c r="F509">
        <v>8.1000000000000003E-2</v>
      </c>
      <c r="G509">
        <v>0.10299999999999999</v>
      </c>
      <c r="H509">
        <v>7.3999999999999996E-2</v>
      </c>
      <c r="I509">
        <v>0.109</v>
      </c>
      <c r="J509">
        <v>7.4999999999999997E-2</v>
      </c>
      <c r="K509">
        <v>7.3999999999999996E-2</v>
      </c>
      <c r="L509">
        <v>8.1000000000000003E-2</v>
      </c>
      <c r="M509">
        <v>7.0999999999999994E-2</v>
      </c>
      <c r="N509">
        <v>9.0999999999999998E-2</v>
      </c>
      <c r="O509">
        <f t="shared" si="87"/>
        <v>0.2410000000000001</v>
      </c>
      <c r="P509">
        <f t="shared" si="88"/>
        <v>0</v>
      </c>
      <c r="R509">
        <f t="shared" si="89"/>
        <v>758.65028490000179</v>
      </c>
      <c r="S509">
        <f t="shared" si="90"/>
        <v>964.70344870000224</v>
      </c>
      <c r="T509">
        <f t="shared" si="91"/>
        <v>693.08791460000157</v>
      </c>
      <c r="U509">
        <f t="shared" si="92"/>
        <v>1020.8997661000025</v>
      </c>
      <c r="V509">
        <f t="shared" si="93"/>
        <v>702.45396750000168</v>
      </c>
      <c r="W509">
        <f t="shared" si="94"/>
        <v>693.08791460000157</v>
      </c>
      <c r="X509">
        <f t="shared" si="95"/>
        <v>758.65028490000179</v>
      </c>
      <c r="Y509">
        <f t="shared" si="96"/>
        <v>664.98975590000157</v>
      </c>
      <c r="Z509">
        <f t="shared" si="97"/>
        <v>852.31081390000202</v>
      </c>
      <c r="AA509">
        <f t="shared" si="98"/>
        <v>2257.2187489000062</v>
      </c>
    </row>
    <row r="510" spans="2:27" x14ac:dyDescent="0.4">
      <c r="B510" t="s">
        <v>63</v>
      </c>
      <c r="C510" t="s">
        <v>9</v>
      </c>
      <c r="D510">
        <v>1246.2732999999937</v>
      </c>
      <c r="F510">
        <v>0.122</v>
      </c>
      <c r="G510">
        <v>0.122</v>
      </c>
      <c r="H510">
        <v>0.1</v>
      </c>
      <c r="I510">
        <v>7.0999999999999994E-2</v>
      </c>
      <c r="J510">
        <v>0.109</v>
      </c>
      <c r="K510">
        <v>0.121</v>
      </c>
      <c r="L510">
        <v>7.9000000000000001E-2</v>
      </c>
      <c r="M510">
        <v>9.1999999999999998E-2</v>
      </c>
      <c r="N510">
        <v>0.1</v>
      </c>
      <c r="O510">
        <f t="shared" si="87"/>
        <v>8.4000000000000075E-2</v>
      </c>
      <c r="P510">
        <f t="shared" si="88"/>
        <v>0</v>
      </c>
      <c r="R510">
        <f t="shared" si="89"/>
        <v>152.04534259999923</v>
      </c>
      <c r="S510">
        <f t="shared" si="90"/>
        <v>152.04534259999923</v>
      </c>
      <c r="T510">
        <f t="shared" si="91"/>
        <v>124.62732999999938</v>
      </c>
      <c r="U510">
        <f t="shared" si="92"/>
        <v>88.485404299999544</v>
      </c>
      <c r="V510">
        <f t="shared" si="93"/>
        <v>135.84378969999932</v>
      </c>
      <c r="W510">
        <f t="shared" si="94"/>
        <v>150.79906929999925</v>
      </c>
      <c r="X510">
        <f t="shared" si="95"/>
        <v>98.455590699999505</v>
      </c>
      <c r="Y510">
        <f t="shared" si="96"/>
        <v>114.65714359999942</v>
      </c>
      <c r="Z510">
        <f t="shared" si="97"/>
        <v>124.62732999999938</v>
      </c>
      <c r="AA510">
        <f t="shared" si="98"/>
        <v>104.68695719999957</v>
      </c>
    </row>
    <row r="511" spans="2:27" x14ac:dyDescent="0.4">
      <c r="B511" t="s">
        <v>63</v>
      </c>
      <c r="C511" t="s">
        <v>10</v>
      </c>
      <c r="D511">
        <v>45423.555399999961</v>
      </c>
      <c r="F511">
        <v>0.123</v>
      </c>
      <c r="G511">
        <v>0.10199999999999999</v>
      </c>
      <c r="H511">
        <v>0.108</v>
      </c>
      <c r="I511">
        <v>0.114</v>
      </c>
      <c r="J511">
        <v>0.11799999999999999</v>
      </c>
      <c r="K511">
        <v>0.121</v>
      </c>
      <c r="L511">
        <v>7.0000000000000007E-2</v>
      </c>
      <c r="M511">
        <v>0.08</v>
      </c>
      <c r="N511">
        <v>0.114</v>
      </c>
      <c r="O511">
        <f t="shared" si="87"/>
        <v>5.0000000000000044E-2</v>
      </c>
      <c r="P511">
        <f t="shared" si="88"/>
        <v>0</v>
      </c>
      <c r="R511">
        <f t="shared" si="89"/>
        <v>5587.0973141999948</v>
      </c>
      <c r="S511">
        <f t="shared" si="90"/>
        <v>4633.2026507999954</v>
      </c>
      <c r="T511">
        <f t="shared" si="91"/>
        <v>4905.7439831999955</v>
      </c>
      <c r="U511">
        <f t="shared" si="92"/>
        <v>5178.2853155999956</v>
      </c>
      <c r="V511">
        <f t="shared" si="93"/>
        <v>5359.9795371999953</v>
      </c>
      <c r="W511">
        <f t="shared" si="94"/>
        <v>5496.2502033999954</v>
      </c>
      <c r="X511">
        <f t="shared" si="95"/>
        <v>3179.6488779999977</v>
      </c>
      <c r="Y511">
        <f t="shared" si="96"/>
        <v>3633.8844319999971</v>
      </c>
      <c r="Z511">
        <f t="shared" si="97"/>
        <v>5178.2853155999956</v>
      </c>
      <c r="AA511">
        <f t="shared" si="98"/>
        <v>2271.1777700000002</v>
      </c>
    </row>
    <row r="512" spans="2:27" x14ac:dyDescent="0.4">
      <c r="B512" t="s">
        <v>63</v>
      </c>
      <c r="C512" t="s">
        <v>11</v>
      </c>
      <c r="D512">
        <v>26943.367600000023</v>
      </c>
      <c r="F512">
        <v>8.6999999999999994E-2</v>
      </c>
      <c r="G512">
        <v>7.5999999999999998E-2</v>
      </c>
      <c r="H512">
        <v>9.1999999999999998E-2</v>
      </c>
      <c r="I512">
        <v>0.115</v>
      </c>
      <c r="J512">
        <v>0.1</v>
      </c>
      <c r="K512">
        <v>0.11600000000000001</v>
      </c>
      <c r="L512">
        <v>7.0999999999999994E-2</v>
      </c>
      <c r="M512">
        <v>7.6999999999999999E-2</v>
      </c>
      <c r="N512">
        <v>0.105</v>
      </c>
      <c r="O512">
        <f t="shared" si="87"/>
        <v>0.16100000000000014</v>
      </c>
      <c r="P512">
        <f t="shared" si="88"/>
        <v>0</v>
      </c>
      <c r="R512">
        <f t="shared" si="89"/>
        <v>2344.0729812000018</v>
      </c>
      <c r="S512">
        <f t="shared" si="90"/>
        <v>2047.6959376000018</v>
      </c>
      <c r="T512">
        <f t="shared" si="91"/>
        <v>2478.7898192000021</v>
      </c>
      <c r="U512">
        <f t="shared" si="92"/>
        <v>3098.4872740000028</v>
      </c>
      <c r="V512">
        <f t="shared" si="93"/>
        <v>2694.3367600000024</v>
      </c>
      <c r="W512">
        <f t="shared" si="94"/>
        <v>3125.4306416000027</v>
      </c>
      <c r="X512">
        <f t="shared" si="95"/>
        <v>1912.9790996000015</v>
      </c>
      <c r="Y512">
        <f t="shared" si="96"/>
        <v>2074.6393052000017</v>
      </c>
      <c r="Z512">
        <f t="shared" si="97"/>
        <v>2829.0535980000022</v>
      </c>
      <c r="AA512">
        <f t="shared" si="98"/>
        <v>4337.8821836000079</v>
      </c>
    </row>
    <row r="513" spans="2:27" x14ac:dyDescent="0.4">
      <c r="B513" t="s">
        <v>63</v>
      </c>
      <c r="C513" t="s">
        <v>12</v>
      </c>
      <c r="D513">
        <v>15887.533400000029</v>
      </c>
      <c r="F513">
        <v>0.12</v>
      </c>
      <c r="G513">
        <v>0.124</v>
      </c>
      <c r="H513">
        <v>0.122</v>
      </c>
      <c r="I513">
        <v>7.0999999999999994E-2</v>
      </c>
      <c r="J513">
        <v>0.09</v>
      </c>
      <c r="K513">
        <v>8.2000000000000003E-2</v>
      </c>
      <c r="L513">
        <v>8.5000000000000006E-2</v>
      </c>
      <c r="M513">
        <v>0.108</v>
      </c>
      <c r="N513">
        <v>0.11799999999999999</v>
      </c>
      <c r="O513">
        <f t="shared" si="87"/>
        <v>8.0000000000000071E-2</v>
      </c>
      <c r="P513">
        <f t="shared" si="88"/>
        <v>0</v>
      </c>
      <c r="R513">
        <f t="shared" si="89"/>
        <v>1906.5040080000035</v>
      </c>
      <c r="S513">
        <f t="shared" si="90"/>
        <v>1970.0541416000037</v>
      </c>
      <c r="T513">
        <f t="shared" si="91"/>
        <v>1938.2790748000036</v>
      </c>
      <c r="U513">
        <f t="shared" si="92"/>
        <v>1128.014871400002</v>
      </c>
      <c r="V513">
        <f t="shared" si="93"/>
        <v>1429.8780060000026</v>
      </c>
      <c r="W513">
        <f t="shared" si="94"/>
        <v>1302.7777388000025</v>
      </c>
      <c r="X513">
        <f t="shared" si="95"/>
        <v>1350.4403390000025</v>
      </c>
      <c r="Y513">
        <f t="shared" si="96"/>
        <v>1715.8536072000031</v>
      </c>
      <c r="Z513">
        <f t="shared" si="97"/>
        <v>1874.7289412000034</v>
      </c>
      <c r="AA513">
        <f t="shared" si="98"/>
        <v>1271.0026720000035</v>
      </c>
    </row>
    <row r="514" spans="2:27" x14ac:dyDescent="0.4">
      <c r="B514" t="s">
        <v>63</v>
      </c>
      <c r="C514" t="s">
        <v>13</v>
      </c>
      <c r="D514">
        <v>14609.903399999919</v>
      </c>
      <c r="F514">
        <v>8.2000000000000003E-2</v>
      </c>
      <c r="G514">
        <v>7.3999999999999996E-2</v>
      </c>
      <c r="H514">
        <v>9.9000000000000005E-2</v>
      </c>
      <c r="I514">
        <v>0.09</v>
      </c>
      <c r="J514">
        <v>9.1999999999999998E-2</v>
      </c>
      <c r="K514">
        <v>7.8E-2</v>
      </c>
      <c r="L514">
        <v>0.104</v>
      </c>
      <c r="M514">
        <v>9.7000000000000003E-2</v>
      </c>
      <c r="N514">
        <v>0.12</v>
      </c>
      <c r="O514">
        <f t="shared" si="87"/>
        <v>0.16400000000000015</v>
      </c>
      <c r="P514">
        <f t="shared" si="88"/>
        <v>0</v>
      </c>
      <c r="R514">
        <f t="shared" si="89"/>
        <v>1198.0120787999933</v>
      </c>
      <c r="S514">
        <f t="shared" si="90"/>
        <v>1081.132851599994</v>
      </c>
      <c r="T514">
        <f t="shared" si="91"/>
        <v>1446.380436599992</v>
      </c>
      <c r="U514">
        <f t="shared" si="92"/>
        <v>1314.8913059999927</v>
      </c>
      <c r="V514">
        <f t="shared" si="93"/>
        <v>1344.1111127999925</v>
      </c>
      <c r="W514">
        <f t="shared" si="94"/>
        <v>1139.5724651999938</v>
      </c>
      <c r="X514">
        <f t="shared" si="95"/>
        <v>1519.4299535999914</v>
      </c>
      <c r="Y514">
        <f t="shared" si="96"/>
        <v>1417.1606297999922</v>
      </c>
      <c r="Z514">
        <f t="shared" si="97"/>
        <v>1753.1884079999902</v>
      </c>
      <c r="AA514">
        <f t="shared" si="98"/>
        <v>2396.0241575999889</v>
      </c>
    </row>
    <row r="515" spans="2:27" x14ac:dyDescent="0.4">
      <c r="B515" t="s">
        <v>64</v>
      </c>
      <c r="C515" t="s">
        <v>4</v>
      </c>
      <c r="D515">
        <v>83830.493450000024</v>
      </c>
      <c r="F515">
        <v>0.113</v>
      </c>
      <c r="G515">
        <v>9.9000000000000005E-2</v>
      </c>
      <c r="H515">
        <v>0.10100000000000001</v>
      </c>
      <c r="I515">
        <v>9.8000000000000004E-2</v>
      </c>
      <c r="J515">
        <v>7.8E-2</v>
      </c>
      <c r="K515">
        <v>8.6999999999999994E-2</v>
      </c>
      <c r="L515">
        <v>0.12</v>
      </c>
      <c r="M515">
        <v>8.3000000000000004E-2</v>
      </c>
      <c r="N515">
        <v>0.11899999999999999</v>
      </c>
      <c r="O515">
        <f t="shared" si="87"/>
        <v>0.10199999999999998</v>
      </c>
      <c r="P515">
        <f t="shared" si="88"/>
        <v>0</v>
      </c>
      <c r="R515">
        <f t="shared" si="89"/>
        <v>9472.8457598500027</v>
      </c>
      <c r="S515">
        <f t="shared" si="90"/>
        <v>8299.218851550002</v>
      </c>
      <c r="T515">
        <f t="shared" si="91"/>
        <v>8466.8798384500024</v>
      </c>
      <c r="U515">
        <f t="shared" si="92"/>
        <v>8215.3883581000027</v>
      </c>
      <c r="V515">
        <f t="shared" si="93"/>
        <v>6538.7784891000019</v>
      </c>
      <c r="W515">
        <f t="shared" si="94"/>
        <v>7293.2529301500017</v>
      </c>
      <c r="X515">
        <f t="shared" si="95"/>
        <v>10059.659214000003</v>
      </c>
      <c r="Y515">
        <f t="shared" si="96"/>
        <v>6957.9309563500019</v>
      </c>
      <c r="Z515">
        <f t="shared" si="97"/>
        <v>9975.8287205500019</v>
      </c>
      <c r="AA515">
        <f t="shared" si="98"/>
        <v>8550.7103318999998</v>
      </c>
    </row>
    <row r="516" spans="2:27" x14ac:dyDescent="0.4">
      <c r="B516" t="s">
        <v>64</v>
      </c>
      <c r="C516" t="s">
        <v>5</v>
      </c>
      <c r="D516">
        <v>4994.2306000000253</v>
      </c>
      <c r="F516">
        <v>7.4999999999999997E-2</v>
      </c>
      <c r="G516">
        <v>8.4000000000000005E-2</v>
      </c>
      <c r="H516">
        <v>9.2999999999999999E-2</v>
      </c>
      <c r="I516">
        <v>9.4E-2</v>
      </c>
      <c r="J516">
        <v>0.105</v>
      </c>
      <c r="K516">
        <v>0.10299999999999999</v>
      </c>
      <c r="L516">
        <v>8.3000000000000004E-2</v>
      </c>
      <c r="M516">
        <v>7.0999999999999994E-2</v>
      </c>
      <c r="N516">
        <v>8.5000000000000006E-2</v>
      </c>
      <c r="O516">
        <f t="shared" si="87"/>
        <v>0.20700000000000018</v>
      </c>
      <c r="P516">
        <f t="shared" si="88"/>
        <v>0</v>
      </c>
      <c r="R516">
        <f t="shared" si="89"/>
        <v>374.56729500000188</v>
      </c>
      <c r="S516">
        <f t="shared" si="90"/>
        <v>419.51537040000215</v>
      </c>
      <c r="T516">
        <f t="shared" si="91"/>
        <v>464.46344580000238</v>
      </c>
      <c r="U516">
        <f t="shared" si="92"/>
        <v>469.45767640000236</v>
      </c>
      <c r="V516">
        <f t="shared" si="93"/>
        <v>524.39421300000265</v>
      </c>
      <c r="W516">
        <f t="shared" si="94"/>
        <v>514.40575180000258</v>
      </c>
      <c r="X516">
        <f t="shared" si="95"/>
        <v>414.52113980000212</v>
      </c>
      <c r="Y516">
        <f t="shared" si="96"/>
        <v>354.59037260000179</v>
      </c>
      <c r="Z516">
        <f t="shared" si="97"/>
        <v>424.50960100000219</v>
      </c>
      <c r="AA516">
        <f t="shared" si="98"/>
        <v>1033.8057342000061</v>
      </c>
    </row>
    <row r="517" spans="2:27" x14ac:dyDescent="0.4">
      <c r="B517" t="s">
        <v>64</v>
      </c>
      <c r="C517" t="s">
        <v>6</v>
      </c>
      <c r="D517">
        <v>2303.4671000000026</v>
      </c>
      <c r="F517">
        <v>0.114</v>
      </c>
      <c r="G517">
        <v>7.9000000000000001E-2</v>
      </c>
      <c r="H517">
        <v>8.7999999999999995E-2</v>
      </c>
      <c r="I517">
        <v>7.4999999999999997E-2</v>
      </c>
      <c r="J517">
        <v>0.108</v>
      </c>
      <c r="K517">
        <v>9.7000000000000003E-2</v>
      </c>
      <c r="L517">
        <v>0.125</v>
      </c>
      <c r="M517">
        <v>8.7999999999999995E-2</v>
      </c>
      <c r="N517">
        <v>0.08</v>
      </c>
      <c r="O517">
        <f t="shared" si="87"/>
        <v>0.14600000000000002</v>
      </c>
      <c r="P517">
        <f t="shared" si="88"/>
        <v>0</v>
      </c>
      <c r="R517">
        <f t="shared" si="89"/>
        <v>262.59524940000028</v>
      </c>
      <c r="S517">
        <f t="shared" si="90"/>
        <v>181.97390090000022</v>
      </c>
      <c r="T517">
        <f t="shared" si="91"/>
        <v>202.70510480000021</v>
      </c>
      <c r="U517">
        <f t="shared" si="92"/>
        <v>172.76003250000019</v>
      </c>
      <c r="V517">
        <f t="shared" si="93"/>
        <v>248.77444680000028</v>
      </c>
      <c r="W517">
        <f t="shared" si="94"/>
        <v>223.43630870000027</v>
      </c>
      <c r="X517">
        <f t="shared" si="95"/>
        <v>287.93338750000032</v>
      </c>
      <c r="Y517">
        <f t="shared" si="96"/>
        <v>202.70510480000021</v>
      </c>
      <c r="Z517">
        <f t="shared" si="97"/>
        <v>184.27736800000022</v>
      </c>
      <c r="AA517">
        <f t="shared" si="98"/>
        <v>336.30619660000042</v>
      </c>
    </row>
    <row r="518" spans="2:27" x14ac:dyDescent="0.4">
      <c r="B518" t="s">
        <v>64</v>
      </c>
      <c r="C518" t="s">
        <v>7</v>
      </c>
      <c r="D518">
        <v>20640.132799999967</v>
      </c>
      <c r="F518">
        <v>9.0999999999999998E-2</v>
      </c>
      <c r="G518">
        <v>9.2999999999999999E-2</v>
      </c>
      <c r="H518">
        <v>8.4000000000000005E-2</v>
      </c>
      <c r="I518">
        <v>9.2999999999999999E-2</v>
      </c>
      <c r="J518">
        <v>0.125</v>
      </c>
      <c r="K518">
        <v>0.10100000000000001</v>
      </c>
      <c r="L518">
        <v>0.104</v>
      </c>
      <c r="M518">
        <v>8.2000000000000003E-2</v>
      </c>
      <c r="N518">
        <v>9.5000000000000001E-2</v>
      </c>
      <c r="O518">
        <f t="shared" ref="O518:O581" si="99">1-SUM(F518:N518)</f>
        <v>0.13200000000000012</v>
      </c>
      <c r="P518">
        <f t="shared" ref="P518:P581" si="100">IF(O518&lt;0,1,0)</f>
        <v>0</v>
      </c>
      <c r="R518">
        <f t="shared" ref="R518:R581" si="101">$D518*F518</f>
        <v>1878.252084799997</v>
      </c>
      <c r="S518">
        <f t="shared" si="90"/>
        <v>1919.5323503999969</v>
      </c>
      <c r="T518">
        <f t="shared" si="91"/>
        <v>1733.7711551999973</v>
      </c>
      <c r="U518">
        <f t="shared" si="92"/>
        <v>1919.5323503999969</v>
      </c>
      <c r="V518">
        <f t="shared" si="93"/>
        <v>2580.0165999999958</v>
      </c>
      <c r="W518">
        <f t="shared" si="94"/>
        <v>2084.6534127999967</v>
      </c>
      <c r="X518">
        <f t="shared" si="95"/>
        <v>2146.5738111999963</v>
      </c>
      <c r="Y518">
        <f t="shared" si="96"/>
        <v>1692.4908895999974</v>
      </c>
      <c r="Z518">
        <f t="shared" si="97"/>
        <v>1960.8126159999968</v>
      </c>
      <c r="AA518">
        <f t="shared" si="98"/>
        <v>2724.497529599998</v>
      </c>
    </row>
    <row r="519" spans="2:27" x14ac:dyDescent="0.4">
      <c r="B519" t="s">
        <v>64</v>
      </c>
      <c r="C519" t="s">
        <v>8</v>
      </c>
      <c r="D519">
        <v>10345.903999999953</v>
      </c>
      <c r="F519">
        <v>0.11600000000000001</v>
      </c>
      <c r="G519">
        <v>7.4999999999999997E-2</v>
      </c>
      <c r="H519">
        <v>0.123</v>
      </c>
      <c r="I519">
        <v>9.8000000000000004E-2</v>
      </c>
      <c r="J519">
        <v>0.10199999999999999</v>
      </c>
      <c r="K519">
        <v>0.11600000000000001</v>
      </c>
      <c r="L519">
        <v>0.10100000000000001</v>
      </c>
      <c r="M519">
        <v>0.105</v>
      </c>
      <c r="N519">
        <v>8.7999999999999995E-2</v>
      </c>
      <c r="O519">
        <f t="shared" si="99"/>
        <v>7.6000000000000068E-2</v>
      </c>
      <c r="P519">
        <f t="shared" si="100"/>
        <v>0</v>
      </c>
      <c r="R519">
        <f t="shared" si="101"/>
        <v>1200.1248639999947</v>
      </c>
      <c r="S519">
        <f t="shared" si="90"/>
        <v>775.94279999999651</v>
      </c>
      <c r="T519">
        <f t="shared" si="91"/>
        <v>1272.5461919999941</v>
      </c>
      <c r="U519">
        <f t="shared" si="92"/>
        <v>1013.8985919999955</v>
      </c>
      <c r="V519">
        <f t="shared" si="93"/>
        <v>1055.2822079999951</v>
      </c>
      <c r="W519">
        <f t="shared" si="94"/>
        <v>1200.1248639999947</v>
      </c>
      <c r="X519">
        <f t="shared" si="95"/>
        <v>1044.9363039999953</v>
      </c>
      <c r="Y519">
        <f t="shared" si="96"/>
        <v>1086.3199199999951</v>
      </c>
      <c r="Z519">
        <f t="shared" si="97"/>
        <v>910.43955199999584</v>
      </c>
      <c r="AA519">
        <f t="shared" si="98"/>
        <v>786.2887039999971</v>
      </c>
    </row>
    <row r="520" spans="2:27" x14ac:dyDescent="0.4">
      <c r="B520" t="s">
        <v>64</v>
      </c>
      <c r="C520" t="s">
        <v>9</v>
      </c>
      <c r="D520">
        <v>17675.928500000002</v>
      </c>
      <c r="F520">
        <v>0.12</v>
      </c>
      <c r="G520">
        <v>0.106</v>
      </c>
      <c r="H520">
        <v>0.08</v>
      </c>
      <c r="I520">
        <v>7.4999999999999997E-2</v>
      </c>
      <c r="J520">
        <v>9.0999999999999998E-2</v>
      </c>
      <c r="K520">
        <v>0.08</v>
      </c>
      <c r="L520">
        <v>0.11700000000000001</v>
      </c>
      <c r="M520">
        <v>0.125</v>
      </c>
      <c r="N520">
        <v>0.09</v>
      </c>
      <c r="O520">
        <f t="shared" si="99"/>
        <v>0.1160000000000001</v>
      </c>
      <c r="P520">
        <f t="shared" si="100"/>
        <v>0</v>
      </c>
      <c r="R520">
        <f t="shared" si="101"/>
        <v>2121.1114200000002</v>
      </c>
      <c r="S520">
        <f t="shared" si="90"/>
        <v>1873.6484210000001</v>
      </c>
      <c r="T520">
        <f t="shared" si="91"/>
        <v>1414.0742800000003</v>
      </c>
      <c r="U520">
        <f t="shared" si="92"/>
        <v>1325.6946375</v>
      </c>
      <c r="V520">
        <f t="shared" si="93"/>
        <v>1608.5094935000002</v>
      </c>
      <c r="W520">
        <f t="shared" si="94"/>
        <v>1414.0742800000003</v>
      </c>
      <c r="X520">
        <f t="shared" si="95"/>
        <v>2068.0836345000002</v>
      </c>
      <c r="Y520">
        <f t="shared" si="96"/>
        <v>2209.4910625000002</v>
      </c>
      <c r="Z520">
        <f t="shared" si="97"/>
        <v>1590.8335650000001</v>
      </c>
      <c r="AA520">
        <f t="shared" si="98"/>
        <v>2050.4077060000022</v>
      </c>
    </row>
    <row r="521" spans="2:27" x14ac:dyDescent="0.4">
      <c r="B521" t="s">
        <v>64</v>
      </c>
      <c r="C521" t="s">
        <v>10</v>
      </c>
      <c r="D521">
        <v>42586.374399999826</v>
      </c>
      <c r="F521">
        <v>8.5000000000000006E-2</v>
      </c>
      <c r="G521">
        <v>0.10299999999999999</v>
      </c>
      <c r="H521">
        <v>0.111</v>
      </c>
      <c r="I521">
        <v>0.11899999999999999</v>
      </c>
      <c r="J521">
        <v>8.5999999999999993E-2</v>
      </c>
      <c r="K521">
        <v>0.11600000000000001</v>
      </c>
      <c r="L521">
        <v>0.106</v>
      </c>
      <c r="M521">
        <v>7.3999999999999996E-2</v>
      </c>
      <c r="N521">
        <v>0.112</v>
      </c>
      <c r="O521">
        <f t="shared" si="99"/>
        <v>8.8000000000000078E-2</v>
      </c>
      <c r="P521">
        <f t="shared" si="100"/>
        <v>0</v>
      </c>
      <c r="R521">
        <f t="shared" si="101"/>
        <v>3619.8418239999855</v>
      </c>
      <c r="S521">
        <f t="shared" si="90"/>
        <v>4386.3965631999818</v>
      </c>
      <c r="T521">
        <f t="shared" si="91"/>
        <v>4727.0875583999805</v>
      </c>
      <c r="U521">
        <f t="shared" si="92"/>
        <v>5067.7785535999792</v>
      </c>
      <c r="V521">
        <f t="shared" si="93"/>
        <v>3662.4281983999849</v>
      </c>
      <c r="W521">
        <f t="shared" si="94"/>
        <v>4940.0194303999797</v>
      </c>
      <c r="X521">
        <f t="shared" si="95"/>
        <v>4514.1556863999813</v>
      </c>
      <c r="Y521">
        <f t="shared" si="96"/>
        <v>3151.3917055999868</v>
      </c>
      <c r="Z521">
        <f t="shared" si="97"/>
        <v>4769.6739327999803</v>
      </c>
      <c r="AA521">
        <f t="shared" si="98"/>
        <v>3747.6009471999882</v>
      </c>
    </row>
    <row r="522" spans="2:27" x14ac:dyDescent="0.4">
      <c r="B522" t="s">
        <v>64</v>
      </c>
      <c r="C522" t="s">
        <v>11</v>
      </c>
      <c r="D522">
        <v>20228.266099999993</v>
      </c>
      <c r="F522">
        <v>8.4000000000000005E-2</v>
      </c>
      <c r="G522">
        <v>0.114</v>
      </c>
      <c r="H522">
        <v>0.121</v>
      </c>
      <c r="I522">
        <v>8.6999999999999994E-2</v>
      </c>
      <c r="J522">
        <v>9.9000000000000005E-2</v>
      </c>
      <c r="K522">
        <v>0.10100000000000001</v>
      </c>
      <c r="L522">
        <v>8.6999999999999994E-2</v>
      </c>
      <c r="M522">
        <v>7.8E-2</v>
      </c>
      <c r="N522">
        <v>7.5999999999999998E-2</v>
      </c>
      <c r="O522">
        <f t="shared" si="99"/>
        <v>0.15300000000000014</v>
      </c>
      <c r="P522">
        <f t="shared" si="100"/>
        <v>0</v>
      </c>
      <c r="R522">
        <f t="shared" si="101"/>
        <v>1699.1743523999996</v>
      </c>
      <c r="S522">
        <f t="shared" si="90"/>
        <v>2306.0223353999995</v>
      </c>
      <c r="T522">
        <f t="shared" si="91"/>
        <v>2447.620198099999</v>
      </c>
      <c r="U522">
        <f t="shared" si="92"/>
        <v>1759.8591506999994</v>
      </c>
      <c r="V522">
        <f t="shared" si="93"/>
        <v>2002.5983438999995</v>
      </c>
      <c r="W522">
        <f t="shared" si="94"/>
        <v>2043.0548760999995</v>
      </c>
      <c r="X522">
        <f t="shared" si="95"/>
        <v>1759.8591506999994</v>
      </c>
      <c r="Y522">
        <f t="shared" si="96"/>
        <v>1577.8047557999994</v>
      </c>
      <c r="Z522">
        <f t="shared" si="97"/>
        <v>1537.3482235999995</v>
      </c>
      <c r="AA522">
        <f t="shared" si="98"/>
        <v>3094.9247133000017</v>
      </c>
    </row>
    <row r="523" spans="2:27" x14ac:dyDescent="0.4">
      <c r="B523" t="s">
        <v>64</v>
      </c>
      <c r="C523" t="s">
        <v>12</v>
      </c>
      <c r="D523">
        <v>15318.645299999958</v>
      </c>
      <c r="F523">
        <v>7.0999999999999994E-2</v>
      </c>
      <c r="G523">
        <v>9.8000000000000004E-2</v>
      </c>
      <c r="H523">
        <v>0.124</v>
      </c>
      <c r="I523">
        <v>0.123</v>
      </c>
      <c r="J523">
        <v>9.7000000000000003E-2</v>
      </c>
      <c r="K523">
        <v>7.9000000000000001E-2</v>
      </c>
      <c r="L523">
        <v>0.10299999999999999</v>
      </c>
      <c r="M523">
        <v>7.6999999999999999E-2</v>
      </c>
      <c r="N523">
        <v>9.4E-2</v>
      </c>
      <c r="O523">
        <f t="shared" si="99"/>
        <v>0.13400000000000012</v>
      </c>
      <c r="P523">
        <f t="shared" si="100"/>
        <v>0</v>
      </c>
      <c r="R523">
        <f t="shared" si="101"/>
        <v>1087.6238162999969</v>
      </c>
      <c r="S523">
        <f t="shared" si="90"/>
        <v>1501.2272393999961</v>
      </c>
      <c r="T523">
        <f t="shared" si="91"/>
        <v>1899.5120171999947</v>
      </c>
      <c r="U523">
        <f t="shared" si="92"/>
        <v>1884.1933718999949</v>
      </c>
      <c r="V523">
        <f t="shared" si="93"/>
        <v>1485.908594099996</v>
      </c>
      <c r="W523">
        <f t="shared" si="94"/>
        <v>1210.1729786999967</v>
      </c>
      <c r="X523">
        <f t="shared" si="95"/>
        <v>1577.8204658999957</v>
      </c>
      <c r="Y523">
        <f t="shared" si="96"/>
        <v>1179.5356880999968</v>
      </c>
      <c r="Z523">
        <f t="shared" si="97"/>
        <v>1439.952658199996</v>
      </c>
      <c r="AA523">
        <f t="shared" si="98"/>
        <v>2052.6984701999963</v>
      </c>
    </row>
    <row r="524" spans="2:27" x14ac:dyDescent="0.4">
      <c r="B524" t="s">
        <v>64</v>
      </c>
      <c r="C524" t="s">
        <v>13</v>
      </c>
      <c r="D524">
        <v>2058.4564000000073</v>
      </c>
      <c r="F524">
        <v>8.7999999999999995E-2</v>
      </c>
      <c r="G524">
        <v>8.5000000000000006E-2</v>
      </c>
      <c r="H524">
        <v>9.5000000000000001E-2</v>
      </c>
      <c r="I524">
        <v>0.11899999999999999</v>
      </c>
      <c r="J524">
        <v>7.2999999999999995E-2</v>
      </c>
      <c r="K524">
        <v>0.108</v>
      </c>
      <c r="L524">
        <v>0.113</v>
      </c>
      <c r="M524">
        <v>8.3000000000000004E-2</v>
      </c>
      <c r="N524">
        <v>0.105</v>
      </c>
      <c r="O524">
        <f t="shared" si="99"/>
        <v>0.13100000000000001</v>
      </c>
      <c r="P524">
        <f t="shared" si="100"/>
        <v>0</v>
      </c>
      <c r="R524">
        <f t="shared" si="101"/>
        <v>181.14416320000063</v>
      </c>
      <c r="S524">
        <f t="shared" si="90"/>
        <v>174.96879400000063</v>
      </c>
      <c r="T524">
        <f t="shared" si="91"/>
        <v>195.55335800000069</v>
      </c>
      <c r="U524">
        <f t="shared" si="92"/>
        <v>244.95631160000084</v>
      </c>
      <c r="V524">
        <f t="shared" si="93"/>
        <v>150.26731720000052</v>
      </c>
      <c r="W524">
        <f t="shared" si="94"/>
        <v>222.31329120000078</v>
      </c>
      <c r="X524">
        <f t="shared" si="95"/>
        <v>232.60557320000083</v>
      </c>
      <c r="Y524">
        <f t="shared" si="96"/>
        <v>170.85188120000061</v>
      </c>
      <c r="Z524">
        <f t="shared" si="97"/>
        <v>216.13792200000077</v>
      </c>
      <c r="AA524">
        <f t="shared" si="98"/>
        <v>269.65778840000098</v>
      </c>
    </row>
    <row r="525" spans="2:27" x14ac:dyDescent="0.4">
      <c r="B525" t="s">
        <v>65</v>
      </c>
      <c r="C525" t="s">
        <v>4</v>
      </c>
      <c r="D525">
        <v>91480.898449999979</v>
      </c>
      <c r="F525">
        <v>0.11600000000000001</v>
      </c>
      <c r="G525">
        <v>7.8E-2</v>
      </c>
      <c r="H525">
        <v>9.1999999999999998E-2</v>
      </c>
      <c r="I525">
        <v>9.8000000000000004E-2</v>
      </c>
      <c r="J525">
        <v>7.9000000000000001E-2</v>
      </c>
      <c r="K525">
        <v>0.11</v>
      </c>
      <c r="L525">
        <v>0.10199999999999999</v>
      </c>
      <c r="M525">
        <v>7.6999999999999999E-2</v>
      </c>
      <c r="N525">
        <v>9.5000000000000001E-2</v>
      </c>
      <c r="O525">
        <f t="shared" si="99"/>
        <v>0.15300000000000002</v>
      </c>
      <c r="P525">
        <f t="shared" si="100"/>
        <v>0</v>
      </c>
      <c r="R525">
        <f t="shared" si="101"/>
        <v>10611.784220199997</v>
      </c>
      <c r="S525">
        <f t="shared" si="90"/>
        <v>7135.5100790999986</v>
      </c>
      <c r="T525">
        <f t="shared" si="91"/>
        <v>8416.2426573999983</v>
      </c>
      <c r="U525">
        <f t="shared" si="92"/>
        <v>8965.1280480999976</v>
      </c>
      <c r="V525">
        <f t="shared" si="93"/>
        <v>7226.9909775499982</v>
      </c>
      <c r="W525">
        <f t="shared" si="94"/>
        <v>10062.898829499998</v>
      </c>
      <c r="X525">
        <f t="shared" si="95"/>
        <v>9331.0516418999978</v>
      </c>
      <c r="Y525">
        <f t="shared" si="96"/>
        <v>7044.0291806499981</v>
      </c>
      <c r="Z525">
        <f t="shared" si="97"/>
        <v>8690.6853527499989</v>
      </c>
      <c r="AA525">
        <f t="shared" si="98"/>
        <v>13996.577462849998</v>
      </c>
    </row>
    <row r="526" spans="2:27" x14ac:dyDescent="0.4">
      <c r="B526" t="s">
        <v>65</v>
      </c>
      <c r="C526" t="s">
        <v>5</v>
      </c>
      <c r="D526">
        <v>7807.9402000000373</v>
      </c>
      <c r="F526">
        <v>0.123</v>
      </c>
      <c r="G526">
        <v>8.6999999999999994E-2</v>
      </c>
      <c r="H526">
        <v>7.2999999999999995E-2</v>
      </c>
      <c r="I526">
        <v>0.122</v>
      </c>
      <c r="J526">
        <v>0.125</v>
      </c>
      <c r="K526">
        <v>0.112</v>
      </c>
      <c r="L526">
        <v>0.11799999999999999</v>
      </c>
      <c r="M526">
        <v>0.108</v>
      </c>
      <c r="N526">
        <v>9.0999999999999998E-2</v>
      </c>
      <c r="O526">
        <f t="shared" si="99"/>
        <v>4.1000000000000036E-2</v>
      </c>
      <c r="P526">
        <f t="shared" si="100"/>
        <v>0</v>
      </c>
      <c r="R526">
        <f t="shared" si="101"/>
        <v>960.37664460000462</v>
      </c>
      <c r="S526">
        <f t="shared" si="90"/>
        <v>679.29079740000316</v>
      </c>
      <c r="T526">
        <f t="shared" si="91"/>
        <v>569.97963460000267</v>
      </c>
      <c r="U526">
        <f t="shared" si="92"/>
        <v>952.56870440000455</v>
      </c>
      <c r="V526">
        <f t="shared" si="93"/>
        <v>975.99252500000466</v>
      </c>
      <c r="W526">
        <f t="shared" si="94"/>
        <v>874.48930240000425</v>
      </c>
      <c r="X526">
        <f t="shared" si="95"/>
        <v>921.33694360000436</v>
      </c>
      <c r="Y526">
        <f t="shared" si="96"/>
        <v>843.25754160000406</v>
      </c>
      <c r="Z526">
        <f t="shared" si="97"/>
        <v>710.52255820000335</v>
      </c>
      <c r="AA526">
        <f t="shared" si="98"/>
        <v>320.12554820000179</v>
      </c>
    </row>
    <row r="527" spans="2:27" x14ac:dyDescent="0.4">
      <c r="B527" t="s">
        <v>65</v>
      </c>
      <c r="C527" t="s">
        <v>6</v>
      </c>
      <c r="D527">
        <v>128279.14499999981</v>
      </c>
      <c r="F527">
        <v>0.11899999999999999</v>
      </c>
      <c r="G527">
        <v>0.11</v>
      </c>
      <c r="H527">
        <v>0.106</v>
      </c>
      <c r="I527">
        <v>0.10299999999999999</v>
      </c>
      <c r="J527">
        <v>8.8999999999999996E-2</v>
      </c>
      <c r="K527">
        <v>0.113</v>
      </c>
      <c r="L527">
        <v>7.4999999999999997E-2</v>
      </c>
      <c r="M527">
        <v>7.6999999999999999E-2</v>
      </c>
      <c r="N527">
        <v>0.10100000000000001</v>
      </c>
      <c r="O527">
        <f t="shared" si="99"/>
        <v>0.10700000000000021</v>
      </c>
      <c r="P527">
        <f t="shared" si="100"/>
        <v>0</v>
      </c>
      <c r="R527">
        <f t="shared" si="101"/>
        <v>15265.218254999978</v>
      </c>
      <c r="S527">
        <f t="shared" si="90"/>
        <v>14110.70594999998</v>
      </c>
      <c r="T527">
        <f t="shared" si="91"/>
        <v>13597.58936999998</v>
      </c>
      <c r="U527">
        <f t="shared" si="92"/>
        <v>13212.75193499998</v>
      </c>
      <c r="V527">
        <f t="shared" si="93"/>
        <v>11416.843904999983</v>
      </c>
      <c r="W527">
        <f t="shared" si="94"/>
        <v>14495.543384999979</v>
      </c>
      <c r="X527">
        <f t="shared" si="95"/>
        <v>9620.9358749999865</v>
      </c>
      <c r="Y527">
        <f t="shared" si="96"/>
        <v>9877.4941649999855</v>
      </c>
      <c r="Z527">
        <f t="shared" si="97"/>
        <v>12956.193644999983</v>
      </c>
      <c r="AA527">
        <f t="shared" si="98"/>
        <v>13725.868515000007</v>
      </c>
    </row>
    <row r="528" spans="2:27" x14ac:dyDescent="0.4">
      <c r="B528" t="s">
        <v>65</v>
      </c>
      <c r="C528" t="s">
        <v>7</v>
      </c>
      <c r="D528">
        <v>118131.5832000001</v>
      </c>
      <c r="F528">
        <v>8.2000000000000003E-2</v>
      </c>
      <c r="G528">
        <v>0.107</v>
      </c>
      <c r="H528">
        <v>7.5999999999999998E-2</v>
      </c>
      <c r="I528">
        <v>0.11600000000000001</v>
      </c>
      <c r="J528">
        <v>7.8E-2</v>
      </c>
      <c r="K528">
        <v>0.123</v>
      </c>
      <c r="L528">
        <v>9.8000000000000004E-2</v>
      </c>
      <c r="M528">
        <v>9.4E-2</v>
      </c>
      <c r="N528">
        <v>9.1999999999999998E-2</v>
      </c>
      <c r="O528">
        <f t="shared" si="99"/>
        <v>0.13400000000000001</v>
      </c>
      <c r="P528">
        <f t="shared" si="100"/>
        <v>0</v>
      </c>
      <c r="R528">
        <f t="shared" si="101"/>
        <v>9686.7898224000091</v>
      </c>
      <c r="S528">
        <f t="shared" si="90"/>
        <v>12640.07940240001</v>
      </c>
      <c r="T528">
        <f t="shared" si="91"/>
        <v>8978.0003232000072</v>
      </c>
      <c r="U528">
        <f t="shared" si="92"/>
        <v>13703.263651200012</v>
      </c>
      <c r="V528">
        <f t="shared" si="93"/>
        <v>9214.2634896000072</v>
      </c>
      <c r="W528">
        <f t="shared" si="94"/>
        <v>14530.184733600012</v>
      </c>
      <c r="X528">
        <f t="shared" si="95"/>
        <v>11576.89515360001</v>
      </c>
      <c r="Y528">
        <f t="shared" si="96"/>
        <v>11104.368820800009</v>
      </c>
      <c r="Z528">
        <f t="shared" si="97"/>
        <v>10868.105654400009</v>
      </c>
      <c r="AA528">
        <f t="shared" si="98"/>
        <v>15829.632148800014</v>
      </c>
    </row>
    <row r="529" spans="2:27" x14ac:dyDescent="0.4">
      <c r="B529" t="s">
        <v>65</v>
      </c>
      <c r="C529" t="s">
        <v>8</v>
      </c>
      <c r="D529">
        <v>168.38379999999987</v>
      </c>
      <c r="F529">
        <v>9.8000000000000004E-2</v>
      </c>
      <c r="G529">
        <v>0.125</v>
      </c>
      <c r="H529">
        <v>0.112</v>
      </c>
      <c r="I529">
        <v>0.08</v>
      </c>
      <c r="J529">
        <v>7.3999999999999996E-2</v>
      </c>
      <c r="K529">
        <v>0.106</v>
      </c>
      <c r="L529">
        <v>7.1999999999999995E-2</v>
      </c>
      <c r="M529">
        <v>0.108</v>
      </c>
      <c r="N529">
        <v>9.6000000000000002E-2</v>
      </c>
      <c r="O529">
        <f t="shared" si="99"/>
        <v>0.129</v>
      </c>
      <c r="P529">
        <f t="shared" si="100"/>
        <v>0</v>
      </c>
      <c r="R529">
        <f t="shared" si="101"/>
        <v>16.501612399999988</v>
      </c>
      <c r="S529">
        <f t="shared" si="90"/>
        <v>21.047974999999983</v>
      </c>
      <c r="T529">
        <f t="shared" si="91"/>
        <v>18.858985599999986</v>
      </c>
      <c r="U529">
        <f t="shared" si="92"/>
        <v>13.470703999999989</v>
      </c>
      <c r="V529">
        <f t="shared" si="93"/>
        <v>12.460401199999989</v>
      </c>
      <c r="W529">
        <f t="shared" si="94"/>
        <v>17.848682799999985</v>
      </c>
      <c r="X529">
        <f t="shared" si="95"/>
        <v>12.123633599999989</v>
      </c>
      <c r="Y529">
        <f t="shared" si="96"/>
        <v>18.185450399999986</v>
      </c>
      <c r="Z529">
        <f t="shared" si="97"/>
        <v>16.164844799999987</v>
      </c>
      <c r="AA529">
        <f t="shared" si="98"/>
        <v>21.721510199999983</v>
      </c>
    </row>
    <row r="530" spans="2:27" x14ac:dyDescent="0.4">
      <c r="B530" t="s">
        <v>65</v>
      </c>
      <c r="C530" t="s">
        <v>9</v>
      </c>
      <c r="D530">
        <v>15082.112499999961</v>
      </c>
      <c r="F530">
        <v>7.3999999999999996E-2</v>
      </c>
      <c r="G530">
        <v>0.1</v>
      </c>
      <c r="H530">
        <v>0.11899999999999999</v>
      </c>
      <c r="I530">
        <v>8.2000000000000003E-2</v>
      </c>
      <c r="J530">
        <v>7.9000000000000001E-2</v>
      </c>
      <c r="K530">
        <v>8.7999999999999995E-2</v>
      </c>
      <c r="L530">
        <v>9.0999999999999998E-2</v>
      </c>
      <c r="M530">
        <v>8.7999999999999995E-2</v>
      </c>
      <c r="N530">
        <v>8.6999999999999994E-2</v>
      </c>
      <c r="O530">
        <f t="shared" si="99"/>
        <v>0.19200000000000006</v>
      </c>
      <c r="P530">
        <f t="shared" si="100"/>
        <v>0</v>
      </c>
      <c r="R530">
        <f t="shared" si="101"/>
        <v>1116.076324999997</v>
      </c>
      <c r="S530">
        <f t="shared" si="90"/>
        <v>1508.2112499999962</v>
      </c>
      <c r="T530">
        <f t="shared" si="91"/>
        <v>1794.7713874999954</v>
      </c>
      <c r="U530">
        <f t="shared" si="92"/>
        <v>1236.7332249999968</v>
      </c>
      <c r="V530">
        <f t="shared" si="93"/>
        <v>1191.486887499997</v>
      </c>
      <c r="W530">
        <f t="shared" si="94"/>
        <v>1327.2258999999965</v>
      </c>
      <c r="X530">
        <f t="shared" si="95"/>
        <v>1372.4722374999965</v>
      </c>
      <c r="Y530">
        <f t="shared" si="96"/>
        <v>1327.2258999999965</v>
      </c>
      <c r="Z530">
        <f t="shared" si="97"/>
        <v>1312.1437874999965</v>
      </c>
      <c r="AA530">
        <f t="shared" si="98"/>
        <v>2895.7655999999934</v>
      </c>
    </row>
    <row r="531" spans="2:27" x14ac:dyDescent="0.4">
      <c r="B531" t="s">
        <v>65</v>
      </c>
      <c r="C531" t="s">
        <v>10</v>
      </c>
      <c r="D531">
        <v>28305.00890000019</v>
      </c>
      <c r="F531">
        <v>0.113</v>
      </c>
      <c r="G531">
        <v>7.0000000000000007E-2</v>
      </c>
      <c r="H531">
        <v>0.10199999999999999</v>
      </c>
      <c r="I531">
        <v>0.106</v>
      </c>
      <c r="J531">
        <v>7.0000000000000007E-2</v>
      </c>
      <c r="K531">
        <v>0.104</v>
      </c>
      <c r="L531">
        <v>8.5999999999999993E-2</v>
      </c>
      <c r="M531">
        <v>7.5999999999999998E-2</v>
      </c>
      <c r="N531">
        <v>7.2999999999999995E-2</v>
      </c>
      <c r="O531">
        <f t="shared" si="99"/>
        <v>0.20000000000000018</v>
      </c>
      <c r="P531">
        <f t="shared" si="100"/>
        <v>0</v>
      </c>
      <c r="R531">
        <f t="shared" si="101"/>
        <v>3198.4660057000215</v>
      </c>
      <c r="S531">
        <f t="shared" si="90"/>
        <v>1981.3506230000135</v>
      </c>
      <c r="T531">
        <f t="shared" si="91"/>
        <v>2887.110907800019</v>
      </c>
      <c r="U531">
        <f t="shared" si="92"/>
        <v>3000.3309434000203</v>
      </c>
      <c r="V531">
        <f t="shared" si="93"/>
        <v>1981.3506230000135</v>
      </c>
      <c r="W531">
        <f t="shared" si="94"/>
        <v>2943.7209256000197</v>
      </c>
      <c r="X531">
        <f t="shared" si="95"/>
        <v>2434.230765400016</v>
      </c>
      <c r="Y531">
        <f t="shared" si="96"/>
        <v>2151.1806764000144</v>
      </c>
      <c r="Z531">
        <f t="shared" si="97"/>
        <v>2066.2656497000139</v>
      </c>
      <c r="AA531">
        <f t="shared" si="98"/>
        <v>5661.0017800000433</v>
      </c>
    </row>
    <row r="532" spans="2:27" x14ac:dyDescent="0.4">
      <c r="B532" t="s">
        <v>65</v>
      </c>
      <c r="C532" t="s">
        <v>11</v>
      </c>
      <c r="D532">
        <v>12189.151900000046</v>
      </c>
      <c r="F532">
        <v>0.104</v>
      </c>
      <c r="G532">
        <v>0.08</v>
      </c>
      <c r="H532">
        <v>7.9000000000000001E-2</v>
      </c>
      <c r="I532">
        <v>0.109</v>
      </c>
      <c r="J532">
        <v>8.6999999999999994E-2</v>
      </c>
      <c r="K532">
        <v>9.7000000000000003E-2</v>
      </c>
      <c r="L532">
        <v>7.9000000000000001E-2</v>
      </c>
      <c r="M532">
        <v>7.1999999999999995E-2</v>
      </c>
      <c r="N532">
        <v>7.4999999999999997E-2</v>
      </c>
      <c r="O532">
        <f t="shared" si="99"/>
        <v>0.21800000000000019</v>
      </c>
      <c r="P532">
        <f t="shared" si="100"/>
        <v>0</v>
      </c>
      <c r="R532">
        <f t="shared" si="101"/>
        <v>1267.6717976000048</v>
      </c>
      <c r="S532">
        <f t="shared" si="90"/>
        <v>975.13215200000377</v>
      </c>
      <c r="T532">
        <f t="shared" si="91"/>
        <v>962.9430001000037</v>
      </c>
      <c r="U532">
        <f t="shared" si="92"/>
        <v>1328.6175571000051</v>
      </c>
      <c r="V532">
        <f t="shared" si="93"/>
        <v>1060.456215300004</v>
      </c>
      <c r="W532">
        <f t="shared" si="94"/>
        <v>1182.3477343000045</v>
      </c>
      <c r="X532">
        <f t="shared" si="95"/>
        <v>962.9430001000037</v>
      </c>
      <c r="Y532">
        <f t="shared" si="96"/>
        <v>877.61893680000321</v>
      </c>
      <c r="Z532">
        <f t="shared" si="97"/>
        <v>914.18639250000342</v>
      </c>
      <c r="AA532">
        <f t="shared" si="98"/>
        <v>2657.2351142000125</v>
      </c>
    </row>
    <row r="533" spans="2:27" x14ac:dyDescent="0.4">
      <c r="B533" t="s">
        <v>65</v>
      </c>
      <c r="C533" t="s">
        <v>12</v>
      </c>
      <c r="D533">
        <v>19973.593199999825</v>
      </c>
      <c r="F533">
        <v>0.104</v>
      </c>
      <c r="G533">
        <v>8.4000000000000005E-2</v>
      </c>
      <c r="H533">
        <v>7.0999999999999994E-2</v>
      </c>
      <c r="I533">
        <v>0.114</v>
      </c>
      <c r="J533">
        <v>9.1999999999999998E-2</v>
      </c>
      <c r="K533">
        <v>0.107</v>
      </c>
      <c r="L533">
        <v>7.4999999999999997E-2</v>
      </c>
      <c r="M533">
        <v>7.0999999999999994E-2</v>
      </c>
      <c r="N533">
        <v>7.5999999999999998E-2</v>
      </c>
      <c r="O533">
        <f t="shared" si="99"/>
        <v>0.20600000000000018</v>
      </c>
      <c r="P533">
        <f t="shared" si="100"/>
        <v>0</v>
      </c>
      <c r="R533">
        <f t="shared" si="101"/>
        <v>2077.2536927999818</v>
      </c>
      <c r="S533">
        <f t="shared" ref="S533:S596" si="102">$D533*G533</f>
        <v>1677.7818287999853</v>
      </c>
      <c r="T533">
        <f t="shared" ref="T533:T596" si="103">$D533*H533</f>
        <v>1418.1251171999875</v>
      </c>
      <c r="U533">
        <f t="shared" ref="U533:U596" si="104">$D533*I533</f>
        <v>2276.98962479998</v>
      </c>
      <c r="V533">
        <f t="shared" ref="V533:V596" si="105">$D533*J533</f>
        <v>1837.5705743999838</v>
      </c>
      <c r="W533">
        <f t="shared" ref="W533:W596" si="106">$D533*K533</f>
        <v>2137.1744723999814</v>
      </c>
      <c r="X533">
        <f t="shared" ref="X533:X596" si="107">$D533*L533</f>
        <v>1498.0194899999867</v>
      </c>
      <c r="Y533">
        <f t="shared" ref="Y533:Y596" si="108">$D533*M533</f>
        <v>1418.1251171999875</v>
      </c>
      <c r="Z533">
        <f t="shared" ref="Z533:Z596" si="109">$D533*N533</f>
        <v>1517.9930831999866</v>
      </c>
      <c r="AA533">
        <f t="shared" ref="AA533:AA596" si="110">$D533*O533</f>
        <v>4114.5601991999674</v>
      </c>
    </row>
    <row r="534" spans="2:27" x14ac:dyDescent="0.4">
      <c r="B534" t="s">
        <v>65</v>
      </c>
      <c r="C534" t="s">
        <v>13</v>
      </c>
      <c r="D534">
        <v>17427.923699999974</v>
      </c>
      <c r="F534">
        <v>7.0000000000000007E-2</v>
      </c>
      <c r="G534">
        <v>0.10299999999999999</v>
      </c>
      <c r="H534">
        <v>0.12</v>
      </c>
      <c r="I534">
        <v>0.11899999999999999</v>
      </c>
      <c r="J534">
        <v>8.2000000000000003E-2</v>
      </c>
      <c r="K534">
        <v>7.9000000000000001E-2</v>
      </c>
      <c r="L534">
        <v>0.111</v>
      </c>
      <c r="M534">
        <v>0.106</v>
      </c>
      <c r="N534">
        <v>7.8E-2</v>
      </c>
      <c r="O534">
        <f t="shared" si="99"/>
        <v>0.13200000000000012</v>
      </c>
      <c r="P534">
        <f t="shared" si="100"/>
        <v>0</v>
      </c>
      <c r="R534">
        <f t="shared" si="101"/>
        <v>1219.9546589999984</v>
      </c>
      <c r="S534">
        <f t="shared" si="102"/>
        <v>1795.0761410999971</v>
      </c>
      <c r="T534">
        <f t="shared" si="103"/>
        <v>2091.3508439999969</v>
      </c>
      <c r="U534">
        <f t="shared" si="104"/>
        <v>2073.9229202999968</v>
      </c>
      <c r="V534">
        <f t="shared" si="105"/>
        <v>1429.0897433999978</v>
      </c>
      <c r="W534">
        <f t="shared" si="106"/>
        <v>1376.8059722999978</v>
      </c>
      <c r="X534">
        <f t="shared" si="107"/>
        <v>1934.4995306999972</v>
      </c>
      <c r="Y534">
        <f t="shared" si="108"/>
        <v>1847.3599121999971</v>
      </c>
      <c r="Z534">
        <f t="shared" si="109"/>
        <v>1359.378048599998</v>
      </c>
      <c r="AA534">
        <f t="shared" si="110"/>
        <v>2300.4859283999986</v>
      </c>
    </row>
    <row r="535" spans="2:27" x14ac:dyDescent="0.4">
      <c r="B535" t="s">
        <v>66</v>
      </c>
      <c r="C535" t="s">
        <v>4</v>
      </c>
      <c r="D535">
        <v>96453.387229999847</v>
      </c>
      <c r="F535">
        <v>9.8000000000000004E-2</v>
      </c>
      <c r="G535">
        <v>0.112</v>
      </c>
      <c r="H535">
        <v>9.1999999999999998E-2</v>
      </c>
      <c r="I535">
        <v>7.5999999999999998E-2</v>
      </c>
      <c r="J535">
        <v>0.09</v>
      </c>
      <c r="K535">
        <v>9.2999999999999999E-2</v>
      </c>
      <c r="L535">
        <v>7.9000000000000001E-2</v>
      </c>
      <c r="M535">
        <v>0.114</v>
      </c>
      <c r="N535">
        <v>0.114</v>
      </c>
      <c r="O535">
        <f t="shared" si="99"/>
        <v>0.13200000000000001</v>
      </c>
      <c r="P535">
        <f t="shared" si="100"/>
        <v>0</v>
      </c>
      <c r="R535">
        <f t="shared" si="101"/>
        <v>9452.4319485399847</v>
      </c>
      <c r="S535">
        <f t="shared" si="102"/>
        <v>10802.779369759983</v>
      </c>
      <c r="T535">
        <f t="shared" si="103"/>
        <v>8873.7116251599855</v>
      </c>
      <c r="U535">
        <f t="shared" si="104"/>
        <v>7330.4574294799886</v>
      </c>
      <c r="V535">
        <f t="shared" si="105"/>
        <v>8680.8048506999858</v>
      </c>
      <c r="W535">
        <f t="shared" si="106"/>
        <v>8970.1650123899853</v>
      </c>
      <c r="X535">
        <f t="shared" si="107"/>
        <v>7619.8175911699882</v>
      </c>
      <c r="Y535">
        <f t="shared" si="108"/>
        <v>10995.686144219982</v>
      </c>
      <c r="Z535">
        <f t="shared" si="109"/>
        <v>10995.686144219982</v>
      </c>
      <c r="AA535">
        <f t="shared" si="110"/>
        <v>12731.84711435998</v>
      </c>
    </row>
    <row r="536" spans="2:27" x14ac:dyDescent="0.4">
      <c r="B536" t="s">
        <v>66</v>
      </c>
      <c r="C536" t="s">
        <v>5</v>
      </c>
      <c r="D536">
        <v>78987.087505800097</v>
      </c>
      <c r="F536">
        <v>0.1</v>
      </c>
      <c r="G536">
        <v>9.9000000000000005E-2</v>
      </c>
      <c r="H536">
        <v>8.2000000000000003E-2</v>
      </c>
      <c r="I536">
        <v>8.6999999999999994E-2</v>
      </c>
      <c r="J536">
        <v>9.6000000000000002E-2</v>
      </c>
      <c r="K536">
        <v>0.125</v>
      </c>
      <c r="L536">
        <v>0.109</v>
      </c>
      <c r="M536">
        <v>0.10299999999999999</v>
      </c>
      <c r="N536">
        <v>0.109</v>
      </c>
      <c r="O536">
        <f t="shared" si="99"/>
        <v>9.000000000000008E-2</v>
      </c>
      <c r="P536">
        <f t="shared" si="100"/>
        <v>0</v>
      </c>
      <c r="R536">
        <f t="shared" si="101"/>
        <v>7898.70875058001</v>
      </c>
      <c r="S536">
        <f t="shared" si="102"/>
        <v>7819.7216630742096</v>
      </c>
      <c r="T536">
        <f t="shared" si="103"/>
        <v>6476.9411754756084</v>
      </c>
      <c r="U536">
        <f t="shared" si="104"/>
        <v>6871.8766130046079</v>
      </c>
      <c r="V536">
        <f t="shared" si="105"/>
        <v>7582.7604005568091</v>
      </c>
      <c r="W536">
        <f t="shared" si="106"/>
        <v>9873.3859382250121</v>
      </c>
      <c r="X536">
        <f t="shared" si="107"/>
        <v>8609.5925381322104</v>
      </c>
      <c r="Y536">
        <f t="shared" si="108"/>
        <v>8135.6700130974095</v>
      </c>
      <c r="Z536">
        <f t="shared" si="109"/>
        <v>8609.5925381322104</v>
      </c>
      <c r="AA536">
        <f t="shared" si="110"/>
        <v>7108.8378755220147</v>
      </c>
    </row>
    <row r="537" spans="2:27" x14ac:dyDescent="0.4">
      <c r="B537" t="s">
        <v>66</v>
      </c>
      <c r="C537" t="s">
        <v>6</v>
      </c>
      <c r="D537">
        <v>340030.83875119954</v>
      </c>
      <c r="F537">
        <v>0.10100000000000001</v>
      </c>
      <c r="G537">
        <v>7.0000000000000007E-2</v>
      </c>
      <c r="H537">
        <v>0.114</v>
      </c>
      <c r="I537">
        <v>0.107</v>
      </c>
      <c r="J537">
        <v>9.2999999999999999E-2</v>
      </c>
      <c r="K537">
        <v>0.123</v>
      </c>
      <c r="L537">
        <v>0.11899999999999999</v>
      </c>
      <c r="M537">
        <v>0.11700000000000001</v>
      </c>
      <c r="N537">
        <v>8.2000000000000003E-2</v>
      </c>
      <c r="O537">
        <f t="shared" si="99"/>
        <v>7.4000000000000066E-2</v>
      </c>
      <c r="P537">
        <f t="shared" si="100"/>
        <v>0</v>
      </c>
      <c r="R537">
        <f t="shared" si="101"/>
        <v>34343.114713871153</v>
      </c>
      <c r="S537">
        <f t="shared" si="102"/>
        <v>23802.158712583969</v>
      </c>
      <c r="T537">
        <f t="shared" si="103"/>
        <v>38763.515617636745</v>
      </c>
      <c r="U537">
        <f t="shared" si="104"/>
        <v>36383.299746378347</v>
      </c>
      <c r="V537">
        <f t="shared" si="105"/>
        <v>31622.868003861557</v>
      </c>
      <c r="W537">
        <f t="shared" si="106"/>
        <v>41823.79316639754</v>
      </c>
      <c r="X537">
        <f t="shared" si="107"/>
        <v>40463.669811392741</v>
      </c>
      <c r="Y537">
        <f t="shared" si="108"/>
        <v>39783.608133890346</v>
      </c>
      <c r="Z537">
        <f t="shared" si="109"/>
        <v>27882.528777598363</v>
      </c>
      <c r="AA537">
        <f t="shared" si="110"/>
        <v>25162.282067588789</v>
      </c>
    </row>
    <row r="538" spans="2:27" x14ac:dyDescent="0.4">
      <c r="B538" t="s">
        <v>66</v>
      </c>
      <c r="C538" t="s">
        <v>7</v>
      </c>
      <c r="D538">
        <v>335301.37846530078</v>
      </c>
      <c r="F538">
        <v>7.1999999999999995E-2</v>
      </c>
      <c r="G538">
        <v>0.08</v>
      </c>
      <c r="H538">
        <v>7.8E-2</v>
      </c>
      <c r="I538">
        <v>0.114</v>
      </c>
      <c r="J538">
        <v>0.123</v>
      </c>
      <c r="K538">
        <v>7.5999999999999998E-2</v>
      </c>
      <c r="L538">
        <v>0.123</v>
      </c>
      <c r="M538">
        <v>9.1999999999999998E-2</v>
      </c>
      <c r="N538">
        <v>0.114</v>
      </c>
      <c r="O538">
        <f t="shared" si="99"/>
        <v>0.12800000000000011</v>
      </c>
      <c r="P538">
        <f t="shared" si="100"/>
        <v>0</v>
      </c>
      <c r="R538">
        <f t="shared" si="101"/>
        <v>24141.699249501653</v>
      </c>
      <c r="S538">
        <f t="shared" si="102"/>
        <v>26824.110277224063</v>
      </c>
      <c r="T538">
        <f t="shared" si="103"/>
        <v>26153.50752029346</v>
      </c>
      <c r="U538">
        <f t="shared" si="104"/>
        <v>38224.357145044291</v>
      </c>
      <c r="V538">
        <f t="shared" si="105"/>
        <v>41242.069551231994</v>
      </c>
      <c r="W538">
        <f t="shared" si="106"/>
        <v>25482.904763362858</v>
      </c>
      <c r="X538">
        <f t="shared" si="107"/>
        <v>41242.069551231994</v>
      </c>
      <c r="Y538">
        <f t="shared" si="108"/>
        <v>30847.72681880767</v>
      </c>
      <c r="Z538">
        <f t="shared" si="109"/>
        <v>38224.357145044291</v>
      </c>
      <c r="AA538">
        <f t="shared" si="110"/>
        <v>42918.576443558537</v>
      </c>
    </row>
    <row r="539" spans="2:27" x14ac:dyDescent="0.4">
      <c r="B539" t="s">
        <v>66</v>
      </c>
      <c r="C539" t="s">
        <v>8</v>
      </c>
      <c r="D539">
        <v>10826.435868000002</v>
      </c>
      <c r="F539">
        <v>0.11799999999999999</v>
      </c>
      <c r="G539">
        <v>0.125</v>
      </c>
      <c r="H539">
        <v>7.2999999999999995E-2</v>
      </c>
      <c r="I539">
        <v>7.5999999999999998E-2</v>
      </c>
      <c r="J539">
        <v>0.112</v>
      </c>
      <c r="K539">
        <v>7.0000000000000007E-2</v>
      </c>
      <c r="L539">
        <v>0.10100000000000001</v>
      </c>
      <c r="M539">
        <v>0.107</v>
      </c>
      <c r="N539">
        <v>9.6000000000000002E-2</v>
      </c>
      <c r="O539">
        <f t="shared" si="99"/>
        <v>0.122</v>
      </c>
      <c r="P539">
        <f t="shared" si="100"/>
        <v>0</v>
      </c>
      <c r="R539">
        <f t="shared" si="101"/>
        <v>1277.5194324240001</v>
      </c>
      <c r="S539">
        <f t="shared" si="102"/>
        <v>1353.3044835000003</v>
      </c>
      <c r="T539">
        <f t="shared" si="103"/>
        <v>790.32981836400018</v>
      </c>
      <c r="U539">
        <f t="shared" si="104"/>
        <v>822.8091259680001</v>
      </c>
      <c r="V539">
        <f t="shared" si="105"/>
        <v>1212.5608172160003</v>
      </c>
      <c r="W539">
        <f t="shared" si="106"/>
        <v>757.85051076000025</v>
      </c>
      <c r="X539">
        <f t="shared" si="107"/>
        <v>1093.4700226680004</v>
      </c>
      <c r="Y539">
        <f t="shared" si="108"/>
        <v>1158.4286378760003</v>
      </c>
      <c r="Z539">
        <f t="shared" si="109"/>
        <v>1039.3378433280002</v>
      </c>
      <c r="AA539">
        <f t="shared" si="110"/>
        <v>1320.8251758960002</v>
      </c>
    </row>
    <row r="540" spans="2:27" x14ac:dyDescent="0.4">
      <c r="B540" t="s">
        <v>66</v>
      </c>
      <c r="C540" t="s">
        <v>9</v>
      </c>
      <c r="D540">
        <v>159772.81269179977</v>
      </c>
      <c r="F540">
        <v>7.0999999999999994E-2</v>
      </c>
      <c r="G540">
        <v>8.4000000000000005E-2</v>
      </c>
      <c r="H540">
        <v>0.11899999999999999</v>
      </c>
      <c r="I540">
        <v>0.124</v>
      </c>
      <c r="J540">
        <v>0.11799999999999999</v>
      </c>
      <c r="K540">
        <v>9.8000000000000004E-2</v>
      </c>
      <c r="L540">
        <v>7.6999999999999999E-2</v>
      </c>
      <c r="M540">
        <v>7.4999999999999997E-2</v>
      </c>
      <c r="N540">
        <v>0.113</v>
      </c>
      <c r="O540">
        <f t="shared" si="99"/>
        <v>0.12100000000000011</v>
      </c>
      <c r="P540">
        <f t="shared" si="100"/>
        <v>0</v>
      </c>
      <c r="R540">
        <f t="shared" si="101"/>
        <v>11343.869701117783</v>
      </c>
      <c r="S540">
        <f t="shared" si="102"/>
        <v>13420.916266111182</v>
      </c>
      <c r="T540">
        <f t="shared" si="103"/>
        <v>19012.964710324173</v>
      </c>
      <c r="U540">
        <f t="shared" si="104"/>
        <v>19811.828773783171</v>
      </c>
      <c r="V540">
        <f t="shared" si="105"/>
        <v>18853.191897632372</v>
      </c>
      <c r="W540">
        <f t="shared" si="106"/>
        <v>15657.735643796379</v>
      </c>
      <c r="X540">
        <f t="shared" si="107"/>
        <v>12302.506577268583</v>
      </c>
      <c r="Y540">
        <f t="shared" si="108"/>
        <v>11982.960951884983</v>
      </c>
      <c r="Z540">
        <f t="shared" si="109"/>
        <v>18054.327834173375</v>
      </c>
      <c r="AA540">
        <f t="shared" si="110"/>
        <v>19332.51033570779</v>
      </c>
    </row>
    <row r="541" spans="2:27" x14ac:dyDescent="0.4">
      <c r="B541" t="s">
        <v>66</v>
      </c>
      <c r="C541" t="s">
        <v>10</v>
      </c>
      <c r="D541">
        <v>172342.53482000003</v>
      </c>
      <c r="F541">
        <v>0.1</v>
      </c>
      <c r="G541">
        <v>0.107</v>
      </c>
      <c r="H541">
        <v>8.5999999999999993E-2</v>
      </c>
      <c r="I541">
        <v>9.9000000000000005E-2</v>
      </c>
      <c r="J541">
        <v>8.4000000000000005E-2</v>
      </c>
      <c r="K541">
        <v>8.1000000000000003E-2</v>
      </c>
      <c r="L541">
        <v>0.105</v>
      </c>
      <c r="M541">
        <v>8.6999999999999994E-2</v>
      </c>
      <c r="N541">
        <v>7.3999999999999996E-2</v>
      </c>
      <c r="O541">
        <f t="shared" si="99"/>
        <v>0.17700000000000005</v>
      </c>
      <c r="P541">
        <f t="shared" si="100"/>
        <v>0</v>
      </c>
      <c r="R541">
        <f t="shared" si="101"/>
        <v>17234.253482000004</v>
      </c>
      <c r="S541">
        <f t="shared" si="102"/>
        <v>18440.651225740003</v>
      </c>
      <c r="T541">
        <f t="shared" si="103"/>
        <v>14821.457994520002</v>
      </c>
      <c r="U541">
        <f t="shared" si="104"/>
        <v>17061.910947180004</v>
      </c>
      <c r="V541">
        <f t="shared" si="105"/>
        <v>14476.772924880004</v>
      </c>
      <c r="W541">
        <f t="shared" si="106"/>
        <v>13959.745320420003</v>
      </c>
      <c r="X541">
        <f t="shared" si="107"/>
        <v>18095.966156100003</v>
      </c>
      <c r="Y541">
        <f t="shared" si="108"/>
        <v>14993.800529340002</v>
      </c>
      <c r="Z541">
        <f t="shared" si="109"/>
        <v>12753.347576680002</v>
      </c>
      <c r="AA541">
        <f t="shared" si="110"/>
        <v>30504.628663140014</v>
      </c>
    </row>
    <row r="542" spans="2:27" x14ac:dyDescent="0.4">
      <c r="B542" t="s">
        <v>66</v>
      </c>
      <c r="C542" t="s">
        <v>11</v>
      </c>
      <c r="D542">
        <v>19135.003670999962</v>
      </c>
      <c r="F542">
        <v>8.1000000000000003E-2</v>
      </c>
      <c r="G542">
        <v>0.11899999999999999</v>
      </c>
      <c r="H542">
        <v>0.109</v>
      </c>
      <c r="I542">
        <v>7.9000000000000001E-2</v>
      </c>
      <c r="J542">
        <v>8.1000000000000003E-2</v>
      </c>
      <c r="K542">
        <v>0.10199999999999999</v>
      </c>
      <c r="L542">
        <v>7.1999999999999995E-2</v>
      </c>
      <c r="M542">
        <v>0.108</v>
      </c>
      <c r="N542">
        <v>0.124</v>
      </c>
      <c r="O542">
        <f t="shared" si="99"/>
        <v>0.125</v>
      </c>
      <c r="P542">
        <f t="shared" si="100"/>
        <v>0</v>
      </c>
      <c r="R542">
        <f t="shared" si="101"/>
        <v>1549.935297350997</v>
      </c>
      <c r="S542">
        <f t="shared" si="102"/>
        <v>2277.0654368489954</v>
      </c>
      <c r="T542">
        <f t="shared" si="103"/>
        <v>2085.7154001389958</v>
      </c>
      <c r="U542">
        <f t="shared" si="104"/>
        <v>1511.6652900089971</v>
      </c>
      <c r="V542">
        <f t="shared" si="105"/>
        <v>1549.935297350997</v>
      </c>
      <c r="W542">
        <f t="shared" si="106"/>
        <v>1951.770374441996</v>
      </c>
      <c r="X542">
        <f t="shared" si="107"/>
        <v>1377.7202643119972</v>
      </c>
      <c r="Y542">
        <f t="shared" si="108"/>
        <v>2066.5803964679958</v>
      </c>
      <c r="Z542">
        <f t="shared" si="109"/>
        <v>2372.7404552039952</v>
      </c>
      <c r="AA542">
        <f t="shared" si="110"/>
        <v>2391.8754588749953</v>
      </c>
    </row>
    <row r="543" spans="2:27" x14ac:dyDescent="0.4">
      <c r="B543" t="s">
        <v>66</v>
      </c>
      <c r="C543" t="s">
        <v>12</v>
      </c>
      <c r="D543">
        <v>12062.245077999987</v>
      </c>
      <c r="F543">
        <v>0.10199999999999999</v>
      </c>
      <c r="G543">
        <v>0.124</v>
      </c>
      <c r="H543">
        <v>8.4000000000000005E-2</v>
      </c>
      <c r="I543">
        <v>0.104</v>
      </c>
      <c r="J543">
        <v>8.5000000000000006E-2</v>
      </c>
      <c r="K543">
        <v>8.6999999999999994E-2</v>
      </c>
      <c r="L543">
        <v>0.108</v>
      </c>
      <c r="M543">
        <v>0.10199999999999999</v>
      </c>
      <c r="N543">
        <v>8.7999999999999995E-2</v>
      </c>
      <c r="O543">
        <f t="shared" si="99"/>
        <v>0.1160000000000001</v>
      </c>
      <c r="P543">
        <f t="shared" si="100"/>
        <v>0</v>
      </c>
      <c r="R543">
        <f t="shared" si="101"/>
        <v>1230.3489979559986</v>
      </c>
      <c r="S543">
        <f t="shared" si="102"/>
        <v>1495.7183896719985</v>
      </c>
      <c r="T543">
        <f t="shared" si="103"/>
        <v>1013.228586551999</v>
      </c>
      <c r="U543">
        <f t="shared" si="104"/>
        <v>1254.4734881119987</v>
      </c>
      <c r="V543">
        <f t="shared" si="105"/>
        <v>1025.290831629999</v>
      </c>
      <c r="W543">
        <f t="shared" si="106"/>
        <v>1049.4153217859989</v>
      </c>
      <c r="X543">
        <f t="shared" si="107"/>
        <v>1302.7224684239986</v>
      </c>
      <c r="Y543">
        <f t="shared" si="108"/>
        <v>1230.3489979559986</v>
      </c>
      <c r="Z543">
        <f t="shared" si="109"/>
        <v>1061.4775668639988</v>
      </c>
      <c r="AA543">
        <f t="shared" si="110"/>
        <v>1399.2204290479997</v>
      </c>
    </row>
    <row r="544" spans="2:27" x14ac:dyDescent="0.4">
      <c r="B544" t="s">
        <v>66</v>
      </c>
      <c r="C544" t="s">
        <v>13</v>
      </c>
      <c r="D544">
        <v>104324.9504110003</v>
      </c>
      <c r="F544">
        <v>7.6999999999999999E-2</v>
      </c>
      <c r="G544">
        <v>7.0999999999999994E-2</v>
      </c>
      <c r="H544">
        <v>9.2999999999999999E-2</v>
      </c>
      <c r="I544">
        <v>9.8000000000000004E-2</v>
      </c>
      <c r="J544">
        <v>7.3999999999999996E-2</v>
      </c>
      <c r="K544">
        <v>0.08</v>
      </c>
      <c r="L544">
        <v>0.115</v>
      </c>
      <c r="M544">
        <v>9.8000000000000004E-2</v>
      </c>
      <c r="N544">
        <v>9.4E-2</v>
      </c>
      <c r="O544">
        <f t="shared" si="99"/>
        <v>0.20000000000000007</v>
      </c>
      <c r="P544">
        <f t="shared" si="100"/>
        <v>0</v>
      </c>
      <c r="R544">
        <f t="shared" si="101"/>
        <v>8033.0211816470237</v>
      </c>
      <c r="S544">
        <f t="shared" si="102"/>
        <v>7407.0714791810205</v>
      </c>
      <c r="T544">
        <f t="shared" si="103"/>
        <v>9702.2203882230278</v>
      </c>
      <c r="U544">
        <f t="shared" si="104"/>
        <v>10223.84514027803</v>
      </c>
      <c r="V544">
        <f t="shared" si="105"/>
        <v>7720.0463304140221</v>
      </c>
      <c r="W544">
        <f t="shared" si="106"/>
        <v>8345.9960328800244</v>
      </c>
      <c r="X544">
        <f t="shared" si="107"/>
        <v>11997.369297265035</v>
      </c>
      <c r="Y544">
        <f t="shared" si="108"/>
        <v>10223.84514027803</v>
      </c>
      <c r="Z544">
        <f t="shared" si="109"/>
        <v>9806.5453386340287</v>
      </c>
      <c r="AA544">
        <f t="shared" si="110"/>
        <v>20864.990082200067</v>
      </c>
    </row>
    <row r="545" spans="2:27" x14ac:dyDescent="0.4">
      <c r="B545" t="s">
        <v>67</v>
      </c>
      <c r="C545" t="s">
        <v>4</v>
      </c>
      <c r="D545">
        <v>97143.945420000033</v>
      </c>
      <c r="F545">
        <v>0.121</v>
      </c>
      <c r="G545">
        <v>0.105</v>
      </c>
      <c r="H545">
        <v>8.4000000000000005E-2</v>
      </c>
      <c r="I545">
        <v>7.0000000000000007E-2</v>
      </c>
      <c r="J545">
        <v>8.5000000000000006E-2</v>
      </c>
      <c r="K545">
        <v>0.105</v>
      </c>
      <c r="L545">
        <v>0.10299999999999999</v>
      </c>
      <c r="M545">
        <v>0.10100000000000001</v>
      </c>
      <c r="N545">
        <v>0.11700000000000001</v>
      </c>
      <c r="O545">
        <f t="shared" si="99"/>
        <v>0.10899999999999999</v>
      </c>
      <c r="P545">
        <f t="shared" si="100"/>
        <v>0</v>
      </c>
      <c r="R545">
        <f t="shared" si="101"/>
        <v>11754.417395820004</v>
      </c>
      <c r="S545">
        <f t="shared" si="102"/>
        <v>10200.114269100002</v>
      </c>
      <c r="T545">
        <f t="shared" si="103"/>
        <v>8160.0914152800033</v>
      </c>
      <c r="U545">
        <f t="shared" si="104"/>
        <v>6800.0761794000027</v>
      </c>
      <c r="V545">
        <f t="shared" si="105"/>
        <v>8257.2353607000041</v>
      </c>
      <c r="W545">
        <f t="shared" si="106"/>
        <v>10200.114269100002</v>
      </c>
      <c r="X545">
        <f t="shared" si="107"/>
        <v>10005.826378260002</v>
      </c>
      <c r="Y545">
        <f t="shared" si="108"/>
        <v>9811.5384874200045</v>
      </c>
      <c r="Z545">
        <f t="shared" si="109"/>
        <v>11365.841614140005</v>
      </c>
      <c r="AA545">
        <f t="shared" si="110"/>
        <v>10588.690050780002</v>
      </c>
    </row>
    <row r="546" spans="2:27" x14ac:dyDescent="0.4">
      <c r="B546" t="s">
        <v>67</v>
      </c>
      <c r="C546" t="s">
        <v>5</v>
      </c>
      <c r="D546">
        <v>1622.602299999998</v>
      </c>
      <c r="F546">
        <v>0.11</v>
      </c>
      <c r="G546">
        <v>0.104</v>
      </c>
      <c r="H546">
        <v>8.8999999999999996E-2</v>
      </c>
      <c r="I546">
        <v>8.5999999999999993E-2</v>
      </c>
      <c r="J546">
        <v>0.105</v>
      </c>
      <c r="K546">
        <v>0.115</v>
      </c>
      <c r="L546">
        <v>0.10199999999999999</v>
      </c>
      <c r="M546">
        <v>0.12</v>
      </c>
      <c r="N546">
        <v>0.113</v>
      </c>
      <c r="O546">
        <f t="shared" si="99"/>
        <v>5.600000000000005E-2</v>
      </c>
      <c r="P546">
        <f t="shared" si="100"/>
        <v>0</v>
      </c>
      <c r="R546">
        <f t="shared" si="101"/>
        <v>178.48625299999978</v>
      </c>
      <c r="S546">
        <f t="shared" si="102"/>
        <v>168.75063919999977</v>
      </c>
      <c r="T546">
        <f t="shared" si="103"/>
        <v>144.4116046999998</v>
      </c>
      <c r="U546">
        <f t="shared" si="104"/>
        <v>139.54379779999982</v>
      </c>
      <c r="V546">
        <f t="shared" si="105"/>
        <v>170.37324149999978</v>
      </c>
      <c r="W546">
        <f t="shared" si="106"/>
        <v>186.59926449999978</v>
      </c>
      <c r="X546">
        <f t="shared" si="107"/>
        <v>165.50543459999977</v>
      </c>
      <c r="Y546">
        <f t="shared" si="108"/>
        <v>194.71227599999975</v>
      </c>
      <c r="Z546">
        <f t="shared" si="109"/>
        <v>183.35405989999978</v>
      </c>
      <c r="AA546">
        <f t="shared" si="110"/>
        <v>90.865728799999971</v>
      </c>
    </row>
    <row r="547" spans="2:27" x14ac:dyDescent="0.4">
      <c r="B547" t="s">
        <v>67</v>
      </c>
      <c r="C547" t="s">
        <v>6</v>
      </c>
      <c r="D547">
        <v>1343.4626999999969</v>
      </c>
      <c r="F547">
        <v>7.0000000000000007E-2</v>
      </c>
      <c r="G547">
        <v>0.11799999999999999</v>
      </c>
      <c r="H547">
        <v>7.2999999999999995E-2</v>
      </c>
      <c r="I547">
        <v>0.125</v>
      </c>
      <c r="J547">
        <v>0.11700000000000001</v>
      </c>
      <c r="K547">
        <v>7.9000000000000001E-2</v>
      </c>
      <c r="L547">
        <v>9.6000000000000002E-2</v>
      </c>
      <c r="M547">
        <v>8.5000000000000006E-2</v>
      </c>
      <c r="N547">
        <v>0.11700000000000001</v>
      </c>
      <c r="O547">
        <f t="shared" si="99"/>
        <v>0.12000000000000011</v>
      </c>
      <c r="P547">
        <f t="shared" si="100"/>
        <v>0</v>
      </c>
      <c r="R547">
        <f t="shared" si="101"/>
        <v>94.042388999999787</v>
      </c>
      <c r="S547">
        <f t="shared" si="102"/>
        <v>158.52859859999961</v>
      </c>
      <c r="T547">
        <f t="shared" si="103"/>
        <v>98.072777099999769</v>
      </c>
      <c r="U547">
        <f t="shared" si="104"/>
        <v>167.93283749999961</v>
      </c>
      <c r="V547">
        <f t="shared" si="105"/>
        <v>157.18513589999964</v>
      </c>
      <c r="W547">
        <f t="shared" si="106"/>
        <v>106.13355329999975</v>
      </c>
      <c r="X547">
        <f t="shared" si="107"/>
        <v>128.97241919999971</v>
      </c>
      <c r="Y547">
        <f t="shared" si="108"/>
        <v>114.19432949999974</v>
      </c>
      <c r="Z547">
        <f t="shared" si="109"/>
        <v>157.18513589999964</v>
      </c>
      <c r="AA547">
        <f t="shared" si="110"/>
        <v>161.21552399999976</v>
      </c>
    </row>
    <row r="548" spans="2:27" x14ac:dyDescent="0.4">
      <c r="B548" t="s">
        <v>67</v>
      </c>
      <c r="C548" t="s">
        <v>7</v>
      </c>
      <c r="D548">
        <v>41650.068299999912</v>
      </c>
      <c r="F548">
        <v>0.109</v>
      </c>
      <c r="G548">
        <v>0.11799999999999999</v>
      </c>
      <c r="H548">
        <v>0.10199999999999999</v>
      </c>
      <c r="I548">
        <v>7.0999999999999994E-2</v>
      </c>
      <c r="J548">
        <v>9.7000000000000003E-2</v>
      </c>
      <c r="K548">
        <v>8.1000000000000003E-2</v>
      </c>
      <c r="L548">
        <v>0.11899999999999999</v>
      </c>
      <c r="M548">
        <v>9.5000000000000001E-2</v>
      </c>
      <c r="N548">
        <v>9.2999999999999999E-2</v>
      </c>
      <c r="O548">
        <f t="shared" si="99"/>
        <v>0.1150000000000001</v>
      </c>
      <c r="P548">
        <f t="shared" si="100"/>
        <v>0</v>
      </c>
      <c r="R548">
        <f t="shared" si="101"/>
        <v>4539.8574446999901</v>
      </c>
      <c r="S548">
        <f t="shared" si="102"/>
        <v>4914.708059399989</v>
      </c>
      <c r="T548">
        <f t="shared" si="103"/>
        <v>4248.306966599991</v>
      </c>
      <c r="U548">
        <f t="shared" si="104"/>
        <v>2957.1548492999937</v>
      </c>
      <c r="V548">
        <f t="shared" si="105"/>
        <v>4040.0566250999914</v>
      </c>
      <c r="W548">
        <f t="shared" si="106"/>
        <v>3373.655532299993</v>
      </c>
      <c r="X548">
        <f t="shared" si="107"/>
        <v>4956.3581276999894</v>
      </c>
      <c r="Y548">
        <f t="shared" si="108"/>
        <v>3956.7564884999915</v>
      </c>
      <c r="Z548">
        <f t="shared" si="109"/>
        <v>3873.4563518999917</v>
      </c>
      <c r="AA548">
        <f t="shared" si="110"/>
        <v>4789.7578544999942</v>
      </c>
    </row>
    <row r="549" spans="2:27" x14ac:dyDescent="0.4">
      <c r="B549" t="s">
        <v>67</v>
      </c>
      <c r="C549" t="s">
        <v>8</v>
      </c>
      <c r="D549">
        <v>9812.0081999999984</v>
      </c>
      <c r="F549">
        <v>0.112</v>
      </c>
      <c r="G549">
        <v>9.1999999999999998E-2</v>
      </c>
      <c r="H549">
        <v>0.107</v>
      </c>
      <c r="I549">
        <v>0.109</v>
      </c>
      <c r="J549">
        <v>0.111</v>
      </c>
      <c r="K549">
        <v>0.10299999999999999</v>
      </c>
      <c r="L549">
        <v>0.11799999999999999</v>
      </c>
      <c r="M549">
        <v>0.10199999999999999</v>
      </c>
      <c r="N549">
        <v>0.09</v>
      </c>
      <c r="O549">
        <f t="shared" si="99"/>
        <v>5.600000000000005E-2</v>
      </c>
      <c r="P549">
        <f t="shared" si="100"/>
        <v>0</v>
      </c>
      <c r="R549">
        <f t="shared" si="101"/>
        <v>1098.9449183999998</v>
      </c>
      <c r="S549">
        <f t="shared" si="102"/>
        <v>902.70475439999984</v>
      </c>
      <c r="T549">
        <f t="shared" si="103"/>
        <v>1049.8848773999998</v>
      </c>
      <c r="U549">
        <f t="shared" si="104"/>
        <v>1069.5088937999999</v>
      </c>
      <c r="V549">
        <f t="shared" si="105"/>
        <v>1089.1329101999997</v>
      </c>
      <c r="W549">
        <f t="shared" si="106"/>
        <v>1010.6368445999998</v>
      </c>
      <c r="X549">
        <f t="shared" si="107"/>
        <v>1157.8169675999998</v>
      </c>
      <c r="Y549">
        <f t="shared" si="108"/>
        <v>1000.8248363999998</v>
      </c>
      <c r="Z549">
        <f t="shared" si="109"/>
        <v>883.08073799999977</v>
      </c>
      <c r="AA549">
        <f t="shared" si="110"/>
        <v>549.47245920000034</v>
      </c>
    </row>
    <row r="550" spans="2:27" x14ac:dyDescent="0.4">
      <c r="B550" t="s">
        <v>67</v>
      </c>
      <c r="C550" t="s">
        <v>9</v>
      </c>
      <c r="D550">
        <v>20468.662200000061</v>
      </c>
      <c r="F550">
        <v>0.11700000000000001</v>
      </c>
      <c r="G550">
        <v>8.8999999999999996E-2</v>
      </c>
      <c r="H550">
        <v>0.115</v>
      </c>
      <c r="I550">
        <v>0.114</v>
      </c>
      <c r="J550">
        <v>8.3000000000000004E-2</v>
      </c>
      <c r="K550">
        <v>0.105</v>
      </c>
      <c r="L550">
        <v>9.6000000000000002E-2</v>
      </c>
      <c r="M550">
        <v>0.11600000000000001</v>
      </c>
      <c r="N550">
        <v>0.108</v>
      </c>
      <c r="O550">
        <f t="shared" si="99"/>
        <v>5.7000000000000051E-2</v>
      </c>
      <c r="P550">
        <f t="shared" si="100"/>
        <v>0</v>
      </c>
      <c r="R550">
        <f t="shared" si="101"/>
        <v>2394.8334774000073</v>
      </c>
      <c r="S550">
        <f t="shared" si="102"/>
        <v>1821.7109358000052</v>
      </c>
      <c r="T550">
        <f t="shared" si="103"/>
        <v>2353.896153000007</v>
      </c>
      <c r="U550">
        <f t="shared" si="104"/>
        <v>2333.427490800007</v>
      </c>
      <c r="V550">
        <f t="shared" si="105"/>
        <v>1698.8989626000052</v>
      </c>
      <c r="W550">
        <f t="shared" si="106"/>
        <v>2149.2095310000063</v>
      </c>
      <c r="X550">
        <f t="shared" si="107"/>
        <v>1964.9915712000059</v>
      </c>
      <c r="Y550">
        <f t="shared" si="108"/>
        <v>2374.3648152000073</v>
      </c>
      <c r="Z550">
        <f t="shared" si="109"/>
        <v>2210.6155176000066</v>
      </c>
      <c r="AA550">
        <f t="shared" si="110"/>
        <v>1166.7137454000044</v>
      </c>
    </row>
    <row r="551" spans="2:27" x14ac:dyDescent="0.4">
      <c r="B551" t="s">
        <v>67</v>
      </c>
      <c r="C551" t="s">
        <v>10</v>
      </c>
      <c r="D551">
        <v>14566.982199999999</v>
      </c>
      <c r="F551">
        <v>8.6999999999999994E-2</v>
      </c>
      <c r="G551">
        <v>0.111</v>
      </c>
      <c r="H551">
        <v>8.7999999999999995E-2</v>
      </c>
      <c r="I551">
        <v>7.9000000000000001E-2</v>
      </c>
      <c r="J551">
        <v>9.0999999999999998E-2</v>
      </c>
      <c r="K551">
        <v>0.11700000000000001</v>
      </c>
      <c r="L551">
        <v>7.4999999999999997E-2</v>
      </c>
      <c r="M551">
        <v>8.4000000000000005E-2</v>
      </c>
      <c r="N551">
        <v>0.121</v>
      </c>
      <c r="O551">
        <f t="shared" si="99"/>
        <v>0.14700000000000002</v>
      </c>
      <c r="P551">
        <f t="shared" si="100"/>
        <v>0</v>
      </c>
      <c r="R551">
        <f t="shared" si="101"/>
        <v>1267.3274513999997</v>
      </c>
      <c r="S551">
        <f t="shared" si="102"/>
        <v>1616.9350241999998</v>
      </c>
      <c r="T551">
        <f t="shared" si="103"/>
        <v>1281.8944335999997</v>
      </c>
      <c r="U551">
        <f t="shared" si="104"/>
        <v>1150.7915937999999</v>
      </c>
      <c r="V551">
        <f t="shared" si="105"/>
        <v>1325.5953801999999</v>
      </c>
      <c r="W551">
        <f t="shared" si="106"/>
        <v>1704.3369173999999</v>
      </c>
      <c r="X551">
        <f t="shared" si="107"/>
        <v>1092.5236649999999</v>
      </c>
      <c r="Y551">
        <f t="shared" si="108"/>
        <v>1223.6265048</v>
      </c>
      <c r="Z551">
        <f t="shared" si="109"/>
        <v>1762.6048461999999</v>
      </c>
      <c r="AA551">
        <f t="shared" si="110"/>
        <v>2141.3463833999999</v>
      </c>
    </row>
    <row r="552" spans="2:27" x14ac:dyDescent="0.4">
      <c r="B552" t="s">
        <v>67</v>
      </c>
      <c r="C552" t="s">
        <v>11</v>
      </c>
      <c r="D552">
        <v>19386.04129999999</v>
      </c>
      <c r="F552">
        <v>9.7000000000000003E-2</v>
      </c>
      <c r="G552">
        <v>7.4999999999999997E-2</v>
      </c>
      <c r="H552">
        <v>0.11600000000000001</v>
      </c>
      <c r="I552">
        <v>7.5999999999999998E-2</v>
      </c>
      <c r="J552">
        <v>0.114</v>
      </c>
      <c r="K552">
        <v>0.107</v>
      </c>
      <c r="L552">
        <v>7.2999999999999995E-2</v>
      </c>
      <c r="M552">
        <v>0.109</v>
      </c>
      <c r="N552">
        <v>0.109</v>
      </c>
      <c r="O552">
        <f t="shared" si="99"/>
        <v>0.12400000000000011</v>
      </c>
      <c r="P552">
        <f t="shared" si="100"/>
        <v>0</v>
      </c>
      <c r="R552">
        <f t="shared" si="101"/>
        <v>1880.4460060999991</v>
      </c>
      <c r="S552">
        <f t="shared" si="102"/>
        <v>1453.9530974999991</v>
      </c>
      <c r="T552">
        <f t="shared" si="103"/>
        <v>2248.7807907999991</v>
      </c>
      <c r="U552">
        <f t="shared" si="104"/>
        <v>1473.3391387999991</v>
      </c>
      <c r="V552">
        <f t="shared" si="105"/>
        <v>2210.0087081999991</v>
      </c>
      <c r="W552">
        <f t="shared" si="106"/>
        <v>2074.3064190999989</v>
      </c>
      <c r="X552">
        <f t="shared" si="107"/>
        <v>1415.1810148999991</v>
      </c>
      <c r="Y552">
        <f t="shared" si="108"/>
        <v>2113.0785016999989</v>
      </c>
      <c r="Z552">
        <f t="shared" si="109"/>
        <v>2113.0785016999989</v>
      </c>
      <c r="AA552">
        <f t="shared" si="110"/>
        <v>2403.8691212000008</v>
      </c>
    </row>
    <row r="553" spans="2:27" x14ac:dyDescent="0.4">
      <c r="B553" t="s">
        <v>67</v>
      </c>
      <c r="C553" t="s">
        <v>12</v>
      </c>
      <c r="D553">
        <v>14038.68700000004</v>
      </c>
      <c r="F553">
        <v>0.1</v>
      </c>
      <c r="G553">
        <v>8.5999999999999993E-2</v>
      </c>
      <c r="H553">
        <v>0.11700000000000001</v>
      </c>
      <c r="I553">
        <v>8.1000000000000003E-2</v>
      </c>
      <c r="J553">
        <v>0.115</v>
      </c>
      <c r="K553">
        <v>9.8000000000000004E-2</v>
      </c>
      <c r="L553">
        <v>7.9000000000000001E-2</v>
      </c>
      <c r="M553">
        <v>0.11</v>
      </c>
      <c r="N553">
        <v>8.5000000000000006E-2</v>
      </c>
      <c r="O553">
        <f t="shared" si="99"/>
        <v>0.12900000000000011</v>
      </c>
      <c r="P553">
        <f t="shared" si="100"/>
        <v>0</v>
      </c>
      <c r="R553">
        <f t="shared" si="101"/>
        <v>1403.8687000000041</v>
      </c>
      <c r="S553">
        <f t="shared" si="102"/>
        <v>1207.3270820000034</v>
      </c>
      <c r="T553">
        <f t="shared" si="103"/>
        <v>1642.5263790000047</v>
      </c>
      <c r="U553">
        <f t="shared" si="104"/>
        <v>1137.1336470000033</v>
      </c>
      <c r="V553">
        <f t="shared" si="105"/>
        <v>1614.4490050000047</v>
      </c>
      <c r="W553">
        <f t="shared" si="106"/>
        <v>1375.7913260000039</v>
      </c>
      <c r="X553">
        <f t="shared" si="107"/>
        <v>1109.0562730000031</v>
      </c>
      <c r="Y553">
        <f t="shared" si="108"/>
        <v>1544.2555700000044</v>
      </c>
      <c r="Z553">
        <f t="shared" si="109"/>
        <v>1193.2883950000034</v>
      </c>
      <c r="AA553">
        <f t="shared" si="110"/>
        <v>1810.9906230000067</v>
      </c>
    </row>
    <row r="554" spans="2:27" x14ac:dyDescent="0.4">
      <c r="B554" t="s">
        <v>67</v>
      </c>
      <c r="C554" t="s">
        <v>13</v>
      </c>
      <c r="D554">
        <v>15243.695400000097</v>
      </c>
      <c r="F554">
        <v>9.4E-2</v>
      </c>
      <c r="G554">
        <v>7.1999999999999995E-2</v>
      </c>
      <c r="H554">
        <v>9.7000000000000003E-2</v>
      </c>
      <c r="I554">
        <v>7.2999999999999995E-2</v>
      </c>
      <c r="J554">
        <v>0.105</v>
      </c>
      <c r="K554">
        <v>0.11899999999999999</v>
      </c>
      <c r="L554">
        <v>7.8E-2</v>
      </c>
      <c r="M554">
        <v>8.4000000000000005E-2</v>
      </c>
      <c r="N554">
        <v>9.8000000000000004E-2</v>
      </c>
      <c r="O554">
        <f t="shared" si="99"/>
        <v>0.18000000000000005</v>
      </c>
      <c r="P554">
        <f t="shared" si="100"/>
        <v>0</v>
      </c>
      <c r="R554">
        <f t="shared" si="101"/>
        <v>1432.9073676000091</v>
      </c>
      <c r="S554">
        <f t="shared" si="102"/>
        <v>1097.5460688000069</v>
      </c>
      <c r="T554">
        <f t="shared" si="103"/>
        <v>1478.6384538000095</v>
      </c>
      <c r="U554">
        <f t="shared" si="104"/>
        <v>1112.7897642000071</v>
      </c>
      <c r="V554">
        <f t="shared" si="105"/>
        <v>1600.58801700001</v>
      </c>
      <c r="W554">
        <f t="shared" si="106"/>
        <v>1813.9997526000116</v>
      </c>
      <c r="X554">
        <f t="shared" si="107"/>
        <v>1189.0082412000077</v>
      </c>
      <c r="Y554">
        <f t="shared" si="108"/>
        <v>1280.4704136000082</v>
      </c>
      <c r="Z554">
        <f t="shared" si="109"/>
        <v>1493.8821492000095</v>
      </c>
      <c r="AA554">
        <f t="shared" si="110"/>
        <v>2743.865172000018</v>
      </c>
    </row>
    <row r="555" spans="2:27" x14ac:dyDescent="0.4">
      <c r="B555" t="s">
        <v>68</v>
      </c>
      <c r="C555" t="s">
        <v>4</v>
      </c>
      <c r="D555">
        <v>101111.42769999997</v>
      </c>
      <c r="F555">
        <v>0.1</v>
      </c>
      <c r="G555">
        <v>7.1999999999999995E-2</v>
      </c>
      <c r="H555">
        <v>0.121</v>
      </c>
      <c r="I555">
        <v>0.108</v>
      </c>
      <c r="J555">
        <v>7.2999999999999995E-2</v>
      </c>
      <c r="K555">
        <v>0.105</v>
      </c>
      <c r="L555">
        <v>0.11600000000000001</v>
      </c>
      <c r="M555">
        <v>8.7999999999999995E-2</v>
      </c>
      <c r="N555">
        <v>7.4999999999999997E-2</v>
      </c>
      <c r="O555">
        <f t="shared" si="99"/>
        <v>0.14200000000000013</v>
      </c>
      <c r="P555">
        <f t="shared" si="100"/>
        <v>0</v>
      </c>
      <c r="R555">
        <f t="shared" si="101"/>
        <v>10111.142769999999</v>
      </c>
      <c r="S555">
        <f t="shared" si="102"/>
        <v>7280.0227943999971</v>
      </c>
      <c r="T555">
        <f t="shared" si="103"/>
        <v>12234.482751699996</v>
      </c>
      <c r="U555">
        <f t="shared" si="104"/>
        <v>10920.034191599996</v>
      </c>
      <c r="V555">
        <f t="shared" si="105"/>
        <v>7381.1342220999977</v>
      </c>
      <c r="W555">
        <f t="shared" si="106"/>
        <v>10616.699908499997</v>
      </c>
      <c r="X555">
        <f t="shared" si="107"/>
        <v>11728.925613199997</v>
      </c>
      <c r="Y555">
        <f t="shared" si="108"/>
        <v>8897.8056375999968</v>
      </c>
      <c r="Z555">
        <f t="shared" si="109"/>
        <v>7583.3570774999971</v>
      </c>
      <c r="AA555">
        <f t="shared" si="110"/>
        <v>14357.822733400009</v>
      </c>
    </row>
    <row r="556" spans="2:27" x14ac:dyDescent="0.4">
      <c r="B556" t="s">
        <v>68</v>
      </c>
      <c r="C556" t="s">
        <v>5</v>
      </c>
      <c r="D556">
        <v>5421.2318999999934</v>
      </c>
      <c r="F556">
        <v>0.109</v>
      </c>
      <c r="G556">
        <v>7.8E-2</v>
      </c>
      <c r="H556">
        <v>0.10100000000000001</v>
      </c>
      <c r="I556">
        <v>0.115</v>
      </c>
      <c r="J556">
        <v>9.9000000000000005E-2</v>
      </c>
      <c r="K556">
        <v>9.8000000000000004E-2</v>
      </c>
      <c r="L556">
        <v>0.109</v>
      </c>
      <c r="M556">
        <v>0.125</v>
      </c>
      <c r="N556">
        <v>7.9000000000000001E-2</v>
      </c>
      <c r="O556">
        <f t="shared" si="99"/>
        <v>8.7000000000000077E-2</v>
      </c>
      <c r="P556">
        <f t="shared" si="100"/>
        <v>0</v>
      </c>
      <c r="R556">
        <f t="shared" si="101"/>
        <v>590.91427709999925</v>
      </c>
      <c r="S556">
        <f t="shared" si="102"/>
        <v>422.85608819999948</v>
      </c>
      <c r="T556">
        <f t="shared" si="103"/>
        <v>547.54442189999941</v>
      </c>
      <c r="U556">
        <f t="shared" si="104"/>
        <v>623.44166849999931</v>
      </c>
      <c r="V556">
        <f t="shared" si="105"/>
        <v>536.70195809999939</v>
      </c>
      <c r="W556">
        <f t="shared" si="106"/>
        <v>531.28072619999932</v>
      </c>
      <c r="X556">
        <f t="shared" si="107"/>
        <v>590.91427709999925</v>
      </c>
      <c r="Y556">
        <f t="shared" si="108"/>
        <v>677.65398749999918</v>
      </c>
      <c r="Z556">
        <f t="shared" si="109"/>
        <v>428.27732009999949</v>
      </c>
      <c r="AA556">
        <f t="shared" si="110"/>
        <v>471.64717529999984</v>
      </c>
    </row>
    <row r="557" spans="2:27" x14ac:dyDescent="0.4">
      <c r="B557" t="s">
        <v>68</v>
      </c>
      <c r="C557" t="s">
        <v>6</v>
      </c>
      <c r="D557">
        <v>43536.344099999929</v>
      </c>
      <c r="F557">
        <v>7.4999999999999997E-2</v>
      </c>
      <c r="G557">
        <v>0.10100000000000001</v>
      </c>
      <c r="H557">
        <v>0.113</v>
      </c>
      <c r="I557">
        <v>0.12</v>
      </c>
      <c r="J557">
        <v>0.11700000000000001</v>
      </c>
      <c r="K557">
        <v>0.113</v>
      </c>
      <c r="L557">
        <v>7.2999999999999995E-2</v>
      </c>
      <c r="M557">
        <v>9.9000000000000005E-2</v>
      </c>
      <c r="N557">
        <v>7.8E-2</v>
      </c>
      <c r="O557">
        <f t="shared" si="99"/>
        <v>0.1110000000000001</v>
      </c>
      <c r="P557">
        <f t="shared" si="100"/>
        <v>0</v>
      </c>
      <c r="R557">
        <f t="shared" si="101"/>
        <v>3265.2258074999945</v>
      </c>
      <c r="S557">
        <f t="shared" si="102"/>
        <v>4397.1707540999932</v>
      </c>
      <c r="T557">
        <f t="shared" si="103"/>
        <v>4919.6068832999918</v>
      </c>
      <c r="U557">
        <f t="shared" si="104"/>
        <v>5224.3612919999914</v>
      </c>
      <c r="V557">
        <f t="shared" si="105"/>
        <v>5093.7522596999925</v>
      </c>
      <c r="W557">
        <f t="shared" si="106"/>
        <v>4919.6068832999918</v>
      </c>
      <c r="X557">
        <f t="shared" si="107"/>
        <v>3178.1531192999946</v>
      </c>
      <c r="Y557">
        <f t="shared" si="108"/>
        <v>4310.0980658999933</v>
      </c>
      <c r="Z557">
        <f t="shared" si="109"/>
        <v>3395.8348397999944</v>
      </c>
      <c r="AA557">
        <f t="shared" si="110"/>
        <v>4832.5341950999964</v>
      </c>
    </row>
    <row r="558" spans="2:27" x14ac:dyDescent="0.4">
      <c r="B558" t="s">
        <v>68</v>
      </c>
      <c r="C558" t="s">
        <v>7</v>
      </c>
      <c r="D558">
        <v>5860.0522000000128</v>
      </c>
      <c r="F558">
        <v>8.3000000000000004E-2</v>
      </c>
      <c r="G558">
        <v>0.09</v>
      </c>
      <c r="H558">
        <v>0.11899999999999999</v>
      </c>
      <c r="I558">
        <v>0.105</v>
      </c>
      <c r="J558">
        <v>8.6999999999999994E-2</v>
      </c>
      <c r="K558">
        <v>8.7999999999999995E-2</v>
      </c>
      <c r="L558">
        <v>0.11600000000000001</v>
      </c>
      <c r="M558">
        <v>0.122</v>
      </c>
      <c r="N558">
        <v>7.6999999999999999E-2</v>
      </c>
      <c r="O558">
        <f t="shared" si="99"/>
        <v>0.1130000000000001</v>
      </c>
      <c r="P558">
        <f t="shared" si="100"/>
        <v>0</v>
      </c>
      <c r="R558">
        <f t="shared" si="101"/>
        <v>486.38433260000107</v>
      </c>
      <c r="S558">
        <f t="shared" si="102"/>
        <v>527.40469800000119</v>
      </c>
      <c r="T558">
        <f t="shared" si="103"/>
        <v>697.34621180000147</v>
      </c>
      <c r="U558">
        <f t="shared" si="104"/>
        <v>615.30548100000135</v>
      </c>
      <c r="V558">
        <f t="shared" si="105"/>
        <v>509.82454140000107</v>
      </c>
      <c r="W558">
        <f t="shared" si="106"/>
        <v>515.68459360000111</v>
      </c>
      <c r="X558">
        <f t="shared" si="107"/>
        <v>679.76605520000157</v>
      </c>
      <c r="Y558">
        <f t="shared" si="108"/>
        <v>714.92636840000159</v>
      </c>
      <c r="Z558">
        <f t="shared" si="109"/>
        <v>451.224019400001</v>
      </c>
      <c r="AA558">
        <f t="shared" si="110"/>
        <v>662.18589860000202</v>
      </c>
    </row>
    <row r="559" spans="2:27" x14ac:dyDescent="0.4">
      <c r="B559" t="s">
        <v>68</v>
      </c>
      <c r="C559" t="s">
        <v>8</v>
      </c>
      <c r="D559">
        <v>3264.1504000000095</v>
      </c>
      <c r="F559">
        <v>8.6999999999999994E-2</v>
      </c>
      <c r="G559">
        <v>0.106</v>
      </c>
      <c r="H559">
        <v>0.11600000000000001</v>
      </c>
      <c r="I559">
        <v>0.124</v>
      </c>
      <c r="J559">
        <v>9.9000000000000005E-2</v>
      </c>
      <c r="K559">
        <v>7.0000000000000007E-2</v>
      </c>
      <c r="L559">
        <v>0.11600000000000001</v>
      </c>
      <c r="M559">
        <v>8.5000000000000006E-2</v>
      </c>
      <c r="N559">
        <v>0.10299999999999999</v>
      </c>
      <c r="O559">
        <f t="shared" si="99"/>
        <v>9.3999999999999972E-2</v>
      </c>
      <c r="P559">
        <f t="shared" si="100"/>
        <v>0</v>
      </c>
      <c r="R559">
        <f t="shared" si="101"/>
        <v>283.98108480000081</v>
      </c>
      <c r="S559">
        <f t="shared" si="102"/>
        <v>345.99994240000098</v>
      </c>
      <c r="T559">
        <f t="shared" si="103"/>
        <v>378.64144640000114</v>
      </c>
      <c r="U559">
        <f t="shared" si="104"/>
        <v>404.75464960000119</v>
      </c>
      <c r="V559">
        <f t="shared" si="105"/>
        <v>323.15088960000094</v>
      </c>
      <c r="W559">
        <f t="shared" si="106"/>
        <v>228.49052800000069</v>
      </c>
      <c r="X559">
        <f t="shared" si="107"/>
        <v>378.64144640000114</v>
      </c>
      <c r="Y559">
        <f t="shared" si="108"/>
        <v>277.4527840000008</v>
      </c>
      <c r="Z559">
        <f t="shared" si="109"/>
        <v>336.20749120000096</v>
      </c>
      <c r="AA559">
        <f t="shared" si="110"/>
        <v>306.8301376000008</v>
      </c>
    </row>
    <row r="560" spans="2:27" x14ac:dyDescent="0.4">
      <c r="B560" t="s">
        <v>68</v>
      </c>
      <c r="C560" t="s">
        <v>9</v>
      </c>
      <c r="D560">
        <v>18572.945399999964</v>
      </c>
      <c r="F560">
        <v>0.10199999999999999</v>
      </c>
      <c r="G560">
        <v>9.2999999999999999E-2</v>
      </c>
      <c r="H560">
        <v>9.4E-2</v>
      </c>
      <c r="I560">
        <v>7.5999999999999998E-2</v>
      </c>
      <c r="J560">
        <v>8.2000000000000003E-2</v>
      </c>
      <c r="K560">
        <v>0.10100000000000001</v>
      </c>
      <c r="L560">
        <v>0.106</v>
      </c>
      <c r="M560">
        <v>9.8000000000000004E-2</v>
      </c>
      <c r="N560">
        <v>0.11</v>
      </c>
      <c r="O560">
        <f t="shared" si="99"/>
        <v>0.13800000000000001</v>
      </c>
      <c r="P560">
        <f t="shared" si="100"/>
        <v>0</v>
      </c>
      <c r="R560">
        <f t="shared" si="101"/>
        <v>1894.4404307999962</v>
      </c>
      <c r="S560">
        <f t="shared" si="102"/>
        <v>1727.2839221999966</v>
      </c>
      <c r="T560">
        <f t="shared" si="103"/>
        <v>1745.8568675999966</v>
      </c>
      <c r="U560">
        <f t="shared" si="104"/>
        <v>1411.5438503999972</v>
      </c>
      <c r="V560">
        <f t="shared" si="105"/>
        <v>1522.981522799997</v>
      </c>
      <c r="W560">
        <f t="shared" si="106"/>
        <v>1875.8674853999964</v>
      </c>
      <c r="X560">
        <f t="shared" si="107"/>
        <v>1968.7322123999961</v>
      </c>
      <c r="Y560">
        <f t="shared" si="108"/>
        <v>1820.1486491999965</v>
      </c>
      <c r="Z560">
        <f t="shared" si="109"/>
        <v>2043.023993999996</v>
      </c>
      <c r="AA560">
        <f t="shared" si="110"/>
        <v>2563.0664651999955</v>
      </c>
    </row>
    <row r="561" spans="2:27" x14ac:dyDescent="0.4">
      <c r="B561" t="s">
        <v>68</v>
      </c>
      <c r="C561" t="s">
        <v>10</v>
      </c>
      <c r="D561">
        <v>48449.324900000167</v>
      </c>
      <c r="F561">
        <v>0.122</v>
      </c>
      <c r="G561">
        <v>7.6999999999999999E-2</v>
      </c>
      <c r="H561">
        <v>9.5000000000000001E-2</v>
      </c>
      <c r="I561">
        <v>7.3999999999999996E-2</v>
      </c>
      <c r="J561">
        <v>9.7000000000000003E-2</v>
      </c>
      <c r="K561">
        <v>0.11600000000000001</v>
      </c>
      <c r="L561">
        <v>0.112</v>
      </c>
      <c r="M561">
        <v>0.11899999999999999</v>
      </c>
      <c r="N561">
        <v>0.109</v>
      </c>
      <c r="O561">
        <f t="shared" si="99"/>
        <v>7.8999999999999959E-2</v>
      </c>
      <c r="P561">
        <f t="shared" si="100"/>
        <v>0</v>
      </c>
      <c r="R561">
        <f t="shared" si="101"/>
        <v>5910.8176378000198</v>
      </c>
      <c r="S561">
        <f t="shared" si="102"/>
        <v>3730.598017300013</v>
      </c>
      <c r="T561">
        <f t="shared" si="103"/>
        <v>4602.685865500016</v>
      </c>
      <c r="U561">
        <f t="shared" si="104"/>
        <v>3585.250042600012</v>
      </c>
      <c r="V561">
        <f t="shared" si="105"/>
        <v>4699.5845153000164</v>
      </c>
      <c r="W561">
        <f t="shared" si="106"/>
        <v>5620.1216884000196</v>
      </c>
      <c r="X561">
        <f t="shared" si="107"/>
        <v>5426.3243888000188</v>
      </c>
      <c r="Y561">
        <f t="shared" si="108"/>
        <v>5765.4696631000197</v>
      </c>
      <c r="Z561">
        <f t="shared" si="109"/>
        <v>5280.9764141000178</v>
      </c>
      <c r="AA561">
        <f t="shared" si="110"/>
        <v>3827.4966671000111</v>
      </c>
    </row>
    <row r="562" spans="2:27" x14ac:dyDescent="0.4">
      <c r="B562" t="s">
        <v>68</v>
      </c>
      <c r="C562" t="s">
        <v>11</v>
      </c>
      <c r="D562">
        <v>29010.612300000012</v>
      </c>
      <c r="F562">
        <v>7.9000000000000001E-2</v>
      </c>
      <c r="G562">
        <v>8.5999999999999993E-2</v>
      </c>
      <c r="H562">
        <v>0.10199999999999999</v>
      </c>
      <c r="I562">
        <v>0.11799999999999999</v>
      </c>
      <c r="J562">
        <v>0.104</v>
      </c>
      <c r="K562">
        <v>9.0999999999999998E-2</v>
      </c>
      <c r="L562">
        <v>0.105</v>
      </c>
      <c r="M562">
        <v>0.122</v>
      </c>
      <c r="N562">
        <v>0.107</v>
      </c>
      <c r="O562">
        <f t="shared" si="99"/>
        <v>8.6000000000000076E-2</v>
      </c>
      <c r="P562">
        <f t="shared" si="100"/>
        <v>0</v>
      </c>
      <c r="R562">
        <f t="shared" si="101"/>
        <v>2291.8383717000011</v>
      </c>
      <c r="S562">
        <f t="shared" si="102"/>
        <v>2494.9126578000009</v>
      </c>
      <c r="T562">
        <f t="shared" si="103"/>
        <v>2959.0824546000008</v>
      </c>
      <c r="U562">
        <f t="shared" si="104"/>
        <v>3423.2522514000011</v>
      </c>
      <c r="V562">
        <f t="shared" si="105"/>
        <v>3017.1036792000009</v>
      </c>
      <c r="W562">
        <f t="shared" si="106"/>
        <v>2639.9657193000012</v>
      </c>
      <c r="X562">
        <f t="shared" si="107"/>
        <v>3046.1142915000009</v>
      </c>
      <c r="Y562">
        <f t="shared" si="108"/>
        <v>3539.2947006000013</v>
      </c>
      <c r="Z562">
        <f t="shared" si="109"/>
        <v>3104.135516100001</v>
      </c>
      <c r="AA562">
        <f t="shared" si="110"/>
        <v>2494.9126578000032</v>
      </c>
    </row>
    <row r="563" spans="2:27" x14ac:dyDescent="0.4">
      <c r="B563" t="s">
        <v>68</v>
      </c>
      <c r="C563" t="s">
        <v>12</v>
      </c>
      <c r="D563">
        <v>10935.588099999966</v>
      </c>
      <c r="F563">
        <v>7.6999999999999999E-2</v>
      </c>
      <c r="G563">
        <v>9.0999999999999998E-2</v>
      </c>
      <c r="H563">
        <v>0.11</v>
      </c>
      <c r="I563">
        <v>9.7000000000000003E-2</v>
      </c>
      <c r="J563">
        <v>0.107</v>
      </c>
      <c r="K563">
        <v>0.105</v>
      </c>
      <c r="L563">
        <v>8.2000000000000003E-2</v>
      </c>
      <c r="M563">
        <v>0.10100000000000001</v>
      </c>
      <c r="N563">
        <v>0.112</v>
      </c>
      <c r="O563">
        <f t="shared" si="99"/>
        <v>0.1180000000000001</v>
      </c>
      <c r="P563">
        <f t="shared" si="100"/>
        <v>0</v>
      </c>
      <c r="R563">
        <f t="shared" si="101"/>
        <v>842.04028369999742</v>
      </c>
      <c r="S563">
        <f t="shared" si="102"/>
        <v>995.13851709999688</v>
      </c>
      <c r="T563">
        <f t="shared" si="103"/>
        <v>1202.9146909999963</v>
      </c>
      <c r="U563">
        <f t="shared" si="104"/>
        <v>1060.7520456999969</v>
      </c>
      <c r="V563">
        <f t="shared" si="105"/>
        <v>1170.1079266999964</v>
      </c>
      <c r="W563">
        <f t="shared" si="106"/>
        <v>1148.2367504999963</v>
      </c>
      <c r="X563">
        <f t="shared" si="107"/>
        <v>896.71822419999728</v>
      </c>
      <c r="Y563">
        <f t="shared" si="108"/>
        <v>1104.4943980999967</v>
      </c>
      <c r="Z563">
        <f t="shared" si="109"/>
        <v>1224.7858671999963</v>
      </c>
      <c r="AA563">
        <f t="shared" si="110"/>
        <v>1290.3993957999971</v>
      </c>
    </row>
    <row r="564" spans="2:27" x14ac:dyDescent="0.4">
      <c r="B564" t="s">
        <v>68</v>
      </c>
      <c r="C564" t="s">
        <v>13</v>
      </c>
      <c r="D564">
        <v>13332.97389999999</v>
      </c>
      <c r="F564">
        <v>0.121</v>
      </c>
      <c r="G564">
        <v>0.123</v>
      </c>
      <c r="H564">
        <v>7.6999999999999999E-2</v>
      </c>
      <c r="I564">
        <v>8.1000000000000003E-2</v>
      </c>
      <c r="J564">
        <v>8.6999999999999994E-2</v>
      </c>
      <c r="K564">
        <v>7.0000000000000007E-2</v>
      </c>
      <c r="L564">
        <v>7.0000000000000007E-2</v>
      </c>
      <c r="M564">
        <v>8.8999999999999996E-2</v>
      </c>
      <c r="N564">
        <v>8.3000000000000004E-2</v>
      </c>
      <c r="O564">
        <f t="shared" si="99"/>
        <v>0.19900000000000007</v>
      </c>
      <c r="P564">
        <f t="shared" si="100"/>
        <v>0</v>
      </c>
      <c r="R564">
        <f t="shared" si="101"/>
        <v>1613.2898418999987</v>
      </c>
      <c r="S564">
        <f t="shared" si="102"/>
        <v>1639.9557896999988</v>
      </c>
      <c r="T564">
        <f t="shared" si="103"/>
        <v>1026.6389902999993</v>
      </c>
      <c r="U564">
        <f t="shared" si="104"/>
        <v>1079.9708858999993</v>
      </c>
      <c r="V564">
        <f t="shared" si="105"/>
        <v>1159.968729299999</v>
      </c>
      <c r="W564">
        <f t="shared" si="106"/>
        <v>933.30817299999944</v>
      </c>
      <c r="X564">
        <f t="shared" si="107"/>
        <v>933.30817299999944</v>
      </c>
      <c r="Y564">
        <f t="shared" si="108"/>
        <v>1186.634677099999</v>
      </c>
      <c r="Z564">
        <f t="shared" si="109"/>
        <v>1106.6368336999992</v>
      </c>
      <c r="AA564">
        <f t="shared" si="110"/>
        <v>2653.2618060999989</v>
      </c>
    </row>
    <row r="565" spans="2:27" x14ac:dyDescent="0.4">
      <c r="B565" t="s">
        <v>69</v>
      </c>
      <c r="C565" t="s">
        <v>4</v>
      </c>
      <c r="D565">
        <v>87948.95465</v>
      </c>
      <c r="F565">
        <v>0.10199999999999999</v>
      </c>
      <c r="G565">
        <v>8.1000000000000003E-2</v>
      </c>
      <c r="H565">
        <v>0.11</v>
      </c>
      <c r="I565">
        <v>0.112</v>
      </c>
      <c r="J565">
        <v>0.10299999999999999</v>
      </c>
      <c r="K565">
        <v>0.09</v>
      </c>
      <c r="L565">
        <v>0.105</v>
      </c>
      <c r="M565">
        <v>0.1</v>
      </c>
      <c r="N565">
        <v>7.2999999999999995E-2</v>
      </c>
      <c r="O565">
        <f t="shared" si="99"/>
        <v>0.12400000000000011</v>
      </c>
      <c r="P565">
        <f t="shared" si="100"/>
        <v>0</v>
      </c>
      <c r="R565">
        <f t="shared" si="101"/>
        <v>8970.7933742999994</v>
      </c>
      <c r="S565">
        <f t="shared" si="102"/>
        <v>7123.8653266500005</v>
      </c>
      <c r="T565">
        <f t="shared" si="103"/>
        <v>9674.3850115000005</v>
      </c>
      <c r="U565">
        <f t="shared" si="104"/>
        <v>9850.2829208000003</v>
      </c>
      <c r="V565">
        <f t="shared" si="105"/>
        <v>9058.7423289500002</v>
      </c>
      <c r="W565">
        <f t="shared" si="106"/>
        <v>7915.4059184999996</v>
      </c>
      <c r="X565">
        <f t="shared" si="107"/>
        <v>9234.64023825</v>
      </c>
      <c r="Y565">
        <f t="shared" si="108"/>
        <v>8794.8954649999996</v>
      </c>
      <c r="Z565">
        <f t="shared" si="109"/>
        <v>6420.2736894499994</v>
      </c>
      <c r="AA565">
        <f t="shared" si="110"/>
        <v>10905.67037660001</v>
      </c>
    </row>
    <row r="566" spans="2:27" x14ac:dyDescent="0.4">
      <c r="B566" t="s">
        <v>69</v>
      </c>
      <c r="C566" t="s">
        <v>5</v>
      </c>
      <c r="D566">
        <v>9416.7007000000176</v>
      </c>
      <c r="F566">
        <v>9.6000000000000002E-2</v>
      </c>
      <c r="G566">
        <v>0.12</v>
      </c>
      <c r="H566">
        <v>0.10100000000000001</v>
      </c>
      <c r="I566">
        <v>0.11600000000000001</v>
      </c>
      <c r="J566">
        <v>0.106</v>
      </c>
      <c r="K566">
        <v>8.7999999999999995E-2</v>
      </c>
      <c r="L566">
        <v>0.111</v>
      </c>
      <c r="M566">
        <v>0.121</v>
      </c>
      <c r="N566">
        <v>0.123</v>
      </c>
      <c r="O566">
        <f t="shared" si="99"/>
        <v>1.8000000000000016E-2</v>
      </c>
      <c r="P566">
        <f t="shared" si="100"/>
        <v>0</v>
      </c>
      <c r="R566">
        <f t="shared" si="101"/>
        <v>904.00326720000169</v>
      </c>
      <c r="S566">
        <f t="shared" si="102"/>
        <v>1130.004084000002</v>
      </c>
      <c r="T566">
        <f t="shared" si="103"/>
        <v>951.08677070000181</v>
      </c>
      <c r="U566">
        <f t="shared" si="104"/>
        <v>1092.3372812000021</v>
      </c>
      <c r="V566">
        <f t="shared" si="105"/>
        <v>998.17027420000181</v>
      </c>
      <c r="W566">
        <f t="shared" si="106"/>
        <v>828.66966160000152</v>
      </c>
      <c r="X566">
        <f t="shared" si="107"/>
        <v>1045.253777700002</v>
      </c>
      <c r="Y566">
        <f t="shared" si="108"/>
        <v>1139.4207847000021</v>
      </c>
      <c r="Z566">
        <f t="shared" si="109"/>
        <v>1158.2541861000022</v>
      </c>
      <c r="AA566">
        <f t="shared" si="110"/>
        <v>169.50061260000047</v>
      </c>
    </row>
    <row r="567" spans="2:27" x14ac:dyDescent="0.4">
      <c r="B567" t="s">
        <v>69</v>
      </c>
      <c r="C567" t="s">
        <v>6</v>
      </c>
      <c r="D567">
        <v>3131.3375000000065</v>
      </c>
      <c r="F567">
        <v>0.104</v>
      </c>
      <c r="G567">
        <v>7.5999999999999998E-2</v>
      </c>
      <c r="H567">
        <v>7.0000000000000007E-2</v>
      </c>
      <c r="I567">
        <v>0.122</v>
      </c>
      <c r="J567">
        <v>0.11600000000000001</v>
      </c>
      <c r="K567">
        <v>0.11899999999999999</v>
      </c>
      <c r="L567">
        <v>9.0999999999999998E-2</v>
      </c>
      <c r="M567">
        <v>7.5999999999999998E-2</v>
      </c>
      <c r="N567">
        <v>0.11899999999999999</v>
      </c>
      <c r="O567">
        <f t="shared" si="99"/>
        <v>0.1070000000000001</v>
      </c>
      <c r="P567">
        <f t="shared" si="100"/>
        <v>0</v>
      </c>
      <c r="R567">
        <f t="shared" si="101"/>
        <v>325.65910000000065</v>
      </c>
      <c r="S567">
        <f t="shared" si="102"/>
        <v>237.98165000000049</v>
      </c>
      <c r="T567">
        <f t="shared" si="103"/>
        <v>219.19362500000048</v>
      </c>
      <c r="U567">
        <f t="shared" si="104"/>
        <v>382.02317500000078</v>
      </c>
      <c r="V567">
        <f t="shared" si="105"/>
        <v>363.23515000000077</v>
      </c>
      <c r="W567">
        <f t="shared" si="106"/>
        <v>372.62916250000075</v>
      </c>
      <c r="X567">
        <f t="shared" si="107"/>
        <v>284.95171250000055</v>
      </c>
      <c r="Y567">
        <f t="shared" si="108"/>
        <v>237.98165000000049</v>
      </c>
      <c r="Z567">
        <f t="shared" si="109"/>
        <v>372.62916250000075</v>
      </c>
      <c r="AA567">
        <f t="shared" si="110"/>
        <v>335.05311250000096</v>
      </c>
    </row>
    <row r="568" spans="2:27" x14ac:dyDescent="0.4">
      <c r="B568" t="s">
        <v>69</v>
      </c>
      <c r="C568" t="s">
        <v>7</v>
      </c>
      <c r="D568">
        <v>39707.056900000112</v>
      </c>
      <c r="F568">
        <v>0.108</v>
      </c>
      <c r="G568">
        <v>7.0000000000000007E-2</v>
      </c>
      <c r="H568">
        <v>9.7000000000000003E-2</v>
      </c>
      <c r="I568">
        <v>0.11799999999999999</v>
      </c>
      <c r="J568">
        <v>7.5999999999999998E-2</v>
      </c>
      <c r="K568">
        <v>9.4E-2</v>
      </c>
      <c r="L568">
        <v>9.4E-2</v>
      </c>
      <c r="M568">
        <v>7.9000000000000001E-2</v>
      </c>
      <c r="N568">
        <v>9.1999999999999998E-2</v>
      </c>
      <c r="O568">
        <f t="shared" si="99"/>
        <v>0.17200000000000004</v>
      </c>
      <c r="P568">
        <f t="shared" si="100"/>
        <v>0</v>
      </c>
      <c r="R568">
        <f t="shared" si="101"/>
        <v>4288.3621452000125</v>
      </c>
      <c r="S568">
        <f t="shared" si="102"/>
        <v>2779.493983000008</v>
      </c>
      <c r="T568">
        <f t="shared" si="103"/>
        <v>3851.5845193000109</v>
      </c>
      <c r="U568">
        <f t="shared" si="104"/>
        <v>4685.4327142000129</v>
      </c>
      <c r="V568">
        <f t="shared" si="105"/>
        <v>3017.7363244000085</v>
      </c>
      <c r="W568">
        <f t="shared" si="106"/>
        <v>3732.4633486000107</v>
      </c>
      <c r="X568">
        <f t="shared" si="107"/>
        <v>3732.4633486000107</v>
      </c>
      <c r="Y568">
        <f t="shared" si="108"/>
        <v>3136.8574951000087</v>
      </c>
      <c r="Z568">
        <f t="shared" si="109"/>
        <v>3653.0492348000103</v>
      </c>
      <c r="AA568">
        <f t="shared" si="110"/>
        <v>6829.6137868000205</v>
      </c>
    </row>
    <row r="569" spans="2:27" x14ac:dyDescent="0.4">
      <c r="B569" t="s">
        <v>69</v>
      </c>
      <c r="C569" t="s">
        <v>8</v>
      </c>
      <c r="D569">
        <v>15171.779899999934</v>
      </c>
      <c r="F569">
        <v>9.2999999999999999E-2</v>
      </c>
      <c r="G569">
        <v>0.108</v>
      </c>
      <c r="H569">
        <v>7.2999999999999995E-2</v>
      </c>
      <c r="I569">
        <v>8.6999999999999994E-2</v>
      </c>
      <c r="J569">
        <v>8.8999999999999996E-2</v>
      </c>
      <c r="K569">
        <v>0.08</v>
      </c>
      <c r="L569">
        <v>0.125</v>
      </c>
      <c r="M569">
        <v>7.3999999999999996E-2</v>
      </c>
      <c r="N569">
        <v>9.8000000000000004E-2</v>
      </c>
      <c r="O569">
        <f t="shared" si="99"/>
        <v>0.17300000000000015</v>
      </c>
      <c r="P569">
        <f t="shared" si="100"/>
        <v>0</v>
      </c>
      <c r="R569">
        <f t="shared" si="101"/>
        <v>1410.9755306999939</v>
      </c>
      <c r="S569">
        <f t="shared" si="102"/>
        <v>1638.5522291999928</v>
      </c>
      <c r="T569">
        <f t="shared" si="103"/>
        <v>1107.539932699995</v>
      </c>
      <c r="U569">
        <f t="shared" si="104"/>
        <v>1319.9448512999941</v>
      </c>
      <c r="V569">
        <f t="shared" si="105"/>
        <v>1350.2884110999942</v>
      </c>
      <c r="W569">
        <f t="shared" si="106"/>
        <v>1213.7423919999947</v>
      </c>
      <c r="X569">
        <f t="shared" si="107"/>
        <v>1896.4724874999918</v>
      </c>
      <c r="Y569">
        <f t="shared" si="108"/>
        <v>1122.7117125999951</v>
      </c>
      <c r="Z569">
        <f t="shared" si="109"/>
        <v>1486.8344301999937</v>
      </c>
      <c r="AA569">
        <f t="shared" si="110"/>
        <v>2624.717922699991</v>
      </c>
    </row>
    <row r="570" spans="2:27" x14ac:dyDescent="0.4">
      <c r="B570" t="s">
        <v>69</v>
      </c>
      <c r="C570" t="s">
        <v>9</v>
      </c>
      <c r="D570">
        <v>27720.283900000039</v>
      </c>
      <c r="F570">
        <v>0.11799999999999999</v>
      </c>
      <c r="G570">
        <v>0.10199999999999999</v>
      </c>
      <c r="H570">
        <v>8.4000000000000005E-2</v>
      </c>
      <c r="I570">
        <v>0.109</v>
      </c>
      <c r="J570">
        <v>8.5000000000000006E-2</v>
      </c>
      <c r="K570">
        <v>0.11</v>
      </c>
      <c r="L570">
        <v>7.0999999999999994E-2</v>
      </c>
      <c r="M570">
        <v>9.9000000000000005E-2</v>
      </c>
      <c r="N570">
        <v>7.8E-2</v>
      </c>
      <c r="O570">
        <f t="shared" si="99"/>
        <v>0.14400000000000013</v>
      </c>
      <c r="P570">
        <f t="shared" si="100"/>
        <v>0</v>
      </c>
      <c r="R570">
        <f t="shared" si="101"/>
        <v>3270.9935002000043</v>
      </c>
      <c r="S570">
        <f t="shared" si="102"/>
        <v>2827.4689578000039</v>
      </c>
      <c r="T570">
        <f t="shared" si="103"/>
        <v>2328.5038476000036</v>
      </c>
      <c r="U570">
        <f t="shared" si="104"/>
        <v>3021.5109451000044</v>
      </c>
      <c r="V570">
        <f t="shared" si="105"/>
        <v>2356.2241315000033</v>
      </c>
      <c r="W570">
        <f t="shared" si="106"/>
        <v>3049.2312290000041</v>
      </c>
      <c r="X570">
        <f t="shared" si="107"/>
        <v>1968.1401569000025</v>
      </c>
      <c r="Y570">
        <f t="shared" si="108"/>
        <v>2744.3081061000039</v>
      </c>
      <c r="Z570">
        <f t="shared" si="109"/>
        <v>2162.1821442000032</v>
      </c>
      <c r="AA570">
        <f t="shared" si="110"/>
        <v>3991.7208816000093</v>
      </c>
    </row>
    <row r="571" spans="2:27" x14ac:dyDescent="0.4">
      <c r="B571" t="s">
        <v>69</v>
      </c>
      <c r="C571" t="s">
        <v>10</v>
      </c>
      <c r="D571">
        <v>47420.324300000095</v>
      </c>
      <c r="F571">
        <v>9.6000000000000002E-2</v>
      </c>
      <c r="G571">
        <v>0.111</v>
      </c>
      <c r="H571">
        <v>9.8000000000000004E-2</v>
      </c>
      <c r="I571">
        <v>0.112</v>
      </c>
      <c r="J571">
        <v>7.1999999999999995E-2</v>
      </c>
      <c r="K571">
        <v>0.124</v>
      </c>
      <c r="L571">
        <v>7.0999999999999994E-2</v>
      </c>
      <c r="M571">
        <v>0.1</v>
      </c>
      <c r="N571">
        <v>0.10199999999999999</v>
      </c>
      <c r="O571">
        <f t="shared" si="99"/>
        <v>0.1140000000000001</v>
      </c>
      <c r="P571">
        <f t="shared" si="100"/>
        <v>0</v>
      </c>
      <c r="R571">
        <f t="shared" si="101"/>
        <v>4552.3511328000095</v>
      </c>
      <c r="S571">
        <f t="shared" si="102"/>
        <v>5263.6559973000103</v>
      </c>
      <c r="T571">
        <f t="shared" si="103"/>
        <v>4647.1917814000099</v>
      </c>
      <c r="U571">
        <f t="shared" si="104"/>
        <v>5311.0763216000105</v>
      </c>
      <c r="V571">
        <f t="shared" si="105"/>
        <v>3414.2633496000067</v>
      </c>
      <c r="W571">
        <f t="shared" si="106"/>
        <v>5880.1202132000117</v>
      </c>
      <c r="X571">
        <f t="shared" si="107"/>
        <v>3366.8430253000065</v>
      </c>
      <c r="Y571">
        <f t="shared" si="108"/>
        <v>4742.0324300000093</v>
      </c>
      <c r="Z571">
        <f t="shared" si="109"/>
        <v>4836.8730786000096</v>
      </c>
      <c r="AA571">
        <f t="shared" si="110"/>
        <v>5405.9169702000154</v>
      </c>
    </row>
    <row r="572" spans="2:27" x14ac:dyDescent="0.4">
      <c r="B572" t="s">
        <v>69</v>
      </c>
      <c r="C572" t="s">
        <v>11</v>
      </c>
      <c r="D572">
        <v>11944.198999999962</v>
      </c>
      <c r="F572">
        <v>0.10299999999999999</v>
      </c>
      <c r="G572">
        <v>7.0000000000000007E-2</v>
      </c>
      <c r="H572">
        <v>0.107</v>
      </c>
      <c r="I572">
        <v>8.8999999999999996E-2</v>
      </c>
      <c r="J572">
        <v>0.123</v>
      </c>
      <c r="K572">
        <v>7.6999999999999999E-2</v>
      </c>
      <c r="L572">
        <v>0.11899999999999999</v>
      </c>
      <c r="M572">
        <v>9.5000000000000001E-2</v>
      </c>
      <c r="N572">
        <v>0.121</v>
      </c>
      <c r="O572">
        <f t="shared" si="99"/>
        <v>9.6000000000000085E-2</v>
      </c>
      <c r="P572">
        <f t="shared" si="100"/>
        <v>0</v>
      </c>
      <c r="R572">
        <f t="shared" si="101"/>
        <v>1230.2524969999961</v>
      </c>
      <c r="S572">
        <f t="shared" si="102"/>
        <v>836.0939299999975</v>
      </c>
      <c r="T572">
        <f t="shared" si="103"/>
        <v>1278.029292999996</v>
      </c>
      <c r="U572">
        <f t="shared" si="104"/>
        <v>1063.0337109999966</v>
      </c>
      <c r="V572">
        <f t="shared" si="105"/>
        <v>1469.1364769999952</v>
      </c>
      <c r="W572">
        <f t="shared" si="106"/>
        <v>919.70332299999711</v>
      </c>
      <c r="X572">
        <f t="shared" si="107"/>
        <v>1421.3596809999954</v>
      </c>
      <c r="Y572">
        <f t="shared" si="108"/>
        <v>1134.6989049999963</v>
      </c>
      <c r="Z572">
        <f t="shared" si="109"/>
        <v>1445.2480789999954</v>
      </c>
      <c r="AA572">
        <f t="shared" si="110"/>
        <v>1146.6431039999975</v>
      </c>
    </row>
    <row r="573" spans="2:27" x14ac:dyDescent="0.4">
      <c r="B573" t="s">
        <v>69</v>
      </c>
      <c r="C573" t="s">
        <v>12</v>
      </c>
      <c r="D573">
        <v>11600.284100000101</v>
      </c>
      <c r="F573">
        <v>7.4999999999999997E-2</v>
      </c>
      <c r="G573">
        <v>0.106</v>
      </c>
      <c r="H573">
        <v>0.107</v>
      </c>
      <c r="I573">
        <v>9.8000000000000004E-2</v>
      </c>
      <c r="J573">
        <v>8.4000000000000005E-2</v>
      </c>
      <c r="K573">
        <v>9.5000000000000001E-2</v>
      </c>
      <c r="L573">
        <v>0.121</v>
      </c>
      <c r="M573">
        <v>0.106</v>
      </c>
      <c r="N573">
        <v>7.1999999999999995E-2</v>
      </c>
      <c r="O573">
        <f t="shared" si="99"/>
        <v>0.13600000000000001</v>
      </c>
      <c r="P573">
        <f t="shared" si="100"/>
        <v>0</v>
      </c>
      <c r="R573">
        <f t="shared" si="101"/>
        <v>870.02130750000754</v>
      </c>
      <c r="S573">
        <f t="shared" si="102"/>
        <v>1229.6301146000108</v>
      </c>
      <c r="T573">
        <f t="shared" si="103"/>
        <v>1241.2303987000107</v>
      </c>
      <c r="U573">
        <f t="shared" si="104"/>
        <v>1136.82784180001</v>
      </c>
      <c r="V573">
        <f t="shared" si="105"/>
        <v>974.42386440000848</v>
      </c>
      <c r="W573">
        <f t="shared" si="106"/>
        <v>1102.0269895000097</v>
      </c>
      <c r="X573">
        <f t="shared" si="107"/>
        <v>1403.6343761000121</v>
      </c>
      <c r="Y573">
        <f t="shared" si="108"/>
        <v>1229.6301146000108</v>
      </c>
      <c r="Z573">
        <f t="shared" si="109"/>
        <v>835.22045520000722</v>
      </c>
      <c r="AA573">
        <f t="shared" si="110"/>
        <v>1577.6386376000139</v>
      </c>
    </row>
    <row r="574" spans="2:27" x14ac:dyDescent="0.4">
      <c r="B574" t="s">
        <v>69</v>
      </c>
      <c r="C574" t="s">
        <v>13</v>
      </c>
      <c r="D574">
        <v>17668.050900000057</v>
      </c>
      <c r="F574">
        <v>8.1000000000000003E-2</v>
      </c>
      <c r="G574">
        <v>0.1</v>
      </c>
      <c r="H574">
        <v>0.08</v>
      </c>
      <c r="I574">
        <v>0.114</v>
      </c>
      <c r="J574">
        <v>0.08</v>
      </c>
      <c r="K574">
        <v>0.115</v>
      </c>
      <c r="L574">
        <v>0.106</v>
      </c>
      <c r="M574">
        <v>8.3000000000000004E-2</v>
      </c>
      <c r="N574">
        <v>7.6999999999999999E-2</v>
      </c>
      <c r="O574">
        <f t="shared" si="99"/>
        <v>0.16400000000000003</v>
      </c>
      <c r="P574">
        <f t="shared" si="100"/>
        <v>0</v>
      </c>
      <c r="R574">
        <f t="shared" si="101"/>
        <v>1431.1121229000046</v>
      </c>
      <c r="S574">
        <f t="shared" si="102"/>
        <v>1766.8050900000057</v>
      </c>
      <c r="T574">
        <f t="shared" si="103"/>
        <v>1413.4440720000046</v>
      </c>
      <c r="U574">
        <f t="shared" si="104"/>
        <v>2014.1578026000066</v>
      </c>
      <c r="V574">
        <f t="shared" si="105"/>
        <v>1413.4440720000046</v>
      </c>
      <c r="W574">
        <f t="shared" si="106"/>
        <v>2031.8258535000066</v>
      </c>
      <c r="X574">
        <f t="shared" si="107"/>
        <v>1872.8133954000059</v>
      </c>
      <c r="Y574">
        <f t="shared" si="108"/>
        <v>1466.4482247000049</v>
      </c>
      <c r="Z574">
        <f t="shared" si="109"/>
        <v>1360.4399193000042</v>
      </c>
      <c r="AA574">
        <f t="shared" si="110"/>
        <v>2897.5603476000097</v>
      </c>
    </row>
    <row r="575" spans="2:27" x14ac:dyDescent="0.4">
      <c r="B575" t="s">
        <v>70</v>
      </c>
      <c r="C575" t="s">
        <v>4</v>
      </c>
      <c r="D575">
        <v>89740.613592999696</v>
      </c>
      <c r="F575">
        <v>0.123</v>
      </c>
      <c r="G575">
        <v>0.113</v>
      </c>
      <c r="H575">
        <v>7.3999999999999996E-2</v>
      </c>
      <c r="I575">
        <v>9.5000000000000001E-2</v>
      </c>
      <c r="J575">
        <v>7.6999999999999999E-2</v>
      </c>
      <c r="K575">
        <v>0.10199999999999999</v>
      </c>
      <c r="L575">
        <v>0.121</v>
      </c>
      <c r="M575">
        <v>9.7000000000000003E-2</v>
      </c>
      <c r="N575">
        <v>0.122</v>
      </c>
      <c r="O575">
        <f t="shared" si="99"/>
        <v>7.5999999999999956E-2</v>
      </c>
      <c r="P575">
        <f t="shared" si="100"/>
        <v>0</v>
      </c>
      <c r="R575">
        <f t="shared" si="101"/>
        <v>11038.095471938963</v>
      </c>
      <c r="S575">
        <f t="shared" si="102"/>
        <v>10140.689336008965</v>
      </c>
      <c r="T575">
        <f t="shared" si="103"/>
        <v>6640.8054058819771</v>
      </c>
      <c r="U575">
        <f t="shared" si="104"/>
        <v>8525.358291334971</v>
      </c>
      <c r="V575">
        <f t="shared" si="105"/>
        <v>6910.0272466609767</v>
      </c>
      <c r="W575">
        <f t="shared" si="106"/>
        <v>9153.5425864859681</v>
      </c>
      <c r="X575">
        <f t="shared" si="107"/>
        <v>10858.614244752964</v>
      </c>
      <c r="Y575">
        <f t="shared" si="108"/>
        <v>8704.8395185209702</v>
      </c>
      <c r="Z575">
        <f t="shared" si="109"/>
        <v>10948.354858345963</v>
      </c>
      <c r="AA575">
        <f t="shared" si="110"/>
        <v>6820.2866330679726</v>
      </c>
    </row>
    <row r="576" spans="2:27" x14ac:dyDescent="0.4">
      <c r="B576" t="s">
        <v>70</v>
      </c>
      <c r="C576" t="s">
        <v>5</v>
      </c>
      <c r="D576">
        <v>5572.5577999999832</v>
      </c>
      <c r="F576">
        <v>0.11799999999999999</v>
      </c>
      <c r="G576">
        <v>7.9000000000000001E-2</v>
      </c>
      <c r="H576">
        <v>0.122</v>
      </c>
      <c r="I576">
        <v>0.114</v>
      </c>
      <c r="J576">
        <v>0.108</v>
      </c>
      <c r="K576">
        <v>0.104</v>
      </c>
      <c r="L576">
        <v>0.112</v>
      </c>
      <c r="M576">
        <v>0.111</v>
      </c>
      <c r="N576">
        <v>7.3999999999999996E-2</v>
      </c>
      <c r="O576">
        <f t="shared" si="99"/>
        <v>5.8000000000000052E-2</v>
      </c>
      <c r="P576">
        <f t="shared" si="100"/>
        <v>0</v>
      </c>
      <c r="R576">
        <f t="shared" si="101"/>
        <v>657.56182039999794</v>
      </c>
      <c r="S576">
        <f t="shared" si="102"/>
        <v>440.23206619999866</v>
      </c>
      <c r="T576">
        <f t="shared" si="103"/>
        <v>679.85205159999794</v>
      </c>
      <c r="U576">
        <f t="shared" si="104"/>
        <v>635.27158919999806</v>
      </c>
      <c r="V576">
        <f t="shared" si="105"/>
        <v>601.83624239999813</v>
      </c>
      <c r="W576">
        <f t="shared" si="106"/>
        <v>579.54601119999825</v>
      </c>
      <c r="X576">
        <f t="shared" si="107"/>
        <v>624.12647359999812</v>
      </c>
      <c r="Y576">
        <f t="shared" si="108"/>
        <v>618.55391579999809</v>
      </c>
      <c r="Z576">
        <f t="shared" si="109"/>
        <v>412.36927719999875</v>
      </c>
      <c r="AA576">
        <f t="shared" si="110"/>
        <v>323.20835239999934</v>
      </c>
    </row>
    <row r="577" spans="2:27" x14ac:dyDescent="0.4">
      <c r="B577" t="s">
        <v>70</v>
      </c>
      <c r="C577" t="s">
        <v>6</v>
      </c>
      <c r="D577">
        <v>76907.798400000087</v>
      </c>
      <c r="F577">
        <v>7.1999999999999995E-2</v>
      </c>
      <c r="G577">
        <v>0.12</v>
      </c>
      <c r="H577">
        <v>7.4999999999999997E-2</v>
      </c>
      <c r="I577">
        <v>0.111</v>
      </c>
      <c r="J577">
        <v>0.10299999999999999</v>
      </c>
      <c r="K577">
        <v>9.2999999999999999E-2</v>
      </c>
      <c r="L577">
        <v>7.4999999999999997E-2</v>
      </c>
      <c r="M577">
        <v>9.7000000000000003E-2</v>
      </c>
      <c r="N577">
        <v>9.8000000000000004E-2</v>
      </c>
      <c r="O577">
        <f t="shared" si="99"/>
        <v>0.15600000000000014</v>
      </c>
      <c r="P577">
        <f t="shared" si="100"/>
        <v>0</v>
      </c>
      <c r="R577">
        <f t="shared" si="101"/>
        <v>5537.3614848000061</v>
      </c>
      <c r="S577">
        <f t="shared" si="102"/>
        <v>9228.9358080000093</v>
      </c>
      <c r="T577">
        <f t="shared" si="103"/>
        <v>5768.0848800000067</v>
      </c>
      <c r="U577">
        <f t="shared" si="104"/>
        <v>8536.7656224000093</v>
      </c>
      <c r="V577">
        <f t="shared" si="105"/>
        <v>7921.5032352000089</v>
      </c>
      <c r="W577">
        <f t="shared" si="106"/>
        <v>7152.4252512000085</v>
      </c>
      <c r="X577">
        <f t="shared" si="107"/>
        <v>5768.0848800000067</v>
      </c>
      <c r="Y577">
        <f t="shared" si="108"/>
        <v>7460.0564448000086</v>
      </c>
      <c r="Z577">
        <f t="shared" si="109"/>
        <v>7536.9642432000092</v>
      </c>
      <c r="AA577">
        <f t="shared" si="110"/>
        <v>11997.616550400024</v>
      </c>
    </row>
    <row r="578" spans="2:27" x14ac:dyDescent="0.4">
      <c r="B578" t="s">
        <v>70</v>
      </c>
      <c r="C578" t="s">
        <v>7</v>
      </c>
      <c r="D578">
        <v>45442.246800000132</v>
      </c>
      <c r="F578">
        <v>0.104</v>
      </c>
      <c r="G578">
        <v>7.3999999999999996E-2</v>
      </c>
      <c r="H578">
        <v>0.115</v>
      </c>
      <c r="I578">
        <v>0.11700000000000001</v>
      </c>
      <c r="J578">
        <v>0.124</v>
      </c>
      <c r="K578">
        <v>7.9000000000000001E-2</v>
      </c>
      <c r="L578">
        <v>0.1</v>
      </c>
      <c r="M578">
        <v>0.105</v>
      </c>
      <c r="N578">
        <v>8.7999999999999995E-2</v>
      </c>
      <c r="O578">
        <f t="shared" si="99"/>
        <v>9.4000000000000083E-2</v>
      </c>
      <c r="P578">
        <f t="shared" si="100"/>
        <v>0</v>
      </c>
      <c r="R578">
        <f t="shared" si="101"/>
        <v>4725.9936672000131</v>
      </c>
      <c r="S578">
        <f t="shared" si="102"/>
        <v>3362.7262632000097</v>
      </c>
      <c r="T578">
        <f t="shared" si="103"/>
        <v>5225.8583820000158</v>
      </c>
      <c r="U578">
        <f t="shared" si="104"/>
        <v>5316.7428756000154</v>
      </c>
      <c r="V578">
        <f t="shared" si="105"/>
        <v>5634.8386032000162</v>
      </c>
      <c r="W578">
        <f t="shared" si="106"/>
        <v>3589.9374972000105</v>
      </c>
      <c r="X578">
        <f t="shared" si="107"/>
        <v>4544.224680000013</v>
      </c>
      <c r="Y578">
        <f t="shared" si="108"/>
        <v>4771.4359140000133</v>
      </c>
      <c r="Z578">
        <f t="shared" si="109"/>
        <v>3998.9177184000114</v>
      </c>
      <c r="AA578">
        <f t="shared" si="110"/>
        <v>4271.5711992000161</v>
      </c>
    </row>
    <row r="579" spans="2:27" x14ac:dyDescent="0.4">
      <c r="B579" t="s">
        <v>70</v>
      </c>
      <c r="C579" t="s">
        <v>8</v>
      </c>
      <c r="D579">
        <v>10255.836200000009</v>
      </c>
      <c r="F579">
        <v>0.112</v>
      </c>
      <c r="G579">
        <v>7.1999999999999995E-2</v>
      </c>
      <c r="H579">
        <v>0.124</v>
      </c>
      <c r="I579">
        <v>0.08</v>
      </c>
      <c r="J579">
        <v>8.6999999999999994E-2</v>
      </c>
      <c r="K579">
        <v>0.104</v>
      </c>
      <c r="L579">
        <v>0.11</v>
      </c>
      <c r="M579">
        <v>0.107</v>
      </c>
      <c r="N579">
        <v>0.12</v>
      </c>
      <c r="O579">
        <f t="shared" si="99"/>
        <v>8.4000000000000075E-2</v>
      </c>
      <c r="P579">
        <f t="shared" si="100"/>
        <v>0</v>
      </c>
      <c r="R579">
        <f t="shared" si="101"/>
        <v>1148.653654400001</v>
      </c>
      <c r="S579">
        <f t="shared" si="102"/>
        <v>738.42020640000055</v>
      </c>
      <c r="T579">
        <f t="shared" si="103"/>
        <v>1271.7236888000011</v>
      </c>
      <c r="U579">
        <f t="shared" si="104"/>
        <v>820.4668960000007</v>
      </c>
      <c r="V579">
        <f t="shared" si="105"/>
        <v>892.25774940000076</v>
      </c>
      <c r="W579">
        <f t="shared" si="106"/>
        <v>1066.6069648000009</v>
      </c>
      <c r="X579">
        <f t="shared" si="107"/>
        <v>1128.141982000001</v>
      </c>
      <c r="Y579">
        <f t="shared" si="108"/>
        <v>1097.3744734000009</v>
      </c>
      <c r="Z579">
        <f t="shared" si="109"/>
        <v>1230.700344000001</v>
      </c>
      <c r="AA579">
        <f t="shared" si="110"/>
        <v>861.49024080000152</v>
      </c>
    </row>
    <row r="580" spans="2:27" x14ac:dyDescent="0.4">
      <c r="B580" t="s">
        <v>70</v>
      </c>
      <c r="C580" t="s">
        <v>9</v>
      </c>
      <c r="D580">
        <v>8997.2222999999867</v>
      </c>
      <c r="F580">
        <v>0.108</v>
      </c>
      <c r="G580">
        <v>0.10100000000000001</v>
      </c>
      <c r="H580">
        <v>0.12</v>
      </c>
      <c r="I580">
        <v>0.124</v>
      </c>
      <c r="J580">
        <v>9.9000000000000005E-2</v>
      </c>
      <c r="K580">
        <v>0.108</v>
      </c>
      <c r="L580">
        <v>0.10199999999999999</v>
      </c>
      <c r="M580">
        <v>7.6999999999999999E-2</v>
      </c>
      <c r="N580">
        <v>0.124</v>
      </c>
      <c r="O580">
        <f t="shared" si="99"/>
        <v>3.7000000000000033E-2</v>
      </c>
      <c r="P580">
        <f t="shared" si="100"/>
        <v>0</v>
      </c>
      <c r="R580">
        <f t="shared" si="101"/>
        <v>971.70000839999852</v>
      </c>
      <c r="S580">
        <f t="shared" si="102"/>
        <v>908.71945229999869</v>
      </c>
      <c r="T580">
        <f t="shared" si="103"/>
        <v>1079.6666759999985</v>
      </c>
      <c r="U580">
        <f t="shared" si="104"/>
        <v>1115.6555651999984</v>
      </c>
      <c r="V580">
        <f t="shared" si="105"/>
        <v>890.72500769999874</v>
      </c>
      <c r="W580">
        <f t="shared" si="106"/>
        <v>971.70000839999852</v>
      </c>
      <c r="X580">
        <f t="shared" si="107"/>
        <v>917.71667459999856</v>
      </c>
      <c r="Y580">
        <f t="shared" si="108"/>
        <v>692.78611709999893</v>
      </c>
      <c r="Z580">
        <f t="shared" si="109"/>
        <v>1115.6555651999984</v>
      </c>
      <c r="AA580">
        <f t="shared" si="110"/>
        <v>332.89722509999979</v>
      </c>
    </row>
    <row r="581" spans="2:27" x14ac:dyDescent="0.4">
      <c r="B581" t="s">
        <v>70</v>
      </c>
      <c r="C581" t="s">
        <v>10</v>
      </c>
      <c r="D581">
        <v>22400.826100000006</v>
      </c>
      <c r="F581">
        <v>8.7999999999999995E-2</v>
      </c>
      <c r="G581">
        <v>8.4000000000000005E-2</v>
      </c>
      <c r="H581">
        <v>7.6999999999999999E-2</v>
      </c>
      <c r="I581">
        <v>0.122</v>
      </c>
      <c r="J581">
        <v>0.113</v>
      </c>
      <c r="K581">
        <v>7.2999999999999995E-2</v>
      </c>
      <c r="L581">
        <v>8.4000000000000005E-2</v>
      </c>
      <c r="M581">
        <v>9.2999999999999999E-2</v>
      </c>
      <c r="N581">
        <v>7.1999999999999995E-2</v>
      </c>
      <c r="O581">
        <f t="shared" si="99"/>
        <v>0.19400000000000017</v>
      </c>
      <c r="P581">
        <f t="shared" si="100"/>
        <v>0</v>
      </c>
      <c r="R581">
        <f t="shared" si="101"/>
        <v>1971.2726968000004</v>
      </c>
      <c r="S581">
        <f t="shared" si="102"/>
        <v>1881.6693924000006</v>
      </c>
      <c r="T581">
        <f t="shared" si="103"/>
        <v>1724.8636097000003</v>
      </c>
      <c r="U581">
        <f t="shared" si="104"/>
        <v>2732.9007842000005</v>
      </c>
      <c r="V581">
        <f t="shared" si="105"/>
        <v>2531.2933493000005</v>
      </c>
      <c r="W581">
        <f t="shared" si="106"/>
        <v>1635.2603053000003</v>
      </c>
      <c r="X581">
        <f t="shared" si="107"/>
        <v>1881.6693924000006</v>
      </c>
      <c r="Y581">
        <f t="shared" si="108"/>
        <v>2083.2768273000006</v>
      </c>
      <c r="Z581">
        <f t="shared" si="109"/>
        <v>1612.8594792000004</v>
      </c>
      <c r="AA581">
        <f t="shared" si="110"/>
        <v>4345.760263400005</v>
      </c>
    </row>
    <row r="582" spans="2:27" x14ac:dyDescent="0.4">
      <c r="B582" t="s">
        <v>70</v>
      </c>
      <c r="C582" t="s">
        <v>11</v>
      </c>
      <c r="D582">
        <v>24873.559400000024</v>
      </c>
      <c r="F582">
        <v>0.1</v>
      </c>
      <c r="G582">
        <v>7.1999999999999995E-2</v>
      </c>
      <c r="H582">
        <v>8.5999999999999993E-2</v>
      </c>
      <c r="I582">
        <v>0.09</v>
      </c>
      <c r="J582">
        <v>7.8E-2</v>
      </c>
      <c r="K582">
        <v>0.106</v>
      </c>
      <c r="L582">
        <v>9.1999999999999998E-2</v>
      </c>
      <c r="M582">
        <v>0.107</v>
      </c>
      <c r="N582">
        <v>0.11</v>
      </c>
      <c r="O582">
        <f t="shared" ref="O582:O604" si="111">1-SUM(F582:N582)</f>
        <v>0.15900000000000003</v>
      </c>
      <c r="P582">
        <f t="shared" ref="P582:P604" si="112">IF(O582&lt;0,1,0)</f>
        <v>0</v>
      </c>
      <c r="R582">
        <f t="shared" ref="R582:R604" si="113">$D582*F582</f>
        <v>2487.3559400000026</v>
      </c>
      <c r="S582">
        <f t="shared" si="102"/>
        <v>1790.8962768000015</v>
      </c>
      <c r="T582">
        <f t="shared" si="103"/>
        <v>2139.1261084000021</v>
      </c>
      <c r="U582">
        <f t="shared" si="104"/>
        <v>2238.620346000002</v>
      </c>
      <c r="V582">
        <f t="shared" si="105"/>
        <v>1940.1376332000018</v>
      </c>
      <c r="W582">
        <f t="shared" si="106"/>
        <v>2636.5972964000025</v>
      </c>
      <c r="X582">
        <f t="shared" si="107"/>
        <v>2288.3674648000019</v>
      </c>
      <c r="Y582">
        <f t="shared" si="108"/>
        <v>2661.4708558000025</v>
      </c>
      <c r="Z582">
        <f t="shared" si="109"/>
        <v>2736.0915340000024</v>
      </c>
      <c r="AA582">
        <f t="shared" si="110"/>
        <v>3954.8959446000044</v>
      </c>
    </row>
    <row r="583" spans="2:27" x14ac:dyDescent="0.4">
      <c r="B583" t="s">
        <v>70</v>
      </c>
      <c r="C583" t="s">
        <v>12</v>
      </c>
      <c r="D583">
        <v>25482.067800000023</v>
      </c>
      <c r="F583">
        <v>8.2000000000000003E-2</v>
      </c>
      <c r="G583">
        <v>0.10299999999999999</v>
      </c>
      <c r="H583">
        <v>8.5000000000000006E-2</v>
      </c>
      <c r="I583">
        <v>0.108</v>
      </c>
      <c r="J583">
        <v>0.106</v>
      </c>
      <c r="K583">
        <v>7.9000000000000001E-2</v>
      </c>
      <c r="L583">
        <v>0.10299999999999999</v>
      </c>
      <c r="M583">
        <v>0.09</v>
      </c>
      <c r="N583">
        <v>9.5000000000000001E-2</v>
      </c>
      <c r="O583">
        <f t="shared" si="111"/>
        <v>0.14900000000000013</v>
      </c>
      <c r="P583">
        <f t="shared" si="112"/>
        <v>0</v>
      </c>
      <c r="R583">
        <f t="shared" si="113"/>
        <v>2089.5295596000019</v>
      </c>
      <c r="S583">
        <f t="shared" si="102"/>
        <v>2624.6529834000021</v>
      </c>
      <c r="T583">
        <f t="shared" si="103"/>
        <v>2165.9757630000022</v>
      </c>
      <c r="U583">
        <f t="shared" si="104"/>
        <v>2752.0633224000026</v>
      </c>
      <c r="V583">
        <f t="shared" si="105"/>
        <v>2701.0991868000024</v>
      </c>
      <c r="W583">
        <f t="shared" si="106"/>
        <v>2013.0833562000018</v>
      </c>
      <c r="X583">
        <f t="shared" si="107"/>
        <v>2624.6529834000021</v>
      </c>
      <c r="Y583">
        <f t="shared" si="108"/>
        <v>2293.3861020000018</v>
      </c>
      <c r="Z583">
        <f t="shared" si="109"/>
        <v>2420.7964410000022</v>
      </c>
      <c r="AA583">
        <f t="shared" si="110"/>
        <v>3796.8281022000069</v>
      </c>
    </row>
    <row r="584" spans="2:27" x14ac:dyDescent="0.4">
      <c r="B584" t="s">
        <v>70</v>
      </c>
      <c r="C584" t="s">
        <v>13</v>
      </c>
      <c r="D584">
        <v>1404.0101000000038</v>
      </c>
      <c r="F584">
        <v>0.112</v>
      </c>
      <c r="G584">
        <v>8.6999999999999994E-2</v>
      </c>
      <c r="H584">
        <v>0.122</v>
      </c>
      <c r="I584">
        <v>0.08</v>
      </c>
      <c r="J584">
        <v>0.107</v>
      </c>
      <c r="K584">
        <v>9.8000000000000004E-2</v>
      </c>
      <c r="L584">
        <v>0.1</v>
      </c>
      <c r="M584">
        <v>9.0999999999999998E-2</v>
      </c>
      <c r="N584">
        <v>7.8E-2</v>
      </c>
      <c r="O584">
        <f t="shared" si="111"/>
        <v>0.12500000000000011</v>
      </c>
      <c r="P584">
        <f t="shared" si="112"/>
        <v>0</v>
      </c>
      <c r="R584">
        <f t="shared" si="113"/>
        <v>157.24913120000042</v>
      </c>
      <c r="S584">
        <f t="shared" si="102"/>
        <v>122.14887870000032</v>
      </c>
      <c r="T584">
        <f t="shared" si="103"/>
        <v>171.28923220000047</v>
      </c>
      <c r="U584">
        <f t="shared" si="104"/>
        <v>112.32080800000031</v>
      </c>
      <c r="V584">
        <f t="shared" si="105"/>
        <v>150.2290807000004</v>
      </c>
      <c r="W584">
        <f t="shared" si="106"/>
        <v>137.59298980000037</v>
      </c>
      <c r="X584">
        <f t="shared" si="107"/>
        <v>140.40101000000038</v>
      </c>
      <c r="Y584">
        <f t="shared" si="108"/>
        <v>127.76491910000034</v>
      </c>
      <c r="Z584">
        <f t="shared" si="109"/>
        <v>109.5127878000003</v>
      </c>
      <c r="AA584">
        <f t="shared" si="110"/>
        <v>175.50126250000062</v>
      </c>
    </row>
    <row r="585" spans="2:27" x14ac:dyDescent="0.4">
      <c r="B585" t="s">
        <v>71</v>
      </c>
      <c r="C585" t="s">
        <v>4</v>
      </c>
      <c r="D585">
        <v>82866.977999999668</v>
      </c>
      <c r="F585">
        <v>7.0999999999999994E-2</v>
      </c>
      <c r="G585">
        <v>8.5000000000000006E-2</v>
      </c>
      <c r="H585">
        <v>8.5000000000000006E-2</v>
      </c>
      <c r="I585">
        <v>0.115</v>
      </c>
      <c r="J585">
        <v>7.4999999999999997E-2</v>
      </c>
      <c r="K585">
        <v>0.113</v>
      </c>
      <c r="L585">
        <v>0.10100000000000001</v>
      </c>
      <c r="M585">
        <v>9.0999999999999998E-2</v>
      </c>
      <c r="N585">
        <v>0.08</v>
      </c>
      <c r="O585">
        <f t="shared" si="111"/>
        <v>0.18400000000000005</v>
      </c>
      <c r="P585">
        <f t="shared" si="112"/>
        <v>0</v>
      </c>
      <c r="R585">
        <f t="shared" si="113"/>
        <v>5883.5554379999758</v>
      </c>
      <c r="S585">
        <f t="shared" si="102"/>
        <v>7043.6931299999724</v>
      </c>
      <c r="T585">
        <f t="shared" si="103"/>
        <v>7043.6931299999724</v>
      </c>
      <c r="U585">
        <f t="shared" si="104"/>
        <v>9529.702469999962</v>
      </c>
      <c r="V585">
        <f t="shared" si="105"/>
        <v>6215.0233499999749</v>
      </c>
      <c r="W585">
        <f t="shared" si="106"/>
        <v>9363.9685139999619</v>
      </c>
      <c r="X585">
        <f t="shared" si="107"/>
        <v>8369.5647779999672</v>
      </c>
      <c r="Y585">
        <f t="shared" si="108"/>
        <v>7540.8949979999697</v>
      </c>
      <c r="Z585">
        <f t="shared" si="109"/>
        <v>6629.3582399999732</v>
      </c>
      <c r="AA585">
        <f t="shared" si="110"/>
        <v>15247.523951999943</v>
      </c>
    </row>
    <row r="586" spans="2:27" x14ac:dyDescent="0.4">
      <c r="B586" t="s">
        <v>71</v>
      </c>
      <c r="C586" t="s">
        <v>5</v>
      </c>
      <c r="D586">
        <v>9325.5941000000148</v>
      </c>
      <c r="F586">
        <v>0.109</v>
      </c>
      <c r="G586">
        <v>0.10299999999999999</v>
      </c>
      <c r="H586">
        <v>0.106</v>
      </c>
      <c r="I586">
        <v>0.12</v>
      </c>
      <c r="J586">
        <v>7.9000000000000001E-2</v>
      </c>
      <c r="K586">
        <v>8.5000000000000006E-2</v>
      </c>
      <c r="L586">
        <v>0.104</v>
      </c>
      <c r="M586">
        <v>0.122</v>
      </c>
      <c r="N586">
        <v>0.11700000000000001</v>
      </c>
      <c r="O586">
        <f t="shared" si="111"/>
        <v>5.5000000000000049E-2</v>
      </c>
      <c r="P586">
        <f t="shared" si="112"/>
        <v>0</v>
      </c>
      <c r="R586">
        <f t="shared" si="113"/>
        <v>1016.4897569000016</v>
      </c>
      <c r="S586">
        <f t="shared" si="102"/>
        <v>960.53619230000152</v>
      </c>
      <c r="T586">
        <f t="shared" si="103"/>
        <v>988.51297460000148</v>
      </c>
      <c r="U586">
        <f t="shared" si="104"/>
        <v>1119.0712920000017</v>
      </c>
      <c r="V586">
        <f t="shared" si="105"/>
        <v>736.7219339000012</v>
      </c>
      <c r="W586">
        <f t="shared" si="106"/>
        <v>792.67549850000137</v>
      </c>
      <c r="X586">
        <f t="shared" si="107"/>
        <v>969.86178640000151</v>
      </c>
      <c r="Y586">
        <f t="shared" si="108"/>
        <v>1137.7224802000019</v>
      </c>
      <c r="Z586">
        <f t="shared" si="109"/>
        <v>1091.0945097000017</v>
      </c>
      <c r="AA586">
        <f t="shared" si="110"/>
        <v>512.90767550000123</v>
      </c>
    </row>
    <row r="587" spans="2:27" x14ac:dyDescent="0.4">
      <c r="B587" t="s">
        <v>71</v>
      </c>
      <c r="C587" t="s">
        <v>6</v>
      </c>
      <c r="D587">
        <v>72813.1648999998</v>
      </c>
      <c r="F587">
        <v>9.9000000000000005E-2</v>
      </c>
      <c r="G587">
        <v>8.3000000000000004E-2</v>
      </c>
      <c r="H587">
        <v>0.111</v>
      </c>
      <c r="I587">
        <v>7.0000000000000007E-2</v>
      </c>
      <c r="J587">
        <v>0.11700000000000001</v>
      </c>
      <c r="K587">
        <v>9.6000000000000002E-2</v>
      </c>
      <c r="L587">
        <v>9.9000000000000005E-2</v>
      </c>
      <c r="M587">
        <v>9.6000000000000002E-2</v>
      </c>
      <c r="N587">
        <v>0.121</v>
      </c>
      <c r="O587">
        <f t="shared" si="111"/>
        <v>0.1080000000000001</v>
      </c>
      <c r="P587">
        <f t="shared" si="112"/>
        <v>0</v>
      </c>
      <c r="R587">
        <f t="shared" si="113"/>
        <v>7208.5033250999804</v>
      </c>
      <c r="S587">
        <f t="shared" si="102"/>
        <v>6043.492686699984</v>
      </c>
      <c r="T587">
        <f t="shared" si="103"/>
        <v>8082.261303899978</v>
      </c>
      <c r="U587">
        <f t="shared" si="104"/>
        <v>5096.9215429999867</v>
      </c>
      <c r="V587">
        <f t="shared" si="105"/>
        <v>8519.1402932999772</v>
      </c>
      <c r="W587">
        <f t="shared" si="106"/>
        <v>6990.0638303999813</v>
      </c>
      <c r="X587">
        <f t="shared" si="107"/>
        <v>7208.5033250999804</v>
      </c>
      <c r="Y587">
        <f t="shared" si="108"/>
        <v>6990.0638303999813</v>
      </c>
      <c r="Z587">
        <f t="shared" si="109"/>
        <v>8810.3929528999761</v>
      </c>
      <c r="AA587">
        <f t="shared" si="110"/>
        <v>7863.8218091999852</v>
      </c>
    </row>
    <row r="588" spans="2:27" x14ac:dyDescent="0.4">
      <c r="B588" t="s">
        <v>71</v>
      </c>
      <c r="C588" t="s">
        <v>7</v>
      </c>
      <c r="D588">
        <v>74119.720999999932</v>
      </c>
      <c r="F588">
        <v>7.2999999999999995E-2</v>
      </c>
      <c r="G588">
        <v>7.1999999999999995E-2</v>
      </c>
      <c r="H588">
        <v>0.124</v>
      </c>
      <c r="I588">
        <v>0.125</v>
      </c>
      <c r="J588">
        <v>8.8999999999999996E-2</v>
      </c>
      <c r="K588">
        <v>7.6999999999999999E-2</v>
      </c>
      <c r="L588">
        <v>9.0999999999999998E-2</v>
      </c>
      <c r="M588">
        <v>0.104</v>
      </c>
      <c r="N588">
        <v>8.5000000000000006E-2</v>
      </c>
      <c r="O588">
        <f t="shared" si="111"/>
        <v>0.16000000000000014</v>
      </c>
      <c r="P588">
        <f t="shared" si="112"/>
        <v>0</v>
      </c>
      <c r="R588">
        <f t="shared" si="113"/>
        <v>5410.7396329999947</v>
      </c>
      <c r="S588">
        <f t="shared" si="102"/>
        <v>5336.6199119999947</v>
      </c>
      <c r="T588">
        <f t="shared" si="103"/>
        <v>9190.8454039999924</v>
      </c>
      <c r="U588">
        <f t="shared" si="104"/>
        <v>9264.9651249999915</v>
      </c>
      <c r="V588">
        <f t="shared" si="105"/>
        <v>6596.6551689999933</v>
      </c>
      <c r="W588">
        <f t="shared" si="106"/>
        <v>5707.2185169999948</v>
      </c>
      <c r="X588">
        <f t="shared" si="107"/>
        <v>6744.8946109999933</v>
      </c>
      <c r="Y588">
        <f t="shared" si="108"/>
        <v>7708.4509839999928</v>
      </c>
      <c r="Z588">
        <f t="shared" si="109"/>
        <v>6300.176284999995</v>
      </c>
      <c r="AA588">
        <f t="shared" si="110"/>
        <v>11859.155359999999</v>
      </c>
    </row>
    <row r="589" spans="2:27" x14ac:dyDescent="0.4">
      <c r="B589" t="s">
        <v>71</v>
      </c>
      <c r="C589" t="s">
        <v>8</v>
      </c>
      <c r="D589">
        <v>46512.221500000109</v>
      </c>
      <c r="F589">
        <v>8.2000000000000003E-2</v>
      </c>
      <c r="G589">
        <v>0.112</v>
      </c>
      <c r="H589">
        <v>0.121</v>
      </c>
      <c r="I589">
        <v>9.7000000000000003E-2</v>
      </c>
      <c r="J589">
        <v>0.10299999999999999</v>
      </c>
      <c r="K589">
        <v>0.09</v>
      </c>
      <c r="L589">
        <v>0.104</v>
      </c>
      <c r="M589">
        <v>0.112</v>
      </c>
      <c r="N589">
        <v>0.113</v>
      </c>
      <c r="O589">
        <f t="shared" si="111"/>
        <v>6.6000000000000059E-2</v>
      </c>
      <c r="P589">
        <f t="shared" si="112"/>
        <v>0</v>
      </c>
      <c r="R589">
        <f t="shared" si="113"/>
        <v>3814.0021630000092</v>
      </c>
      <c r="S589">
        <f t="shared" si="102"/>
        <v>5209.368808000012</v>
      </c>
      <c r="T589">
        <f t="shared" si="103"/>
        <v>5627.9788015000131</v>
      </c>
      <c r="U589">
        <f t="shared" si="104"/>
        <v>4511.6854855000111</v>
      </c>
      <c r="V589">
        <f t="shared" si="105"/>
        <v>4790.7588145000109</v>
      </c>
      <c r="W589">
        <f t="shared" si="106"/>
        <v>4186.0999350000093</v>
      </c>
      <c r="X589">
        <f t="shared" si="107"/>
        <v>4837.271036000011</v>
      </c>
      <c r="Y589">
        <f t="shared" si="108"/>
        <v>5209.368808000012</v>
      </c>
      <c r="Z589">
        <f t="shared" si="109"/>
        <v>5255.8810295000121</v>
      </c>
      <c r="AA589">
        <f t="shared" si="110"/>
        <v>3069.80661900001</v>
      </c>
    </row>
    <row r="590" spans="2:27" x14ac:dyDescent="0.4">
      <c r="B590" t="s">
        <v>71</v>
      </c>
      <c r="C590" t="s">
        <v>9</v>
      </c>
      <c r="D590">
        <v>18193.480000000134</v>
      </c>
      <c r="F590">
        <v>0.11899999999999999</v>
      </c>
      <c r="G590">
        <v>0.11799999999999999</v>
      </c>
      <c r="H590">
        <v>0.107</v>
      </c>
      <c r="I590">
        <v>8.1000000000000003E-2</v>
      </c>
      <c r="J590">
        <v>9.2999999999999999E-2</v>
      </c>
      <c r="K590">
        <v>7.0000000000000007E-2</v>
      </c>
      <c r="L590">
        <v>8.7999999999999995E-2</v>
      </c>
      <c r="M590">
        <v>8.5000000000000006E-2</v>
      </c>
      <c r="N590">
        <v>0.109</v>
      </c>
      <c r="O590">
        <f t="shared" si="111"/>
        <v>0.13</v>
      </c>
      <c r="P590">
        <f t="shared" si="112"/>
        <v>0</v>
      </c>
      <c r="R590">
        <f t="shared" si="113"/>
        <v>2165.024120000016</v>
      </c>
      <c r="S590">
        <f t="shared" si="102"/>
        <v>2146.8306400000156</v>
      </c>
      <c r="T590">
        <f t="shared" si="103"/>
        <v>1946.7023600000143</v>
      </c>
      <c r="U590">
        <f t="shared" si="104"/>
        <v>1473.671880000011</v>
      </c>
      <c r="V590">
        <f t="shared" si="105"/>
        <v>1691.9936400000124</v>
      </c>
      <c r="W590">
        <f t="shared" si="106"/>
        <v>1273.5436000000095</v>
      </c>
      <c r="X590">
        <f t="shared" si="107"/>
        <v>1601.0262400000117</v>
      </c>
      <c r="Y590">
        <f t="shared" si="108"/>
        <v>1546.4458000000116</v>
      </c>
      <c r="Z590">
        <f t="shared" si="109"/>
        <v>1983.0893200000146</v>
      </c>
      <c r="AA590">
        <f t="shared" si="110"/>
        <v>2365.1524000000177</v>
      </c>
    </row>
    <row r="591" spans="2:27" x14ac:dyDescent="0.4">
      <c r="B591" t="s">
        <v>71</v>
      </c>
      <c r="C591" t="s">
        <v>10</v>
      </c>
      <c r="D591">
        <v>30028.874799999896</v>
      </c>
      <c r="F591">
        <v>0.111</v>
      </c>
      <c r="G591">
        <v>0.107</v>
      </c>
      <c r="H591">
        <v>9.8000000000000004E-2</v>
      </c>
      <c r="I591">
        <v>8.4000000000000005E-2</v>
      </c>
      <c r="J591">
        <v>0.105</v>
      </c>
      <c r="K591">
        <v>0.111</v>
      </c>
      <c r="L591">
        <v>0.123</v>
      </c>
      <c r="M591">
        <v>7.8E-2</v>
      </c>
      <c r="N591">
        <v>0.12</v>
      </c>
      <c r="O591">
        <f t="shared" si="111"/>
        <v>6.3000000000000056E-2</v>
      </c>
      <c r="P591">
        <f t="shared" si="112"/>
        <v>0</v>
      </c>
      <c r="R591">
        <f t="shared" si="113"/>
        <v>3333.2051027999887</v>
      </c>
      <c r="S591">
        <f t="shared" si="102"/>
        <v>3213.089603599989</v>
      </c>
      <c r="T591">
        <f t="shared" si="103"/>
        <v>2942.8297303999898</v>
      </c>
      <c r="U591">
        <f t="shared" si="104"/>
        <v>2522.4254831999915</v>
      </c>
      <c r="V591">
        <f t="shared" si="105"/>
        <v>3153.0318539999889</v>
      </c>
      <c r="W591">
        <f t="shared" si="106"/>
        <v>3333.2051027999887</v>
      </c>
      <c r="X591">
        <f t="shared" si="107"/>
        <v>3693.5516003999874</v>
      </c>
      <c r="Y591">
        <f t="shared" si="108"/>
        <v>2342.2522343999917</v>
      </c>
      <c r="Z591">
        <f t="shared" si="109"/>
        <v>3603.4649759999875</v>
      </c>
      <c r="AA591">
        <f t="shared" si="110"/>
        <v>1891.8191123999952</v>
      </c>
    </row>
    <row r="592" spans="2:27" x14ac:dyDescent="0.4">
      <c r="B592" t="s">
        <v>71</v>
      </c>
      <c r="C592" t="s">
        <v>11</v>
      </c>
      <c r="D592">
        <v>40344.153700000315</v>
      </c>
      <c r="F592">
        <v>8.4000000000000005E-2</v>
      </c>
      <c r="G592">
        <v>0.107</v>
      </c>
      <c r="H592">
        <v>9.9000000000000005E-2</v>
      </c>
      <c r="I592">
        <v>7.1999999999999995E-2</v>
      </c>
      <c r="J592">
        <v>0.121</v>
      </c>
      <c r="K592">
        <v>7.1999999999999995E-2</v>
      </c>
      <c r="L592">
        <v>8.4000000000000005E-2</v>
      </c>
      <c r="M592">
        <v>7.4999999999999997E-2</v>
      </c>
      <c r="N592">
        <v>8.7999999999999995E-2</v>
      </c>
      <c r="O592">
        <f t="shared" si="111"/>
        <v>0.19800000000000006</v>
      </c>
      <c r="P592">
        <f t="shared" si="112"/>
        <v>0</v>
      </c>
      <c r="R592">
        <f t="shared" si="113"/>
        <v>3388.9089108000267</v>
      </c>
      <c r="S592">
        <f t="shared" si="102"/>
        <v>4316.8244459000334</v>
      </c>
      <c r="T592">
        <f t="shared" si="103"/>
        <v>3994.0712163000312</v>
      </c>
      <c r="U592">
        <f t="shared" si="104"/>
        <v>2904.7790664000227</v>
      </c>
      <c r="V592">
        <f t="shared" si="105"/>
        <v>4881.6425977000381</v>
      </c>
      <c r="W592">
        <f t="shared" si="106"/>
        <v>2904.7790664000227</v>
      </c>
      <c r="X592">
        <f t="shared" si="107"/>
        <v>3388.9089108000267</v>
      </c>
      <c r="Y592">
        <f t="shared" si="108"/>
        <v>3025.8115275000237</v>
      </c>
      <c r="Z592">
        <f t="shared" si="109"/>
        <v>3550.2855256000275</v>
      </c>
      <c r="AA592">
        <f t="shared" si="110"/>
        <v>7988.1424326000651</v>
      </c>
    </row>
    <row r="593" spans="2:27" x14ac:dyDescent="0.4">
      <c r="B593" t="s">
        <v>71</v>
      </c>
      <c r="C593" t="s">
        <v>12</v>
      </c>
      <c r="D593">
        <v>6141.2077999999929</v>
      </c>
      <c r="F593">
        <v>7.3999999999999996E-2</v>
      </c>
      <c r="G593">
        <v>7.0999999999999994E-2</v>
      </c>
      <c r="H593">
        <v>0.109</v>
      </c>
      <c r="I593">
        <v>0.108</v>
      </c>
      <c r="J593">
        <v>9.1999999999999998E-2</v>
      </c>
      <c r="K593">
        <v>9.7000000000000003E-2</v>
      </c>
      <c r="L593">
        <v>0.11600000000000001</v>
      </c>
      <c r="M593">
        <v>7.2999999999999995E-2</v>
      </c>
      <c r="N593">
        <v>9.2999999999999999E-2</v>
      </c>
      <c r="O593">
        <f t="shared" si="111"/>
        <v>0.16700000000000015</v>
      </c>
      <c r="P593">
        <f t="shared" si="112"/>
        <v>0</v>
      </c>
      <c r="R593">
        <f t="shared" si="113"/>
        <v>454.44937719999945</v>
      </c>
      <c r="S593">
        <f t="shared" si="102"/>
        <v>436.02575379999945</v>
      </c>
      <c r="T593">
        <f t="shared" si="103"/>
        <v>669.39165019999928</v>
      </c>
      <c r="U593">
        <f t="shared" si="104"/>
        <v>663.2504423999992</v>
      </c>
      <c r="V593">
        <f t="shared" si="105"/>
        <v>564.99111759999937</v>
      </c>
      <c r="W593">
        <f t="shared" si="106"/>
        <v>595.69715659999929</v>
      </c>
      <c r="X593">
        <f t="shared" si="107"/>
        <v>712.38010479999923</v>
      </c>
      <c r="Y593">
        <f t="shared" si="108"/>
        <v>448.30816939999943</v>
      </c>
      <c r="Z593">
        <f t="shared" si="109"/>
        <v>571.13232539999933</v>
      </c>
      <c r="AA593">
        <f t="shared" si="110"/>
        <v>1025.5817025999997</v>
      </c>
    </row>
    <row r="594" spans="2:27" x14ac:dyDescent="0.4">
      <c r="B594" t="s">
        <v>71</v>
      </c>
      <c r="C594" t="s">
        <v>13</v>
      </c>
      <c r="D594">
        <v>2448.2413000000083</v>
      </c>
      <c r="F594">
        <v>8.5000000000000006E-2</v>
      </c>
      <c r="G594">
        <v>7.4999999999999997E-2</v>
      </c>
      <c r="H594">
        <v>9.5000000000000001E-2</v>
      </c>
      <c r="I594">
        <v>8.2000000000000003E-2</v>
      </c>
      <c r="J594">
        <v>9.0999999999999998E-2</v>
      </c>
      <c r="K594">
        <v>9.8000000000000004E-2</v>
      </c>
      <c r="L594">
        <v>9.1999999999999998E-2</v>
      </c>
      <c r="M594">
        <v>0.113</v>
      </c>
      <c r="N594">
        <v>9.1999999999999998E-2</v>
      </c>
      <c r="O594">
        <f t="shared" si="111"/>
        <v>0.17700000000000005</v>
      </c>
      <c r="P594">
        <f t="shared" si="112"/>
        <v>0</v>
      </c>
      <c r="R594">
        <f t="shared" si="113"/>
        <v>208.10051050000072</v>
      </c>
      <c r="S594">
        <f t="shared" si="102"/>
        <v>183.61809750000063</v>
      </c>
      <c r="T594">
        <f t="shared" si="103"/>
        <v>232.58292350000079</v>
      </c>
      <c r="U594">
        <f t="shared" si="104"/>
        <v>200.7557866000007</v>
      </c>
      <c r="V594">
        <f t="shared" si="105"/>
        <v>222.78995830000076</v>
      </c>
      <c r="W594">
        <f t="shared" si="106"/>
        <v>239.92764740000084</v>
      </c>
      <c r="X594">
        <f t="shared" si="107"/>
        <v>225.23819960000077</v>
      </c>
      <c r="Y594">
        <f t="shared" si="108"/>
        <v>276.65126690000096</v>
      </c>
      <c r="Z594">
        <f t="shared" si="109"/>
        <v>225.23819960000077</v>
      </c>
      <c r="AA594">
        <f t="shared" si="110"/>
        <v>433.33871010000161</v>
      </c>
    </row>
    <row r="595" spans="2:27" x14ac:dyDescent="0.4">
      <c r="B595" t="s">
        <v>72</v>
      </c>
      <c r="C595" t="s">
        <v>4</v>
      </c>
      <c r="D595">
        <v>84521.178930000009</v>
      </c>
      <c r="F595">
        <v>8.5000000000000006E-2</v>
      </c>
      <c r="G595">
        <v>9.6000000000000002E-2</v>
      </c>
      <c r="H595">
        <v>7.8E-2</v>
      </c>
      <c r="I595">
        <v>0.112</v>
      </c>
      <c r="J595">
        <v>9.9000000000000005E-2</v>
      </c>
      <c r="K595">
        <v>9.2999999999999999E-2</v>
      </c>
      <c r="L595">
        <v>0.122</v>
      </c>
      <c r="M595">
        <v>0.122</v>
      </c>
      <c r="N595">
        <v>8.5999999999999993E-2</v>
      </c>
      <c r="O595">
        <f t="shared" si="111"/>
        <v>0.1070000000000001</v>
      </c>
      <c r="P595">
        <f t="shared" si="112"/>
        <v>0</v>
      </c>
      <c r="R595">
        <f t="shared" si="113"/>
        <v>7184.3002090500013</v>
      </c>
      <c r="S595">
        <f t="shared" si="102"/>
        <v>8114.0331772800009</v>
      </c>
      <c r="T595">
        <f t="shared" si="103"/>
        <v>6592.6519565400004</v>
      </c>
      <c r="U595">
        <f t="shared" si="104"/>
        <v>9466.3720401600003</v>
      </c>
      <c r="V595">
        <f t="shared" si="105"/>
        <v>8367.5967140700013</v>
      </c>
      <c r="W595">
        <f t="shared" si="106"/>
        <v>7860.4696404900005</v>
      </c>
      <c r="X595">
        <f t="shared" si="107"/>
        <v>10311.583829460002</v>
      </c>
      <c r="Y595">
        <f t="shared" si="108"/>
        <v>10311.583829460002</v>
      </c>
      <c r="Z595">
        <f t="shared" si="109"/>
        <v>7268.8213879800005</v>
      </c>
      <c r="AA595">
        <f t="shared" si="110"/>
        <v>9043.7661455100097</v>
      </c>
    </row>
    <row r="596" spans="2:27" x14ac:dyDescent="0.4">
      <c r="B596" t="s">
        <v>72</v>
      </c>
      <c r="C596" t="s">
        <v>5</v>
      </c>
      <c r="D596">
        <v>2330.2968909000019</v>
      </c>
      <c r="F596">
        <v>0.121</v>
      </c>
      <c r="G596">
        <v>8.6999999999999994E-2</v>
      </c>
      <c r="H596">
        <v>0.1</v>
      </c>
      <c r="I596">
        <v>0.12</v>
      </c>
      <c r="J596">
        <v>9.5000000000000001E-2</v>
      </c>
      <c r="K596">
        <v>8.4000000000000005E-2</v>
      </c>
      <c r="L596">
        <v>9.8000000000000004E-2</v>
      </c>
      <c r="M596">
        <v>8.4000000000000005E-2</v>
      </c>
      <c r="N596">
        <v>0.108</v>
      </c>
      <c r="O596">
        <f t="shared" si="111"/>
        <v>0.10300000000000009</v>
      </c>
      <c r="P596">
        <f t="shared" si="112"/>
        <v>0</v>
      </c>
      <c r="R596">
        <f t="shared" si="113"/>
        <v>281.96592379890023</v>
      </c>
      <c r="S596">
        <f t="shared" si="102"/>
        <v>202.73582950830016</v>
      </c>
      <c r="T596">
        <f t="shared" si="103"/>
        <v>233.0296890900002</v>
      </c>
      <c r="U596">
        <f t="shared" si="104"/>
        <v>279.63562690800023</v>
      </c>
      <c r="V596">
        <f t="shared" si="105"/>
        <v>221.3782046355002</v>
      </c>
      <c r="W596">
        <f t="shared" si="106"/>
        <v>195.74493883560018</v>
      </c>
      <c r="X596">
        <f t="shared" si="107"/>
        <v>228.3690953082002</v>
      </c>
      <c r="Y596">
        <f t="shared" si="108"/>
        <v>195.74493883560018</v>
      </c>
      <c r="Z596">
        <f t="shared" si="109"/>
        <v>251.67206421720022</v>
      </c>
      <c r="AA596">
        <f t="shared" si="110"/>
        <v>240.02057976270041</v>
      </c>
    </row>
    <row r="597" spans="2:27" x14ac:dyDescent="0.4">
      <c r="B597" t="s">
        <v>72</v>
      </c>
      <c r="C597" t="s">
        <v>6</v>
      </c>
      <c r="D597">
        <v>1095.0046999999965</v>
      </c>
      <c r="F597">
        <v>8.1000000000000003E-2</v>
      </c>
      <c r="G597">
        <v>9.7000000000000003E-2</v>
      </c>
      <c r="H597">
        <v>0.111</v>
      </c>
      <c r="I597">
        <v>0.104</v>
      </c>
      <c r="J597">
        <v>0.11899999999999999</v>
      </c>
      <c r="K597">
        <v>0.10199999999999999</v>
      </c>
      <c r="L597">
        <v>0.12</v>
      </c>
      <c r="M597">
        <v>7.1999999999999995E-2</v>
      </c>
      <c r="N597">
        <v>0.107</v>
      </c>
      <c r="O597">
        <f t="shared" si="111"/>
        <v>8.7000000000000077E-2</v>
      </c>
      <c r="P597">
        <f t="shared" si="112"/>
        <v>0</v>
      </c>
      <c r="R597">
        <f t="shared" si="113"/>
        <v>88.695380699999717</v>
      </c>
      <c r="S597">
        <f t="shared" ref="S597:S604" si="114">$D597*G597</f>
        <v>106.21545589999967</v>
      </c>
      <c r="T597">
        <f t="shared" ref="T597:T604" si="115">$D597*H597</f>
        <v>121.54552169999963</v>
      </c>
      <c r="U597">
        <f t="shared" ref="U597:U604" si="116">$D597*I597</f>
        <v>113.88048879999964</v>
      </c>
      <c r="V597">
        <f t="shared" ref="V597:V604" si="117">$D597*J597</f>
        <v>130.30555929999957</v>
      </c>
      <c r="W597">
        <f t="shared" ref="W597:W604" si="118">$D597*K597</f>
        <v>111.69047939999965</v>
      </c>
      <c r="X597">
        <f t="shared" ref="X597:X604" si="119">$D597*L597</f>
        <v>131.40056399999958</v>
      </c>
      <c r="Y597">
        <f t="shared" ref="Y597:Y604" si="120">$D597*M597</f>
        <v>78.840338399999752</v>
      </c>
      <c r="Z597">
        <f t="shared" ref="Z597:Z604" si="121">$D597*N597</f>
        <v>117.16550289999962</v>
      </c>
      <c r="AA597">
        <f t="shared" ref="AA597:AA604" si="122">$D597*O597</f>
        <v>95.265408899999784</v>
      </c>
    </row>
    <row r="598" spans="2:27" x14ac:dyDescent="0.4">
      <c r="B598" t="s">
        <v>72</v>
      </c>
      <c r="C598" t="s">
        <v>7</v>
      </c>
      <c r="D598">
        <v>19659.652899999994</v>
      </c>
      <c r="F598">
        <v>9.4E-2</v>
      </c>
      <c r="G598">
        <v>0.111</v>
      </c>
      <c r="H598">
        <v>0.106</v>
      </c>
      <c r="I598">
        <v>0.106</v>
      </c>
      <c r="J598">
        <v>0.111</v>
      </c>
      <c r="K598">
        <v>8.5000000000000006E-2</v>
      </c>
      <c r="L598">
        <v>9.5000000000000001E-2</v>
      </c>
      <c r="M598">
        <v>0.123</v>
      </c>
      <c r="N598">
        <v>7.5999999999999998E-2</v>
      </c>
      <c r="O598">
        <f t="shared" si="111"/>
        <v>9.3000000000000083E-2</v>
      </c>
      <c r="P598">
        <f t="shared" si="112"/>
        <v>0</v>
      </c>
      <c r="R598">
        <f t="shared" si="113"/>
        <v>1848.0073725999994</v>
      </c>
      <c r="S598">
        <f t="shared" si="114"/>
        <v>2182.2214718999994</v>
      </c>
      <c r="T598">
        <f t="shared" si="115"/>
        <v>2083.9232073999992</v>
      </c>
      <c r="U598">
        <f t="shared" si="116"/>
        <v>2083.9232073999992</v>
      </c>
      <c r="V598">
        <f t="shared" si="117"/>
        <v>2182.2214718999994</v>
      </c>
      <c r="W598">
        <f t="shared" si="118"/>
        <v>1671.0704964999995</v>
      </c>
      <c r="X598">
        <f t="shared" si="119"/>
        <v>1867.6670254999995</v>
      </c>
      <c r="Y598">
        <f t="shared" si="120"/>
        <v>2418.137306699999</v>
      </c>
      <c r="Z598">
        <f t="shared" si="121"/>
        <v>1494.1336203999995</v>
      </c>
      <c r="AA598">
        <f t="shared" si="122"/>
        <v>1828.3477197000011</v>
      </c>
    </row>
    <row r="599" spans="2:27" x14ac:dyDescent="0.4">
      <c r="B599" t="s">
        <v>72</v>
      </c>
      <c r="C599" t="s">
        <v>8</v>
      </c>
      <c r="D599">
        <v>24993.348999999867</v>
      </c>
      <c r="F599">
        <v>8.5999999999999993E-2</v>
      </c>
      <c r="G599">
        <v>0.109</v>
      </c>
      <c r="H599">
        <v>7.1999999999999995E-2</v>
      </c>
      <c r="I599">
        <v>0.111</v>
      </c>
      <c r="J599">
        <v>0.11799999999999999</v>
      </c>
      <c r="K599">
        <v>0.106</v>
      </c>
      <c r="L599">
        <v>0.1</v>
      </c>
      <c r="M599">
        <v>0.1</v>
      </c>
      <c r="N599">
        <v>0.11</v>
      </c>
      <c r="O599">
        <f t="shared" si="111"/>
        <v>8.8000000000000078E-2</v>
      </c>
      <c r="P599">
        <f t="shared" si="112"/>
        <v>0</v>
      </c>
      <c r="R599">
        <f t="shared" si="113"/>
        <v>2149.4280139999883</v>
      </c>
      <c r="S599">
        <f t="shared" si="114"/>
        <v>2724.2750409999853</v>
      </c>
      <c r="T599">
        <f t="shared" si="115"/>
        <v>1799.5211279999903</v>
      </c>
      <c r="U599">
        <f t="shared" si="116"/>
        <v>2774.2617389999855</v>
      </c>
      <c r="V599">
        <f t="shared" si="117"/>
        <v>2949.215181999984</v>
      </c>
      <c r="W599">
        <f t="shared" si="118"/>
        <v>2649.2949939999858</v>
      </c>
      <c r="X599">
        <f t="shared" si="119"/>
        <v>2499.3348999999871</v>
      </c>
      <c r="Y599">
        <f t="shared" si="120"/>
        <v>2499.3348999999871</v>
      </c>
      <c r="Z599">
        <f t="shared" si="121"/>
        <v>2749.2683899999856</v>
      </c>
      <c r="AA599">
        <f t="shared" si="122"/>
        <v>2199.4147119999902</v>
      </c>
    </row>
    <row r="600" spans="2:27" x14ac:dyDescent="0.4">
      <c r="B600" t="s">
        <v>72</v>
      </c>
      <c r="C600" t="s">
        <v>9</v>
      </c>
      <c r="D600">
        <v>7028.0416000000232</v>
      </c>
      <c r="F600">
        <v>7.8E-2</v>
      </c>
      <c r="G600">
        <v>0.08</v>
      </c>
      <c r="H600">
        <v>8.8999999999999996E-2</v>
      </c>
      <c r="I600">
        <v>0.108</v>
      </c>
      <c r="J600">
        <v>0.09</v>
      </c>
      <c r="K600">
        <v>7.6999999999999999E-2</v>
      </c>
      <c r="L600">
        <v>0.106</v>
      </c>
      <c r="M600">
        <v>9.9000000000000005E-2</v>
      </c>
      <c r="N600">
        <v>0.09</v>
      </c>
      <c r="O600">
        <f t="shared" si="111"/>
        <v>0.18300000000000016</v>
      </c>
      <c r="P600">
        <f t="shared" si="112"/>
        <v>0</v>
      </c>
      <c r="R600">
        <f t="shared" si="113"/>
        <v>548.18724480000185</v>
      </c>
      <c r="S600">
        <f t="shared" si="114"/>
        <v>562.24332800000184</v>
      </c>
      <c r="T600">
        <f t="shared" si="115"/>
        <v>625.49570240000207</v>
      </c>
      <c r="U600">
        <f t="shared" si="116"/>
        <v>759.02849280000248</v>
      </c>
      <c r="V600">
        <f t="shared" si="117"/>
        <v>632.52374400000201</v>
      </c>
      <c r="W600">
        <f t="shared" si="118"/>
        <v>541.1592032000018</v>
      </c>
      <c r="X600">
        <f t="shared" si="119"/>
        <v>744.97240960000249</v>
      </c>
      <c r="Y600">
        <f t="shared" si="120"/>
        <v>695.77611840000236</v>
      </c>
      <c r="Z600">
        <f t="shared" si="121"/>
        <v>632.52374400000201</v>
      </c>
      <c r="AA600">
        <f t="shared" si="122"/>
        <v>1286.1316128000053</v>
      </c>
    </row>
    <row r="601" spans="2:27" x14ac:dyDescent="0.4">
      <c r="B601" t="s">
        <v>72</v>
      </c>
      <c r="C601" t="s">
        <v>10</v>
      </c>
      <c r="D601">
        <v>15411.945899999968</v>
      </c>
      <c r="F601">
        <v>7.2999999999999995E-2</v>
      </c>
      <c r="G601">
        <v>0.10299999999999999</v>
      </c>
      <c r="H601">
        <v>0.12</v>
      </c>
      <c r="I601">
        <v>0.123</v>
      </c>
      <c r="J601">
        <v>7.9000000000000001E-2</v>
      </c>
      <c r="K601">
        <v>0.11799999999999999</v>
      </c>
      <c r="L601">
        <v>9.9000000000000005E-2</v>
      </c>
      <c r="M601">
        <v>7.6999999999999999E-2</v>
      </c>
      <c r="N601">
        <v>0.112</v>
      </c>
      <c r="O601">
        <f t="shared" si="111"/>
        <v>9.6000000000000085E-2</v>
      </c>
      <c r="P601">
        <f t="shared" si="112"/>
        <v>0</v>
      </c>
      <c r="R601">
        <f t="shared" si="113"/>
        <v>1125.0720506999976</v>
      </c>
      <c r="S601">
        <f t="shared" si="114"/>
        <v>1587.4304276999967</v>
      </c>
      <c r="T601">
        <f t="shared" si="115"/>
        <v>1849.433507999996</v>
      </c>
      <c r="U601">
        <f t="shared" si="116"/>
        <v>1895.669345699996</v>
      </c>
      <c r="V601">
        <f t="shared" si="117"/>
        <v>1217.5437260999975</v>
      </c>
      <c r="W601">
        <f t="shared" si="118"/>
        <v>1818.609616199996</v>
      </c>
      <c r="X601">
        <f t="shared" si="119"/>
        <v>1525.7826440999968</v>
      </c>
      <c r="Y601">
        <f t="shared" si="120"/>
        <v>1186.7198342999975</v>
      </c>
      <c r="Z601">
        <f t="shared" si="121"/>
        <v>1726.1379407999964</v>
      </c>
      <c r="AA601">
        <f t="shared" si="122"/>
        <v>1479.5468063999983</v>
      </c>
    </row>
    <row r="602" spans="2:27" x14ac:dyDescent="0.4">
      <c r="B602" t="s">
        <v>72</v>
      </c>
      <c r="C602" t="s">
        <v>11</v>
      </c>
      <c r="D602">
        <v>55289.406799999902</v>
      </c>
      <c r="F602">
        <v>0.123</v>
      </c>
      <c r="G602">
        <v>0.104</v>
      </c>
      <c r="H602">
        <v>7.5999999999999998E-2</v>
      </c>
      <c r="I602">
        <v>0.112</v>
      </c>
      <c r="J602">
        <v>9.2999999999999999E-2</v>
      </c>
      <c r="K602">
        <v>8.2000000000000003E-2</v>
      </c>
      <c r="L602">
        <v>0.10199999999999999</v>
      </c>
      <c r="M602">
        <v>7.0000000000000007E-2</v>
      </c>
      <c r="N602">
        <v>7.0999999999999994E-2</v>
      </c>
      <c r="O602">
        <f t="shared" si="111"/>
        <v>0.16700000000000004</v>
      </c>
      <c r="P602">
        <f t="shared" si="112"/>
        <v>0</v>
      </c>
      <c r="R602">
        <f t="shared" si="113"/>
        <v>6800.5970363999877</v>
      </c>
      <c r="S602">
        <f t="shared" si="114"/>
        <v>5750.0983071999899</v>
      </c>
      <c r="T602">
        <f t="shared" si="115"/>
        <v>4201.9949167999921</v>
      </c>
      <c r="U602">
        <f t="shared" si="116"/>
        <v>6192.4135615999894</v>
      </c>
      <c r="V602">
        <f t="shared" si="117"/>
        <v>5141.9148323999907</v>
      </c>
      <c r="W602">
        <f t="shared" si="118"/>
        <v>4533.7313575999924</v>
      </c>
      <c r="X602">
        <f t="shared" si="119"/>
        <v>5639.5194935999898</v>
      </c>
      <c r="Y602">
        <f t="shared" si="120"/>
        <v>3870.2584759999936</v>
      </c>
      <c r="Z602">
        <f t="shared" si="121"/>
        <v>3925.5478827999927</v>
      </c>
      <c r="AA602">
        <f t="shared" si="122"/>
        <v>9233.3309355999863</v>
      </c>
    </row>
    <row r="603" spans="2:27" x14ac:dyDescent="0.4">
      <c r="B603" t="s">
        <v>72</v>
      </c>
      <c r="C603" t="s">
        <v>12</v>
      </c>
      <c r="D603">
        <v>23789.707499999917</v>
      </c>
      <c r="F603">
        <v>0.11</v>
      </c>
      <c r="G603">
        <v>7.0000000000000007E-2</v>
      </c>
      <c r="H603">
        <v>0.112</v>
      </c>
      <c r="I603">
        <v>0.111</v>
      </c>
      <c r="J603">
        <v>0.109</v>
      </c>
      <c r="K603">
        <v>8.5999999999999993E-2</v>
      </c>
      <c r="L603">
        <v>7.0000000000000007E-2</v>
      </c>
      <c r="M603">
        <v>0.107</v>
      </c>
      <c r="N603">
        <v>8.1000000000000003E-2</v>
      </c>
      <c r="O603">
        <f t="shared" si="111"/>
        <v>0.14400000000000013</v>
      </c>
      <c r="P603">
        <f t="shared" si="112"/>
        <v>0</v>
      </c>
      <c r="R603">
        <f t="shared" si="113"/>
        <v>2616.8678249999907</v>
      </c>
      <c r="S603">
        <f t="shared" si="114"/>
        <v>1665.2795249999942</v>
      </c>
      <c r="T603">
        <f t="shared" si="115"/>
        <v>2664.4472399999909</v>
      </c>
      <c r="U603">
        <f t="shared" si="116"/>
        <v>2640.6575324999908</v>
      </c>
      <c r="V603">
        <f t="shared" si="117"/>
        <v>2593.0781174999911</v>
      </c>
      <c r="W603">
        <f t="shared" si="118"/>
        <v>2045.9148449999927</v>
      </c>
      <c r="X603">
        <f t="shared" si="119"/>
        <v>1665.2795249999942</v>
      </c>
      <c r="Y603">
        <f t="shared" si="120"/>
        <v>2545.4987024999909</v>
      </c>
      <c r="Z603">
        <f t="shared" si="121"/>
        <v>1926.9663074999933</v>
      </c>
      <c r="AA603">
        <f t="shared" si="122"/>
        <v>3425.7178799999911</v>
      </c>
    </row>
    <row r="604" spans="2:27" x14ac:dyDescent="0.4">
      <c r="B604" t="s">
        <v>72</v>
      </c>
      <c r="C604" t="s">
        <v>13</v>
      </c>
      <c r="D604">
        <v>19748.429299999993</v>
      </c>
      <c r="F604">
        <v>0.11</v>
      </c>
      <c r="G604">
        <v>7.1999999999999995E-2</v>
      </c>
      <c r="H604">
        <v>8.5999999999999993E-2</v>
      </c>
      <c r="I604">
        <v>9.8000000000000004E-2</v>
      </c>
      <c r="J604">
        <v>7.5999999999999998E-2</v>
      </c>
      <c r="K604">
        <v>8.5000000000000006E-2</v>
      </c>
      <c r="L604">
        <v>0.08</v>
      </c>
      <c r="M604">
        <v>0.1</v>
      </c>
      <c r="N604">
        <v>7.9000000000000001E-2</v>
      </c>
      <c r="O604">
        <f t="shared" si="111"/>
        <v>0.21400000000000008</v>
      </c>
      <c r="P604">
        <f t="shared" si="112"/>
        <v>0</v>
      </c>
      <c r="R604">
        <f t="shared" si="113"/>
        <v>2172.3272229999993</v>
      </c>
      <c r="S604">
        <f t="shared" si="114"/>
        <v>1421.8869095999994</v>
      </c>
      <c r="T604">
        <f t="shared" si="115"/>
        <v>1698.3649197999991</v>
      </c>
      <c r="U604">
        <f t="shared" si="116"/>
        <v>1935.3460713999993</v>
      </c>
      <c r="V604">
        <f t="shared" si="117"/>
        <v>1500.8806267999994</v>
      </c>
      <c r="W604">
        <f t="shared" si="118"/>
        <v>1678.6164904999994</v>
      </c>
      <c r="X604">
        <f t="shared" si="119"/>
        <v>1579.8743439999994</v>
      </c>
      <c r="Y604">
        <f t="shared" si="120"/>
        <v>1974.8429299999993</v>
      </c>
      <c r="Z604">
        <f t="shared" si="121"/>
        <v>1560.1259146999994</v>
      </c>
      <c r="AA604">
        <f t="shared" si="122"/>
        <v>4226.1638702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81"/>
  <sheetViews>
    <sheetView topLeftCell="A49" workbookViewId="0">
      <selection activeCell="D79" sqref="D79"/>
    </sheetView>
  </sheetViews>
  <sheetFormatPr defaultRowHeight="14.6" x14ac:dyDescent="0.4"/>
  <cols>
    <col min="1" max="1" width="17" bestFit="1" customWidth="1"/>
    <col min="2" max="2" width="18.69140625" bestFit="1" customWidth="1"/>
    <col min="3" max="3" width="9.23046875" bestFit="1" customWidth="1"/>
    <col min="4" max="4" width="12" bestFit="1" customWidth="1"/>
  </cols>
  <sheetData>
    <row r="1" spans="1:13" x14ac:dyDescent="0.4">
      <c r="A1" s="1" t="s">
        <v>126</v>
      </c>
      <c r="B1" s="1" t="s">
        <v>137</v>
      </c>
      <c r="C1" s="1" t="s">
        <v>138</v>
      </c>
      <c r="D1" s="1" t="s">
        <v>139</v>
      </c>
    </row>
    <row r="2" spans="1:13" x14ac:dyDescent="0.4">
      <c r="A2" s="1" t="s">
        <v>148</v>
      </c>
      <c r="B2" s="1" t="s">
        <v>145</v>
      </c>
      <c r="C2" s="1" t="s">
        <v>96</v>
      </c>
      <c r="D2" s="1">
        <v>1647.9962823673407</v>
      </c>
    </row>
    <row r="3" spans="1:13" x14ac:dyDescent="0.4">
      <c r="A3" s="1" t="s">
        <v>148</v>
      </c>
      <c r="B3" s="1" t="s">
        <v>145</v>
      </c>
      <c r="C3" s="1" t="s">
        <v>97</v>
      </c>
      <c r="D3" s="1">
        <v>2154.5646183659819</v>
      </c>
      <c r="K3" t="s">
        <v>145</v>
      </c>
      <c r="M3" s="47" t="s">
        <v>148</v>
      </c>
    </row>
    <row r="4" spans="1:13" x14ac:dyDescent="0.4">
      <c r="A4" s="1" t="s">
        <v>148</v>
      </c>
      <c r="B4" s="1" t="s">
        <v>145</v>
      </c>
      <c r="C4" s="1" t="s">
        <v>98</v>
      </c>
      <c r="D4" s="1">
        <v>1861.994366376689</v>
      </c>
      <c r="K4" t="s">
        <v>146</v>
      </c>
      <c r="M4" t="s">
        <v>149</v>
      </c>
    </row>
    <row r="5" spans="1:13" x14ac:dyDescent="0.4">
      <c r="A5" s="1" t="s">
        <v>148</v>
      </c>
      <c r="B5" s="1" t="s">
        <v>145</v>
      </c>
      <c r="C5" s="1" t="s">
        <v>99</v>
      </c>
      <c r="D5" s="1">
        <v>2200</v>
      </c>
      <c r="K5" t="s">
        <v>147</v>
      </c>
      <c r="M5" t="s">
        <v>150</v>
      </c>
    </row>
    <row r="6" spans="1:13" x14ac:dyDescent="0.4">
      <c r="A6" s="1" t="s">
        <v>148</v>
      </c>
      <c r="B6" s="1" t="s">
        <v>145</v>
      </c>
      <c r="C6" s="1" t="s">
        <v>100</v>
      </c>
      <c r="D6" s="1">
        <v>1049.1594674204</v>
      </c>
      <c r="K6" t="s">
        <v>159</v>
      </c>
      <c r="M6" s="47" t="s">
        <v>151</v>
      </c>
    </row>
    <row r="7" spans="1:13" x14ac:dyDescent="0.4">
      <c r="A7" s="1" t="s">
        <v>148</v>
      </c>
      <c r="B7" s="1" t="s">
        <v>145</v>
      </c>
      <c r="C7" s="1" t="s">
        <v>101</v>
      </c>
      <c r="D7" s="1">
        <v>2005.1486632873036</v>
      </c>
      <c r="M7" t="s">
        <v>153</v>
      </c>
    </row>
    <row r="8" spans="1:13" x14ac:dyDescent="0.4">
      <c r="A8" s="1" t="s">
        <v>148</v>
      </c>
      <c r="B8" s="1" t="s">
        <v>145</v>
      </c>
      <c r="C8" s="1" t="s">
        <v>102</v>
      </c>
      <c r="D8" s="1">
        <v>2404.0043220640555</v>
      </c>
      <c r="M8" s="47" t="s">
        <v>152</v>
      </c>
    </row>
    <row r="9" spans="1:13" x14ac:dyDescent="0.4">
      <c r="A9" s="1" t="s">
        <v>148</v>
      </c>
      <c r="B9" s="1" t="s">
        <v>145</v>
      </c>
      <c r="C9" s="1" t="s">
        <v>103</v>
      </c>
      <c r="D9" s="1">
        <v>2350.896251221774</v>
      </c>
      <c r="M9" s="47" t="s">
        <v>154</v>
      </c>
    </row>
    <row r="10" spans="1:13" x14ac:dyDescent="0.4">
      <c r="A10" s="1" t="s">
        <v>148</v>
      </c>
      <c r="B10" s="1" t="s">
        <v>145</v>
      </c>
      <c r="C10" s="1" t="s">
        <v>104</v>
      </c>
      <c r="D10" s="1">
        <v>2581.4313047330338</v>
      </c>
      <c r="M10" s="47" t="s">
        <v>155</v>
      </c>
    </row>
    <row r="11" spans="1:13" x14ac:dyDescent="0.4">
      <c r="A11" s="1" t="s">
        <v>148</v>
      </c>
      <c r="B11" s="1" t="s">
        <v>145</v>
      </c>
      <c r="C11" s="1" t="s">
        <v>105</v>
      </c>
      <c r="D11" s="1">
        <v>3182.6083032555548</v>
      </c>
      <c r="M11" s="47" t="s">
        <v>156</v>
      </c>
    </row>
    <row r="12" spans="1:13" x14ac:dyDescent="0.4">
      <c r="A12" s="1" t="s">
        <v>148</v>
      </c>
      <c r="B12" s="1" t="s">
        <v>145</v>
      </c>
      <c r="C12" s="1" t="s">
        <v>106</v>
      </c>
      <c r="D12" s="1">
        <v>2209.9243459432091</v>
      </c>
      <c r="M12" s="47" t="s">
        <v>157</v>
      </c>
    </row>
    <row r="13" spans="1:13" x14ac:dyDescent="0.4">
      <c r="A13" s="1" t="s">
        <v>148</v>
      </c>
      <c r="B13" s="1" t="s">
        <v>145</v>
      </c>
      <c r="C13" s="1" t="s">
        <v>107</v>
      </c>
      <c r="D13" s="1">
        <v>1923.8141146647204</v>
      </c>
    </row>
    <row r="14" spans="1:13" x14ac:dyDescent="0.4">
      <c r="A14" s="1" t="s">
        <v>148</v>
      </c>
      <c r="B14" s="1" t="s">
        <v>146</v>
      </c>
      <c r="C14" s="1" t="s">
        <v>96</v>
      </c>
      <c r="D14" s="1">
        <v>823.99814118367033</v>
      </c>
    </row>
    <row r="15" spans="1:13" x14ac:dyDescent="0.4">
      <c r="A15" s="1" t="s">
        <v>148</v>
      </c>
      <c r="B15" s="1" t="s">
        <v>146</v>
      </c>
      <c r="C15" s="1" t="s">
        <v>97</v>
      </c>
      <c r="D15" s="1">
        <v>1077.282309182991</v>
      </c>
    </row>
    <row r="16" spans="1:13" x14ac:dyDescent="0.4">
      <c r="A16" s="1" t="s">
        <v>148</v>
      </c>
      <c r="B16" s="1" t="s">
        <v>146</v>
      </c>
      <c r="C16" s="1" t="s">
        <v>98</v>
      </c>
      <c r="D16" s="1">
        <v>930.99718318834448</v>
      </c>
    </row>
    <row r="17" spans="1:4" x14ac:dyDescent="0.4">
      <c r="A17" s="1" t="s">
        <v>148</v>
      </c>
      <c r="B17" s="1" t="s">
        <v>146</v>
      </c>
      <c r="C17" s="1" t="s">
        <v>99</v>
      </c>
      <c r="D17" s="1">
        <v>1787.5559182041925</v>
      </c>
    </row>
    <row r="18" spans="1:4" x14ac:dyDescent="0.4">
      <c r="A18" s="1" t="s">
        <v>148</v>
      </c>
      <c r="B18" s="1" t="s">
        <v>146</v>
      </c>
      <c r="C18" s="1" t="s">
        <v>100</v>
      </c>
      <c r="D18" s="1">
        <v>2000</v>
      </c>
    </row>
    <row r="19" spans="1:4" x14ac:dyDescent="0.4">
      <c r="A19" s="1" t="s">
        <v>148</v>
      </c>
      <c r="B19" s="1" t="s">
        <v>146</v>
      </c>
      <c r="C19" s="1" t="s">
        <v>101</v>
      </c>
      <c r="D19" s="1">
        <v>1002.5743316436518</v>
      </c>
    </row>
    <row r="20" spans="1:4" x14ac:dyDescent="0.4">
      <c r="A20" s="1" t="s">
        <v>148</v>
      </c>
      <c r="B20" s="1" t="s">
        <v>146</v>
      </c>
      <c r="C20" s="1" t="s">
        <v>102</v>
      </c>
      <c r="D20" s="1">
        <v>1202.0021610320277</v>
      </c>
    </row>
    <row r="21" spans="1:4" x14ac:dyDescent="0.4">
      <c r="A21" s="1" t="s">
        <v>148</v>
      </c>
      <c r="B21" s="1" t="s">
        <v>146</v>
      </c>
      <c r="C21" s="1" t="s">
        <v>103</v>
      </c>
      <c r="D21" s="1">
        <v>1175.448125610887</v>
      </c>
    </row>
    <row r="22" spans="1:4" x14ac:dyDescent="0.4">
      <c r="A22" s="1" t="s">
        <v>148</v>
      </c>
      <c r="B22" s="1" t="s">
        <v>146</v>
      </c>
      <c r="C22" s="1" t="s">
        <v>104</v>
      </c>
      <c r="D22" s="1">
        <v>1290.7156523665169</v>
      </c>
    </row>
    <row r="23" spans="1:4" x14ac:dyDescent="0.4">
      <c r="A23" s="1" t="s">
        <v>148</v>
      </c>
      <c r="B23" s="1" t="s">
        <v>146</v>
      </c>
      <c r="C23" s="1" t="s">
        <v>105</v>
      </c>
      <c r="D23" s="1">
        <v>1591.3041516277774</v>
      </c>
    </row>
    <row r="24" spans="1:4" x14ac:dyDescent="0.4">
      <c r="A24" s="1" t="s">
        <v>148</v>
      </c>
      <c r="B24" s="1" t="s">
        <v>146</v>
      </c>
      <c r="C24" s="1" t="s">
        <v>106</v>
      </c>
      <c r="D24" s="1">
        <v>1104.9621729716046</v>
      </c>
    </row>
    <row r="25" spans="1:4" x14ac:dyDescent="0.4">
      <c r="A25" s="1" t="s">
        <v>148</v>
      </c>
      <c r="B25" s="1" t="s">
        <v>146</v>
      </c>
      <c r="C25" s="1" t="s">
        <v>107</v>
      </c>
      <c r="D25" s="1">
        <v>961.90705733236018</v>
      </c>
    </row>
    <row r="26" spans="1:4" x14ac:dyDescent="0.4">
      <c r="A26" s="1" t="s">
        <v>148</v>
      </c>
      <c r="B26" s="1" t="s">
        <v>147</v>
      </c>
      <c r="C26" s="1" t="s">
        <v>96</v>
      </c>
      <c r="D26" s="1">
        <v>1282.542743109814</v>
      </c>
    </row>
    <row r="27" spans="1:4" x14ac:dyDescent="0.4">
      <c r="A27" s="1" t="s">
        <v>148</v>
      </c>
      <c r="B27" s="1" t="s">
        <v>147</v>
      </c>
      <c r="C27" s="1" t="s">
        <v>97</v>
      </c>
      <c r="D27" s="1">
        <v>1098.6641882448939</v>
      </c>
    </row>
    <row r="28" spans="1:4" x14ac:dyDescent="0.4">
      <c r="A28" s="1" t="s">
        <v>148</v>
      </c>
      <c r="B28" s="1" t="s">
        <v>147</v>
      </c>
      <c r="C28" s="1" t="s">
        <v>98</v>
      </c>
      <c r="D28" s="1">
        <v>1436.3764122439882</v>
      </c>
    </row>
    <row r="29" spans="1:4" x14ac:dyDescent="0.4">
      <c r="A29" s="1" t="s">
        <v>148</v>
      </c>
      <c r="B29" s="1" t="s">
        <v>147</v>
      </c>
      <c r="C29" s="1" t="s">
        <v>99</v>
      </c>
      <c r="D29" s="1">
        <v>1241.3295775844595</v>
      </c>
    </row>
    <row r="30" spans="1:4" x14ac:dyDescent="0.4">
      <c r="A30" s="1" t="s">
        <v>148</v>
      </c>
      <c r="B30" s="1" t="s">
        <v>147</v>
      </c>
      <c r="C30" s="1" t="s">
        <v>100</v>
      </c>
      <c r="D30" s="1">
        <v>2383.4078909389236</v>
      </c>
    </row>
    <row r="31" spans="1:4" x14ac:dyDescent="0.4">
      <c r="A31" s="1" t="s">
        <v>148</v>
      </c>
      <c r="B31" s="1" t="s">
        <v>147</v>
      </c>
      <c r="C31" s="1" t="s">
        <v>101</v>
      </c>
      <c r="D31" s="1">
        <v>2300</v>
      </c>
    </row>
    <row r="32" spans="1:4" x14ac:dyDescent="0.4">
      <c r="A32" s="1" t="s">
        <v>148</v>
      </c>
      <c r="B32" s="1" t="s">
        <v>147</v>
      </c>
      <c r="C32" s="1" t="s">
        <v>102</v>
      </c>
      <c r="D32" s="1">
        <v>1336.7657755248692</v>
      </c>
    </row>
    <row r="33" spans="1:4" x14ac:dyDescent="0.4">
      <c r="A33" s="1" t="s">
        <v>148</v>
      </c>
      <c r="B33" s="1" t="s">
        <v>147</v>
      </c>
      <c r="C33" s="1" t="s">
        <v>103</v>
      </c>
      <c r="D33" s="1">
        <v>1602.669548042704</v>
      </c>
    </row>
    <row r="34" spans="1:4" x14ac:dyDescent="0.4">
      <c r="A34" s="1" t="s">
        <v>148</v>
      </c>
      <c r="B34" s="1" t="s">
        <v>147</v>
      </c>
      <c r="C34" s="1" t="s">
        <v>104</v>
      </c>
      <c r="D34" s="1">
        <v>1567.264167481183</v>
      </c>
    </row>
    <row r="35" spans="1:4" x14ac:dyDescent="0.4">
      <c r="A35" s="1" t="s">
        <v>148</v>
      </c>
      <c r="B35" s="1" t="s">
        <v>147</v>
      </c>
      <c r="C35" s="1" t="s">
        <v>105</v>
      </c>
      <c r="D35" s="1">
        <v>1720.9542031553563</v>
      </c>
    </row>
    <row r="36" spans="1:4" x14ac:dyDescent="0.4">
      <c r="A36" s="1" t="s">
        <v>148</v>
      </c>
      <c r="B36" s="1" t="s">
        <v>147</v>
      </c>
      <c r="C36" s="1" t="s">
        <v>106</v>
      </c>
      <c r="D36" s="1">
        <v>2121.738868837037</v>
      </c>
    </row>
    <row r="37" spans="1:4" x14ac:dyDescent="0.4">
      <c r="A37" s="1" t="s">
        <v>148</v>
      </c>
      <c r="B37" s="1" t="s">
        <v>147</v>
      </c>
      <c r="C37" s="1" t="s">
        <v>107</v>
      </c>
      <c r="D37" s="1">
        <v>1473.282897295473</v>
      </c>
    </row>
    <row r="38" spans="1:4" x14ac:dyDescent="0.4">
      <c r="A38" s="1" t="s">
        <v>148</v>
      </c>
      <c r="B38" s="1" t="s">
        <v>159</v>
      </c>
      <c r="C38" s="1" t="s">
        <v>96</v>
      </c>
      <c r="D38" s="1">
        <v>44</v>
      </c>
    </row>
    <row r="39" spans="1:4" x14ac:dyDescent="0.4">
      <c r="A39" s="1" t="s">
        <v>148</v>
      </c>
      <c r="B39" s="1" t="s">
        <v>159</v>
      </c>
      <c r="C39" s="1" t="s">
        <v>97</v>
      </c>
      <c r="D39" s="1">
        <v>44</v>
      </c>
    </row>
    <row r="40" spans="1:4" x14ac:dyDescent="0.4">
      <c r="A40" s="1" t="s">
        <v>148</v>
      </c>
      <c r="B40" s="1" t="s">
        <v>159</v>
      </c>
      <c r="C40" s="1" t="s">
        <v>98</v>
      </c>
      <c r="D40" s="1">
        <v>55</v>
      </c>
    </row>
    <row r="41" spans="1:4" x14ac:dyDescent="0.4">
      <c r="A41" s="1" t="s">
        <v>148</v>
      </c>
      <c r="B41" s="1" t="s">
        <v>159</v>
      </c>
      <c r="C41" s="1" t="s">
        <v>99</v>
      </c>
      <c r="D41" s="1">
        <v>55</v>
      </c>
    </row>
    <row r="42" spans="1:4" x14ac:dyDescent="0.4">
      <c r="A42" s="1" t="s">
        <v>148</v>
      </c>
      <c r="B42" s="1" t="s">
        <v>159</v>
      </c>
      <c r="C42" s="1" t="s">
        <v>100</v>
      </c>
      <c r="D42" s="1">
        <v>66</v>
      </c>
    </row>
    <row r="43" spans="1:4" x14ac:dyDescent="0.4">
      <c r="A43" s="1" t="s">
        <v>148</v>
      </c>
      <c r="B43" s="1" t="s">
        <v>159</v>
      </c>
      <c r="C43" s="1" t="s">
        <v>101</v>
      </c>
      <c r="D43" s="1">
        <v>66</v>
      </c>
    </row>
    <row r="44" spans="1:4" x14ac:dyDescent="0.4">
      <c r="A44" s="1" t="s">
        <v>148</v>
      </c>
      <c r="B44" s="1" t="s">
        <v>159</v>
      </c>
      <c r="C44" s="1" t="s">
        <v>102</v>
      </c>
      <c r="D44" s="1">
        <v>77</v>
      </c>
    </row>
    <row r="45" spans="1:4" x14ac:dyDescent="0.4">
      <c r="A45" s="1" t="s">
        <v>148</v>
      </c>
      <c r="B45" s="1" t="s">
        <v>159</v>
      </c>
      <c r="C45" s="1" t="s">
        <v>103</v>
      </c>
      <c r="D45" s="1">
        <v>77</v>
      </c>
    </row>
    <row r="46" spans="1:4" x14ac:dyDescent="0.4">
      <c r="A46" s="1" t="s">
        <v>148</v>
      </c>
      <c r="B46" s="1" t="s">
        <v>159</v>
      </c>
      <c r="C46" s="1" t="s">
        <v>104</v>
      </c>
      <c r="D46" s="1">
        <v>88</v>
      </c>
    </row>
    <row r="47" spans="1:4" x14ac:dyDescent="0.4">
      <c r="A47" s="1" t="s">
        <v>148</v>
      </c>
      <c r="B47" s="1" t="s">
        <v>159</v>
      </c>
      <c r="C47" s="1" t="s">
        <v>105</v>
      </c>
      <c r="D47" s="1">
        <v>88</v>
      </c>
    </row>
    <row r="48" spans="1:4" x14ac:dyDescent="0.4">
      <c r="A48" s="1" t="s">
        <v>148</v>
      </c>
      <c r="B48" s="1" t="s">
        <v>159</v>
      </c>
      <c r="C48" s="1" t="s">
        <v>106</v>
      </c>
      <c r="D48" s="1">
        <v>99</v>
      </c>
    </row>
    <row r="49" spans="1:4" x14ac:dyDescent="0.4">
      <c r="A49" s="1" t="s">
        <v>148</v>
      </c>
      <c r="B49" s="1" t="s">
        <v>159</v>
      </c>
      <c r="C49" s="1" t="s">
        <v>107</v>
      </c>
      <c r="D49" s="1">
        <v>99</v>
      </c>
    </row>
    <row r="50" spans="1:4" x14ac:dyDescent="0.4">
      <c r="A50" s="1" t="s">
        <v>158</v>
      </c>
      <c r="B50" s="1" t="s">
        <v>145</v>
      </c>
      <c r="C50" s="1" t="s">
        <v>96</v>
      </c>
      <c r="D50" s="1">
        <v>370</v>
      </c>
    </row>
    <row r="51" spans="1:4" x14ac:dyDescent="0.4">
      <c r="A51" s="1" t="s">
        <v>158</v>
      </c>
      <c r="B51" s="1" t="s">
        <v>145</v>
      </c>
      <c r="C51" s="1" t="s">
        <v>97</v>
      </c>
      <c r="D51" s="1">
        <v>400</v>
      </c>
    </row>
    <row r="52" spans="1:4" x14ac:dyDescent="0.4">
      <c r="A52" s="1" t="s">
        <v>158</v>
      </c>
      <c r="B52" s="1" t="s">
        <v>145</v>
      </c>
      <c r="C52" s="1" t="s">
        <v>98</v>
      </c>
      <c r="D52" s="1">
        <v>450</v>
      </c>
    </row>
    <row r="53" spans="1:4" x14ac:dyDescent="0.4">
      <c r="A53" s="1" t="s">
        <v>158</v>
      </c>
      <c r="B53" s="1" t="s">
        <v>145</v>
      </c>
      <c r="C53" s="1" t="s">
        <v>99</v>
      </c>
      <c r="D53" s="1">
        <v>560.22227639120479</v>
      </c>
    </row>
    <row r="54" spans="1:4" x14ac:dyDescent="0.4">
      <c r="A54" s="1" t="s">
        <v>158</v>
      </c>
      <c r="B54" s="1" t="s">
        <v>145</v>
      </c>
      <c r="C54" s="1" t="s">
        <v>100</v>
      </c>
      <c r="D54" s="1">
        <v>780</v>
      </c>
    </row>
    <row r="55" spans="1:4" x14ac:dyDescent="0.4">
      <c r="A55" s="1" t="s">
        <v>158</v>
      </c>
      <c r="B55" s="1" t="s">
        <v>145</v>
      </c>
      <c r="C55" s="1" t="s">
        <v>101</v>
      </c>
      <c r="D55" s="1">
        <v>1444</v>
      </c>
    </row>
    <row r="56" spans="1:4" x14ac:dyDescent="0.4">
      <c r="A56" s="1" t="s">
        <v>158</v>
      </c>
      <c r="B56" s="1" t="s">
        <v>145</v>
      </c>
      <c r="C56" s="1" t="s">
        <v>102</v>
      </c>
      <c r="D56" s="1">
        <v>866</v>
      </c>
    </row>
    <row r="57" spans="1:4" x14ac:dyDescent="0.4">
      <c r="A57" s="1" t="s">
        <v>158</v>
      </c>
      <c r="B57" s="1" t="s">
        <v>145</v>
      </c>
      <c r="C57" s="1" t="s">
        <v>103</v>
      </c>
      <c r="D57" s="1">
        <v>977</v>
      </c>
    </row>
    <row r="58" spans="1:4" x14ac:dyDescent="0.4">
      <c r="A58" s="1" t="s">
        <v>158</v>
      </c>
      <c r="B58" s="1" t="s">
        <v>145</v>
      </c>
      <c r="C58" s="1" t="s">
        <v>104</v>
      </c>
      <c r="D58" s="1">
        <v>1100</v>
      </c>
    </row>
    <row r="59" spans="1:4" x14ac:dyDescent="0.4">
      <c r="A59" s="1" t="s">
        <v>158</v>
      </c>
      <c r="B59" s="1" t="s">
        <v>145</v>
      </c>
      <c r="C59" s="1" t="s">
        <v>105</v>
      </c>
      <c r="D59" s="1">
        <v>1433</v>
      </c>
    </row>
    <row r="60" spans="1:4" x14ac:dyDescent="0.4">
      <c r="A60" s="1" t="s">
        <v>158</v>
      </c>
      <c r="B60" s="1" t="s">
        <v>145</v>
      </c>
      <c r="C60" s="1" t="s">
        <v>106</v>
      </c>
      <c r="D60" s="1">
        <v>1733</v>
      </c>
    </row>
    <row r="61" spans="1:4" x14ac:dyDescent="0.4">
      <c r="A61" s="1" t="s">
        <v>158</v>
      </c>
      <c r="B61" s="1" t="s">
        <v>145</v>
      </c>
      <c r="C61" s="1" t="s">
        <v>107</v>
      </c>
      <c r="D61" s="1">
        <v>2155</v>
      </c>
    </row>
    <row r="62" spans="1:4" x14ac:dyDescent="0.4">
      <c r="A62" s="1" t="s">
        <v>158</v>
      </c>
      <c r="B62" s="1" t="s">
        <v>146</v>
      </c>
      <c r="C62" s="1" t="s">
        <v>96</v>
      </c>
      <c r="D62" s="1">
        <v>555</v>
      </c>
    </row>
    <row r="63" spans="1:4" x14ac:dyDescent="0.4">
      <c r="A63" s="1" t="s">
        <v>158</v>
      </c>
      <c r="B63" s="1" t="s">
        <v>146</v>
      </c>
      <c r="C63" s="1" t="s">
        <v>97</v>
      </c>
      <c r="D63" s="1">
        <v>455</v>
      </c>
    </row>
    <row r="64" spans="1:4" x14ac:dyDescent="0.4">
      <c r="A64" s="1" t="s">
        <v>158</v>
      </c>
      <c r="B64" s="1" t="s">
        <v>146</v>
      </c>
      <c r="C64" s="1" t="s">
        <v>98</v>
      </c>
      <c r="D64" s="1">
        <v>466</v>
      </c>
    </row>
    <row r="65" spans="1:4" x14ac:dyDescent="0.4">
      <c r="A65" s="1" t="s">
        <v>158</v>
      </c>
      <c r="B65" s="1" t="s">
        <v>146</v>
      </c>
      <c r="C65" s="1" t="s">
        <v>99</v>
      </c>
      <c r="D65" s="1">
        <v>566</v>
      </c>
    </row>
    <row r="66" spans="1:4" x14ac:dyDescent="0.4">
      <c r="A66" s="1" t="s">
        <v>158</v>
      </c>
      <c r="B66" s="1" t="s">
        <v>146</v>
      </c>
      <c r="C66" s="1" t="s">
        <v>100</v>
      </c>
      <c r="D66" s="1">
        <v>834.36499772335048</v>
      </c>
    </row>
    <row r="67" spans="1:4" x14ac:dyDescent="0.4">
      <c r="A67" s="1" t="s">
        <v>158</v>
      </c>
      <c r="B67" s="1" t="s">
        <v>146</v>
      </c>
      <c r="C67" s="1" t="s">
        <v>101</v>
      </c>
      <c r="D67" s="1">
        <v>944</v>
      </c>
    </row>
    <row r="68" spans="1:4" x14ac:dyDescent="0.4">
      <c r="A68" s="1" t="s">
        <v>158</v>
      </c>
      <c r="B68" s="1" t="s">
        <v>146</v>
      </c>
      <c r="C68" s="1" t="s">
        <v>102</v>
      </c>
      <c r="D68" s="1">
        <v>555</v>
      </c>
    </row>
    <row r="69" spans="1:4" x14ac:dyDescent="0.4">
      <c r="A69" s="1" t="s">
        <v>158</v>
      </c>
      <c r="B69" s="1" t="s">
        <v>146</v>
      </c>
      <c r="C69" s="1" t="s">
        <v>103</v>
      </c>
      <c r="D69" s="1">
        <v>455</v>
      </c>
    </row>
    <row r="70" spans="1:4" x14ac:dyDescent="0.4">
      <c r="A70" s="1" t="s">
        <v>158</v>
      </c>
      <c r="B70" s="1" t="s">
        <v>146</v>
      </c>
      <c r="C70" s="1" t="s">
        <v>104</v>
      </c>
      <c r="D70" s="1">
        <v>754</v>
      </c>
    </row>
    <row r="71" spans="1:4" x14ac:dyDescent="0.4">
      <c r="A71" s="1" t="s">
        <v>158</v>
      </c>
      <c r="B71" s="1" t="s">
        <v>146</v>
      </c>
      <c r="C71" s="1" t="s">
        <v>105</v>
      </c>
      <c r="D71" s="1">
        <v>834</v>
      </c>
    </row>
    <row r="72" spans="1:4" x14ac:dyDescent="0.4">
      <c r="A72" s="1" t="s">
        <v>158</v>
      </c>
      <c r="B72" s="1" t="s">
        <v>146</v>
      </c>
      <c r="C72" s="1" t="s">
        <v>106</v>
      </c>
      <c r="D72" s="1">
        <v>1132</v>
      </c>
    </row>
    <row r="73" spans="1:4" x14ac:dyDescent="0.4">
      <c r="A73" s="1" t="s">
        <v>158</v>
      </c>
      <c r="B73" s="1" t="s">
        <v>146</v>
      </c>
      <c r="C73" s="1" t="s">
        <v>107</v>
      </c>
      <c r="D73" s="1">
        <v>1467</v>
      </c>
    </row>
    <row r="74" spans="1:4" x14ac:dyDescent="0.4">
      <c r="A74" s="1" t="s">
        <v>158</v>
      </c>
      <c r="B74" s="1" t="s">
        <v>147</v>
      </c>
      <c r="C74" s="1" t="s">
        <v>96</v>
      </c>
      <c r="D74" s="1">
        <v>677</v>
      </c>
    </row>
    <row r="75" spans="1:4" x14ac:dyDescent="0.4">
      <c r="A75" s="1" t="s">
        <v>158</v>
      </c>
      <c r="B75" s="1" t="s">
        <v>147</v>
      </c>
      <c r="C75" s="1" t="s">
        <v>97</v>
      </c>
      <c r="D75" s="1">
        <v>555</v>
      </c>
    </row>
    <row r="76" spans="1:4" x14ac:dyDescent="0.4">
      <c r="A76" s="1" t="s">
        <v>158</v>
      </c>
      <c r="B76" s="1" t="s">
        <v>147</v>
      </c>
      <c r="C76" s="1" t="s">
        <v>98</v>
      </c>
      <c r="D76" s="1">
        <v>677</v>
      </c>
    </row>
    <row r="77" spans="1:4" x14ac:dyDescent="0.4">
      <c r="A77" s="1" t="s">
        <v>158</v>
      </c>
      <c r="B77" s="1" t="s">
        <v>147</v>
      </c>
      <c r="C77" s="1" t="s">
        <v>99</v>
      </c>
      <c r="D77" s="1">
        <v>788</v>
      </c>
    </row>
    <row r="78" spans="1:4" x14ac:dyDescent="0.4">
      <c r="A78" s="1" t="s">
        <v>158</v>
      </c>
      <c r="B78" s="1" t="s">
        <v>147</v>
      </c>
      <c r="C78" s="1" t="s">
        <v>100</v>
      </c>
      <c r="D78" s="1">
        <v>888</v>
      </c>
    </row>
    <row r="79" spans="1:4" x14ac:dyDescent="0.4">
      <c r="A79" s="1" t="s">
        <v>158</v>
      </c>
      <c r="B79" s="1" t="s">
        <v>147</v>
      </c>
      <c r="C79" s="1" t="s">
        <v>101</v>
      </c>
      <c r="D79" s="1">
        <v>1112.486663631134</v>
      </c>
    </row>
    <row r="80" spans="1:4" x14ac:dyDescent="0.4">
      <c r="A80" s="1" t="s">
        <v>158</v>
      </c>
      <c r="B80" s="1" t="s">
        <v>147</v>
      </c>
      <c r="C80" s="1" t="s">
        <v>102</v>
      </c>
      <c r="D80" s="1">
        <v>2133</v>
      </c>
    </row>
    <row r="81" spans="1:4" x14ac:dyDescent="0.4">
      <c r="A81" s="1" t="s">
        <v>158</v>
      </c>
      <c r="B81" s="1" t="s">
        <v>147</v>
      </c>
      <c r="C81" s="1" t="s">
        <v>103</v>
      </c>
      <c r="D81" s="1">
        <v>2300</v>
      </c>
    </row>
    <row r="82" spans="1:4" x14ac:dyDescent="0.4">
      <c r="A82" s="1" t="s">
        <v>158</v>
      </c>
      <c r="B82" s="1" t="s">
        <v>147</v>
      </c>
      <c r="C82" s="1" t="s">
        <v>104</v>
      </c>
      <c r="D82" s="1">
        <v>2450.5912821162901</v>
      </c>
    </row>
    <row r="83" spans="1:4" x14ac:dyDescent="0.4">
      <c r="A83" s="1" t="s">
        <v>158</v>
      </c>
      <c r="B83" s="1" t="s">
        <v>147</v>
      </c>
      <c r="C83" s="1" t="s">
        <v>105</v>
      </c>
      <c r="D83" s="1">
        <v>2690.6746075013002</v>
      </c>
    </row>
    <row r="84" spans="1:4" x14ac:dyDescent="0.4">
      <c r="A84" s="1" t="s">
        <v>158</v>
      </c>
      <c r="B84" s="1" t="s">
        <v>147</v>
      </c>
      <c r="C84" s="1" t="s">
        <v>106</v>
      </c>
      <c r="D84" s="1">
        <v>3324.4778170301101</v>
      </c>
    </row>
    <row r="85" spans="1:4" x14ac:dyDescent="0.4">
      <c r="A85" s="1" t="s">
        <v>158</v>
      </c>
      <c r="B85" s="1" t="s">
        <v>147</v>
      </c>
      <c r="C85" s="1" t="s">
        <v>107</v>
      </c>
      <c r="D85" s="1">
        <v>3422.8643578882402</v>
      </c>
    </row>
    <row r="86" spans="1:4" x14ac:dyDescent="0.4">
      <c r="A86" s="1" t="s">
        <v>158</v>
      </c>
      <c r="B86" s="1" t="s">
        <v>159</v>
      </c>
      <c r="C86" s="1" t="s">
        <v>96</v>
      </c>
      <c r="D86" s="1">
        <v>225</v>
      </c>
    </row>
    <row r="87" spans="1:4" x14ac:dyDescent="0.4">
      <c r="A87" s="1" t="s">
        <v>158</v>
      </c>
      <c r="B87" s="1" t="s">
        <v>159</v>
      </c>
      <c r="C87" s="1" t="s">
        <v>97</v>
      </c>
      <c r="D87" s="1">
        <v>668.13642929590094</v>
      </c>
    </row>
    <row r="88" spans="1:4" x14ac:dyDescent="0.4">
      <c r="A88" s="1" t="s">
        <v>158</v>
      </c>
      <c r="B88" s="1" t="s">
        <v>159</v>
      </c>
      <c r="C88" s="1" t="s">
        <v>98</v>
      </c>
      <c r="D88" s="1">
        <v>1336.2728585918019</v>
      </c>
    </row>
    <row r="89" spans="1:4" x14ac:dyDescent="0.4">
      <c r="A89" s="1" t="s">
        <v>158</v>
      </c>
      <c r="B89" s="1" t="s">
        <v>159</v>
      </c>
      <c r="C89" s="1" t="s">
        <v>99</v>
      </c>
      <c r="D89" s="1">
        <v>1200</v>
      </c>
    </row>
    <row r="90" spans="1:4" x14ac:dyDescent="0.4">
      <c r="A90" s="1" t="s">
        <v>158</v>
      </c>
      <c r="B90" s="1" t="s">
        <v>159</v>
      </c>
      <c r="C90" s="1" t="s">
        <v>100</v>
      </c>
      <c r="D90" s="1">
        <v>1670.3410732397522</v>
      </c>
    </row>
    <row r="91" spans="1:4" x14ac:dyDescent="0.4">
      <c r="A91" s="1" t="s">
        <v>158</v>
      </c>
      <c r="B91" s="1" t="s">
        <v>159</v>
      </c>
      <c r="C91" s="1" t="s">
        <v>101</v>
      </c>
      <c r="D91" s="1">
        <v>1670.3410732397522</v>
      </c>
    </row>
    <row r="92" spans="1:4" x14ac:dyDescent="0.4">
      <c r="A92" s="1" t="s">
        <v>158</v>
      </c>
      <c r="B92" s="1" t="s">
        <v>159</v>
      </c>
      <c r="C92" s="1" t="s">
        <v>102</v>
      </c>
      <c r="D92" s="1">
        <v>1800</v>
      </c>
    </row>
    <row r="93" spans="1:4" x14ac:dyDescent="0.4">
      <c r="A93" s="1" t="s">
        <v>158</v>
      </c>
      <c r="B93" s="1" t="s">
        <v>159</v>
      </c>
      <c r="C93" s="1" t="s">
        <v>103</v>
      </c>
      <c r="D93" s="1">
        <v>2235</v>
      </c>
    </row>
    <row r="94" spans="1:4" x14ac:dyDescent="0.4">
      <c r="A94" s="1" t="s">
        <v>158</v>
      </c>
      <c r="B94" s="1" t="s">
        <v>159</v>
      </c>
      <c r="C94" s="1" t="s">
        <v>104</v>
      </c>
      <c r="D94" s="1">
        <v>2539</v>
      </c>
    </row>
    <row r="95" spans="1:4" x14ac:dyDescent="0.4">
      <c r="A95" s="1" t="s">
        <v>158</v>
      </c>
      <c r="B95" s="1" t="s">
        <v>159</v>
      </c>
      <c r="C95" s="1" t="s">
        <v>105</v>
      </c>
      <c r="D95" s="1">
        <v>2165</v>
      </c>
    </row>
    <row r="96" spans="1:4" x14ac:dyDescent="0.4">
      <c r="A96" s="1" t="s">
        <v>158</v>
      </c>
      <c r="B96" s="1" t="s">
        <v>159</v>
      </c>
      <c r="C96" s="1" t="s">
        <v>106</v>
      </c>
      <c r="D96" s="1">
        <v>2300</v>
      </c>
    </row>
    <row r="97" spans="1:4" x14ac:dyDescent="0.4">
      <c r="A97" s="1" t="s">
        <v>158</v>
      </c>
      <c r="B97" s="1" t="s">
        <v>159</v>
      </c>
      <c r="C97" s="1" t="s">
        <v>107</v>
      </c>
      <c r="D97" s="1">
        <v>2322</v>
      </c>
    </row>
    <row r="98" spans="1:4" x14ac:dyDescent="0.4">
      <c r="A98" s="1" t="s">
        <v>155</v>
      </c>
      <c r="B98" s="1" t="s">
        <v>145</v>
      </c>
      <c r="C98" s="1" t="s">
        <v>96</v>
      </c>
      <c r="D98" s="1">
        <v>993.04469309859383</v>
      </c>
    </row>
    <row r="99" spans="1:4" x14ac:dyDescent="0.4">
      <c r="A99" s="1" t="s">
        <v>155</v>
      </c>
      <c r="B99" s="1" t="s">
        <v>145</v>
      </c>
      <c r="C99" s="1" t="s">
        <v>97</v>
      </c>
      <c r="D99" s="1">
        <v>1298.2911327523373</v>
      </c>
    </row>
    <row r="100" spans="1:4" x14ac:dyDescent="0.4">
      <c r="A100" s="1" t="s">
        <v>155</v>
      </c>
      <c r="B100" s="1" t="s">
        <v>145</v>
      </c>
      <c r="C100" s="1" t="s">
        <v>98</v>
      </c>
      <c r="D100" s="1">
        <v>1121.9950214048451</v>
      </c>
    </row>
    <row r="101" spans="1:4" x14ac:dyDescent="0.4">
      <c r="A101" s="1" t="s">
        <v>155</v>
      </c>
      <c r="B101" s="1" t="s">
        <v>145</v>
      </c>
      <c r="C101" s="1" t="s">
        <v>99</v>
      </c>
      <c r="D101" s="1">
        <v>2154.2802458749479</v>
      </c>
    </row>
    <row r="102" spans="1:4" x14ac:dyDescent="0.4">
      <c r="A102" s="1" t="s">
        <v>155</v>
      </c>
      <c r="B102" s="1" t="s">
        <v>145</v>
      </c>
      <c r="C102" s="1" t="s">
        <v>100</v>
      </c>
      <c r="D102" s="1">
        <v>2300</v>
      </c>
    </row>
    <row r="103" spans="1:4" x14ac:dyDescent="0.4">
      <c r="A103" s="1" t="s">
        <v>155</v>
      </c>
      <c r="B103" s="1" t="s">
        <v>145</v>
      </c>
      <c r="C103" s="1" t="s">
        <v>101</v>
      </c>
      <c r="D103" s="1">
        <v>1208.2565114108395</v>
      </c>
    </row>
    <row r="104" spans="1:4" x14ac:dyDescent="0.4">
      <c r="A104" s="1" t="s">
        <v>155</v>
      </c>
      <c r="B104" s="1" t="s">
        <v>145</v>
      </c>
      <c r="C104" s="1" t="s">
        <v>102</v>
      </c>
      <c r="D104" s="1">
        <v>1448.5977667270395</v>
      </c>
    </row>
    <row r="105" spans="1:4" x14ac:dyDescent="0.4">
      <c r="A105" s="1" t="s">
        <v>155</v>
      </c>
      <c r="B105" s="1" t="s">
        <v>145</v>
      </c>
      <c r="C105" s="1" t="s">
        <v>103</v>
      </c>
      <c r="D105" s="1">
        <v>1416.5960635224224</v>
      </c>
    </row>
    <row r="106" spans="1:4" x14ac:dyDescent="0.4">
      <c r="A106" s="1" t="s">
        <v>155</v>
      </c>
      <c r="B106" s="1" t="s">
        <v>145</v>
      </c>
      <c r="C106" s="1" t="s">
        <v>104</v>
      </c>
      <c r="D106" s="1">
        <v>1555.5111896741014</v>
      </c>
    </row>
    <row r="107" spans="1:4" x14ac:dyDescent="0.4">
      <c r="A107" s="1" t="s">
        <v>155</v>
      </c>
      <c r="B107" s="1" t="s">
        <v>145</v>
      </c>
      <c r="C107" s="1" t="s">
        <v>105</v>
      </c>
      <c r="D107" s="1">
        <v>1917.7666355044453</v>
      </c>
    </row>
    <row r="108" spans="1:4" x14ac:dyDescent="0.4">
      <c r="A108" s="1" t="s">
        <v>155</v>
      </c>
      <c r="B108" s="1" t="s">
        <v>145</v>
      </c>
      <c r="C108" s="1" t="s">
        <v>106</v>
      </c>
      <c r="D108" s="1">
        <v>2500</v>
      </c>
    </row>
    <row r="109" spans="1:4" x14ac:dyDescent="0.4">
      <c r="A109" s="1" t="s">
        <v>155</v>
      </c>
      <c r="B109" s="1" t="s">
        <v>145</v>
      </c>
      <c r="C109" s="1" t="s">
        <v>107</v>
      </c>
      <c r="D109" s="1">
        <v>3000</v>
      </c>
    </row>
    <row r="110" spans="1:4" x14ac:dyDescent="0.4">
      <c r="A110" s="1" t="s">
        <v>155</v>
      </c>
      <c r="B110" s="1" t="s">
        <v>146</v>
      </c>
      <c r="C110" s="1" t="s">
        <v>96</v>
      </c>
      <c r="D110" s="1">
        <v>1455</v>
      </c>
    </row>
    <row r="111" spans="1:4" x14ac:dyDescent="0.4">
      <c r="A111" s="1" t="s">
        <v>155</v>
      </c>
      <c r="B111" s="1" t="s">
        <v>146</v>
      </c>
      <c r="C111" s="1" t="s">
        <v>97</v>
      </c>
      <c r="D111" s="1">
        <v>1655</v>
      </c>
    </row>
    <row r="112" spans="1:4" x14ac:dyDescent="0.4">
      <c r="A112" s="1" t="s">
        <v>155</v>
      </c>
      <c r="B112" s="1" t="s">
        <v>146</v>
      </c>
      <c r="C112" s="1" t="s">
        <v>98</v>
      </c>
      <c r="D112" s="1">
        <v>1300</v>
      </c>
    </row>
    <row r="113" spans="1:4" x14ac:dyDescent="0.4">
      <c r="A113" s="1" t="s">
        <v>155</v>
      </c>
      <c r="B113" s="1" t="s">
        <v>146</v>
      </c>
      <c r="C113" s="1" t="s">
        <v>99</v>
      </c>
      <c r="D113" s="1">
        <v>1077.140122937474</v>
      </c>
    </row>
    <row r="114" spans="1:4" x14ac:dyDescent="0.4">
      <c r="A114" s="1" t="s">
        <v>155</v>
      </c>
      <c r="B114" s="1" t="s">
        <v>146</v>
      </c>
      <c r="C114" s="1" t="s">
        <v>100</v>
      </c>
      <c r="D114" s="1">
        <v>1222</v>
      </c>
    </row>
    <row r="115" spans="1:4" x14ac:dyDescent="0.4">
      <c r="A115" s="1" t="s">
        <v>155</v>
      </c>
      <c r="B115" s="1" t="s">
        <v>146</v>
      </c>
      <c r="C115" s="1" t="s">
        <v>101</v>
      </c>
      <c r="D115" s="1">
        <v>1000</v>
      </c>
    </row>
    <row r="116" spans="1:4" x14ac:dyDescent="0.4">
      <c r="A116" s="1" t="s">
        <v>155</v>
      </c>
      <c r="B116" s="1" t="s">
        <v>146</v>
      </c>
      <c r="C116" s="1" t="s">
        <v>102</v>
      </c>
      <c r="D116" s="1">
        <v>1200</v>
      </c>
    </row>
    <row r="117" spans="1:4" x14ac:dyDescent="0.4">
      <c r="A117" s="1" t="s">
        <v>155</v>
      </c>
      <c r="B117" s="1" t="s">
        <v>146</v>
      </c>
      <c r="C117" s="1" t="s">
        <v>103</v>
      </c>
      <c r="D117" s="1">
        <v>1300</v>
      </c>
    </row>
    <row r="118" spans="1:4" x14ac:dyDescent="0.4">
      <c r="A118" s="1" t="s">
        <v>155</v>
      </c>
      <c r="B118" s="1" t="s">
        <v>146</v>
      </c>
      <c r="C118" s="1" t="s">
        <v>104</v>
      </c>
      <c r="D118" s="1">
        <v>1400</v>
      </c>
    </row>
    <row r="119" spans="1:4" x14ac:dyDescent="0.4">
      <c r="A119" s="1" t="s">
        <v>155</v>
      </c>
      <c r="B119" s="1" t="s">
        <v>146</v>
      </c>
      <c r="C119" s="1" t="s">
        <v>105</v>
      </c>
      <c r="D119" s="1">
        <v>1650</v>
      </c>
    </row>
    <row r="120" spans="1:4" x14ac:dyDescent="0.4">
      <c r="A120" s="1" t="s">
        <v>155</v>
      </c>
      <c r="B120" s="1" t="s">
        <v>146</v>
      </c>
      <c r="C120" s="1" t="s">
        <v>106</v>
      </c>
      <c r="D120" s="1">
        <v>1700</v>
      </c>
    </row>
    <row r="121" spans="1:4" x14ac:dyDescent="0.4">
      <c r="A121" s="1" t="s">
        <v>155</v>
      </c>
      <c r="B121" s="1" t="s">
        <v>146</v>
      </c>
      <c r="C121" s="1" t="s">
        <v>107</v>
      </c>
      <c r="D121" s="1">
        <v>2000</v>
      </c>
    </row>
    <row r="122" spans="1:4" x14ac:dyDescent="0.4">
      <c r="A122" s="1" t="s">
        <v>155</v>
      </c>
      <c r="B122" s="1" t="s">
        <v>147</v>
      </c>
      <c r="C122" s="1" t="s">
        <v>96</v>
      </c>
      <c r="D122" s="1">
        <v>772.83078751109792</v>
      </c>
    </row>
    <row r="123" spans="1:4" x14ac:dyDescent="0.4">
      <c r="A123" s="1" t="s">
        <v>155</v>
      </c>
      <c r="B123" s="1" t="s">
        <v>147</v>
      </c>
      <c r="C123" s="1" t="s">
        <v>97</v>
      </c>
      <c r="D123" s="1">
        <v>662.02979539906266</v>
      </c>
    </row>
    <row r="124" spans="1:4" x14ac:dyDescent="0.4">
      <c r="A124" s="1" t="s">
        <v>155</v>
      </c>
      <c r="B124" s="1" t="s">
        <v>147</v>
      </c>
      <c r="C124" s="1" t="s">
        <v>98</v>
      </c>
      <c r="D124" s="1">
        <v>865.52742183489158</v>
      </c>
    </row>
    <row r="125" spans="1:4" x14ac:dyDescent="0.4">
      <c r="A125" s="1" t="s">
        <v>155</v>
      </c>
      <c r="B125" s="1" t="s">
        <v>147</v>
      </c>
      <c r="C125" s="1" t="s">
        <v>99</v>
      </c>
      <c r="D125" s="1">
        <v>747.99668093656351</v>
      </c>
    </row>
    <row r="126" spans="1:4" x14ac:dyDescent="0.4">
      <c r="A126" s="1" t="s">
        <v>155</v>
      </c>
      <c r="B126" s="1" t="s">
        <v>147</v>
      </c>
      <c r="C126" s="1" t="s">
        <v>100</v>
      </c>
      <c r="D126" s="1">
        <v>1436.1868305832988</v>
      </c>
    </row>
    <row r="127" spans="1:4" x14ac:dyDescent="0.4">
      <c r="A127" s="1" t="s">
        <v>155</v>
      </c>
      <c r="B127" s="1" t="s">
        <v>147</v>
      </c>
      <c r="C127" s="1" t="s">
        <v>101</v>
      </c>
      <c r="D127" s="1">
        <v>4277.9592034400321</v>
      </c>
    </row>
    <row r="128" spans="1:4" x14ac:dyDescent="0.4">
      <c r="A128" s="1" t="s">
        <v>155</v>
      </c>
      <c r="B128" s="1" t="s">
        <v>147</v>
      </c>
      <c r="C128" s="1" t="s">
        <v>102</v>
      </c>
      <c r="D128" s="1">
        <v>805.50434094055981</v>
      </c>
    </row>
    <row r="129" spans="1:4" x14ac:dyDescent="0.4">
      <c r="A129" s="1" t="s">
        <v>155</v>
      </c>
      <c r="B129" s="1" t="s">
        <v>147</v>
      </c>
      <c r="C129" s="1" t="s">
        <v>103</v>
      </c>
      <c r="D129" s="1">
        <v>965.73184448469317</v>
      </c>
    </row>
    <row r="130" spans="1:4" x14ac:dyDescent="0.4">
      <c r="A130" s="1" t="s">
        <v>155</v>
      </c>
      <c r="B130" s="1" t="s">
        <v>147</v>
      </c>
      <c r="C130" s="1" t="s">
        <v>104</v>
      </c>
      <c r="D130" s="1">
        <v>944.39737568161502</v>
      </c>
    </row>
    <row r="131" spans="1:4" x14ac:dyDescent="0.4">
      <c r="A131" s="1" t="s">
        <v>155</v>
      </c>
      <c r="B131" s="1" t="s">
        <v>147</v>
      </c>
      <c r="C131" s="1" t="s">
        <v>105</v>
      </c>
      <c r="D131" s="1">
        <v>1037.0074597827343</v>
      </c>
    </row>
    <row r="132" spans="1:4" x14ac:dyDescent="0.4">
      <c r="A132" s="1" t="s">
        <v>155</v>
      </c>
      <c r="B132" s="1" t="s">
        <v>147</v>
      </c>
      <c r="C132" s="1" t="s">
        <v>106</v>
      </c>
      <c r="D132" s="1">
        <v>1278.511090336297</v>
      </c>
    </row>
    <row r="133" spans="1:4" x14ac:dyDescent="0.4">
      <c r="A133" s="1" t="s">
        <v>155</v>
      </c>
      <c r="B133" s="1" t="s">
        <v>147</v>
      </c>
      <c r="C133" s="1" t="s">
        <v>107</v>
      </c>
      <c r="D133" s="1">
        <v>887.7664217121561</v>
      </c>
    </row>
    <row r="134" spans="1:4" x14ac:dyDescent="0.4">
      <c r="A134" s="1" t="s">
        <v>155</v>
      </c>
      <c r="B134" s="1" t="s">
        <v>159</v>
      </c>
      <c r="C134" s="1" t="s">
        <v>96</v>
      </c>
      <c r="D134" s="1">
        <v>44</v>
      </c>
    </row>
    <row r="135" spans="1:4" x14ac:dyDescent="0.4">
      <c r="A135" s="1" t="s">
        <v>155</v>
      </c>
      <c r="B135" s="1" t="s">
        <v>159</v>
      </c>
      <c r="C135" s="1" t="s">
        <v>97</v>
      </c>
      <c r="D135" s="1">
        <v>44</v>
      </c>
    </row>
    <row r="136" spans="1:4" x14ac:dyDescent="0.4">
      <c r="A136" s="1" t="s">
        <v>155</v>
      </c>
      <c r="B136" s="1" t="s">
        <v>159</v>
      </c>
      <c r="C136" s="1" t="s">
        <v>98</v>
      </c>
      <c r="D136" s="1">
        <v>55</v>
      </c>
    </row>
    <row r="137" spans="1:4" x14ac:dyDescent="0.4">
      <c r="A137" s="1" t="s">
        <v>155</v>
      </c>
      <c r="B137" s="1" t="s">
        <v>159</v>
      </c>
      <c r="C137" s="1" t="s">
        <v>99</v>
      </c>
      <c r="D137" s="1">
        <v>55</v>
      </c>
    </row>
    <row r="138" spans="1:4" x14ac:dyDescent="0.4">
      <c r="A138" s="1" t="s">
        <v>155</v>
      </c>
      <c r="B138" s="1" t="s">
        <v>159</v>
      </c>
      <c r="C138" s="1" t="s">
        <v>100</v>
      </c>
      <c r="D138" s="1">
        <v>66</v>
      </c>
    </row>
    <row r="139" spans="1:4" x14ac:dyDescent="0.4">
      <c r="A139" s="1" t="s">
        <v>155</v>
      </c>
      <c r="B139" s="1" t="s">
        <v>159</v>
      </c>
      <c r="C139" s="1" t="s">
        <v>101</v>
      </c>
      <c r="D139" s="1">
        <v>66</v>
      </c>
    </row>
    <row r="140" spans="1:4" x14ac:dyDescent="0.4">
      <c r="A140" s="1" t="s">
        <v>155</v>
      </c>
      <c r="B140" s="1" t="s">
        <v>159</v>
      </c>
      <c r="C140" s="1" t="s">
        <v>102</v>
      </c>
      <c r="D140" s="1">
        <v>77</v>
      </c>
    </row>
    <row r="141" spans="1:4" x14ac:dyDescent="0.4">
      <c r="A141" s="1" t="s">
        <v>155</v>
      </c>
      <c r="B141" s="1" t="s">
        <v>159</v>
      </c>
      <c r="C141" s="1" t="s">
        <v>103</v>
      </c>
      <c r="D141" s="1">
        <v>77</v>
      </c>
    </row>
    <row r="142" spans="1:4" x14ac:dyDescent="0.4">
      <c r="A142" s="1" t="s">
        <v>155</v>
      </c>
      <c r="B142" s="1" t="s">
        <v>159</v>
      </c>
      <c r="C142" s="1" t="s">
        <v>104</v>
      </c>
      <c r="D142" s="1">
        <v>88</v>
      </c>
    </row>
    <row r="143" spans="1:4" x14ac:dyDescent="0.4">
      <c r="A143" s="1" t="s">
        <v>155</v>
      </c>
      <c r="B143" s="1" t="s">
        <v>159</v>
      </c>
      <c r="C143" s="1" t="s">
        <v>105</v>
      </c>
      <c r="D143" s="1">
        <v>88</v>
      </c>
    </row>
    <row r="144" spans="1:4" x14ac:dyDescent="0.4">
      <c r="A144" s="1" t="s">
        <v>155</v>
      </c>
      <c r="B144" s="1" t="s">
        <v>159</v>
      </c>
      <c r="C144" s="1" t="s">
        <v>106</v>
      </c>
      <c r="D144" s="1">
        <v>99</v>
      </c>
    </row>
    <row r="145" spans="1:4" x14ac:dyDescent="0.4">
      <c r="A145" s="1" t="s">
        <v>155</v>
      </c>
      <c r="B145" s="1" t="s">
        <v>159</v>
      </c>
      <c r="C145" s="1" t="s">
        <v>107</v>
      </c>
      <c r="D145" s="1">
        <v>99</v>
      </c>
    </row>
    <row r="146" spans="1:4" x14ac:dyDescent="0.4">
      <c r="A146" s="1" t="s">
        <v>154</v>
      </c>
      <c r="B146" s="1" t="s">
        <v>145</v>
      </c>
      <c r="C146" s="1" t="s">
        <v>96</v>
      </c>
      <c r="D146" s="1">
        <v>1017.8606095423557</v>
      </c>
    </row>
    <row r="147" spans="1:4" x14ac:dyDescent="0.4">
      <c r="A147" s="1" t="s">
        <v>154</v>
      </c>
      <c r="B147" s="1" t="s">
        <v>145</v>
      </c>
      <c r="C147" s="1" t="s">
        <v>97</v>
      </c>
      <c r="D147" s="1">
        <v>1330.7350745950034</v>
      </c>
    </row>
    <row r="148" spans="1:4" x14ac:dyDescent="0.4">
      <c r="A148" s="1" t="s">
        <v>154</v>
      </c>
      <c r="B148" s="1" t="s">
        <v>145</v>
      </c>
      <c r="C148" s="1" t="s">
        <v>98</v>
      </c>
      <c r="D148" s="1">
        <v>1150.0333714358192</v>
      </c>
    </row>
    <row r="149" spans="1:4" x14ac:dyDescent="0.4">
      <c r="A149" s="1" t="s">
        <v>154</v>
      </c>
      <c r="B149" s="1" t="s">
        <v>145</v>
      </c>
      <c r="C149" s="1" t="s">
        <v>99</v>
      </c>
      <c r="D149" s="1">
        <v>2208.1151225422482</v>
      </c>
    </row>
    <row r="150" spans="1:4" x14ac:dyDescent="0.4">
      <c r="A150" s="1" t="s">
        <v>154</v>
      </c>
      <c r="B150" s="1" t="s">
        <v>145</v>
      </c>
      <c r="C150" s="1" t="s">
        <v>100</v>
      </c>
      <c r="D150" s="1">
        <v>2300</v>
      </c>
    </row>
    <row r="151" spans="1:4" x14ac:dyDescent="0.4">
      <c r="A151" s="1" t="s">
        <v>154</v>
      </c>
      <c r="B151" s="1" t="s">
        <v>145</v>
      </c>
      <c r="C151" s="1" t="s">
        <v>101</v>
      </c>
      <c r="D151" s="1">
        <v>1238.4505125853927</v>
      </c>
    </row>
    <row r="152" spans="1:4" x14ac:dyDescent="0.4">
      <c r="A152" s="1" t="s">
        <v>154</v>
      </c>
      <c r="B152" s="1" t="s">
        <v>145</v>
      </c>
      <c r="C152" s="1" t="s">
        <v>102</v>
      </c>
      <c r="D152" s="1">
        <v>1484.7978304195901</v>
      </c>
    </row>
    <row r="153" spans="1:4" x14ac:dyDescent="0.4">
      <c r="A153" s="1" t="s">
        <v>154</v>
      </c>
      <c r="B153" s="1" t="s">
        <v>145</v>
      </c>
      <c r="C153" s="1" t="s">
        <v>103</v>
      </c>
      <c r="D153" s="1">
        <v>1451.9964133669428</v>
      </c>
    </row>
    <row r="154" spans="1:4" x14ac:dyDescent="0.4">
      <c r="A154" s="1" t="s">
        <v>154</v>
      </c>
      <c r="B154" s="1" t="s">
        <v>145</v>
      </c>
      <c r="C154" s="1" t="s">
        <v>104</v>
      </c>
      <c r="D154" s="1">
        <v>1594.3829906902683</v>
      </c>
    </row>
    <row r="155" spans="1:4" x14ac:dyDescent="0.4">
      <c r="A155" s="1" t="s">
        <v>154</v>
      </c>
      <c r="B155" s="1" t="s">
        <v>145</v>
      </c>
      <c r="C155" s="1" t="s">
        <v>105</v>
      </c>
      <c r="D155" s="1">
        <v>1965.6911014585551</v>
      </c>
    </row>
    <row r="156" spans="1:4" x14ac:dyDescent="0.4">
      <c r="A156" s="1" t="s">
        <v>154</v>
      </c>
      <c r="B156" s="1" t="s">
        <v>145</v>
      </c>
      <c r="C156" s="1" t="s">
        <v>106</v>
      </c>
      <c r="D156" s="1">
        <v>1364.9271942367486</v>
      </c>
    </row>
    <row r="157" spans="1:4" x14ac:dyDescent="0.4">
      <c r="A157" s="1" t="s">
        <v>154</v>
      </c>
      <c r="B157" s="1" t="s">
        <v>145</v>
      </c>
      <c r="C157" s="1" t="s">
        <v>107</v>
      </c>
      <c r="D157" s="1">
        <v>1188.2154276379247</v>
      </c>
    </row>
    <row r="158" spans="1:4" x14ac:dyDescent="0.4">
      <c r="A158" s="1" t="s">
        <v>154</v>
      </c>
      <c r="B158" s="1" t="s">
        <v>146</v>
      </c>
      <c r="C158" s="1" t="s">
        <v>96</v>
      </c>
      <c r="D158" s="1">
        <v>508.93030477117787</v>
      </c>
    </row>
    <row r="159" spans="1:4" x14ac:dyDescent="0.4">
      <c r="A159" s="1" t="s">
        <v>154</v>
      </c>
      <c r="B159" s="1" t="s">
        <v>146</v>
      </c>
      <c r="C159" s="1" t="s">
        <v>97</v>
      </c>
      <c r="D159" s="1">
        <v>665.36753729750171</v>
      </c>
    </row>
    <row r="160" spans="1:4" x14ac:dyDescent="0.4">
      <c r="A160" s="1" t="s">
        <v>154</v>
      </c>
      <c r="B160" s="1" t="s">
        <v>146</v>
      </c>
      <c r="C160" s="1" t="s">
        <v>98</v>
      </c>
      <c r="D160" s="1">
        <v>575.01668571790958</v>
      </c>
    </row>
    <row r="161" spans="1:4" x14ac:dyDescent="0.4">
      <c r="A161" s="1" t="s">
        <v>154</v>
      </c>
      <c r="B161" s="1" t="s">
        <v>146</v>
      </c>
      <c r="C161" s="1" t="s">
        <v>99</v>
      </c>
      <c r="D161" s="1">
        <v>1104.0575612711241</v>
      </c>
    </row>
    <row r="162" spans="1:4" x14ac:dyDescent="0.4">
      <c r="A162" s="1" t="s">
        <v>154</v>
      </c>
      <c r="B162" s="1" t="s">
        <v>146</v>
      </c>
      <c r="C162" s="1" t="s">
        <v>100</v>
      </c>
      <c r="D162" s="1">
        <v>3288.6481791850838</v>
      </c>
    </row>
    <row r="163" spans="1:4" x14ac:dyDescent="0.4">
      <c r="A163" s="1" t="s">
        <v>154</v>
      </c>
      <c r="B163" s="1" t="s">
        <v>146</v>
      </c>
      <c r="C163" s="1" t="s">
        <v>101</v>
      </c>
      <c r="D163" s="1">
        <v>619.22525629269637</v>
      </c>
    </row>
    <row r="164" spans="1:4" x14ac:dyDescent="0.4">
      <c r="A164" s="1" t="s">
        <v>154</v>
      </c>
      <c r="B164" s="1" t="s">
        <v>146</v>
      </c>
      <c r="C164" s="1" t="s">
        <v>102</v>
      </c>
      <c r="D164" s="1">
        <v>742.39891520979506</v>
      </c>
    </row>
    <row r="165" spans="1:4" x14ac:dyDescent="0.4">
      <c r="A165" s="1" t="s">
        <v>154</v>
      </c>
      <c r="B165" s="1" t="s">
        <v>146</v>
      </c>
      <c r="C165" s="1" t="s">
        <v>103</v>
      </c>
      <c r="D165" s="1">
        <v>725.99820668347138</v>
      </c>
    </row>
    <row r="166" spans="1:4" x14ac:dyDescent="0.4">
      <c r="A166" s="1" t="s">
        <v>154</v>
      </c>
      <c r="B166" s="1" t="s">
        <v>146</v>
      </c>
      <c r="C166" s="1" t="s">
        <v>104</v>
      </c>
      <c r="D166" s="1">
        <v>797.19149534513417</v>
      </c>
    </row>
    <row r="167" spans="1:4" x14ac:dyDescent="0.4">
      <c r="A167" s="1" t="s">
        <v>154</v>
      </c>
      <c r="B167" s="1" t="s">
        <v>146</v>
      </c>
      <c r="C167" s="1" t="s">
        <v>105</v>
      </c>
      <c r="D167" s="1">
        <v>982.84555072927753</v>
      </c>
    </row>
    <row r="168" spans="1:4" x14ac:dyDescent="0.4">
      <c r="A168" s="1" t="s">
        <v>154</v>
      </c>
      <c r="B168" s="1" t="s">
        <v>146</v>
      </c>
      <c r="C168" s="1" t="s">
        <v>106</v>
      </c>
      <c r="D168" s="1">
        <v>682.46359711837431</v>
      </c>
    </row>
    <row r="169" spans="1:4" x14ac:dyDescent="0.4">
      <c r="A169" s="1" t="s">
        <v>154</v>
      </c>
      <c r="B169" s="1" t="s">
        <v>146</v>
      </c>
      <c r="C169" s="1" t="s">
        <v>107</v>
      </c>
      <c r="D169" s="1">
        <v>594.10771381896234</v>
      </c>
    </row>
    <row r="170" spans="1:4" x14ac:dyDescent="0.4">
      <c r="A170" s="1" t="s">
        <v>154</v>
      </c>
      <c r="B170" s="1" t="s">
        <v>147</v>
      </c>
      <c r="C170" s="1" t="s">
        <v>96</v>
      </c>
      <c r="D170" s="1">
        <v>2333</v>
      </c>
    </row>
    <row r="171" spans="1:4" x14ac:dyDescent="0.4">
      <c r="A171" s="1" t="s">
        <v>154</v>
      </c>
      <c r="B171" s="1" t="s">
        <v>147</v>
      </c>
      <c r="C171" s="1" t="s">
        <v>97</v>
      </c>
      <c r="D171" s="1">
        <v>2600</v>
      </c>
    </row>
    <row r="172" spans="1:4" x14ac:dyDescent="0.4">
      <c r="A172" s="1" t="s">
        <v>154</v>
      </c>
      <c r="B172" s="1" t="s">
        <v>147</v>
      </c>
      <c r="C172" s="1" t="s">
        <v>98</v>
      </c>
      <c r="D172" s="1">
        <v>2400</v>
      </c>
    </row>
    <row r="173" spans="1:4" x14ac:dyDescent="0.4">
      <c r="A173" s="1" t="s">
        <v>154</v>
      </c>
      <c r="B173" s="1" t="s">
        <v>147</v>
      </c>
      <c r="C173" s="1" t="s">
        <v>99</v>
      </c>
      <c r="D173" s="1">
        <v>2533</v>
      </c>
    </row>
    <row r="174" spans="1:4" x14ac:dyDescent="0.4">
      <c r="A174" s="1" t="s">
        <v>154</v>
      </c>
      <c r="B174" s="1" t="s">
        <v>147</v>
      </c>
      <c r="C174" s="1" t="s">
        <v>100</v>
      </c>
      <c r="D174" s="1">
        <v>3566</v>
      </c>
    </row>
    <row r="175" spans="1:4" x14ac:dyDescent="0.4">
      <c r="A175" s="1" t="s">
        <v>154</v>
      </c>
      <c r="B175" s="1" t="s">
        <v>147</v>
      </c>
      <c r="C175" s="1" t="s">
        <v>101</v>
      </c>
      <c r="D175" s="1">
        <v>4384.8642389134457</v>
      </c>
    </row>
    <row r="176" spans="1:4" x14ac:dyDescent="0.4">
      <c r="A176" s="1" t="s">
        <v>154</v>
      </c>
      <c r="B176" s="1" t="s">
        <v>147</v>
      </c>
      <c r="C176" s="1" t="s">
        <v>102</v>
      </c>
      <c r="D176" s="1">
        <v>5200</v>
      </c>
    </row>
    <row r="177" spans="1:4" x14ac:dyDescent="0.4">
      <c r="A177" s="1" t="s">
        <v>154</v>
      </c>
      <c r="B177" s="1" t="s">
        <v>147</v>
      </c>
      <c r="C177" s="1" t="s">
        <v>103</v>
      </c>
      <c r="D177" s="1">
        <v>4100</v>
      </c>
    </row>
    <row r="178" spans="1:4" x14ac:dyDescent="0.4">
      <c r="A178" s="1" t="s">
        <v>154</v>
      </c>
      <c r="B178" s="1" t="s">
        <v>147</v>
      </c>
      <c r="C178" s="1" t="s">
        <v>104</v>
      </c>
      <c r="D178" s="1">
        <v>5233</v>
      </c>
    </row>
    <row r="179" spans="1:4" x14ac:dyDescent="0.4">
      <c r="A179" s="1" t="s">
        <v>154</v>
      </c>
      <c r="B179" s="1" t="s">
        <v>147</v>
      </c>
      <c r="C179" s="1" t="s">
        <v>105</v>
      </c>
      <c r="D179" s="1">
        <v>6544</v>
      </c>
    </row>
    <row r="180" spans="1:4" x14ac:dyDescent="0.4">
      <c r="A180" s="1" t="s">
        <v>154</v>
      </c>
      <c r="B180" s="1" t="s">
        <v>147</v>
      </c>
      <c r="C180" s="1" t="s">
        <v>106</v>
      </c>
      <c r="D180" s="1">
        <v>6788</v>
      </c>
    </row>
    <row r="181" spans="1:4" x14ac:dyDescent="0.4">
      <c r="A181" s="1" t="s">
        <v>154</v>
      </c>
      <c r="B181" s="1" t="s">
        <v>147</v>
      </c>
      <c r="C181" s="1" t="s">
        <v>107</v>
      </c>
      <c r="D181" s="1">
        <v>5277</v>
      </c>
    </row>
    <row r="182" spans="1:4" x14ac:dyDescent="0.4">
      <c r="A182" s="1" t="s">
        <v>154</v>
      </c>
      <c r="B182" s="1" t="s">
        <v>159</v>
      </c>
      <c r="C182" s="1" t="s">
        <v>96</v>
      </c>
      <c r="D182" s="1">
        <v>44</v>
      </c>
    </row>
    <row r="183" spans="1:4" x14ac:dyDescent="0.4">
      <c r="A183" s="1" t="s">
        <v>154</v>
      </c>
      <c r="B183" s="1" t="s">
        <v>159</v>
      </c>
      <c r="C183" s="1" t="s">
        <v>97</v>
      </c>
      <c r="D183" s="1">
        <v>44</v>
      </c>
    </row>
    <row r="184" spans="1:4" x14ac:dyDescent="0.4">
      <c r="A184" s="1" t="s">
        <v>154</v>
      </c>
      <c r="B184" s="1" t="s">
        <v>159</v>
      </c>
      <c r="C184" s="1" t="s">
        <v>98</v>
      </c>
      <c r="D184" s="1">
        <v>55</v>
      </c>
    </row>
    <row r="185" spans="1:4" x14ac:dyDescent="0.4">
      <c r="A185" s="1" t="s">
        <v>154</v>
      </c>
      <c r="B185" s="1" t="s">
        <v>159</v>
      </c>
      <c r="C185" s="1" t="s">
        <v>99</v>
      </c>
      <c r="D185" s="1">
        <v>55</v>
      </c>
    </row>
    <row r="186" spans="1:4" x14ac:dyDescent="0.4">
      <c r="A186" s="1" t="s">
        <v>154</v>
      </c>
      <c r="B186" s="1" t="s">
        <v>159</v>
      </c>
      <c r="C186" s="1" t="s">
        <v>100</v>
      </c>
      <c r="D186" s="1">
        <v>66</v>
      </c>
    </row>
    <row r="187" spans="1:4" x14ac:dyDescent="0.4">
      <c r="A187" s="1" t="s">
        <v>154</v>
      </c>
      <c r="B187" s="1" t="s">
        <v>159</v>
      </c>
      <c r="C187" s="1" t="s">
        <v>101</v>
      </c>
      <c r="D187" s="1">
        <v>66</v>
      </c>
    </row>
    <row r="188" spans="1:4" x14ac:dyDescent="0.4">
      <c r="A188" s="1" t="s">
        <v>154</v>
      </c>
      <c r="B188" s="1" t="s">
        <v>159</v>
      </c>
      <c r="C188" s="1" t="s">
        <v>102</v>
      </c>
      <c r="D188" s="1">
        <v>77</v>
      </c>
    </row>
    <row r="189" spans="1:4" x14ac:dyDescent="0.4">
      <c r="A189" s="1" t="s">
        <v>154</v>
      </c>
      <c r="B189" s="1" t="s">
        <v>159</v>
      </c>
      <c r="C189" s="1" t="s">
        <v>103</v>
      </c>
      <c r="D189" s="1">
        <v>77</v>
      </c>
    </row>
    <row r="190" spans="1:4" x14ac:dyDescent="0.4">
      <c r="A190" s="1" t="s">
        <v>154</v>
      </c>
      <c r="B190" s="1" t="s">
        <v>159</v>
      </c>
      <c r="C190" s="1" t="s">
        <v>104</v>
      </c>
      <c r="D190" s="1">
        <v>88</v>
      </c>
    </row>
    <row r="191" spans="1:4" x14ac:dyDescent="0.4">
      <c r="A191" s="1" t="s">
        <v>154</v>
      </c>
      <c r="B191" s="1" t="s">
        <v>159</v>
      </c>
      <c r="C191" s="1" t="s">
        <v>105</v>
      </c>
      <c r="D191" s="1">
        <v>88</v>
      </c>
    </row>
    <row r="192" spans="1:4" x14ac:dyDescent="0.4">
      <c r="A192" s="1" t="s">
        <v>154</v>
      </c>
      <c r="B192" s="1" t="s">
        <v>159</v>
      </c>
      <c r="C192" s="1" t="s">
        <v>106</v>
      </c>
      <c r="D192" s="1">
        <v>99</v>
      </c>
    </row>
    <row r="193" spans="1:4" x14ac:dyDescent="0.4">
      <c r="A193" s="1" t="s">
        <v>154</v>
      </c>
      <c r="B193" s="1" t="s">
        <v>159</v>
      </c>
      <c r="C193" s="1" t="s">
        <v>107</v>
      </c>
      <c r="D193" s="1">
        <v>99</v>
      </c>
    </row>
    <row r="194" spans="1:4" x14ac:dyDescent="0.4">
      <c r="A194" s="1" t="s">
        <v>156</v>
      </c>
      <c r="B194" s="1" t="s">
        <v>145</v>
      </c>
      <c r="C194" s="1" t="s">
        <v>96</v>
      </c>
      <c r="D194" s="1">
        <v>311.68012182528105</v>
      </c>
    </row>
    <row r="195" spans="1:4" x14ac:dyDescent="0.4">
      <c r="A195" s="1" t="s">
        <v>156</v>
      </c>
      <c r="B195" s="1" t="s">
        <v>145</v>
      </c>
      <c r="C195" s="1" t="s">
        <v>97</v>
      </c>
      <c r="D195" s="1">
        <v>407.48572670812814</v>
      </c>
    </row>
    <row r="196" spans="1:4" x14ac:dyDescent="0.4">
      <c r="A196" s="1" t="s">
        <v>156</v>
      </c>
      <c r="B196" s="1" t="s">
        <v>145</v>
      </c>
      <c r="C196" s="1" t="s">
        <v>98</v>
      </c>
      <c r="D196" s="1">
        <v>352.15287628962824</v>
      </c>
    </row>
    <row r="197" spans="1:4" x14ac:dyDescent="0.4">
      <c r="A197" s="1" t="s">
        <v>156</v>
      </c>
      <c r="B197" s="1" t="s">
        <v>145</v>
      </c>
      <c r="C197" s="1" t="s">
        <v>99</v>
      </c>
      <c r="D197" s="1">
        <v>676.14915435979879</v>
      </c>
    </row>
    <row r="198" spans="1:4" x14ac:dyDescent="0.4">
      <c r="A198" s="1" t="s">
        <v>156</v>
      </c>
      <c r="B198" s="1" t="s">
        <v>145</v>
      </c>
      <c r="C198" s="1" t="s">
        <v>100</v>
      </c>
      <c r="D198" s="1">
        <v>777</v>
      </c>
    </row>
    <row r="199" spans="1:4" x14ac:dyDescent="0.4">
      <c r="A199" s="1" t="s">
        <v>156</v>
      </c>
      <c r="B199" s="1" t="s">
        <v>145</v>
      </c>
      <c r="C199" s="1" t="s">
        <v>101</v>
      </c>
      <c r="D199" s="1">
        <v>379.22717808163151</v>
      </c>
    </row>
    <row r="200" spans="1:4" x14ac:dyDescent="0.4">
      <c r="A200" s="1" t="s">
        <v>156</v>
      </c>
      <c r="B200" s="1" t="s">
        <v>145</v>
      </c>
      <c r="C200" s="1" t="s">
        <v>102</v>
      </c>
      <c r="D200" s="1">
        <v>454.66143824856721</v>
      </c>
    </row>
    <row r="201" spans="1:4" x14ac:dyDescent="0.4">
      <c r="A201" s="1" t="s">
        <v>156</v>
      </c>
      <c r="B201" s="1" t="s">
        <v>145</v>
      </c>
      <c r="C201" s="1" t="s">
        <v>103</v>
      </c>
      <c r="D201" s="1">
        <v>444.61728331500751</v>
      </c>
    </row>
    <row r="202" spans="1:4" x14ac:dyDescent="0.4">
      <c r="A202" s="1" t="s">
        <v>156</v>
      </c>
      <c r="B202" s="1" t="s">
        <v>145</v>
      </c>
      <c r="C202" s="1" t="s">
        <v>104</v>
      </c>
      <c r="D202" s="1">
        <v>488.21762048334767</v>
      </c>
    </row>
    <row r="203" spans="1:4" x14ac:dyDescent="0.4">
      <c r="A203" s="1" t="s">
        <v>156</v>
      </c>
      <c r="B203" s="1" t="s">
        <v>145</v>
      </c>
      <c r="C203" s="1" t="s">
        <v>105</v>
      </c>
      <c r="D203" s="1">
        <v>601.91625084002101</v>
      </c>
    </row>
    <row r="204" spans="1:4" x14ac:dyDescent="0.4">
      <c r="A204" s="1" t="s">
        <v>156</v>
      </c>
      <c r="B204" s="1" t="s">
        <v>145</v>
      </c>
      <c r="C204" s="1" t="s">
        <v>106</v>
      </c>
      <c r="D204" s="1">
        <v>417.95573008137512</v>
      </c>
    </row>
    <row r="205" spans="1:4" x14ac:dyDescent="0.4">
      <c r="A205" s="1" t="s">
        <v>156</v>
      </c>
      <c r="B205" s="1" t="s">
        <v>145</v>
      </c>
      <c r="C205" s="1" t="s">
        <v>107</v>
      </c>
      <c r="D205" s="1">
        <v>363.8446421532887</v>
      </c>
    </row>
    <row r="206" spans="1:4" x14ac:dyDescent="0.4">
      <c r="A206" s="1" t="s">
        <v>156</v>
      </c>
      <c r="B206" s="1" t="s">
        <v>146</v>
      </c>
      <c r="C206" s="1" t="s">
        <v>96</v>
      </c>
      <c r="D206" s="1">
        <v>155.84006091264052</v>
      </c>
    </row>
    <row r="207" spans="1:4" x14ac:dyDescent="0.4">
      <c r="A207" s="1" t="s">
        <v>156</v>
      </c>
      <c r="B207" s="1" t="s">
        <v>146</v>
      </c>
      <c r="C207" s="1" t="s">
        <v>97</v>
      </c>
      <c r="D207" s="1">
        <v>203.74286335406407</v>
      </c>
    </row>
    <row r="208" spans="1:4" x14ac:dyDescent="0.4">
      <c r="A208" s="1" t="s">
        <v>156</v>
      </c>
      <c r="B208" s="1" t="s">
        <v>146</v>
      </c>
      <c r="C208" s="1" t="s">
        <v>98</v>
      </c>
      <c r="D208" s="1">
        <v>176.07643814481412</v>
      </c>
    </row>
    <row r="209" spans="1:4" x14ac:dyDescent="0.4">
      <c r="A209" s="1" t="s">
        <v>156</v>
      </c>
      <c r="B209" s="1" t="s">
        <v>146</v>
      </c>
      <c r="C209" s="1" t="s">
        <v>99</v>
      </c>
      <c r="D209" s="1">
        <v>338.07457717989939</v>
      </c>
    </row>
    <row r="210" spans="1:4" x14ac:dyDescent="0.4">
      <c r="A210" s="1" t="s">
        <v>156</v>
      </c>
      <c r="B210" s="1" t="s">
        <v>146</v>
      </c>
      <c r="C210" s="1" t="s">
        <v>100</v>
      </c>
      <c r="D210" s="1">
        <v>444</v>
      </c>
    </row>
    <row r="211" spans="1:4" x14ac:dyDescent="0.4">
      <c r="A211" s="1" t="s">
        <v>156</v>
      </c>
      <c r="B211" s="1" t="s">
        <v>146</v>
      </c>
      <c r="C211" s="1" t="s">
        <v>101</v>
      </c>
      <c r="D211" s="1">
        <v>189.61358904081575</v>
      </c>
    </row>
    <row r="212" spans="1:4" x14ac:dyDescent="0.4">
      <c r="A212" s="1" t="s">
        <v>156</v>
      </c>
      <c r="B212" s="1" t="s">
        <v>146</v>
      </c>
      <c r="C212" s="1" t="s">
        <v>102</v>
      </c>
      <c r="D212" s="1">
        <v>227.3307191242836</v>
      </c>
    </row>
    <row r="213" spans="1:4" x14ac:dyDescent="0.4">
      <c r="A213" s="1" t="s">
        <v>156</v>
      </c>
      <c r="B213" s="1" t="s">
        <v>146</v>
      </c>
      <c r="C213" s="1" t="s">
        <v>103</v>
      </c>
      <c r="D213" s="1">
        <v>222.30864165750376</v>
      </c>
    </row>
    <row r="214" spans="1:4" x14ac:dyDescent="0.4">
      <c r="A214" s="1" t="s">
        <v>156</v>
      </c>
      <c r="B214" s="1" t="s">
        <v>146</v>
      </c>
      <c r="C214" s="1" t="s">
        <v>104</v>
      </c>
      <c r="D214" s="1">
        <v>244.10881024167384</v>
      </c>
    </row>
    <row r="215" spans="1:4" x14ac:dyDescent="0.4">
      <c r="A215" s="1" t="s">
        <v>156</v>
      </c>
      <c r="B215" s="1" t="s">
        <v>146</v>
      </c>
      <c r="C215" s="1" t="s">
        <v>105</v>
      </c>
      <c r="D215" s="1">
        <v>300.9581254200105</v>
      </c>
    </row>
    <row r="216" spans="1:4" x14ac:dyDescent="0.4">
      <c r="A216" s="1" t="s">
        <v>156</v>
      </c>
      <c r="B216" s="1" t="s">
        <v>146</v>
      </c>
      <c r="C216" s="1" t="s">
        <v>106</v>
      </c>
      <c r="D216" s="1">
        <v>208.97786504068756</v>
      </c>
    </row>
    <row r="217" spans="1:4" x14ac:dyDescent="0.4">
      <c r="A217" s="1" t="s">
        <v>156</v>
      </c>
      <c r="B217" s="1" t="s">
        <v>146</v>
      </c>
      <c r="C217" s="1" t="s">
        <v>107</v>
      </c>
      <c r="D217" s="1">
        <v>181.92232107664435</v>
      </c>
    </row>
    <row r="218" spans="1:4" x14ac:dyDescent="0.4">
      <c r="A218" s="1" t="s">
        <v>156</v>
      </c>
      <c r="B218" s="1" t="s">
        <v>147</v>
      </c>
      <c r="C218" s="1" t="s">
        <v>96</v>
      </c>
      <c r="D218" s="1">
        <v>242.56309476885914</v>
      </c>
    </row>
    <row r="219" spans="1:4" x14ac:dyDescent="0.4">
      <c r="A219" s="1" t="s">
        <v>156</v>
      </c>
      <c r="B219" s="1" t="s">
        <v>147</v>
      </c>
      <c r="C219" s="1" t="s">
        <v>97</v>
      </c>
      <c r="D219" s="1">
        <v>207.78674788352066</v>
      </c>
    </row>
    <row r="220" spans="1:4" x14ac:dyDescent="0.4">
      <c r="A220" s="1" t="s">
        <v>156</v>
      </c>
      <c r="B220" s="1" t="s">
        <v>147</v>
      </c>
      <c r="C220" s="1" t="s">
        <v>98</v>
      </c>
      <c r="D220" s="1">
        <v>271.65715113875206</v>
      </c>
    </row>
    <row r="221" spans="1:4" x14ac:dyDescent="0.4">
      <c r="A221" s="1" t="s">
        <v>156</v>
      </c>
      <c r="B221" s="1" t="s">
        <v>147</v>
      </c>
      <c r="C221" s="1" t="s">
        <v>99</v>
      </c>
      <c r="D221" s="1">
        <v>234.76858419308547</v>
      </c>
    </row>
    <row r="222" spans="1:4" x14ac:dyDescent="0.4">
      <c r="A222" s="1" t="s">
        <v>156</v>
      </c>
      <c r="B222" s="1" t="s">
        <v>147</v>
      </c>
      <c r="C222" s="1" t="s">
        <v>100</v>
      </c>
      <c r="D222" s="1">
        <v>333</v>
      </c>
    </row>
    <row r="223" spans="1:4" x14ac:dyDescent="0.4">
      <c r="A223" s="1" t="s">
        <v>156</v>
      </c>
      <c r="B223" s="1" t="s">
        <v>147</v>
      </c>
      <c r="C223" s="1" t="s">
        <v>101</v>
      </c>
      <c r="D223" s="1">
        <v>444</v>
      </c>
    </row>
    <row r="224" spans="1:4" x14ac:dyDescent="0.4">
      <c r="A224" s="1" t="s">
        <v>156</v>
      </c>
      <c r="B224" s="1" t="s">
        <v>147</v>
      </c>
      <c r="C224" s="1" t="s">
        <v>102</v>
      </c>
      <c r="D224" s="1">
        <v>252.81811872108767</v>
      </c>
    </row>
    <row r="225" spans="1:4" x14ac:dyDescent="0.4">
      <c r="A225" s="1" t="s">
        <v>156</v>
      </c>
      <c r="B225" s="1" t="s">
        <v>147</v>
      </c>
      <c r="C225" s="1" t="s">
        <v>103</v>
      </c>
      <c r="D225" s="1">
        <v>303.10762549904479</v>
      </c>
    </row>
    <row r="226" spans="1:4" x14ac:dyDescent="0.4">
      <c r="A226" s="1" t="s">
        <v>156</v>
      </c>
      <c r="B226" s="1" t="s">
        <v>147</v>
      </c>
      <c r="C226" s="1" t="s">
        <v>104</v>
      </c>
      <c r="D226" s="1">
        <v>296.41152221000499</v>
      </c>
    </row>
    <row r="227" spans="1:4" x14ac:dyDescent="0.4">
      <c r="A227" s="1" t="s">
        <v>156</v>
      </c>
      <c r="B227" s="1" t="s">
        <v>147</v>
      </c>
      <c r="C227" s="1" t="s">
        <v>105</v>
      </c>
      <c r="D227" s="1">
        <v>325.47841365556508</v>
      </c>
    </row>
    <row r="228" spans="1:4" x14ac:dyDescent="0.4">
      <c r="A228" s="1" t="s">
        <v>156</v>
      </c>
      <c r="B228" s="1" t="s">
        <v>147</v>
      </c>
      <c r="C228" s="1" t="s">
        <v>106</v>
      </c>
      <c r="D228" s="1">
        <v>401.27750056001395</v>
      </c>
    </row>
    <row r="229" spans="1:4" x14ac:dyDescent="0.4">
      <c r="A229" s="1" t="s">
        <v>156</v>
      </c>
      <c r="B229" s="1" t="s">
        <v>147</v>
      </c>
      <c r="C229" s="1" t="s">
        <v>107</v>
      </c>
      <c r="D229" s="1">
        <v>278.6371533875834</v>
      </c>
    </row>
    <row r="230" spans="1:4" x14ac:dyDescent="0.4">
      <c r="A230" s="1" t="s">
        <v>156</v>
      </c>
      <c r="B230" s="1" t="s">
        <v>159</v>
      </c>
      <c r="C230" s="1" t="s">
        <v>96</v>
      </c>
      <c r="D230" s="1">
        <v>44</v>
      </c>
    </row>
    <row r="231" spans="1:4" x14ac:dyDescent="0.4">
      <c r="A231" s="1" t="s">
        <v>156</v>
      </c>
      <c r="B231" s="1" t="s">
        <v>159</v>
      </c>
      <c r="C231" s="1" t="s">
        <v>97</v>
      </c>
      <c r="D231" s="1">
        <v>44</v>
      </c>
    </row>
    <row r="232" spans="1:4" x14ac:dyDescent="0.4">
      <c r="A232" s="1" t="s">
        <v>156</v>
      </c>
      <c r="B232" s="1" t="s">
        <v>159</v>
      </c>
      <c r="C232" s="1" t="s">
        <v>98</v>
      </c>
      <c r="D232" s="1">
        <v>55</v>
      </c>
    </row>
    <row r="233" spans="1:4" x14ac:dyDescent="0.4">
      <c r="A233" s="1" t="s">
        <v>156</v>
      </c>
      <c r="B233" s="1" t="s">
        <v>159</v>
      </c>
      <c r="C233" s="1" t="s">
        <v>99</v>
      </c>
      <c r="D233" s="1">
        <v>55</v>
      </c>
    </row>
    <row r="234" spans="1:4" x14ac:dyDescent="0.4">
      <c r="A234" s="1" t="s">
        <v>156</v>
      </c>
      <c r="B234" s="1" t="s">
        <v>159</v>
      </c>
      <c r="C234" s="1" t="s">
        <v>100</v>
      </c>
      <c r="D234" s="1">
        <v>66</v>
      </c>
    </row>
    <row r="235" spans="1:4" x14ac:dyDescent="0.4">
      <c r="A235" s="1" t="s">
        <v>156</v>
      </c>
      <c r="B235" s="1" t="s">
        <v>159</v>
      </c>
      <c r="C235" s="1" t="s">
        <v>101</v>
      </c>
      <c r="D235" s="1">
        <v>66</v>
      </c>
    </row>
    <row r="236" spans="1:4" x14ac:dyDescent="0.4">
      <c r="A236" s="1" t="s">
        <v>156</v>
      </c>
      <c r="B236" s="1" t="s">
        <v>159</v>
      </c>
      <c r="C236" s="1" t="s">
        <v>102</v>
      </c>
      <c r="D236" s="1">
        <v>77</v>
      </c>
    </row>
    <row r="237" spans="1:4" x14ac:dyDescent="0.4">
      <c r="A237" s="1" t="s">
        <v>156</v>
      </c>
      <c r="B237" s="1" t="s">
        <v>159</v>
      </c>
      <c r="C237" s="1" t="s">
        <v>103</v>
      </c>
      <c r="D237" s="1">
        <v>77</v>
      </c>
    </row>
    <row r="238" spans="1:4" x14ac:dyDescent="0.4">
      <c r="A238" s="1" t="s">
        <v>156</v>
      </c>
      <c r="B238" s="1" t="s">
        <v>159</v>
      </c>
      <c r="C238" s="1" t="s">
        <v>104</v>
      </c>
      <c r="D238" s="1">
        <v>88</v>
      </c>
    </row>
    <row r="239" spans="1:4" x14ac:dyDescent="0.4">
      <c r="A239" s="1" t="s">
        <v>156</v>
      </c>
      <c r="B239" s="1" t="s">
        <v>159</v>
      </c>
      <c r="C239" s="1" t="s">
        <v>105</v>
      </c>
      <c r="D239" s="1">
        <v>88</v>
      </c>
    </row>
    <row r="240" spans="1:4" x14ac:dyDescent="0.4">
      <c r="A240" s="1" t="s">
        <v>156</v>
      </c>
      <c r="B240" s="1" t="s">
        <v>159</v>
      </c>
      <c r="C240" s="1" t="s">
        <v>106</v>
      </c>
      <c r="D240" s="1">
        <v>99</v>
      </c>
    </row>
    <row r="241" spans="1:4" x14ac:dyDescent="0.4">
      <c r="A241" s="1" t="s">
        <v>156</v>
      </c>
      <c r="B241" s="1" t="s">
        <v>159</v>
      </c>
      <c r="C241" s="1" t="s">
        <v>107</v>
      </c>
      <c r="D241" s="1">
        <v>99</v>
      </c>
    </row>
    <row r="242" spans="1:4" x14ac:dyDescent="0.4">
      <c r="A242" s="1" t="s">
        <v>152</v>
      </c>
      <c r="B242" s="1" t="s">
        <v>145</v>
      </c>
      <c r="C242" s="1" t="s">
        <v>96</v>
      </c>
      <c r="D242" s="1">
        <v>465.71119919672907</v>
      </c>
    </row>
    <row r="243" spans="1:4" x14ac:dyDescent="0.4">
      <c r="A243" s="1" t="s">
        <v>152</v>
      </c>
      <c r="B243" s="1" t="s">
        <v>145</v>
      </c>
      <c r="C243" s="1" t="s">
        <v>97</v>
      </c>
      <c r="D243" s="1">
        <v>608.86355321425651</v>
      </c>
    </row>
    <row r="244" spans="1:4" x14ac:dyDescent="0.4">
      <c r="A244" s="1" t="s">
        <v>152</v>
      </c>
      <c r="B244" s="1" t="s">
        <v>145</v>
      </c>
      <c r="C244" s="1" t="s">
        <v>98</v>
      </c>
      <c r="D244" s="1">
        <v>526.18542805034804</v>
      </c>
    </row>
    <row r="245" spans="1:4" x14ac:dyDescent="0.4">
      <c r="A245" s="1" t="s">
        <v>152</v>
      </c>
      <c r="B245" s="1" t="s">
        <v>145</v>
      </c>
      <c r="C245" s="1" t="s">
        <v>99</v>
      </c>
      <c r="D245" s="1">
        <v>1010.2993789551797</v>
      </c>
    </row>
    <row r="246" spans="1:4" x14ac:dyDescent="0.4">
      <c r="A246" s="1" t="s">
        <v>152</v>
      </c>
      <c r="B246" s="1" t="s">
        <v>145</v>
      </c>
      <c r="C246" s="1" t="s">
        <v>100</v>
      </c>
      <c r="D246" s="1">
        <v>1000</v>
      </c>
    </row>
    <row r="247" spans="1:4" x14ac:dyDescent="0.4">
      <c r="A247" s="1" t="s">
        <v>152</v>
      </c>
      <c r="B247" s="1" t="s">
        <v>145</v>
      </c>
      <c r="C247" s="1" t="s">
        <v>101</v>
      </c>
      <c r="D247" s="1">
        <v>566.63974217576458</v>
      </c>
    </row>
    <row r="248" spans="1:4" x14ac:dyDescent="0.4">
      <c r="A248" s="1" t="s">
        <v>152</v>
      </c>
      <c r="B248" s="1" t="s">
        <v>145</v>
      </c>
      <c r="C248" s="1" t="s">
        <v>102</v>
      </c>
      <c r="D248" s="1">
        <v>679.35331388873669</v>
      </c>
    </row>
    <row r="249" spans="1:4" x14ac:dyDescent="0.4">
      <c r="A249" s="1" t="s">
        <v>152</v>
      </c>
      <c r="B249" s="1" t="s">
        <v>145</v>
      </c>
      <c r="C249" s="1" t="s">
        <v>103</v>
      </c>
      <c r="D249" s="1">
        <v>664.34537750950221</v>
      </c>
    </row>
    <row r="250" spans="1:4" x14ac:dyDescent="0.4">
      <c r="A250" s="1" t="s">
        <v>152</v>
      </c>
      <c r="B250" s="1" t="s">
        <v>145</v>
      </c>
      <c r="C250" s="1" t="s">
        <v>104</v>
      </c>
      <c r="D250" s="1">
        <v>729.49282800822834</v>
      </c>
    </row>
    <row r="251" spans="1:4" x14ac:dyDescent="0.4">
      <c r="A251" s="1" t="s">
        <v>152</v>
      </c>
      <c r="B251" s="1" t="s">
        <v>145</v>
      </c>
      <c r="C251" s="1" t="s">
        <v>105</v>
      </c>
      <c r="D251" s="1">
        <v>899.38086956936013</v>
      </c>
    </row>
    <row r="252" spans="1:4" x14ac:dyDescent="0.4">
      <c r="A252" s="1" t="s">
        <v>152</v>
      </c>
      <c r="B252" s="1" t="s">
        <v>145</v>
      </c>
      <c r="C252" s="1" t="s">
        <v>106</v>
      </c>
      <c r="D252" s="1">
        <v>624.50779063945242</v>
      </c>
    </row>
    <row r="253" spans="1:4" x14ac:dyDescent="0.4">
      <c r="A253" s="1" t="s">
        <v>152</v>
      </c>
      <c r="B253" s="1" t="s">
        <v>145</v>
      </c>
      <c r="C253" s="1" t="s">
        <v>107</v>
      </c>
      <c r="D253" s="1">
        <v>543.65521813258192</v>
      </c>
    </row>
    <row r="254" spans="1:4" x14ac:dyDescent="0.4">
      <c r="A254" s="1" t="s">
        <v>152</v>
      </c>
      <c r="B254" s="1" t="s">
        <v>146</v>
      </c>
      <c r="C254" s="1" t="s">
        <v>96</v>
      </c>
      <c r="D254" s="1">
        <v>232.85559959836453</v>
      </c>
    </row>
    <row r="255" spans="1:4" x14ac:dyDescent="0.4">
      <c r="A255" s="1" t="s">
        <v>152</v>
      </c>
      <c r="B255" s="1" t="s">
        <v>146</v>
      </c>
      <c r="C255" s="1" t="s">
        <v>97</v>
      </c>
      <c r="D255" s="1">
        <v>304.43177660712826</v>
      </c>
    </row>
    <row r="256" spans="1:4" x14ac:dyDescent="0.4">
      <c r="A256" s="1" t="s">
        <v>152</v>
      </c>
      <c r="B256" s="1" t="s">
        <v>146</v>
      </c>
      <c r="C256" s="1" t="s">
        <v>98</v>
      </c>
      <c r="D256" s="1">
        <v>263.09271402517402</v>
      </c>
    </row>
    <row r="257" spans="1:4" x14ac:dyDescent="0.4">
      <c r="A257" s="1" t="s">
        <v>152</v>
      </c>
      <c r="B257" s="1" t="s">
        <v>146</v>
      </c>
      <c r="C257" s="1" t="s">
        <v>99</v>
      </c>
      <c r="D257" s="1">
        <v>505.14968947758985</v>
      </c>
    </row>
    <row r="258" spans="1:4" x14ac:dyDescent="0.4">
      <c r="A258" s="1" t="s">
        <v>152</v>
      </c>
      <c r="B258" s="1" t="s">
        <v>146</v>
      </c>
      <c r="C258" s="1" t="s">
        <v>100</v>
      </c>
      <c r="D258" s="1">
        <v>1504.6856837824146</v>
      </c>
    </row>
    <row r="259" spans="1:4" x14ac:dyDescent="0.4">
      <c r="A259" s="1" t="s">
        <v>152</v>
      </c>
      <c r="B259" s="1" t="s">
        <v>146</v>
      </c>
      <c r="C259" s="1" t="s">
        <v>101</v>
      </c>
      <c r="D259" s="1">
        <v>283.31987108788229</v>
      </c>
    </row>
    <row r="260" spans="1:4" x14ac:dyDescent="0.4">
      <c r="A260" s="1" t="s">
        <v>152</v>
      </c>
      <c r="B260" s="1" t="s">
        <v>146</v>
      </c>
      <c r="C260" s="1" t="s">
        <v>102</v>
      </c>
      <c r="D260" s="1">
        <v>339.67665694436835</v>
      </c>
    </row>
    <row r="261" spans="1:4" x14ac:dyDescent="0.4">
      <c r="A261" s="1" t="s">
        <v>152</v>
      </c>
      <c r="B261" s="1" t="s">
        <v>146</v>
      </c>
      <c r="C261" s="1" t="s">
        <v>103</v>
      </c>
      <c r="D261" s="1">
        <v>332.17268875475111</v>
      </c>
    </row>
    <row r="262" spans="1:4" x14ac:dyDescent="0.4">
      <c r="A262" s="1" t="s">
        <v>152</v>
      </c>
      <c r="B262" s="1" t="s">
        <v>146</v>
      </c>
      <c r="C262" s="1" t="s">
        <v>104</v>
      </c>
      <c r="D262" s="1">
        <v>364.74641400411417</v>
      </c>
    </row>
    <row r="263" spans="1:4" x14ac:dyDescent="0.4">
      <c r="A263" s="1" t="s">
        <v>152</v>
      </c>
      <c r="B263" s="1" t="s">
        <v>146</v>
      </c>
      <c r="C263" s="1" t="s">
        <v>105</v>
      </c>
      <c r="D263" s="1">
        <v>449.69043478468006</v>
      </c>
    </row>
    <row r="264" spans="1:4" x14ac:dyDescent="0.4">
      <c r="A264" s="1" t="s">
        <v>152</v>
      </c>
      <c r="B264" s="1" t="s">
        <v>146</v>
      </c>
      <c r="C264" s="1" t="s">
        <v>106</v>
      </c>
      <c r="D264" s="1">
        <v>312.25389531972621</v>
      </c>
    </row>
    <row r="265" spans="1:4" x14ac:dyDescent="0.4">
      <c r="A265" s="1" t="s">
        <v>152</v>
      </c>
      <c r="B265" s="1" t="s">
        <v>146</v>
      </c>
      <c r="C265" s="1" t="s">
        <v>107</v>
      </c>
      <c r="D265" s="1">
        <v>271.82760906629096</v>
      </c>
    </row>
    <row r="266" spans="1:4" x14ac:dyDescent="0.4">
      <c r="A266" s="1" t="s">
        <v>152</v>
      </c>
      <c r="B266" s="1" t="s">
        <v>147</v>
      </c>
      <c r="C266" s="1" t="s">
        <v>96</v>
      </c>
      <c r="D266" s="1">
        <v>362.43681208838791</v>
      </c>
    </row>
    <row r="267" spans="1:4" x14ac:dyDescent="0.4">
      <c r="A267" s="1" t="s">
        <v>152</v>
      </c>
      <c r="B267" s="1" t="s">
        <v>147</v>
      </c>
      <c r="C267" s="1" t="s">
        <v>97</v>
      </c>
      <c r="D267" s="1">
        <v>310.47413279781938</v>
      </c>
    </row>
    <row r="268" spans="1:4" x14ac:dyDescent="0.4">
      <c r="A268" s="1" t="s">
        <v>152</v>
      </c>
      <c r="B268" s="1" t="s">
        <v>147</v>
      </c>
      <c r="C268" s="1" t="s">
        <v>98</v>
      </c>
      <c r="D268" s="1">
        <v>405.90903547617103</v>
      </c>
    </row>
    <row r="269" spans="1:4" x14ac:dyDescent="0.4">
      <c r="A269" s="1" t="s">
        <v>152</v>
      </c>
      <c r="B269" s="1" t="s">
        <v>147</v>
      </c>
      <c r="C269" s="1" t="s">
        <v>99</v>
      </c>
      <c r="D269" s="1">
        <v>350.79028536689873</v>
      </c>
    </row>
    <row r="270" spans="1:4" x14ac:dyDescent="0.4">
      <c r="A270" s="1" t="s">
        <v>152</v>
      </c>
      <c r="B270" s="1" t="s">
        <v>147</v>
      </c>
      <c r="C270" s="1" t="s">
        <v>100</v>
      </c>
      <c r="D270" s="1">
        <v>673.53291930345313</v>
      </c>
    </row>
    <row r="271" spans="1:4" x14ac:dyDescent="0.4">
      <c r="A271" s="1" t="s">
        <v>152</v>
      </c>
      <c r="B271" s="1" t="s">
        <v>147</v>
      </c>
      <c r="C271" s="1" t="s">
        <v>101</v>
      </c>
      <c r="D271" s="1">
        <v>2006.2475783765528</v>
      </c>
    </row>
    <row r="272" spans="1:4" x14ac:dyDescent="0.4">
      <c r="A272" s="1" t="s">
        <v>152</v>
      </c>
      <c r="B272" s="1" t="s">
        <v>147</v>
      </c>
      <c r="C272" s="1" t="s">
        <v>102</v>
      </c>
      <c r="D272" s="1">
        <v>377.75982811717637</v>
      </c>
    </row>
    <row r="273" spans="1:4" x14ac:dyDescent="0.4">
      <c r="A273" s="1" t="s">
        <v>152</v>
      </c>
      <c r="B273" s="1" t="s">
        <v>147</v>
      </c>
      <c r="C273" s="1" t="s">
        <v>103</v>
      </c>
      <c r="D273" s="1">
        <v>452.90220925915776</v>
      </c>
    </row>
    <row r="274" spans="1:4" x14ac:dyDescent="0.4">
      <c r="A274" s="1" t="s">
        <v>152</v>
      </c>
      <c r="B274" s="1" t="s">
        <v>147</v>
      </c>
      <c r="C274" s="1" t="s">
        <v>104</v>
      </c>
      <c r="D274" s="1">
        <v>442.89691833966816</v>
      </c>
    </row>
    <row r="275" spans="1:4" x14ac:dyDescent="0.4">
      <c r="A275" s="1" t="s">
        <v>152</v>
      </c>
      <c r="B275" s="1" t="s">
        <v>147</v>
      </c>
      <c r="C275" s="1" t="s">
        <v>105</v>
      </c>
      <c r="D275" s="1">
        <v>486.32855200548556</v>
      </c>
    </row>
    <row r="276" spans="1:4" x14ac:dyDescent="0.4">
      <c r="A276" s="1" t="s">
        <v>152</v>
      </c>
      <c r="B276" s="1" t="s">
        <v>147</v>
      </c>
      <c r="C276" s="1" t="s">
        <v>106</v>
      </c>
      <c r="D276" s="1">
        <v>599.58724637957346</v>
      </c>
    </row>
    <row r="277" spans="1:4" x14ac:dyDescent="0.4">
      <c r="A277" s="1" t="s">
        <v>152</v>
      </c>
      <c r="B277" s="1" t="s">
        <v>147</v>
      </c>
      <c r="C277" s="1" t="s">
        <v>107</v>
      </c>
      <c r="D277" s="1">
        <v>416.33852709296826</v>
      </c>
    </row>
    <row r="278" spans="1:4" x14ac:dyDescent="0.4">
      <c r="A278" s="1" t="s">
        <v>152</v>
      </c>
      <c r="B278" s="1" t="s">
        <v>159</v>
      </c>
      <c r="C278" s="1" t="s">
        <v>96</v>
      </c>
      <c r="D278" s="1">
        <v>0</v>
      </c>
    </row>
    <row r="279" spans="1:4" x14ac:dyDescent="0.4">
      <c r="A279" s="1" t="s">
        <v>152</v>
      </c>
      <c r="B279" s="1" t="s">
        <v>159</v>
      </c>
      <c r="C279" s="1" t="s">
        <v>97</v>
      </c>
      <c r="D279" s="1">
        <v>1204.9107078055802</v>
      </c>
    </row>
    <row r="280" spans="1:4" x14ac:dyDescent="0.4">
      <c r="A280" s="1" t="s">
        <v>152</v>
      </c>
      <c r="B280" s="1" t="s">
        <v>159</v>
      </c>
      <c r="C280" s="1" t="s">
        <v>98</v>
      </c>
      <c r="D280" s="1">
        <v>2100</v>
      </c>
    </row>
    <row r="281" spans="1:4" x14ac:dyDescent="0.4">
      <c r="A281" s="1" t="s">
        <v>152</v>
      </c>
      <c r="B281" s="1" t="s">
        <v>159</v>
      </c>
      <c r="C281" s="1" t="s">
        <v>99</v>
      </c>
      <c r="D281" s="1">
        <v>2000</v>
      </c>
    </row>
    <row r="282" spans="1:4" x14ac:dyDescent="0.4">
      <c r="A282" s="1" t="s">
        <v>152</v>
      </c>
      <c r="B282" s="1" t="s">
        <v>159</v>
      </c>
      <c r="C282" s="1" t="s">
        <v>100</v>
      </c>
      <c r="D282" s="1">
        <v>2500</v>
      </c>
    </row>
    <row r="283" spans="1:4" x14ac:dyDescent="0.4">
      <c r="A283" s="1" t="s">
        <v>152</v>
      </c>
      <c r="B283" s="1" t="s">
        <v>159</v>
      </c>
      <c r="C283" s="1" t="s">
        <v>101</v>
      </c>
      <c r="D283" s="1">
        <v>2200</v>
      </c>
    </row>
    <row r="284" spans="1:4" x14ac:dyDescent="0.4">
      <c r="A284" s="1" t="s">
        <v>152</v>
      </c>
      <c r="B284" s="1" t="s">
        <v>159</v>
      </c>
      <c r="C284" s="1" t="s">
        <v>102</v>
      </c>
      <c r="D284" s="1">
        <v>1800</v>
      </c>
    </row>
    <row r="285" spans="1:4" x14ac:dyDescent="0.4">
      <c r="A285" s="1" t="s">
        <v>152</v>
      </c>
      <c r="B285" s="1" t="s">
        <v>159</v>
      </c>
      <c r="C285" s="1" t="s">
        <v>103</v>
      </c>
      <c r="D285" s="1">
        <v>1600</v>
      </c>
    </row>
    <row r="286" spans="1:4" x14ac:dyDescent="0.4">
      <c r="A286" s="1" t="s">
        <v>152</v>
      </c>
      <c r="B286" s="1" t="s">
        <v>159</v>
      </c>
      <c r="C286" s="1" t="s">
        <v>104</v>
      </c>
      <c r="D286" s="1">
        <v>1500</v>
      </c>
    </row>
    <row r="287" spans="1:4" x14ac:dyDescent="0.4">
      <c r="A287" s="1" t="s">
        <v>152</v>
      </c>
      <c r="B287" s="1" t="s">
        <v>159</v>
      </c>
      <c r="C287" s="1" t="s">
        <v>105</v>
      </c>
      <c r="D287" s="1">
        <v>2409.8214156111603</v>
      </c>
    </row>
    <row r="288" spans="1:4" x14ac:dyDescent="0.4">
      <c r="A288" s="1" t="s">
        <v>152</v>
      </c>
      <c r="B288" s="1" t="s">
        <v>159</v>
      </c>
      <c r="C288" s="1" t="s">
        <v>106</v>
      </c>
      <c r="D288" s="1">
        <v>2300</v>
      </c>
    </row>
    <row r="289" spans="1:4" x14ac:dyDescent="0.4">
      <c r="A289" s="1" t="s">
        <v>152</v>
      </c>
      <c r="B289" s="1" t="s">
        <v>159</v>
      </c>
      <c r="C289" s="1" t="s">
        <v>107</v>
      </c>
      <c r="D289" s="1">
        <v>2500</v>
      </c>
    </row>
    <row r="290" spans="1:4" x14ac:dyDescent="0.4">
      <c r="A290" s="1" t="s">
        <v>157</v>
      </c>
      <c r="B290" s="1" t="s">
        <v>145</v>
      </c>
      <c r="C290" s="1" t="s">
        <v>96</v>
      </c>
      <c r="D290" s="1">
        <v>813.22492415543354</v>
      </c>
    </row>
    <row r="291" spans="1:4" x14ac:dyDescent="0.4">
      <c r="A291" s="1" t="s">
        <v>157</v>
      </c>
      <c r="B291" s="1" t="s">
        <v>145</v>
      </c>
      <c r="C291" s="1" t="s">
        <v>97</v>
      </c>
      <c r="D291" s="1">
        <v>1063.1975733839067</v>
      </c>
    </row>
    <row r="292" spans="1:4" x14ac:dyDescent="0.4">
      <c r="A292" s="1" t="s">
        <v>157</v>
      </c>
      <c r="B292" s="1" t="s">
        <v>145</v>
      </c>
      <c r="C292" s="1" t="s">
        <v>98</v>
      </c>
      <c r="D292" s="1">
        <v>918.82502623085747</v>
      </c>
    </row>
    <row r="293" spans="1:4" x14ac:dyDescent="0.4">
      <c r="A293" s="1" t="s">
        <v>157</v>
      </c>
      <c r="B293" s="1" t="s">
        <v>145</v>
      </c>
      <c r="C293" s="1" t="s">
        <v>99</v>
      </c>
      <c r="D293" s="1">
        <v>1764.1848365300771</v>
      </c>
    </row>
    <row r="294" spans="1:4" x14ac:dyDescent="0.4">
      <c r="A294" s="1" t="s">
        <v>157</v>
      </c>
      <c r="B294" s="1" t="s">
        <v>145</v>
      </c>
      <c r="C294" s="1" t="s">
        <v>100</v>
      </c>
      <c r="D294" s="1">
        <v>1300</v>
      </c>
    </row>
    <row r="295" spans="1:4" x14ac:dyDescent="0.4">
      <c r="A295" s="1" t="s">
        <v>157</v>
      </c>
      <c r="B295" s="1" t="s">
        <v>145</v>
      </c>
      <c r="C295" s="1" t="s">
        <v>101</v>
      </c>
      <c r="D295" s="1">
        <v>989.46635199915772</v>
      </c>
    </row>
    <row r="296" spans="1:4" x14ac:dyDescent="0.4">
      <c r="A296" s="1" t="s">
        <v>157</v>
      </c>
      <c r="B296" s="1" t="s">
        <v>145</v>
      </c>
      <c r="C296" s="1" t="s">
        <v>102</v>
      </c>
      <c r="D296" s="1">
        <v>1186.286797729623</v>
      </c>
    </row>
    <row r="297" spans="1:4" x14ac:dyDescent="0.4">
      <c r="A297" s="1" t="s">
        <v>157</v>
      </c>
      <c r="B297" s="1" t="s">
        <v>145</v>
      </c>
      <c r="C297" s="1" t="s">
        <v>103</v>
      </c>
      <c r="D297" s="1">
        <v>1160.0799383180743</v>
      </c>
    </row>
    <row r="298" spans="1:4" x14ac:dyDescent="0.4">
      <c r="A298" s="1" t="s">
        <v>157</v>
      </c>
      <c r="B298" s="1" t="s">
        <v>145</v>
      </c>
      <c r="C298" s="1" t="s">
        <v>104</v>
      </c>
      <c r="D298" s="1">
        <v>1273.8404203123378</v>
      </c>
    </row>
    <row r="299" spans="1:4" x14ac:dyDescent="0.4">
      <c r="A299" s="1" t="s">
        <v>157</v>
      </c>
      <c r="B299" s="1" t="s">
        <v>145</v>
      </c>
      <c r="C299" s="1" t="s">
        <v>105</v>
      </c>
      <c r="D299" s="1">
        <v>1570.4989287436654</v>
      </c>
    </row>
    <row r="300" spans="1:4" x14ac:dyDescent="0.4">
      <c r="A300" s="1" t="s">
        <v>157</v>
      </c>
      <c r="B300" s="1" t="s">
        <v>145</v>
      </c>
      <c r="C300" s="1" t="s">
        <v>106</v>
      </c>
      <c r="D300" s="1">
        <v>2000</v>
      </c>
    </row>
    <row r="301" spans="1:4" x14ac:dyDescent="0.4">
      <c r="A301" s="1" t="s">
        <v>157</v>
      </c>
      <c r="B301" s="1" t="s">
        <v>145</v>
      </c>
      <c r="C301" s="1" t="s">
        <v>107</v>
      </c>
      <c r="D301" s="1">
        <v>2400</v>
      </c>
    </row>
    <row r="302" spans="1:4" x14ac:dyDescent="0.4">
      <c r="A302" s="1" t="s">
        <v>157</v>
      </c>
      <c r="B302" s="1" t="s">
        <v>146</v>
      </c>
      <c r="C302" s="1" t="s">
        <v>96</v>
      </c>
      <c r="D302" s="1">
        <v>406.61246207771677</v>
      </c>
    </row>
    <row r="303" spans="1:4" x14ac:dyDescent="0.4">
      <c r="A303" s="1" t="s">
        <v>157</v>
      </c>
      <c r="B303" s="1" t="s">
        <v>146</v>
      </c>
      <c r="C303" s="1" t="s">
        <v>97</v>
      </c>
      <c r="D303" s="1">
        <v>531.59878669195336</v>
      </c>
    </row>
    <row r="304" spans="1:4" x14ac:dyDescent="0.4">
      <c r="A304" s="1" t="s">
        <v>157</v>
      </c>
      <c r="B304" s="1" t="s">
        <v>146</v>
      </c>
      <c r="C304" s="1" t="s">
        <v>98</v>
      </c>
      <c r="D304" s="1">
        <v>459.41251311542874</v>
      </c>
    </row>
    <row r="305" spans="1:4" x14ac:dyDescent="0.4">
      <c r="A305" s="1" t="s">
        <v>157</v>
      </c>
      <c r="B305" s="1" t="s">
        <v>146</v>
      </c>
      <c r="C305" s="1" t="s">
        <v>99</v>
      </c>
      <c r="D305" s="1">
        <v>882.09241826503853</v>
      </c>
    </row>
    <row r="306" spans="1:4" x14ac:dyDescent="0.4">
      <c r="A306" s="1" t="s">
        <v>157</v>
      </c>
      <c r="B306" s="1" t="s">
        <v>146</v>
      </c>
      <c r="C306" s="1" t="s">
        <v>100</v>
      </c>
      <c r="D306" s="1">
        <v>900</v>
      </c>
    </row>
    <row r="307" spans="1:4" x14ac:dyDescent="0.4">
      <c r="A307" s="1" t="s">
        <v>157</v>
      </c>
      <c r="B307" s="1" t="s">
        <v>146</v>
      </c>
      <c r="C307" s="1" t="s">
        <v>101</v>
      </c>
      <c r="D307" s="1">
        <v>494.73317599957886</v>
      </c>
    </row>
    <row r="308" spans="1:4" x14ac:dyDescent="0.4">
      <c r="A308" s="1" t="s">
        <v>157</v>
      </c>
      <c r="B308" s="1" t="s">
        <v>146</v>
      </c>
      <c r="C308" s="1" t="s">
        <v>102</v>
      </c>
      <c r="D308" s="1">
        <v>593.1433988648115</v>
      </c>
    </row>
    <row r="309" spans="1:4" x14ac:dyDescent="0.4">
      <c r="A309" s="1" t="s">
        <v>157</v>
      </c>
      <c r="B309" s="1" t="s">
        <v>146</v>
      </c>
      <c r="C309" s="1" t="s">
        <v>103</v>
      </c>
      <c r="D309" s="1">
        <v>580.03996915903713</v>
      </c>
    </row>
    <row r="310" spans="1:4" x14ac:dyDescent="0.4">
      <c r="A310" s="1" t="s">
        <v>157</v>
      </c>
      <c r="B310" s="1" t="s">
        <v>146</v>
      </c>
      <c r="C310" s="1" t="s">
        <v>104</v>
      </c>
      <c r="D310" s="1">
        <v>800</v>
      </c>
    </row>
    <row r="311" spans="1:4" x14ac:dyDescent="0.4">
      <c r="A311" s="1" t="s">
        <v>157</v>
      </c>
      <c r="B311" s="1" t="s">
        <v>146</v>
      </c>
      <c r="C311" s="1" t="s">
        <v>105</v>
      </c>
      <c r="D311" s="1">
        <v>1000</v>
      </c>
    </row>
    <row r="312" spans="1:4" x14ac:dyDescent="0.4">
      <c r="A312" s="1" t="s">
        <v>157</v>
      </c>
      <c r="B312" s="1" t="s">
        <v>146</v>
      </c>
      <c r="C312" s="1" t="s">
        <v>106</v>
      </c>
      <c r="D312" s="1">
        <v>1500</v>
      </c>
    </row>
    <row r="313" spans="1:4" x14ac:dyDescent="0.4">
      <c r="A313" s="1" t="s">
        <v>157</v>
      </c>
      <c r="B313" s="1" t="s">
        <v>146</v>
      </c>
      <c r="C313" s="1" t="s">
        <v>107</v>
      </c>
      <c r="D313" s="1">
        <v>2000</v>
      </c>
    </row>
    <row r="314" spans="1:4" x14ac:dyDescent="0.4">
      <c r="A314" s="1" t="s">
        <v>157</v>
      </c>
      <c r="B314" s="1" t="s">
        <v>147</v>
      </c>
      <c r="C314" s="1" t="s">
        <v>96</v>
      </c>
      <c r="D314" s="1">
        <v>632.88718315148174</v>
      </c>
    </row>
    <row r="315" spans="1:4" x14ac:dyDescent="0.4">
      <c r="A315" s="1" t="s">
        <v>157</v>
      </c>
      <c r="B315" s="1" t="s">
        <v>147</v>
      </c>
      <c r="C315" s="1" t="s">
        <v>97</v>
      </c>
      <c r="D315" s="1">
        <v>542.14994943695581</v>
      </c>
    </row>
    <row r="316" spans="1:4" x14ac:dyDescent="0.4">
      <c r="A316" s="1" t="s">
        <v>157</v>
      </c>
      <c r="B316" s="1" t="s">
        <v>147</v>
      </c>
      <c r="C316" s="1" t="s">
        <v>98</v>
      </c>
      <c r="D316" s="1">
        <v>708.7983822559379</v>
      </c>
    </row>
    <row r="317" spans="1:4" x14ac:dyDescent="0.4">
      <c r="A317" s="1" t="s">
        <v>157</v>
      </c>
      <c r="B317" s="1" t="s">
        <v>147</v>
      </c>
      <c r="C317" s="1" t="s">
        <v>99</v>
      </c>
      <c r="D317" s="1">
        <v>612.55001748723839</v>
      </c>
    </row>
    <row r="318" spans="1:4" x14ac:dyDescent="0.4">
      <c r="A318" s="1" t="s">
        <v>157</v>
      </c>
      <c r="B318" s="1" t="s">
        <v>147</v>
      </c>
      <c r="C318" s="1" t="s">
        <v>100</v>
      </c>
      <c r="D318" s="1">
        <v>400</v>
      </c>
    </row>
    <row r="319" spans="1:4" x14ac:dyDescent="0.4">
      <c r="A319" s="1" t="s">
        <v>157</v>
      </c>
      <c r="B319" s="1" t="s">
        <v>147</v>
      </c>
      <c r="C319" s="1" t="s">
        <v>101</v>
      </c>
      <c r="D319" s="1">
        <v>500</v>
      </c>
    </row>
    <row r="320" spans="1:4" x14ac:dyDescent="0.4">
      <c r="A320" s="1" t="s">
        <v>157</v>
      </c>
      <c r="B320" s="1" t="s">
        <v>147</v>
      </c>
      <c r="C320" s="1" t="s">
        <v>102</v>
      </c>
      <c r="D320" s="1">
        <v>659.64423466610526</v>
      </c>
    </row>
    <row r="321" spans="1:4" x14ac:dyDescent="0.4">
      <c r="A321" s="1" t="s">
        <v>157</v>
      </c>
      <c r="B321" s="1" t="s">
        <v>147</v>
      </c>
      <c r="C321" s="1" t="s">
        <v>103</v>
      </c>
      <c r="D321" s="1">
        <v>1000</v>
      </c>
    </row>
    <row r="322" spans="1:4" x14ac:dyDescent="0.4">
      <c r="A322" s="1" t="s">
        <v>157</v>
      </c>
      <c r="B322" s="1" t="s">
        <v>147</v>
      </c>
      <c r="C322" s="1" t="s">
        <v>104</v>
      </c>
      <c r="D322" s="1">
        <v>1500</v>
      </c>
    </row>
    <row r="323" spans="1:4" x14ac:dyDescent="0.4">
      <c r="A323" s="1" t="s">
        <v>157</v>
      </c>
      <c r="B323" s="1" t="s">
        <v>147</v>
      </c>
      <c r="C323" s="1" t="s">
        <v>105</v>
      </c>
      <c r="D323" s="1">
        <v>2500</v>
      </c>
    </row>
    <row r="324" spans="1:4" x14ac:dyDescent="0.4">
      <c r="A324" s="1" t="s">
        <v>157</v>
      </c>
      <c r="B324" s="1" t="s">
        <v>147</v>
      </c>
      <c r="C324" s="1" t="s">
        <v>106</v>
      </c>
      <c r="D324" s="1">
        <v>3000</v>
      </c>
    </row>
    <row r="325" spans="1:4" x14ac:dyDescent="0.4">
      <c r="A325" s="1" t="s">
        <v>157</v>
      </c>
      <c r="B325" s="1" t="s">
        <v>147</v>
      </c>
      <c r="C325" s="1" t="s">
        <v>107</v>
      </c>
      <c r="D325" s="1">
        <v>4000</v>
      </c>
    </row>
    <row r="326" spans="1:4" x14ac:dyDescent="0.4">
      <c r="A326" s="1" t="s">
        <v>157</v>
      </c>
      <c r="B326" s="1" t="s">
        <v>159</v>
      </c>
      <c r="C326" s="1" t="s">
        <v>96</v>
      </c>
      <c r="D326" s="1">
        <v>200</v>
      </c>
    </row>
    <row r="327" spans="1:4" x14ac:dyDescent="0.4">
      <c r="A327" s="1" t="s">
        <v>157</v>
      </c>
      <c r="B327" s="1" t="s">
        <v>159</v>
      </c>
      <c r="C327" s="1" t="s">
        <v>97</v>
      </c>
      <c r="D327" s="1">
        <v>210</v>
      </c>
    </row>
    <row r="328" spans="1:4" x14ac:dyDescent="0.4">
      <c r="A328" s="1" t="s">
        <v>157</v>
      </c>
      <c r="B328" s="1" t="s">
        <v>159</v>
      </c>
      <c r="C328" s="1" t="s">
        <v>98</v>
      </c>
      <c r="D328" s="1">
        <v>230</v>
      </c>
    </row>
    <row r="329" spans="1:4" x14ac:dyDescent="0.4">
      <c r="A329" s="1" t="s">
        <v>157</v>
      </c>
      <c r="B329" s="1" t="s">
        <v>159</v>
      </c>
      <c r="C329" s="1" t="s">
        <v>99</v>
      </c>
      <c r="D329" s="1">
        <v>244</v>
      </c>
    </row>
    <row r="330" spans="1:4" x14ac:dyDescent="0.4">
      <c r="A330" s="1" t="s">
        <v>157</v>
      </c>
      <c r="B330" s="1" t="s">
        <v>159</v>
      </c>
      <c r="C330" s="1" t="s">
        <v>100</v>
      </c>
      <c r="D330" s="1">
        <v>255</v>
      </c>
    </row>
    <row r="331" spans="1:4" x14ac:dyDescent="0.4">
      <c r="A331" s="1" t="s">
        <v>157</v>
      </c>
      <c r="B331" s="1" t="s">
        <v>159</v>
      </c>
      <c r="C331" s="1" t="s">
        <v>101</v>
      </c>
      <c r="D331" s="1">
        <v>230</v>
      </c>
    </row>
    <row r="332" spans="1:4" x14ac:dyDescent="0.4">
      <c r="A332" s="1" t="s">
        <v>157</v>
      </c>
      <c r="B332" s="1" t="s">
        <v>159</v>
      </c>
      <c r="C332" s="1" t="s">
        <v>102</v>
      </c>
      <c r="D332" s="1">
        <v>210</v>
      </c>
    </row>
    <row r="333" spans="1:4" x14ac:dyDescent="0.4">
      <c r="A333" s="1" t="s">
        <v>157</v>
      </c>
      <c r="B333" s="1" t="s">
        <v>159</v>
      </c>
      <c r="C333" s="1" t="s">
        <v>103</v>
      </c>
      <c r="D333" s="1">
        <v>230</v>
      </c>
    </row>
    <row r="334" spans="1:4" x14ac:dyDescent="0.4">
      <c r="A334" s="1" t="s">
        <v>157</v>
      </c>
      <c r="B334" s="1" t="s">
        <v>159</v>
      </c>
      <c r="C334" s="1" t="s">
        <v>104</v>
      </c>
      <c r="D334" s="1">
        <v>260</v>
      </c>
    </row>
    <row r="335" spans="1:4" x14ac:dyDescent="0.4">
      <c r="A335" s="1" t="s">
        <v>157</v>
      </c>
      <c r="B335" s="1" t="s">
        <v>159</v>
      </c>
      <c r="C335" s="1" t="s">
        <v>105</v>
      </c>
      <c r="D335" s="1">
        <v>270</v>
      </c>
    </row>
    <row r="336" spans="1:4" x14ac:dyDescent="0.4">
      <c r="A336" s="1" t="s">
        <v>157</v>
      </c>
      <c r="B336" s="1" t="s">
        <v>159</v>
      </c>
      <c r="C336" s="1" t="s">
        <v>106</v>
      </c>
      <c r="D336" s="1">
        <v>330</v>
      </c>
    </row>
    <row r="337" spans="1:4" x14ac:dyDescent="0.4">
      <c r="A337" s="1" t="s">
        <v>157</v>
      </c>
      <c r="B337" s="1" t="s">
        <v>159</v>
      </c>
      <c r="C337" s="1" t="s">
        <v>107</v>
      </c>
      <c r="D337" s="1">
        <v>350</v>
      </c>
    </row>
    <row r="338" spans="1:4" x14ac:dyDescent="0.4">
      <c r="A338" s="1" t="s">
        <v>149</v>
      </c>
      <c r="B338" s="1" t="s">
        <v>145</v>
      </c>
      <c r="C338" s="1" t="s">
        <v>96</v>
      </c>
      <c r="D338" s="1">
        <v>523.83452174889555</v>
      </c>
    </row>
    <row r="339" spans="1:4" x14ac:dyDescent="0.4">
      <c r="A339" s="1" t="s">
        <v>149</v>
      </c>
      <c r="B339" s="1" t="s">
        <v>145</v>
      </c>
      <c r="C339" s="1" t="s">
        <v>97</v>
      </c>
      <c r="D339" s="1">
        <v>684.85307795570702</v>
      </c>
    </row>
    <row r="340" spans="1:4" x14ac:dyDescent="0.4">
      <c r="A340" s="1" t="s">
        <v>149</v>
      </c>
      <c r="B340" s="1" t="s">
        <v>145</v>
      </c>
      <c r="C340" s="1" t="s">
        <v>98</v>
      </c>
      <c r="D340" s="1">
        <v>591.85626742370152</v>
      </c>
    </row>
    <row r="341" spans="1:4" x14ac:dyDescent="0.4">
      <c r="A341" s="1" t="s">
        <v>149</v>
      </c>
      <c r="B341" s="1" t="s">
        <v>145</v>
      </c>
      <c r="C341" s="1" t="s">
        <v>99</v>
      </c>
      <c r="D341" s="1">
        <v>1136.390305646551</v>
      </c>
    </row>
    <row r="342" spans="1:4" x14ac:dyDescent="0.4">
      <c r="A342" s="1" t="s">
        <v>149</v>
      </c>
      <c r="B342" s="1" t="s">
        <v>145</v>
      </c>
      <c r="C342" s="1" t="s">
        <v>100</v>
      </c>
      <c r="D342" s="1">
        <v>1200</v>
      </c>
    </row>
    <row r="343" spans="1:4" x14ac:dyDescent="0.4">
      <c r="A343" s="1" t="s">
        <v>149</v>
      </c>
      <c r="B343" s="1" t="s">
        <v>145</v>
      </c>
      <c r="C343" s="1" t="s">
        <v>101</v>
      </c>
      <c r="D343" s="1">
        <v>637.35950275306129</v>
      </c>
    </row>
    <row r="344" spans="1:4" x14ac:dyDescent="0.4">
      <c r="A344" s="1" t="s">
        <v>149</v>
      </c>
      <c r="B344" s="1" t="s">
        <v>145</v>
      </c>
      <c r="C344" s="1" t="s">
        <v>102</v>
      </c>
      <c r="D344" s="1">
        <v>764.1403489829006</v>
      </c>
    </row>
    <row r="345" spans="1:4" x14ac:dyDescent="0.4">
      <c r="A345" s="1" t="s">
        <v>149</v>
      </c>
      <c r="B345" s="1" t="s">
        <v>145</v>
      </c>
      <c r="C345" s="1" t="s">
        <v>103</v>
      </c>
      <c r="D345" s="1">
        <v>747.25933948771535</v>
      </c>
    </row>
    <row r="346" spans="1:4" x14ac:dyDescent="0.4">
      <c r="A346" s="1" t="s">
        <v>149</v>
      </c>
      <c r="B346" s="1" t="s">
        <v>145</v>
      </c>
      <c r="C346" s="1" t="s">
        <v>104</v>
      </c>
      <c r="D346" s="1">
        <v>820.53755060658534</v>
      </c>
    </row>
    <row r="347" spans="1:4" x14ac:dyDescent="0.4">
      <c r="A347" s="1" t="s">
        <v>149</v>
      </c>
      <c r="B347" s="1" t="s">
        <v>145</v>
      </c>
      <c r="C347" s="1" t="s">
        <v>105</v>
      </c>
      <c r="D347" s="1">
        <v>1011.6285554085523</v>
      </c>
    </row>
    <row r="348" spans="1:4" x14ac:dyDescent="0.4">
      <c r="A348" s="1" t="s">
        <v>149</v>
      </c>
      <c r="B348" s="1" t="s">
        <v>145</v>
      </c>
      <c r="C348" s="1" t="s">
        <v>106</v>
      </c>
      <c r="D348" s="1">
        <v>702.4498023718013</v>
      </c>
    </row>
    <row r="349" spans="1:4" x14ac:dyDescent="0.4">
      <c r="A349" s="1" t="s">
        <v>149</v>
      </c>
      <c r="B349" s="1" t="s">
        <v>145</v>
      </c>
      <c r="C349" s="1" t="s">
        <v>107</v>
      </c>
      <c r="D349" s="1">
        <v>611.50638352261626</v>
      </c>
    </row>
    <row r="350" spans="1:4" x14ac:dyDescent="0.4">
      <c r="A350" s="1" t="s">
        <v>149</v>
      </c>
      <c r="B350" s="1" t="s">
        <v>146</v>
      </c>
      <c r="C350" s="1" t="s">
        <v>96</v>
      </c>
      <c r="D350" s="1">
        <v>261.91726087444778</v>
      </c>
    </row>
    <row r="351" spans="1:4" x14ac:dyDescent="0.4">
      <c r="A351" s="1" t="s">
        <v>149</v>
      </c>
      <c r="B351" s="1" t="s">
        <v>146</v>
      </c>
      <c r="C351" s="1" t="s">
        <v>97</v>
      </c>
      <c r="D351" s="1">
        <v>342.42653897785351</v>
      </c>
    </row>
    <row r="352" spans="1:4" x14ac:dyDescent="0.4">
      <c r="A352" s="1" t="s">
        <v>149</v>
      </c>
      <c r="B352" s="1" t="s">
        <v>146</v>
      </c>
      <c r="C352" s="1" t="s">
        <v>98</v>
      </c>
      <c r="D352" s="1">
        <v>295.92813371185076</v>
      </c>
    </row>
    <row r="353" spans="1:4" x14ac:dyDescent="0.4">
      <c r="A353" s="1" t="s">
        <v>149</v>
      </c>
      <c r="B353" s="1" t="s">
        <v>146</v>
      </c>
      <c r="C353" s="1" t="s">
        <v>99</v>
      </c>
      <c r="D353" s="1">
        <v>568.19515282327552</v>
      </c>
    </row>
    <row r="354" spans="1:4" x14ac:dyDescent="0.4">
      <c r="A354" s="1" t="s">
        <v>149</v>
      </c>
      <c r="B354" s="1" t="s">
        <v>146</v>
      </c>
      <c r="C354" s="1" t="s">
        <v>100</v>
      </c>
      <c r="D354" s="1">
        <v>600</v>
      </c>
    </row>
    <row r="355" spans="1:4" x14ac:dyDescent="0.4">
      <c r="A355" s="1" t="s">
        <v>149</v>
      </c>
      <c r="B355" s="1" t="s">
        <v>146</v>
      </c>
      <c r="C355" s="1" t="s">
        <v>101</v>
      </c>
      <c r="D355" s="1">
        <v>318.67975137653065</v>
      </c>
    </row>
    <row r="356" spans="1:4" x14ac:dyDescent="0.4">
      <c r="A356" s="1" t="s">
        <v>149</v>
      </c>
      <c r="B356" s="1" t="s">
        <v>146</v>
      </c>
      <c r="C356" s="1" t="s">
        <v>102</v>
      </c>
      <c r="D356" s="1">
        <v>382.0701744914503</v>
      </c>
    </row>
    <row r="357" spans="1:4" x14ac:dyDescent="0.4">
      <c r="A357" s="1" t="s">
        <v>149</v>
      </c>
      <c r="B357" s="1" t="s">
        <v>146</v>
      </c>
      <c r="C357" s="1" t="s">
        <v>103</v>
      </c>
      <c r="D357" s="1">
        <v>373.62966974385768</v>
      </c>
    </row>
    <row r="358" spans="1:4" x14ac:dyDescent="0.4">
      <c r="A358" s="1" t="s">
        <v>149</v>
      </c>
      <c r="B358" s="1" t="s">
        <v>146</v>
      </c>
      <c r="C358" s="1" t="s">
        <v>104</v>
      </c>
      <c r="D358" s="1">
        <v>410.26877530329267</v>
      </c>
    </row>
    <row r="359" spans="1:4" x14ac:dyDescent="0.4">
      <c r="A359" s="1" t="s">
        <v>149</v>
      </c>
      <c r="B359" s="1" t="s">
        <v>146</v>
      </c>
      <c r="C359" s="1" t="s">
        <v>105</v>
      </c>
      <c r="D359" s="1">
        <v>505.81427770427615</v>
      </c>
    </row>
    <row r="360" spans="1:4" x14ac:dyDescent="0.4">
      <c r="A360" s="1" t="s">
        <v>149</v>
      </c>
      <c r="B360" s="1" t="s">
        <v>146</v>
      </c>
      <c r="C360" s="1" t="s">
        <v>106</v>
      </c>
      <c r="D360" s="1">
        <v>351.22490118590065</v>
      </c>
    </row>
    <row r="361" spans="1:4" x14ac:dyDescent="0.4">
      <c r="A361" s="1" t="s">
        <v>149</v>
      </c>
      <c r="B361" s="1" t="s">
        <v>146</v>
      </c>
      <c r="C361" s="1" t="s">
        <v>107</v>
      </c>
      <c r="D361" s="1">
        <v>305.75319176130813</v>
      </c>
    </row>
    <row r="362" spans="1:4" x14ac:dyDescent="0.4">
      <c r="A362" s="1" t="s">
        <v>149</v>
      </c>
      <c r="B362" s="1" t="s">
        <v>147</v>
      </c>
      <c r="C362" s="1" t="s">
        <v>96</v>
      </c>
      <c r="D362" s="1">
        <v>407.67092234841078</v>
      </c>
    </row>
    <row r="363" spans="1:4" x14ac:dyDescent="0.4">
      <c r="A363" s="1" t="s">
        <v>149</v>
      </c>
      <c r="B363" s="1" t="s">
        <v>147</v>
      </c>
      <c r="C363" s="1" t="s">
        <v>97</v>
      </c>
      <c r="D363" s="1">
        <v>349.22301449926368</v>
      </c>
    </row>
    <row r="364" spans="1:4" x14ac:dyDescent="0.4">
      <c r="A364" s="1" t="s">
        <v>149</v>
      </c>
      <c r="B364" s="1" t="s">
        <v>147</v>
      </c>
      <c r="C364" s="1" t="s">
        <v>98</v>
      </c>
      <c r="D364" s="1">
        <v>456.56871863713803</v>
      </c>
    </row>
    <row r="365" spans="1:4" x14ac:dyDescent="0.4">
      <c r="A365" s="1" t="s">
        <v>149</v>
      </c>
      <c r="B365" s="1" t="s">
        <v>147</v>
      </c>
      <c r="C365" s="1" t="s">
        <v>99</v>
      </c>
      <c r="D365" s="1">
        <v>394.57084494913431</v>
      </c>
    </row>
    <row r="366" spans="1:4" x14ac:dyDescent="0.4">
      <c r="A366" s="1" t="s">
        <v>149</v>
      </c>
      <c r="B366" s="1" t="s">
        <v>147</v>
      </c>
      <c r="C366" s="1" t="s">
        <v>100</v>
      </c>
      <c r="D366" s="1">
        <v>757.59353709770062</v>
      </c>
    </row>
    <row r="367" spans="1:4" x14ac:dyDescent="0.4">
      <c r="A367" s="1" t="s">
        <v>149</v>
      </c>
      <c r="B367" s="1" t="s">
        <v>147</v>
      </c>
      <c r="C367" s="1" t="s">
        <v>101</v>
      </c>
      <c r="D367" s="1">
        <v>2256.6383255147257</v>
      </c>
    </row>
    <row r="368" spans="1:4" x14ac:dyDescent="0.4">
      <c r="A368" s="1" t="s">
        <v>149</v>
      </c>
      <c r="B368" s="1" t="s">
        <v>147</v>
      </c>
      <c r="C368" s="1" t="s">
        <v>102</v>
      </c>
      <c r="D368" s="1">
        <v>424.90633516870753</v>
      </c>
    </row>
    <row r="369" spans="1:4" x14ac:dyDescent="0.4">
      <c r="A369" s="1" t="s">
        <v>149</v>
      </c>
      <c r="B369" s="1" t="s">
        <v>147</v>
      </c>
      <c r="C369" s="1" t="s">
        <v>103</v>
      </c>
      <c r="D369" s="1">
        <v>509.42689932193372</v>
      </c>
    </row>
    <row r="370" spans="1:4" x14ac:dyDescent="0.4">
      <c r="A370" s="1" t="s">
        <v>149</v>
      </c>
      <c r="B370" s="1" t="s">
        <v>147</v>
      </c>
      <c r="C370" s="1" t="s">
        <v>104</v>
      </c>
      <c r="D370" s="1">
        <v>498.17289299181022</v>
      </c>
    </row>
    <row r="371" spans="1:4" x14ac:dyDescent="0.4">
      <c r="A371" s="1" t="s">
        <v>149</v>
      </c>
      <c r="B371" s="1" t="s">
        <v>147</v>
      </c>
      <c r="C371" s="1" t="s">
        <v>105</v>
      </c>
      <c r="D371" s="1">
        <v>547.02503373772356</v>
      </c>
    </row>
    <row r="372" spans="1:4" x14ac:dyDescent="0.4">
      <c r="A372" s="1" t="s">
        <v>149</v>
      </c>
      <c r="B372" s="1" t="s">
        <v>147</v>
      </c>
      <c r="C372" s="1" t="s">
        <v>106</v>
      </c>
      <c r="D372" s="1">
        <v>674.41903693903487</v>
      </c>
    </row>
    <row r="373" spans="1:4" x14ac:dyDescent="0.4">
      <c r="A373" s="1" t="s">
        <v>149</v>
      </c>
      <c r="B373" s="1" t="s">
        <v>147</v>
      </c>
      <c r="C373" s="1" t="s">
        <v>107</v>
      </c>
      <c r="D373" s="1">
        <v>468.29986824786755</v>
      </c>
    </row>
    <row r="374" spans="1:4" x14ac:dyDescent="0.4">
      <c r="A374" s="1" t="s">
        <v>149</v>
      </c>
      <c r="B374" s="1" t="s">
        <v>159</v>
      </c>
      <c r="C374" s="1" t="s">
        <v>96</v>
      </c>
      <c r="D374" s="1">
        <v>200</v>
      </c>
    </row>
    <row r="375" spans="1:4" x14ac:dyDescent="0.4">
      <c r="A375" s="1" t="s">
        <v>149</v>
      </c>
      <c r="B375" s="1" t="s">
        <v>159</v>
      </c>
      <c r="C375" s="1" t="s">
        <v>97</v>
      </c>
      <c r="D375" s="1">
        <v>200</v>
      </c>
    </row>
    <row r="376" spans="1:4" x14ac:dyDescent="0.4">
      <c r="A376" s="1" t="s">
        <v>149</v>
      </c>
      <c r="B376" s="1" t="s">
        <v>159</v>
      </c>
      <c r="C376" s="1" t="s">
        <v>98</v>
      </c>
      <c r="D376" s="1">
        <v>250</v>
      </c>
    </row>
    <row r="377" spans="1:4" x14ac:dyDescent="0.4">
      <c r="A377" s="1" t="s">
        <v>149</v>
      </c>
      <c r="B377" s="1" t="s">
        <v>159</v>
      </c>
      <c r="C377" s="1" t="s">
        <v>99</v>
      </c>
      <c r="D377" s="1">
        <v>266</v>
      </c>
    </row>
    <row r="378" spans="1:4" x14ac:dyDescent="0.4">
      <c r="A378" s="1" t="s">
        <v>149</v>
      </c>
      <c r="B378" s="1" t="s">
        <v>159</v>
      </c>
      <c r="C378" s="1" t="s">
        <v>100</v>
      </c>
      <c r="D378" s="1">
        <v>333</v>
      </c>
    </row>
    <row r="379" spans="1:4" x14ac:dyDescent="0.4">
      <c r="A379" s="1" t="s">
        <v>149</v>
      </c>
      <c r="B379" s="1" t="s">
        <v>159</v>
      </c>
      <c r="C379" s="1" t="s">
        <v>101</v>
      </c>
      <c r="D379" s="1">
        <v>242</v>
      </c>
    </row>
    <row r="380" spans="1:4" x14ac:dyDescent="0.4">
      <c r="A380" s="1" t="s">
        <v>149</v>
      </c>
      <c r="B380" s="1" t="s">
        <v>159</v>
      </c>
      <c r="C380" s="1" t="s">
        <v>102</v>
      </c>
      <c r="D380" s="1">
        <v>244</v>
      </c>
    </row>
    <row r="381" spans="1:4" x14ac:dyDescent="0.4">
      <c r="A381" s="1" t="s">
        <v>149</v>
      </c>
      <c r="B381" s="1" t="s">
        <v>159</v>
      </c>
      <c r="C381" s="1" t="s">
        <v>103</v>
      </c>
      <c r="D381" s="1">
        <v>255</v>
      </c>
    </row>
    <row r="382" spans="1:4" x14ac:dyDescent="0.4">
      <c r="A382" s="1" t="s">
        <v>149</v>
      </c>
      <c r="B382" s="1" t="s">
        <v>159</v>
      </c>
      <c r="C382" s="1" t="s">
        <v>104</v>
      </c>
      <c r="D382" s="1">
        <v>266</v>
      </c>
    </row>
    <row r="383" spans="1:4" x14ac:dyDescent="0.4">
      <c r="A383" s="1" t="s">
        <v>149</v>
      </c>
      <c r="B383" s="1" t="s">
        <v>159</v>
      </c>
      <c r="C383" s="1" t="s">
        <v>105</v>
      </c>
      <c r="D383" s="1">
        <v>271</v>
      </c>
    </row>
    <row r="384" spans="1:4" x14ac:dyDescent="0.4">
      <c r="A384" s="1" t="s">
        <v>149</v>
      </c>
      <c r="B384" s="1" t="s">
        <v>159</v>
      </c>
      <c r="C384" s="1" t="s">
        <v>106</v>
      </c>
      <c r="D384" s="1">
        <v>243</v>
      </c>
    </row>
    <row r="385" spans="1:4" x14ac:dyDescent="0.4">
      <c r="A385" s="1" t="s">
        <v>149</v>
      </c>
      <c r="B385" s="1" t="s">
        <v>159</v>
      </c>
      <c r="C385" s="1" t="s">
        <v>107</v>
      </c>
      <c r="D385" s="1">
        <v>288</v>
      </c>
    </row>
    <row r="386" spans="1:4" x14ac:dyDescent="0.4">
      <c r="A386" s="1" t="s">
        <v>150</v>
      </c>
      <c r="B386" s="1" t="s">
        <v>145</v>
      </c>
      <c r="C386" s="1" t="s">
        <v>96</v>
      </c>
      <c r="D386" s="1">
        <v>288.95714966029391</v>
      </c>
    </row>
    <row r="387" spans="1:4" x14ac:dyDescent="0.4">
      <c r="A387" s="1" t="s">
        <v>150</v>
      </c>
      <c r="B387" s="1" t="s">
        <v>145</v>
      </c>
      <c r="C387" s="1" t="s">
        <v>97</v>
      </c>
      <c r="D387" s="1">
        <v>377.77806754977848</v>
      </c>
    </row>
    <row r="388" spans="1:4" x14ac:dyDescent="0.4">
      <c r="A388" s="1" t="s">
        <v>150</v>
      </c>
      <c r="B388" s="1" t="s">
        <v>145</v>
      </c>
      <c r="C388" s="1" t="s">
        <v>98</v>
      </c>
      <c r="D388" s="1">
        <v>326.47924667575427</v>
      </c>
    </row>
    <row r="389" spans="1:4" x14ac:dyDescent="0.4">
      <c r="A389" s="1" t="s">
        <v>150</v>
      </c>
      <c r="B389" s="1" t="s">
        <v>145</v>
      </c>
      <c r="C389" s="1" t="s">
        <v>99</v>
      </c>
      <c r="D389" s="1">
        <v>626.85464586204489</v>
      </c>
    </row>
    <row r="390" spans="1:4" x14ac:dyDescent="0.4">
      <c r="A390" s="1" t="s">
        <v>150</v>
      </c>
      <c r="B390" s="1" t="s">
        <v>145</v>
      </c>
      <c r="C390" s="1" t="s">
        <v>100</v>
      </c>
      <c r="D390" s="1">
        <v>600</v>
      </c>
    </row>
    <row r="391" spans="1:4" x14ac:dyDescent="0.4">
      <c r="A391" s="1" t="s">
        <v>150</v>
      </c>
      <c r="B391" s="1" t="s">
        <v>145</v>
      </c>
      <c r="C391" s="1" t="s">
        <v>101</v>
      </c>
      <c r="D391" s="1">
        <v>351.57970232574718</v>
      </c>
    </row>
    <row r="392" spans="1:4" x14ac:dyDescent="0.4">
      <c r="A392" s="1" t="s">
        <v>150</v>
      </c>
      <c r="B392" s="1" t="s">
        <v>145</v>
      </c>
      <c r="C392" s="1" t="s">
        <v>102</v>
      </c>
      <c r="D392" s="1">
        <v>421.51444399910201</v>
      </c>
    </row>
    <row r="393" spans="1:4" x14ac:dyDescent="0.4">
      <c r="A393" s="1" t="s">
        <v>150</v>
      </c>
      <c r="B393" s="1" t="s">
        <v>145</v>
      </c>
      <c r="C393" s="1" t="s">
        <v>103</v>
      </c>
      <c r="D393" s="1">
        <v>412.20255601808162</v>
      </c>
    </row>
    <row r="394" spans="1:4" x14ac:dyDescent="0.4">
      <c r="A394" s="1" t="s">
        <v>150</v>
      </c>
      <c r="B394" s="1" t="s">
        <v>145</v>
      </c>
      <c r="C394" s="1" t="s">
        <v>104</v>
      </c>
      <c r="D394" s="1">
        <v>452.6242199939889</v>
      </c>
    </row>
    <row r="395" spans="1:4" x14ac:dyDescent="0.4">
      <c r="A395" s="1" t="s">
        <v>150</v>
      </c>
      <c r="B395" s="1" t="s">
        <v>145</v>
      </c>
      <c r="C395" s="1" t="s">
        <v>105</v>
      </c>
      <c r="D395" s="1">
        <v>558.03367618818504</v>
      </c>
    </row>
    <row r="396" spans="1:4" x14ac:dyDescent="0.4">
      <c r="A396" s="1" t="s">
        <v>150</v>
      </c>
      <c r="B396" s="1" t="s">
        <v>145</v>
      </c>
      <c r="C396" s="1" t="s">
        <v>106</v>
      </c>
      <c r="D396" s="1">
        <v>387.48475758169224</v>
      </c>
    </row>
    <row r="397" spans="1:4" x14ac:dyDescent="0.4">
      <c r="A397" s="1" t="s">
        <v>150</v>
      </c>
      <c r="B397" s="1" t="s">
        <v>145</v>
      </c>
      <c r="C397" s="1" t="s">
        <v>107</v>
      </c>
      <c r="D397" s="1">
        <v>337.31862686681023</v>
      </c>
    </row>
    <row r="398" spans="1:4" x14ac:dyDescent="0.4">
      <c r="A398" s="1" t="s">
        <v>150</v>
      </c>
      <c r="B398" s="1" t="s">
        <v>146</v>
      </c>
      <c r="C398" s="1" t="s">
        <v>96</v>
      </c>
      <c r="D398" s="1">
        <v>144.47857483014695</v>
      </c>
    </row>
    <row r="399" spans="1:4" x14ac:dyDescent="0.4">
      <c r="A399" s="1" t="s">
        <v>150</v>
      </c>
      <c r="B399" s="1" t="s">
        <v>146</v>
      </c>
      <c r="C399" s="1" t="s">
        <v>97</v>
      </c>
      <c r="D399" s="1">
        <v>188.88903377488924</v>
      </c>
    </row>
    <row r="400" spans="1:4" x14ac:dyDescent="0.4">
      <c r="A400" s="1" t="s">
        <v>150</v>
      </c>
      <c r="B400" s="1" t="s">
        <v>146</v>
      </c>
      <c r="C400" s="1" t="s">
        <v>98</v>
      </c>
      <c r="D400" s="1">
        <v>163.23962333787713</v>
      </c>
    </row>
    <row r="401" spans="1:4" x14ac:dyDescent="0.4">
      <c r="A401" s="1" t="s">
        <v>150</v>
      </c>
      <c r="B401" s="1" t="s">
        <v>146</v>
      </c>
      <c r="C401" s="1" t="s">
        <v>99</v>
      </c>
      <c r="D401" s="1">
        <v>313.42732293102245</v>
      </c>
    </row>
    <row r="402" spans="1:4" x14ac:dyDescent="0.4">
      <c r="A402" s="1" t="s">
        <v>150</v>
      </c>
      <c r="B402" s="1" t="s">
        <v>146</v>
      </c>
      <c r="C402" s="1" t="s">
        <v>100</v>
      </c>
      <c r="D402" s="1">
        <v>933.60367341466895</v>
      </c>
    </row>
    <row r="403" spans="1:4" x14ac:dyDescent="0.4">
      <c r="A403" s="1" t="s">
        <v>150</v>
      </c>
      <c r="B403" s="1" t="s">
        <v>146</v>
      </c>
      <c r="C403" s="1" t="s">
        <v>101</v>
      </c>
      <c r="D403" s="1">
        <v>175.78985116287359</v>
      </c>
    </row>
    <row r="404" spans="1:4" x14ac:dyDescent="0.4">
      <c r="A404" s="1" t="s">
        <v>150</v>
      </c>
      <c r="B404" s="1" t="s">
        <v>146</v>
      </c>
      <c r="C404" s="1" t="s">
        <v>102</v>
      </c>
      <c r="D404" s="1">
        <v>210.75722199955101</v>
      </c>
    </row>
    <row r="405" spans="1:4" x14ac:dyDescent="0.4">
      <c r="A405" s="1" t="s">
        <v>150</v>
      </c>
      <c r="B405" s="1" t="s">
        <v>146</v>
      </c>
      <c r="C405" s="1" t="s">
        <v>103</v>
      </c>
      <c r="D405" s="1">
        <v>206.10127800904081</v>
      </c>
    </row>
    <row r="406" spans="1:4" x14ac:dyDescent="0.4">
      <c r="A406" s="1" t="s">
        <v>150</v>
      </c>
      <c r="B406" s="1" t="s">
        <v>146</v>
      </c>
      <c r="C406" s="1" t="s">
        <v>104</v>
      </c>
      <c r="D406" s="1">
        <v>226.31210999699445</v>
      </c>
    </row>
    <row r="407" spans="1:4" x14ac:dyDescent="0.4">
      <c r="A407" s="1" t="s">
        <v>150</v>
      </c>
      <c r="B407" s="1" t="s">
        <v>146</v>
      </c>
      <c r="C407" s="1" t="s">
        <v>105</v>
      </c>
      <c r="D407" s="1">
        <v>279.01683809409252</v>
      </c>
    </row>
    <row r="408" spans="1:4" x14ac:dyDescent="0.4">
      <c r="A408" s="1" t="s">
        <v>150</v>
      </c>
      <c r="B408" s="1" t="s">
        <v>146</v>
      </c>
      <c r="C408" s="1" t="s">
        <v>106</v>
      </c>
      <c r="D408" s="1">
        <v>193.74237879084612</v>
      </c>
    </row>
    <row r="409" spans="1:4" x14ac:dyDescent="0.4">
      <c r="A409" s="1" t="s">
        <v>150</v>
      </c>
      <c r="B409" s="1" t="s">
        <v>146</v>
      </c>
      <c r="C409" s="1" t="s">
        <v>107</v>
      </c>
      <c r="D409" s="1">
        <v>168.65931343340512</v>
      </c>
    </row>
    <row r="410" spans="1:4" x14ac:dyDescent="0.4">
      <c r="A410" s="1" t="s">
        <v>150</v>
      </c>
      <c r="B410" s="1" t="s">
        <v>147</v>
      </c>
      <c r="C410" s="1" t="s">
        <v>96</v>
      </c>
      <c r="D410" s="1">
        <v>224.87908457787347</v>
      </c>
    </row>
    <row r="411" spans="1:4" x14ac:dyDescent="0.4">
      <c r="A411" s="1" t="s">
        <v>150</v>
      </c>
      <c r="B411" s="1" t="s">
        <v>147</v>
      </c>
      <c r="C411" s="1" t="s">
        <v>97</v>
      </c>
      <c r="D411" s="1">
        <v>192.63809977352926</v>
      </c>
    </row>
    <row r="412" spans="1:4" x14ac:dyDescent="0.4">
      <c r="A412" s="1" t="s">
        <v>150</v>
      </c>
      <c r="B412" s="1" t="s">
        <v>147</v>
      </c>
      <c r="C412" s="1" t="s">
        <v>98</v>
      </c>
      <c r="D412" s="1">
        <v>251.85204503318562</v>
      </c>
    </row>
    <row r="413" spans="1:4" x14ac:dyDescent="0.4">
      <c r="A413" s="1" t="s">
        <v>150</v>
      </c>
      <c r="B413" s="1" t="s">
        <v>147</v>
      </c>
      <c r="C413" s="1" t="s">
        <v>99</v>
      </c>
      <c r="D413" s="1">
        <v>217.65283111716948</v>
      </c>
    </row>
    <row r="414" spans="1:4" x14ac:dyDescent="0.4">
      <c r="A414" s="1" t="s">
        <v>150</v>
      </c>
      <c r="B414" s="1" t="s">
        <v>147</v>
      </c>
      <c r="C414" s="1" t="s">
        <v>100</v>
      </c>
      <c r="D414" s="1">
        <v>417.90309724136318</v>
      </c>
    </row>
    <row r="415" spans="1:4" x14ac:dyDescent="0.4">
      <c r="A415" s="1" t="s">
        <v>150</v>
      </c>
      <c r="B415" s="1" t="s">
        <v>147</v>
      </c>
      <c r="C415" s="1" t="s">
        <v>101</v>
      </c>
      <c r="D415" s="1">
        <v>1244.804897886225</v>
      </c>
    </row>
    <row r="416" spans="1:4" x14ac:dyDescent="0.4">
      <c r="A416" s="1" t="s">
        <v>150</v>
      </c>
      <c r="B416" s="1" t="s">
        <v>147</v>
      </c>
      <c r="C416" s="1" t="s">
        <v>102</v>
      </c>
      <c r="D416" s="1">
        <v>234.38646821716478</v>
      </c>
    </row>
    <row r="417" spans="1:4" x14ac:dyDescent="0.4">
      <c r="A417" s="1" t="s">
        <v>150</v>
      </c>
      <c r="B417" s="1" t="s">
        <v>147</v>
      </c>
      <c r="C417" s="1" t="s">
        <v>103</v>
      </c>
      <c r="D417" s="1">
        <v>281.00962933273468</v>
      </c>
    </row>
    <row r="418" spans="1:4" x14ac:dyDescent="0.4">
      <c r="A418" s="1" t="s">
        <v>150</v>
      </c>
      <c r="B418" s="1" t="s">
        <v>147</v>
      </c>
      <c r="C418" s="1" t="s">
        <v>104</v>
      </c>
      <c r="D418" s="1">
        <v>274.80170401205442</v>
      </c>
    </row>
    <row r="419" spans="1:4" x14ac:dyDescent="0.4">
      <c r="A419" s="1" t="s">
        <v>150</v>
      </c>
      <c r="B419" s="1" t="s">
        <v>147</v>
      </c>
      <c r="C419" s="1" t="s">
        <v>105</v>
      </c>
      <c r="D419" s="1">
        <v>301.7494799959926</v>
      </c>
    </row>
    <row r="420" spans="1:4" x14ac:dyDescent="0.4">
      <c r="A420" s="1" t="s">
        <v>150</v>
      </c>
      <c r="B420" s="1" t="s">
        <v>147</v>
      </c>
      <c r="C420" s="1" t="s">
        <v>106</v>
      </c>
      <c r="D420" s="1">
        <v>372.02245079212338</v>
      </c>
    </row>
    <row r="421" spans="1:4" x14ac:dyDescent="0.4">
      <c r="A421" s="1" t="s">
        <v>150</v>
      </c>
      <c r="B421" s="1" t="s">
        <v>147</v>
      </c>
      <c r="C421" s="1" t="s">
        <v>107</v>
      </c>
      <c r="D421" s="1">
        <v>258.32317172112812</v>
      </c>
    </row>
    <row r="422" spans="1:4" x14ac:dyDescent="0.4">
      <c r="A422" s="1" t="s">
        <v>150</v>
      </c>
      <c r="B422" s="1" t="s">
        <v>159</v>
      </c>
      <c r="C422" s="1" t="s">
        <v>96</v>
      </c>
      <c r="D422" s="1">
        <v>33</v>
      </c>
    </row>
    <row r="423" spans="1:4" x14ac:dyDescent="0.4">
      <c r="A423" s="1" t="s">
        <v>150</v>
      </c>
      <c r="B423" s="1" t="s">
        <v>159</v>
      </c>
      <c r="C423" s="1" t="s">
        <v>97</v>
      </c>
      <c r="D423" s="1">
        <v>66</v>
      </c>
    </row>
    <row r="424" spans="1:4" x14ac:dyDescent="0.4">
      <c r="A424" s="1" t="s">
        <v>150</v>
      </c>
      <c r="B424" s="1" t="s">
        <v>159</v>
      </c>
      <c r="C424" s="1" t="s">
        <v>98</v>
      </c>
      <c r="D424" s="1">
        <v>88</v>
      </c>
    </row>
    <row r="425" spans="1:4" x14ac:dyDescent="0.4">
      <c r="A425" s="1" t="s">
        <v>150</v>
      </c>
      <c r="B425" s="1" t="s">
        <v>159</v>
      </c>
      <c r="C425" s="1" t="s">
        <v>99</v>
      </c>
      <c r="D425" s="1">
        <v>88</v>
      </c>
    </row>
    <row r="426" spans="1:4" x14ac:dyDescent="0.4">
      <c r="A426" s="1" t="s">
        <v>150</v>
      </c>
      <c r="B426" s="1" t="s">
        <v>159</v>
      </c>
      <c r="C426" s="1" t="s">
        <v>100</v>
      </c>
      <c r="D426" s="1">
        <v>88</v>
      </c>
    </row>
    <row r="427" spans="1:4" x14ac:dyDescent="0.4">
      <c r="A427" s="1" t="s">
        <v>150</v>
      </c>
      <c r="B427" s="1" t="s">
        <v>159</v>
      </c>
      <c r="C427" s="1" t="s">
        <v>101</v>
      </c>
      <c r="D427" s="1">
        <v>88</v>
      </c>
    </row>
    <row r="428" spans="1:4" x14ac:dyDescent="0.4">
      <c r="A428" s="1" t="s">
        <v>150</v>
      </c>
      <c r="B428" s="1" t="s">
        <v>159</v>
      </c>
      <c r="C428" s="1" t="s">
        <v>102</v>
      </c>
      <c r="D428" s="1">
        <v>88</v>
      </c>
    </row>
    <row r="429" spans="1:4" x14ac:dyDescent="0.4">
      <c r="A429" s="1" t="s">
        <v>150</v>
      </c>
      <c r="B429" s="1" t="s">
        <v>159</v>
      </c>
      <c r="C429" s="1" t="s">
        <v>103</v>
      </c>
      <c r="D429" s="1">
        <v>88</v>
      </c>
    </row>
    <row r="430" spans="1:4" x14ac:dyDescent="0.4">
      <c r="A430" s="1" t="s">
        <v>150</v>
      </c>
      <c r="B430" s="1" t="s">
        <v>159</v>
      </c>
      <c r="C430" s="1" t="s">
        <v>104</v>
      </c>
      <c r="D430" s="1">
        <v>120</v>
      </c>
    </row>
    <row r="431" spans="1:4" x14ac:dyDescent="0.4">
      <c r="A431" s="1" t="s">
        <v>150</v>
      </c>
      <c r="B431" s="1" t="s">
        <v>159</v>
      </c>
      <c r="C431" s="1" t="s">
        <v>105</v>
      </c>
      <c r="D431" s="1">
        <v>120</v>
      </c>
    </row>
    <row r="432" spans="1:4" x14ac:dyDescent="0.4">
      <c r="A432" s="1" t="s">
        <v>150</v>
      </c>
      <c r="B432" s="1" t="s">
        <v>159</v>
      </c>
      <c r="C432" s="1" t="s">
        <v>106</v>
      </c>
      <c r="D432" s="1">
        <v>120</v>
      </c>
    </row>
    <row r="433" spans="1:4" x14ac:dyDescent="0.4">
      <c r="A433" s="1" t="s">
        <v>150</v>
      </c>
      <c r="B433" s="1" t="s">
        <v>159</v>
      </c>
      <c r="C433" s="1" t="s">
        <v>107</v>
      </c>
      <c r="D433" s="1">
        <v>133</v>
      </c>
    </row>
    <row r="434" spans="1:4" x14ac:dyDescent="0.4">
      <c r="A434" s="1" t="s">
        <v>153</v>
      </c>
      <c r="B434" s="1" t="s">
        <v>145</v>
      </c>
      <c r="C434" s="1" t="s">
        <v>96</v>
      </c>
      <c r="D434" s="1">
        <v>384.51524025365535</v>
      </c>
    </row>
    <row r="435" spans="1:4" x14ac:dyDescent="0.4">
      <c r="A435" s="1" t="s">
        <v>153</v>
      </c>
      <c r="B435" s="1" t="s">
        <v>145</v>
      </c>
      <c r="C435" s="1" t="s">
        <v>97</v>
      </c>
      <c r="D435" s="1">
        <v>502.70922376289388</v>
      </c>
    </row>
    <row r="436" spans="1:4" x14ac:dyDescent="0.4">
      <c r="A436" s="1" t="s">
        <v>153</v>
      </c>
      <c r="B436" s="1" t="s">
        <v>145</v>
      </c>
      <c r="C436" s="1" t="s">
        <v>98</v>
      </c>
      <c r="D436" s="1">
        <v>434.44588971390391</v>
      </c>
    </row>
    <row r="437" spans="1:4" x14ac:dyDescent="0.4">
      <c r="A437" s="1" t="s">
        <v>153</v>
      </c>
      <c r="B437" s="1" t="s">
        <v>145</v>
      </c>
      <c r="C437" s="1" t="s">
        <v>99</v>
      </c>
      <c r="D437" s="1">
        <v>834.15539307863435</v>
      </c>
    </row>
    <row r="438" spans="1:4" x14ac:dyDescent="0.4">
      <c r="A438" s="1" t="s">
        <v>153</v>
      </c>
      <c r="B438" s="1" t="s">
        <v>145</v>
      </c>
      <c r="C438" s="1" t="s">
        <v>100</v>
      </c>
      <c r="D438" s="1">
        <v>800</v>
      </c>
    </row>
    <row r="439" spans="1:4" x14ac:dyDescent="0.4">
      <c r="A439" s="1" t="s">
        <v>153</v>
      </c>
      <c r="B439" s="1" t="s">
        <v>145</v>
      </c>
      <c r="C439" s="1" t="s">
        <v>101</v>
      </c>
      <c r="D439" s="1">
        <v>467.84706267702256</v>
      </c>
    </row>
    <row r="440" spans="1:4" x14ac:dyDescent="0.4">
      <c r="A440" s="1" t="s">
        <v>153</v>
      </c>
      <c r="B440" s="1" t="s">
        <v>145</v>
      </c>
      <c r="C440" s="1" t="s">
        <v>102</v>
      </c>
      <c r="D440" s="1">
        <v>560.90921403137088</v>
      </c>
    </row>
    <row r="441" spans="1:4" x14ac:dyDescent="0.4">
      <c r="A441" s="1" t="s">
        <v>153</v>
      </c>
      <c r="B441" s="1" t="s">
        <v>145</v>
      </c>
      <c r="C441" s="1" t="s">
        <v>103</v>
      </c>
      <c r="D441" s="1">
        <v>548.5178859453672</v>
      </c>
    </row>
    <row r="442" spans="1:4" x14ac:dyDescent="0.4">
      <c r="A442" s="1" t="s">
        <v>153</v>
      </c>
      <c r="B442" s="1" t="s">
        <v>145</v>
      </c>
      <c r="C442" s="1" t="s">
        <v>104</v>
      </c>
      <c r="D442" s="1">
        <v>602.30698877054726</v>
      </c>
    </row>
    <row r="443" spans="1:4" x14ac:dyDescent="0.4">
      <c r="A443" s="1" t="s">
        <v>153</v>
      </c>
      <c r="B443" s="1" t="s">
        <v>145</v>
      </c>
      <c r="C443" s="1" t="s">
        <v>105</v>
      </c>
      <c r="D443" s="1">
        <v>742.57533797446388</v>
      </c>
    </row>
    <row r="444" spans="1:4" x14ac:dyDescent="0.4">
      <c r="A444" s="1" t="s">
        <v>153</v>
      </c>
      <c r="B444" s="1" t="s">
        <v>145</v>
      </c>
      <c r="C444" s="1" t="s">
        <v>106</v>
      </c>
      <c r="D444" s="1">
        <v>515.62591488500993</v>
      </c>
    </row>
    <row r="445" spans="1:4" x14ac:dyDescent="0.4">
      <c r="A445" s="1" t="s">
        <v>153</v>
      </c>
      <c r="B445" s="1" t="s">
        <v>145</v>
      </c>
      <c r="C445" s="1" t="s">
        <v>107</v>
      </c>
      <c r="D445" s="1">
        <v>448.86985147870018</v>
      </c>
    </row>
    <row r="446" spans="1:4" x14ac:dyDescent="0.4">
      <c r="A446" s="1" t="s">
        <v>153</v>
      </c>
      <c r="B446" s="1" t="s">
        <v>146</v>
      </c>
      <c r="C446" s="1" t="s">
        <v>96</v>
      </c>
      <c r="D446" s="1">
        <v>192.25762012682767</v>
      </c>
    </row>
    <row r="447" spans="1:4" x14ac:dyDescent="0.4">
      <c r="A447" s="1" t="s">
        <v>153</v>
      </c>
      <c r="B447" s="1" t="s">
        <v>146</v>
      </c>
      <c r="C447" s="1" t="s">
        <v>97</v>
      </c>
      <c r="D447" s="1">
        <v>251.35461188144694</v>
      </c>
    </row>
    <row r="448" spans="1:4" x14ac:dyDescent="0.4">
      <c r="A448" s="1" t="s">
        <v>153</v>
      </c>
      <c r="B448" s="1" t="s">
        <v>146</v>
      </c>
      <c r="C448" s="1" t="s">
        <v>98</v>
      </c>
      <c r="D448" s="1">
        <v>217.22294485695195</v>
      </c>
    </row>
    <row r="449" spans="1:4" x14ac:dyDescent="0.4">
      <c r="A449" s="1" t="s">
        <v>153</v>
      </c>
      <c r="B449" s="1" t="s">
        <v>146</v>
      </c>
      <c r="C449" s="1" t="s">
        <v>99</v>
      </c>
      <c r="D449" s="1">
        <v>417.07769653931717</v>
      </c>
    </row>
    <row r="450" spans="1:4" x14ac:dyDescent="0.4">
      <c r="A450" s="1" t="s">
        <v>153</v>
      </c>
      <c r="B450" s="1" t="s">
        <v>146</v>
      </c>
      <c r="C450" s="1" t="s">
        <v>100</v>
      </c>
      <c r="D450" s="1">
        <v>1242.3462828546351</v>
      </c>
    </row>
    <row r="451" spans="1:4" x14ac:dyDescent="0.4">
      <c r="A451" s="1" t="s">
        <v>153</v>
      </c>
      <c r="B451" s="1" t="s">
        <v>146</v>
      </c>
      <c r="C451" s="1" t="s">
        <v>101</v>
      </c>
      <c r="D451" s="1">
        <v>233.92353133851128</v>
      </c>
    </row>
    <row r="452" spans="1:4" x14ac:dyDescent="0.4">
      <c r="A452" s="1" t="s">
        <v>153</v>
      </c>
      <c r="B452" s="1" t="s">
        <v>146</v>
      </c>
      <c r="C452" s="1" t="s">
        <v>102</v>
      </c>
      <c r="D452" s="1">
        <v>280.45460701568544</v>
      </c>
    </row>
    <row r="453" spans="1:4" x14ac:dyDescent="0.4">
      <c r="A453" s="1" t="s">
        <v>153</v>
      </c>
      <c r="B453" s="1" t="s">
        <v>146</v>
      </c>
      <c r="C453" s="1" t="s">
        <v>103</v>
      </c>
      <c r="D453" s="1">
        <v>274.2589429726836</v>
      </c>
    </row>
    <row r="454" spans="1:4" x14ac:dyDescent="0.4">
      <c r="A454" s="1" t="s">
        <v>153</v>
      </c>
      <c r="B454" s="1" t="s">
        <v>146</v>
      </c>
      <c r="C454" s="1" t="s">
        <v>104</v>
      </c>
      <c r="D454" s="1">
        <v>301.15349438527363</v>
      </c>
    </row>
    <row r="455" spans="1:4" x14ac:dyDescent="0.4">
      <c r="A455" s="1" t="s">
        <v>153</v>
      </c>
      <c r="B455" s="1" t="s">
        <v>146</v>
      </c>
      <c r="C455" s="1" t="s">
        <v>105</v>
      </c>
      <c r="D455" s="1">
        <v>371.28766898723194</v>
      </c>
    </row>
    <row r="456" spans="1:4" x14ac:dyDescent="0.4">
      <c r="A456" s="1" t="s">
        <v>153</v>
      </c>
      <c r="B456" s="1" t="s">
        <v>146</v>
      </c>
      <c r="C456" s="1" t="s">
        <v>106</v>
      </c>
      <c r="D456" s="1">
        <v>257.81295744250497</v>
      </c>
    </row>
    <row r="457" spans="1:4" x14ac:dyDescent="0.4">
      <c r="A457" s="1" t="s">
        <v>153</v>
      </c>
      <c r="B457" s="1" t="s">
        <v>146</v>
      </c>
      <c r="C457" s="1" t="s">
        <v>107</v>
      </c>
      <c r="D457" s="1">
        <v>224.43492573935009</v>
      </c>
    </row>
    <row r="458" spans="1:4" x14ac:dyDescent="0.4">
      <c r="A458" s="1" t="s">
        <v>153</v>
      </c>
      <c r="B458" s="1" t="s">
        <v>147</v>
      </c>
      <c r="C458" s="1" t="s">
        <v>96</v>
      </c>
      <c r="D458" s="1">
        <v>299.24656765246681</v>
      </c>
    </row>
    <row r="459" spans="1:4" x14ac:dyDescent="0.4">
      <c r="A459" s="1" t="s">
        <v>153</v>
      </c>
      <c r="B459" s="1" t="s">
        <v>147</v>
      </c>
      <c r="C459" s="1" t="s">
        <v>97</v>
      </c>
      <c r="D459" s="1">
        <v>256.3434935024369</v>
      </c>
    </row>
    <row r="460" spans="1:4" x14ac:dyDescent="0.4">
      <c r="A460" s="1" t="s">
        <v>153</v>
      </c>
      <c r="B460" s="1" t="s">
        <v>147</v>
      </c>
      <c r="C460" s="1" t="s">
        <v>98</v>
      </c>
      <c r="D460" s="1">
        <v>335.13948250859596</v>
      </c>
    </row>
    <row r="461" spans="1:4" x14ac:dyDescent="0.4">
      <c r="A461" s="1" t="s">
        <v>153</v>
      </c>
      <c r="B461" s="1" t="s">
        <v>147</v>
      </c>
      <c r="C461" s="1" t="s">
        <v>99</v>
      </c>
      <c r="D461" s="1">
        <v>289.63059314260261</v>
      </c>
    </row>
    <row r="462" spans="1:4" x14ac:dyDescent="0.4">
      <c r="A462" s="1" t="s">
        <v>153</v>
      </c>
      <c r="B462" s="1" t="s">
        <v>147</v>
      </c>
      <c r="C462" s="1" t="s">
        <v>100</v>
      </c>
      <c r="D462" s="1">
        <v>556.10359538575619</v>
      </c>
    </row>
    <row r="463" spans="1:4" x14ac:dyDescent="0.4">
      <c r="A463" s="1" t="s">
        <v>153</v>
      </c>
      <c r="B463" s="1" t="s">
        <v>147</v>
      </c>
      <c r="C463" s="1" t="s">
        <v>101</v>
      </c>
      <c r="D463" s="1">
        <v>1656.4617104728468</v>
      </c>
    </row>
    <row r="464" spans="1:4" x14ac:dyDescent="0.4">
      <c r="A464" s="1" t="s">
        <v>153</v>
      </c>
      <c r="B464" s="1" t="s">
        <v>147</v>
      </c>
      <c r="C464" s="1" t="s">
        <v>102</v>
      </c>
      <c r="D464" s="1">
        <v>311.89804178468171</v>
      </c>
    </row>
    <row r="465" spans="1:4" x14ac:dyDescent="0.4">
      <c r="A465" s="1" t="s">
        <v>153</v>
      </c>
      <c r="B465" s="1" t="s">
        <v>147</v>
      </c>
      <c r="C465" s="1" t="s">
        <v>103</v>
      </c>
      <c r="D465" s="1">
        <v>373.93947602091396</v>
      </c>
    </row>
    <row r="466" spans="1:4" x14ac:dyDescent="0.4">
      <c r="A466" s="1" t="s">
        <v>153</v>
      </c>
      <c r="B466" s="1" t="s">
        <v>147</v>
      </c>
      <c r="C466" s="1" t="s">
        <v>104</v>
      </c>
      <c r="D466" s="1">
        <v>365.67859063024486</v>
      </c>
    </row>
    <row r="467" spans="1:4" x14ac:dyDescent="0.4">
      <c r="A467" s="1" t="s">
        <v>153</v>
      </c>
      <c r="B467" s="1" t="s">
        <v>147</v>
      </c>
      <c r="C467" s="1" t="s">
        <v>105</v>
      </c>
      <c r="D467" s="1">
        <v>401.53799251369821</v>
      </c>
    </row>
    <row r="468" spans="1:4" x14ac:dyDescent="0.4">
      <c r="A468" s="1" t="s">
        <v>153</v>
      </c>
      <c r="B468" s="1" t="s">
        <v>147</v>
      </c>
      <c r="C468" s="1" t="s">
        <v>106</v>
      </c>
      <c r="D468" s="1">
        <v>495.05022531630931</v>
      </c>
    </row>
    <row r="469" spans="1:4" x14ac:dyDescent="0.4">
      <c r="A469" s="1" t="s">
        <v>153</v>
      </c>
      <c r="B469" s="1" t="s">
        <v>147</v>
      </c>
      <c r="C469" s="1" t="s">
        <v>107</v>
      </c>
      <c r="D469" s="1">
        <v>343.75060992333999</v>
      </c>
    </row>
    <row r="470" spans="1:4" x14ac:dyDescent="0.4">
      <c r="A470" s="1" t="s">
        <v>153</v>
      </c>
      <c r="B470" s="1" t="s">
        <v>159</v>
      </c>
      <c r="C470" s="1" t="s">
        <v>96</v>
      </c>
      <c r="D470" s="1">
        <v>444</v>
      </c>
    </row>
    <row r="471" spans="1:4" x14ac:dyDescent="0.4">
      <c r="A471" s="1" t="s">
        <v>153</v>
      </c>
      <c r="B471" s="1" t="s">
        <v>159</v>
      </c>
      <c r="C471" s="1" t="s">
        <v>97</v>
      </c>
      <c r="D471" s="1">
        <v>455</v>
      </c>
    </row>
    <row r="472" spans="1:4" x14ac:dyDescent="0.4">
      <c r="A472" s="1" t="s">
        <v>153</v>
      </c>
      <c r="B472" s="1" t="s">
        <v>159</v>
      </c>
      <c r="C472" s="1" t="s">
        <v>98</v>
      </c>
      <c r="D472" s="1">
        <v>444</v>
      </c>
    </row>
    <row r="473" spans="1:4" x14ac:dyDescent="0.4">
      <c r="A473" s="1" t="s">
        <v>153</v>
      </c>
      <c r="B473" s="1" t="s">
        <v>159</v>
      </c>
      <c r="C473" s="1" t="s">
        <v>99</v>
      </c>
      <c r="D473" s="1">
        <v>333</v>
      </c>
    </row>
    <row r="474" spans="1:4" x14ac:dyDescent="0.4">
      <c r="A474" s="1" t="s">
        <v>153</v>
      </c>
      <c r="B474" s="1" t="s">
        <v>159</v>
      </c>
      <c r="C474" s="1" t="s">
        <v>100</v>
      </c>
      <c r="D474" s="1">
        <v>655</v>
      </c>
    </row>
    <row r="475" spans="1:4" x14ac:dyDescent="0.4">
      <c r="A475" s="1" t="s">
        <v>153</v>
      </c>
      <c r="B475" s="1" t="s">
        <v>159</v>
      </c>
      <c r="C475" s="1" t="s">
        <v>101</v>
      </c>
      <c r="D475" s="1">
        <v>777</v>
      </c>
    </row>
    <row r="476" spans="1:4" x14ac:dyDescent="0.4">
      <c r="A476" s="1" t="s">
        <v>153</v>
      </c>
      <c r="B476" s="1" t="s">
        <v>159</v>
      </c>
      <c r="C476" s="1" t="s">
        <v>102</v>
      </c>
      <c r="D476" s="1">
        <v>720</v>
      </c>
    </row>
    <row r="477" spans="1:4" x14ac:dyDescent="0.4">
      <c r="A477" s="1" t="s">
        <v>153</v>
      </c>
      <c r="B477" s="1" t="s">
        <v>159</v>
      </c>
      <c r="C477" s="1" t="s">
        <v>103</v>
      </c>
      <c r="D477" s="1">
        <v>800</v>
      </c>
    </row>
    <row r="478" spans="1:4" x14ac:dyDescent="0.4">
      <c r="A478" s="1" t="s">
        <v>153</v>
      </c>
      <c r="B478" s="1" t="s">
        <v>159</v>
      </c>
      <c r="C478" s="1" t="s">
        <v>104</v>
      </c>
      <c r="D478" s="1">
        <v>844</v>
      </c>
    </row>
    <row r="479" spans="1:4" x14ac:dyDescent="0.4">
      <c r="A479" s="1" t="s">
        <v>153</v>
      </c>
      <c r="B479" s="1" t="s">
        <v>159</v>
      </c>
      <c r="C479" s="1" t="s">
        <v>105</v>
      </c>
      <c r="D479" s="1">
        <v>940</v>
      </c>
    </row>
    <row r="480" spans="1:4" x14ac:dyDescent="0.4">
      <c r="A480" s="1" t="s">
        <v>153</v>
      </c>
      <c r="B480" s="1" t="s">
        <v>159</v>
      </c>
      <c r="C480" s="1" t="s">
        <v>106</v>
      </c>
      <c r="D480" s="1">
        <v>910</v>
      </c>
    </row>
    <row r="481" spans="1:4" x14ac:dyDescent="0.4">
      <c r="A481" s="1" t="s">
        <v>153</v>
      </c>
      <c r="B481" s="1" t="s">
        <v>159</v>
      </c>
      <c r="C481" s="1" t="s">
        <v>107</v>
      </c>
      <c r="D481" s="1">
        <v>1000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D a t a M a s h u p   x m l n s = " h t t p : / / s c h e m a s . m i c r o s o f t . c o m / D a t a M a s h u p " > A A A A A M k E A A B Q S w M E F A A C A A g A w W N w S K Q e v f O m A A A A + A A A A B I A H A B D b 2 5 m a W c v U G F j a 2 F n Z S 5 4 b W w g o h g A K K A U A A A A A A A A A A A A A A A A A A A A A A A A A A A A h Y 8 x D o I w G E a v Q r r T l k K I I T 9 l c J X E h G h c m 1 q h E Y q h x X I 3 B 4 / k F S R R 1 M 3 x e 3 n D + x 6 3 O x R T 1 w Z X N V j d m x x F m K J A G d k f t a l z N L p T u E I F h 6 2 Q Z 1 G r Y J a N z S Z 7 z F H j 3 C U j x H u P f Y z 7 o S a M 0 o g c y k 0 l G 9 U J 9 J H 1 f z n U x j p h p E I c 9 q 8 Y z n B M c c K S F K c 0 A r J g K L X 5 K m w u x h T I D 4 T 1 2 L p x U F y Z c F c B W S a Q 9 w v + B F B L A w Q U A A I A C A D B Y 3 B 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N w S G e p w J X B A Q A A u g U A A B M A H A B G b 3 J t d W x h c y 9 T Z W N 0 a W 9 u M S 5 t I K I Y A C i g F A A A A A A A A A A A A A A A A A A A A A A A A A A A A K 2 T W 0 v D M B T H 3 w f 7 D i G + d F A G c 9 7 A C 4 y p i D C V 1 c v D 2 E P a H W 0 x T U q a T M f Y d z c x r Y 1 d f F H 7 U v i d 5 P z P 5 Z 8 S E p l x h i L 7 H x x 3 O 9 1 O m R I B C 3 R P Y g o D d I o o y G 4 H 6 S / i S i S g y c V 7 A r Q / V k I A k 0 9 c v M a c v w a 9 9 e y G 5 H C K 7 U 0 8 3 8 z G n E l 9 Z B 7 a B D t 4 n B L 2 Y p K v C s A 6 0 + f R / r 0 g r H z m I h 9 z q n J m g m V g 1 c L 1 G l s 6 w C G S O o I k v M t N i G q + W 3 P C V g 4 e + v G e H + / 7 8 Y E f H / r x k Y s 3 v a + m 7 w T P u d R d X w F Z g C i b x q t I x Y P W f J o M l x m V Y J Y y 5 W / O 9 Q i o X p x h g U c l R E C S F A U z H V m o R M 7 R y R l i i t J e k 3 g K O V / q O 7 Y B J 7 U N V D h o V x C 6 w 3 c G / j V k p / s H V m T L z 8 K 2 R K r Q r U x B N F L t m s y A q x a w n j Y e S S m y W E k w g o + E K j 2 p b i d j P w t u 2 X r 4 a 1 s P / 8 / W d U 9 t W 4 / 0 W 1 x m c r U V u F a 0 Z k z l M Q h 7 X L 1 4 a A S F h 9 4 2 c g 6 9 4 U s P P Y f E Q 6 8 J 8 9 B L i D 1 0 Q o S v 3 s J H J 2 T l U 1 N t t b 8 Y 6 9 u W X F c Z U 9 V D / 8 l h z p N h 2 g 7 e J 2 M C j d x 2 f W b r N p 3 O G x X A F t i O x N W b a H O l W D f q e r o t e v w B U E s B A i 0 A F A A C A A g A w W N w S K Q e v f O m A A A A + A A A A B I A A A A A A A A A A A A A A A A A A A A A A E N v b m Z p Z y 9 Q Y W N r Y W d l L n h t b F B L A Q I t A B Q A A g A I A M F j c E g P y u m r p A A A A O k A A A A T A A A A A A A A A A A A A A A A A P I A A A B b Q 2 9 u d G V u d F 9 U e X B l c 1 0 u e G 1 s U E s B A i 0 A F A A C A A g A w W N w S G e p w J X B A Q A A u g U A A B M A A A A A A A A A A A A A A A A A 4 w 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R Q A A A A A A A C j 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V G 9 E Y X R h T W 9 k Z W x F b m F i b G V k I i B W Y W x 1 Z T 0 i b D A i I C 8 + P E V u d H J 5 I F R 5 c G U 9 I k Z p b G x U Y X J n Z X Q i I F Z h b H V l P S J z V G F i b G U x X z I i I C 8 + P E V u d H J 5 I F R 5 c G U 9 I k Z p b G x T d G F 0 d X M i I F Z h b H V l P S J z Q 2 9 t c G x l d G U i I C 8 + P E V u d H J 5 I F R 5 c G U 9 I k Z p b G x D b 3 V u d C I g V m F s d W U 9 I m w 0 M C I g L z 4 8 R W 5 0 c n k g V H l w Z T 0 i R m l s b E V y c m 9 y Q 2 9 1 b n Q i I F Z h b H V l P S J s M C I g L z 4 8 R W 5 0 c n k g V H l w Z T 0 i R m l s b E N v b H V t b l R 5 c G V z I i B W Y W x 1 Z T 0 i c 0 J n W U E i I C 8 + P E V u d H J 5 I F R 5 c G U 9 I k Z p b G x D b 2 x 1 b W 5 O Y W 1 l c y I g V m F s d W U 9 I n N b J n F 1 b 3 Q 7 U H J v Z H V j d C Z x d W 9 0 O y w m c X V v d D t B d H R y a W J 1 d G U m c X V v d D s s J n F 1 b 3 Q 7 V m F s d W U m c X V v d D t d I i A v P j x F b n R y e S B U e X B l P S J G a W x s R X J y b 3 J D b 2 R l I i B W Y W x 1 Z T 0 i c 1 V u a 2 5 v d 2 4 i I C 8 + P E V u d H J 5 I F R 5 c G U 9 I k Z p b G x M Y X N 0 V X B k Y X R l Z C I g V m F s d W U 9 I m Q y M D E 2 L T A z L T E 2 V D E 3 O j A 1 O j M 0 L j Q 5 N T U y N D F a I i A v P j x F b n R y e S B U e X B l P S J G a W x s Z W R D b 2 1 w b G V 0 Z V J l c 3 V s d F R v V 2 9 y a 3 N o Z W V 0 I i B W Y W x 1 Z T 0 i b D E i I C 8 + P E V u d H J 5 I F R 5 c G U 9 I k F k Z G V k V G 9 E Y X R h T W 9 k Z W w i I F Z h b H V l P S J s M C I g L z 4 8 R W 5 0 c n k g V H l w Z T 0 i U m V j b 3 Z l c n l U Y X J n Z X R S b 3 c i I F Z h b H V l P S J s M z U i I C 8 + P E V u d H J 5 I F R 5 c G U 9 I l J l Y 2 9 2 Z X J 5 V G F y Z 2 V 0 Q 2 9 s d W 1 u I i B W Y W x 1 Z T 0 i b D I i I C 8 + P E V u d H J 5 I F R 5 c G U 9 I l J l Y 2 9 2 Z X J 5 V G F y Z 2 V 0 U 2 h l Z X Q i I F Z h b H V l P S J z U 2 h l Z X Q x 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U Y W J s Z T E v V W 5 w a X Z v d G V k I E N v b H V t b n M u e 1 B y b 2 R 1 Y 3 Q s M H 0 m c X V v d D s s J n F 1 b 3 Q 7 U 2 V j d G l v b j E v V G F i b G U x L 1 V u c G l 2 b 3 R l Z C B D b 2 x 1 b W 5 z L n t B d H R y a W J 1 d G U s M X 0 m c X V v d D s s J n F 1 b 3 Q 7 U 2 V j d G l v b j E v V G F i b G U x L 1 V u c G l 2 b 3 R l Z C B D b 2 x 1 b W 5 z L n t W Y W x 1 Z S w y f S Z x d W 9 0 O 1 0 s J n F 1 b 3 Q 7 Q 2 9 s d W 1 u Q 2 9 1 b n Q m c X V v d D s 6 M y w m c X V v d D t L Z X l D b 2 x 1 b W 5 O Y W 1 l c y Z x d W 9 0 O z p b X S w m c X V v d D t D b 2 x 1 b W 5 J Z G V u d G l 0 a W V z J n F 1 b 3 Q 7 O l s m c X V v d D t T Z W N 0 a W 9 u M S 9 U Y W J s Z T E v V W 5 w a X Z v d G V k I E N v b H V t b n M u e 1 B y b 2 R 1 Y 3 Q s M H 0 m c X V v d D s s J n F 1 b 3 Q 7 U 2 V j d G l v b j E v V G F i b G U x L 1 V u c G l 2 b 3 R l Z C B D b 2 x 1 b W 5 z L n t B d H R y a W J 1 d G U s M X 0 m c X V v d D s s J n F 1 b 3 Q 7 U 2 V j d G l v b j E v V G F i b G U x L 1 V u c G l 2 b 3 R l Z C B D b 2 x 1 b W 5 z L n t W Y W x 1 Z S w 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F R v R G F 0 Y U 1 v Z G V s R W 5 h Y m x l Z C I g V m F s d W U 9 I m w w I i A v P j x F b n R y e S B U e X B l P S J G a W x s V G F y Z 2 V 0 I i B W Y W x 1 Z T 0 i c 1 R h Y m x l M 1 8 y I i A v P j x F b n R y e S B U e X B l P S J G a W x s U 3 R h d H V z I i B W Y W x 1 Z T 0 i c 0 N v b X B s Z X R l I i A v P j x F b n R y e S B U e X B l P S J G a W x s Q 2 9 1 b n Q i I F Z h b H V l P S J s N D g w I i A v P j x F b n R y e S B U e X B l P S J G a W x s R X J y b 3 J D b 3 V u d C I g V m F s d W U 9 I m w w I i A v P j x F b n R y e S B U e X B l P S J G a W x s Q 2 9 s d W 1 u V H l w Z X M i I F Z h b H V l P S J z Q m d Z R 0 J R P T 0 i I C 8 + P E V u d H J 5 I F R 5 c G U 9 I k Z p b G x D b 2 x 1 b W 5 O Y W 1 l c y I g V m F s d W U 9 I n N b J n F 1 b 3 Q 7 U H J v Z H V j d C Z x d W 9 0 O y w m c X V v d D t B Y 3 R p d m l 0 e S Z x d W 9 0 O y w m c X V v d D t N b 2 5 0 a C Z x d W 9 0 O y w m c X V v d D t T c G V u Z C Z x d W 9 0 O 1 0 i I C 8 + P E V u d H J 5 I F R 5 c G U 9 I k Z p b G x F c n J v c k N v Z G U i I F Z h b H V l P S J z V W 5 r b m 9 3 b i I g L z 4 8 R W 5 0 c n k g V H l w Z T 0 i R m l s b E x h c 3 R V c G R h d G V k I i B W Y W x 1 Z T 0 i Z D I w M T Y t M D M t M T Z U M T c 6 M j M 6 N D I u O T g z M j E y N l o 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N 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V G F i b G U z L 1 V u c G l 2 b 3 R l Z C B D b 2 x 1 b W 5 z L n t Q c m 9 k d W N 0 L D B 9 J n F 1 b 3 Q 7 L C Z x d W 9 0 O 1 N l Y 3 R p b 2 4 x L 1 R h Y m x l M y 9 V b n B p d m 9 0 Z W Q g Q 2 9 s d W 1 u c y 5 7 Q W N 0 a X Z p d H k s M X 0 m c X V v d D s s J n F 1 b 3 Q 7 U 2 V j d G l v b j E v V G F i b G U z L 1 V u c G l 2 b 3 R l Z C B D b 2 x 1 b W 5 z L n t B d H R y a W J 1 d G U s M n 0 m c X V v d D s s J n F 1 b 3 Q 7 U 2 V j d G l v b j E v V G F i b G U z L 1 V u c G l 2 b 3 R l Z C B D b 2 x 1 b W 5 z L n t W Y W x 1 Z S w z f S Z x d W 9 0 O 1 0 s J n F 1 b 3 Q 7 Q 2 9 s d W 1 u Q 2 9 1 b n Q m c X V v d D s 6 N C w m c X V v d D t L Z X l D b 2 x 1 b W 5 O Y W 1 l c y Z x d W 9 0 O z p b X S w m c X V v d D t D b 2 x 1 b W 5 J Z G V u d G l 0 a W V z J n F 1 b 3 Q 7 O l s m c X V v d D t T Z W N 0 a W 9 u M S 9 U Y W J s Z T M v V W 5 w a X Z v d G V k I E N v b H V t b n M u e 1 B y b 2 R 1 Y 3 Q s M H 0 m c X V v d D s s J n F 1 b 3 Q 7 U 2 V j d G l v b j E v V G F i b G U z L 1 V u c G l 2 b 3 R l Z C B D b 2 x 1 b W 5 z L n t B Y 3 R p d m l 0 e S w x f S Z x d W 9 0 O y w m c X V v d D t T Z W N 0 a W 9 u M S 9 U Y W J s Z T M v V W 5 w a X Z v d G V k I E N v b H V t b n M u e 0 F 0 d H J p Y n V 0 Z S w y f S Z x d W 9 0 O y w m c X V v d D t T Z W N 0 a W 9 u M S 9 U Y W J s Z T M v V W 5 w a X Z v d G V k I E N v b H V t b n M u e 1 Z h b H V l L D N 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V u c G l 2 b 3 R l Z C U y M E N v b H V t b n M 8 L 0 l 0 Z W 1 Q Y X R o P j w v S X R l b U x v Y 2 F 0 a W 9 u P j x T d G F i b G V F b n R y a W V z I C 8 + P C 9 J d G V t P j x J d G V t P j x J d G V t T G 9 j Y X R p b 2 4 + P E l 0 Z W 1 U e X B l P k Z v c m 1 1 b G E 8 L 0 l 0 Z W 1 U e X B l P j x J d G V t U G F 0 a D 5 T Z W N 0 a W 9 u M S 9 U Y W J s Z T M v U m V u Y W 1 l Z C U y M E N v b H V t b n M 8 L 0 l 0 Z W 1 Q Y X R o P j w v S X R l b U x v Y 2 F 0 a W 9 u P j x T d G F i b G V F b n R y a W V z I C 8 + P C 9 J d G V t P j w v S X R l b X M + P C 9 M b 2 N h b F B h Y 2 t h Z 2 V N Z X R h Z G F 0 Y U Z p b G U + F g A A A F B L B Q Y A A A A A A A A A A A A A A A A A A A A A A A A m A Q A A A Q A A A N C M n d 8 B F d E R j H o A w E / C l + s B A A A A 3 B + b s 5 A 8 5 E 2 j D B J v g F 5 5 A w A A A A A C A A A A A A A Q Z g A A A A E A A C A A A A A O I h m 8 b / X f h S x / Q / A g z 0 h H 6 e M 9 b D D e 4 e T Y e f q 2 v w I + J A A A A A A O g A A A A A I A A C A A A A A p s z M f K n a m j 7 N V F Z h 1 d N D Y J y H i + q 8 D l i E S k z X F O k p 5 H F A A A A A 4 D x 8 e s Q K h k W s J s C q F B + N m Z v Z z t q o v 0 P F b c Y g e W T s P l D 6 9 m 1 4 d N 2 7 b i S g w O 1 7 L o P / u 4 k I h q r n q x Y / A Q V G z m f n z 9 E / U c j 4 Y K c q Y p A g 5 8 r 4 1 9 k A A A A B X v h N P B x W s v d s E a C c i O / f 4 J j q q p T M v J i Q W T i j S 8 w 3 A H v I R / D D p 1 Q 3 b W i K M q A 6 D I 8 j n 8 C 6 y + l I G v g K G J 7 h Y N N P T < / D a t a M a s h u p > 
</file>

<file path=customXml/item3.xml><?xml version="1.0" encoding="utf-8"?>
<ct:contentTypeSchema xmlns:ct="http://schemas.microsoft.com/office/2006/metadata/contentType" xmlns:ma="http://schemas.microsoft.com/office/2006/metadata/properties/metaAttributes" ct:_="" ma:_="" ma:contentTypeName="Document" ma:contentTypeID="0x010100568D3A43DD6AA74EABBEAFBE3281A7A3" ma:contentTypeVersion="2" ma:contentTypeDescription="Create a new document." ma:contentTypeScope="" ma:versionID="648d3a6f280ff24b22ac97459458b7bf">
  <xsd:schema xmlns:xsd="http://www.w3.org/2001/XMLSchema" xmlns:xs="http://www.w3.org/2001/XMLSchema" xmlns:p="http://schemas.microsoft.com/office/2006/metadata/properties" xmlns:ns2="faffc9bb-99cb-4fe6-8396-24085ed6aa3f" targetNamespace="http://schemas.microsoft.com/office/2006/metadata/properties" ma:root="true" ma:fieldsID="8c6d51718e3ed27462c4c6e211bdd8ff" ns2:_="">
    <xsd:import namespace="faffc9bb-99cb-4fe6-8396-24085ed6aa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ffc9bb-99cb-4fe6-8396-24085ed6a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B3880F-CA7D-4831-873F-A0A8AEA664C2}">
  <ds:schemaRefs>
    <ds:schemaRef ds:uri="http://schemas.microsoft.com/PowerBIAddIn"/>
  </ds:schemaRefs>
</ds:datastoreItem>
</file>

<file path=customXml/itemProps2.xml><?xml version="1.0" encoding="utf-8"?>
<ds:datastoreItem xmlns:ds="http://schemas.openxmlformats.org/officeDocument/2006/customXml" ds:itemID="{4316E258-DB84-4422-98A9-B5EDB5437C6C}">
  <ds:schemaRefs>
    <ds:schemaRef ds:uri="http://schemas.microsoft.com/DataMashup"/>
  </ds:schemaRefs>
</ds:datastoreItem>
</file>

<file path=customXml/itemProps3.xml><?xml version="1.0" encoding="utf-8"?>
<ds:datastoreItem xmlns:ds="http://schemas.openxmlformats.org/officeDocument/2006/customXml" ds:itemID="{7A52DD4B-9F05-4962-9B1B-6D10F4B6C9C3}"/>
</file>

<file path=customXml/itemProps4.xml><?xml version="1.0" encoding="utf-8"?>
<ds:datastoreItem xmlns:ds="http://schemas.openxmlformats.org/officeDocument/2006/customXml" ds:itemID="{5C191A6A-FB2F-4B32-A7EA-5FCE48A63FA7}"/>
</file>

<file path=customXml/itemProps5.xml><?xml version="1.0" encoding="utf-8"?>
<ds:datastoreItem xmlns:ds="http://schemas.openxmlformats.org/officeDocument/2006/customXml" ds:itemID="{A2DBC24C-B4E3-423A-B6B8-CBEB5CAC03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Summary</vt:lpstr>
      <vt:lpstr>Fixed Costs</vt:lpstr>
      <vt:lpstr>Variable Costs</vt:lpstr>
      <vt:lpstr>R&amp;D Summary</vt:lpstr>
      <vt:lpstr>Sheet1</vt:lpstr>
      <vt:lpstr>Sheet2</vt:lpstr>
      <vt:lpstr>R&amp;D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Kelly</dc:creator>
  <cp:lastModifiedBy>Megan</cp:lastModifiedBy>
  <dcterms:created xsi:type="dcterms:W3CDTF">2016-03-15T23:27:21Z</dcterms:created>
  <dcterms:modified xsi:type="dcterms:W3CDTF">2018-02-15T21:28:10Z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
    <vt:lpwstr>Non-Business</vt:lpwstr>
  </property>
  <property fmtid="{D5CDD505-2E9C-101B-9397-08002B2CF9AE}" pid="3" name="MSIP_Label_87ba5c36-b7cf-4793-bbc2-bd5b3a9f95ca_Extended_MSFT_Method">
    <vt:lpwstr>Manual</vt:lpwstr>
  </property>
  <property fmtid="{D5CDD505-2E9C-101B-9397-08002B2CF9AE}" pid="4" name="MSIP_Label_87ba5c36-b7cf-4793-bbc2-bd5b3a9f95ca_Application">
    <vt:lpwstr>Microsoft Azure Information Protection</vt:lpwstr>
  </property>
  <property fmtid="{D5CDD505-2E9C-101B-9397-08002B2CF9AE}" pid="5" name="MSIP_Label_87ba5c36-b7cf-4793-bbc2-bd5b3a9f95ca_Name">
    <vt:lpwstr>Non-Business</vt:lpwstr>
  </property>
  <property fmtid="{D5CDD505-2E9C-101B-9397-08002B2CF9AE}" pid="6" name="MSIP_Label_87ba5c36-b7cf-4793-bbc2-bd5b3a9f95ca_SetDate">
    <vt:lpwstr>2017-10-02T11:54:17.9982332-04:00</vt:lpwstr>
  </property>
  <property fmtid="{D5CDD505-2E9C-101B-9397-08002B2CF9AE}" pid="7" name="MSIP_Label_87ba5c36-b7cf-4793-bbc2-bd5b3a9f95ca_Owner">
    <vt:lpwstr>miguem@microsoft.com</vt:lpwstr>
  </property>
  <property fmtid="{D5CDD505-2E9C-101B-9397-08002B2CF9AE}" pid="8" name="MSIP_Label_87ba5c36-b7cf-4793-bbc2-bd5b3a9f95ca_Ref">
    <vt:lpwstr>https://api.informationprotection.azure.com/api/72f988bf-86f1-41af-91ab-2d7cd011db47</vt:lpwstr>
  </property>
  <property fmtid="{D5CDD505-2E9C-101B-9397-08002B2CF9AE}" pid="9" name="MSIP_Label_87ba5c36-b7cf-4793-bbc2-bd5b3a9f95ca_SiteId">
    <vt:lpwstr>72f988bf-86f1-41af-91ab-2d7cd011db47</vt:lpwstr>
  </property>
  <property fmtid="{D5CDD505-2E9C-101B-9397-08002B2CF9AE}" pid="10" name="MSIP_Label_87ba5c36-b7cf-4793-bbc2-bd5b3a9f95ca_Enabled">
    <vt:lpwstr>True</vt:lpwstr>
  </property>
  <property fmtid="{D5CDD505-2E9C-101B-9397-08002B2CF9AE}" pid="11" name="ContentTypeId">
    <vt:lpwstr>0x010100568D3A43DD6AA74EABBEAFBE3281A7A3</vt:lpwstr>
  </property>
</Properties>
</file>