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irot\.1python\mobility\test\test_insee\output\"/>
    </mc:Choice>
  </mc:AlternateContent>
  <xr:revisionPtr revIDLastSave="0" documentId="13_ncr:1_{24597A90-DCAA-49BA-AD77-0134359F52DF}" xr6:coauthVersionLast="36" xr6:coauthVersionMax="36" xr10:uidLastSave="{00000000-0000-0000-0000-000000000000}"/>
  <bookViews>
    <workbookView xWindow="0" yWindow="0" windowWidth="19776" windowHeight="9300" activeTab="1" xr2:uid="{00000000-000D-0000-FFFF-FFFF00000000}"/>
  </bookViews>
  <sheets>
    <sheet name="Comparaison 09" sheetId="4" r:id="rId1"/>
    <sheet name="Comparaison 18" sheetId="3" r:id="rId2"/>
  </sheets>
  <calcPr calcId="191029"/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B19" i="3"/>
  <c r="C13" i="3"/>
  <c r="D13" i="3"/>
  <c r="E13" i="3"/>
  <c r="F13" i="3"/>
  <c r="B13" i="3"/>
  <c r="B6" i="3"/>
  <c r="C6" i="3"/>
  <c r="D6" i="3"/>
  <c r="E6" i="3"/>
  <c r="F6" i="3"/>
  <c r="B8" i="4" l="1"/>
  <c r="B13" i="4"/>
  <c r="C13" i="4" l="1"/>
  <c r="D13" i="4"/>
  <c r="E13" i="4"/>
  <c r="F13" i="4"/>
  <c r="G13" i="4"/>
  <c r="H13" i="4"/>
  <c r="I13" i="4"/>
  <c r="C8" i="4"/>
  <c r="D8" i="4"/>
  <c r="E8" i="4"/>
  <c r="F8" i="4"/>
  <c r="G8" i="4"/>
  <c r="H8" i="4"/>
  <c r="I7" i="4"/>
  <c r="I3" i="4"/>
  <c r="H4" i="4"/>
  <c r="G4" i="4"/>
  <c r="F4" i="4"/>
  <c r="E4" i="4"/>
  <c r="D4" i="4"/>
  <c r="C4" i="4"/>
  <c r="B4" i="4"/>
  <c r="I8" i="4" l="1"/>
  <c r="I4" i="4"/>
  <c r="G17" i="3" l="1"/>
  <c r="G11" i="3"/>
  <c r="G13" i="3" l="1"/>
  <c r="G4" i="3"/>
  <c r="G6" i="3" l="1"/>
</calcChain>
</file>

<file path=xl/sharedStrings.xml><?xml version="1.0" encoding="utf-8"?>
<sst xmlns="http://schemas.openxmlformats.org/spreadsheetml/2006/main" count="41" uniqueCount="32">
  <si>
    <t>CSP : 1</t>
  </si>
  <si>
    <t>CSP : 2</t>
  </si>
  <si>
    <t>CSP : 3</t>
  </si>
  <si>
    <t>CSP : 4</t>
  </si>
  <si>
    <t>CSP : 5</t>
  </si>
  <si>
    <t>CSP : 6</t>
  </si>
  <si>
    <t>CSP :7</t>
  </si>
  <si>
    <t>CSP : 8</t>
  </si>
  <si>
    <t>Données EMP 2019</t>
  </si>
  <si>
    <t xml:space="preserve">Données EMP 2019 </t>
  </si>
  <si>
    <t>trips/day: weekday (jours ouvrés- voyage pro)</t>
  </si>
  <si>
    <t>Variation (jours ouvrés -jours voyage pros )</t>
  </si>
  <si>
    <t>Données EMP 2008</t>
  </si>
  <si>
    <t>Nbre de voyages</t>
  </si>
  <si>
    <t>par pers.</t>
  </si>
  <si>
    <t>référence : table 3-6</t>
  </si>
  <si>
    <t>Données EMP 2009</t>
  </si>
  <si>
    <t>travel dist/y (long trips)p_car</t>
  </si>
  <si>
    <t>travel dist/y (long trips) p_car</t>
  </si>
  <si>
    <t>n_travel_by_csp</t>
  </si>
  <si>
    <t>référence: feuille 7</t>
  </si>
  <si>
    <t>référence: feuille 1</t>
  </si>
  <si>
    <t>dist/trips : weekday (p_car)</t>
  </si>
  <si>
    <t>Variation  2009 dist/ trips weekday (p_car)</t>
  </si>
  <si>
    <t>trips/day: weekday (jours ouvrés - jours voyage pro) SDES pop</t>
  </si>
  <si>
    <t>Variation SDES (jours ouvrés -jours voyage pros )</t>
  </si>
  <si>
    <t>dist/trips : weekday INSEE</t>
  </si>
  <si>
    <t>dist/trips : weekday SDES</t>
  </si>
  <si>
    <t>travel dist/y (long trips) INSEE</t>
  </si>
  <si>
    <t>Variation SDES : dist/ trips weekday</t>
  </si>
  <si>
    <t>travel dist/y (long trips) SDES</t>
  </si>
  <si>
    <t>csp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</si>
</sst>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rgb="FF003366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9" fontId="0" fillId="0" borderId="0" xfId="1" applyFont="1"/>
    <xf numFmtId="9" fontId="6" fillId="2" borderId="0" xfId="7" applyNumberFormat="1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0" fillId="33" borderId="11" xfId="0" applyFont="1" applyFill="1" applyBorder="1" applyAlignment="1">
      <alignment horizontal="center" vertical="center" wrapText="1"/>
    </xf>
    <xf numFmtId="0" fontId="20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right" wrapText="1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9" fillId="0" borderId="0" xfId="43" applyAlignment="1">
      <alignment horizontal="center" vertical="center"/>
    </xf>
    <xf numFmtId="0" fontId="0" fillId="0" borderId="0" xfId="0" applyFill="1"/>
    <xf numFmtId="9" fontId="6" fillId="0" borderId="0" xfId="7" applyNumberFormat="1" applyFill="1"/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Lien hypertexte" xfId="43" builtinId="8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Variation 2009   ntrips / weekday </a:t>
            </a:r>
          </a:p>
          <a:p>
            <a:pPr>
              <a:defRPr/>
            </a:pPr>
            <a:r>
              <a:rPr lang="en-US" sz="1100"/>
              <a:t>(jours ouvrés -jours voyage pros )</a:t>
            </a:r>
          </a:p>
        </c:rich>
      </c:tx>
      <c:layout>
        <c:manualLayout>
          <c:xMode val="edge"/>
          <c:yMode val="edge"/>
          <c:x val="0.23396872232536189"/>
          <c:y val="3.2706968683660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09'!$A$4</c:f>
              <c:strCache>
                <c:ptCount val="1"/>
                <c:pt idx="0">
                  <c:v>Variation (jours ouvrés -jours voyage pros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09'!$B$4:$I$4</c:f>
              <c:numCache>
                <c:formatCode>0%</c:formatCode>
                <c:ptCount val="8"/>
                <c:pt idx="0">
                  <c:v>-4.7477618711052494E-2</c:v>
                </c:pt>
                <c:pt idx="1">
                  <c:v>5.3222910743491392E-2</c:v>
                </c:pt>
                <c:pt idx="2">
                  <c:v>6.9079774352314605E-2</c:v>
                </c:pt>
                <c:pt idx="3">
                  <c:v>1.8175847262747347E-2</c:v>
                </c:pt>
                <c:pt idx="4">
                  <c:v>-3.2171258762473398E-3</c:v>
                </c:pt>
                <c:pt idx="5">
                  <c:v>1.5558490842991102E-2</c:v>
                </c:pt>
                <c:pt idx="6">
                  <c:v>-4.4118415037533221E-2</c:v>
                </c:pt>
                <c:pt idx="7">
                  <c:v>3.017145353592543E-3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59C-A3DF-414EA81EE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25352"/>
        <c:axId val="625332568"/>
      </c:barChart>
      <c:catAx>
        <c:axId val="62532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32568"/>
        <c:crosses val="autoZero"/>
        <c:auto val="1"/>
        <c:lblAlgn val="ctr"/>
        <c:lblOffset val="100"/>
        <c:noMultiLvlLbl val="0"/>
      </c:catAx>
      <c:valAx>
        <c:axId val="6253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532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2009 travel dist/y (long trips) p_car</a:t>
            </a:r>
          </a:p>
        </c:rich>
      </c:tx>
      <c:layout>
        <c:manualLayout>
          <c:xMode val="edge"/>
          <c:yMode val="edge"/>
          <c:x val="0.11281364829396326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09'!$A$13</c:f>
              <c:strCache>
                <c:ptCount val="1"/>
                <c:pt idx="0">
                  <c:v>travel dist/y (long trips) p_car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09'!$B$13:$I$13</c:f>
              <c:numCache>
                <c:formatCode>0%</c:formatCode>
                <c:ptCount val="8"/>
                <c:pt idx="0">
                  <c:v>-0.66690619725102485</c:v>
                </c:pt>
                <c:pt idx="1">
                  <c:v>0.64247036283079884</c:v>
                </c:pt>
                <c:pt idx="2">
                  <c:v>0.15575831305758303</c:v>
                </c:pt>
                <c:pt idx="3">
                  <c:v>-0.18382233502538081</c:v>
                </c:pt>
                <c:pt idx="4">
                  <c:v>-9.9372236958443882E-2</c:v>
                </c:pt>
                <c:pt idx="5">
                  <c:v>7.0253822629969376E-2</c:v>
                </c:pt>
                <c:pt idx="6">
                  <c:v>-0.32545169244563998</c:v>
                </c:pt>
                <c:pt idx="7">
                  <c:v>-0.22070167176830713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6-4850-9D30-345435CA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77896"/>
        <c:axId val="527871664"/>
      </c:barChart>
      <c:catAx>
        <c:axId val="52787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71664"/>
        <c:crosses val="autoZero"/>
        <c:auto val="1"/>
        <c:lblAlgn val="ctr"/>
        <c:lblOffset val="100"/>
        <c:noMultiLvlLbl val="0"/>
      </c:catAx>
      <c:valAx>
        <c:axId val="5278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7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09'!$A$8</c:f>
              <c:strCache>
                <c:ptCount val="1"/>
                <c:pt idx="0">
                  <c:v>Variation  2009 dist/ trips weekday (p_car)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'Comparaison 09'!$B$8:$I$8</c:f>
              <c:numCache>
                <c:formatCode>0%</c:formatCode>
                <c:ptCount val="8"/>
                <c:pt idx="0">
                  <c:v>7.1792979066139795E-2</c:v>
                </c:pt>
                <c:pt idx="1">
                  <c:v>0.12569119754234515</c:v>
                </c:pt>
                <c:pt idx="2">
                  <c:v>-1.5655674405749997E-2</c:v>
                </c:pt>
                <c:pt idx="3">
                  <c:v>7.1708144765999959E-2</c:v>
                </c:pt>
                <c:pt idx="4">
                  <c:v>4.7394991181365809E-2</c:v>
                </c:pt>
                <c:pt idx="5">
                  <c:v>-1.6884724543849483E-2</c:v>
                </c:pt>
                <c:pt idx="6">
                  <c:v>7.3879784904144374E-2</c:v>
                </c:pt>
                <c:pt idx="7">
                  <c:v>0.3715010298938537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A-4A36-A248-7386ED87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60184"/>
        <c:axId val="527862808"/>
      </c:barChart>
      <c:catAx>
        <c:axId val="52786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62808"/>
        <c:crosses val="autoZero"/>
        <c:auto val="1"/>
        <c:lblAlgn val="ctr"/>
        <c:lblOffset val="100"/>
        <c:noMultiLvlLbl val="0"/>
      </c:catAx>
      <c:valAx>
        <c:axId val="52786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86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2018: ntrips/weekday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18'!$B$1:$G$1</c:f>
              <c:strCache>
                <c:ptCount val="6"/>
                <c:pt idx="0">
                  <c:v>CSP : 3</c:v>
                </c:pt>
                <c:pt idx="1">
                  <c:v>CSP : 4</c:v>
                </c:pt>
                <c:pt idx="2">
                  <c:v>CSP : 5</c:v>
                </c:pt>
                <c:pt idx="3">
                  <c:v>CSP : 6</c:v>
                </c:pt>
                <c:pt idx="4">
                  <c:v>CSP :7</c:v>
                </c:pt>
                <c:pt idx="5">
                  <c:v>CSP : 8</c:v>
                </c:pt>
              </c:strCache>
            </c:strRef>
          </c:cat>
          <c:val>
            <c:numRef>
              <c:f>'Comparaison 18'!$B$5:$G$5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B1B6-4F67-8179-F06F1D5BDA77}"/>
            </c:ext>
          </c:extLst>
        </c:ser>
        <c:ser>
          <c:idx val="1"/>
          <c:order val="1"/>
          <c:tx>
            <c:strRef>
              <c:f>'Comparaison 18'!$A$6</c:f>
              <c:strCache>
                <c:ptCount val="1"/>
                <c:pt idx="0">
                  <c:v>Variation SDES (jours ouvrés -jours voyage pros 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'Comparaison 18'!$B$1:$G$1</c:f>
              <c:strCache>
                <c:ptCount val="6"/>
                <c:pt idx="0">
                  <c:v>CSP : 3</c:v>
                </c:pt>
                <c:pt idx="1">
                  <c:v>CSP : 4</c:v>
                </c:pt>
                <c:pt idx="2">
                  <c:v>CSP : 5</c:v>
                </c:pt>
                <c:pt idx="3">
                  <c:v>CSP : 6</c:v>
                </c:pt>
                <c:pt idx="4">
                  <c:v>CSP :7</c:v>
                </c:pt>
                <c:pt idx="5">
                  <c:v>CSP : 8</c:v>
                </c:pt>
              </c:strCache>
            </c:strRef>
          </c:cat>
          <c:val>
            <c:numRef>
              <c:f>'Comparaison 18'!$B$6:$G$6</c:f>
              <c:numCache>
                <c:formatCode>0%</c:formatCode>
                <c:ptCount val="6"/>
                <c:pt idx="0">
                  <c:v>0.1213584058017001</c:v>
                </c:pt>
                <c:pt idx="1">
                  <c:v>4.9420597017751255E-2</c:v>
                </c:pt>
                <c:pt idx="2">
                  <c:v>4.2371010761445671E-2</c:v>
                </c:pt>
                <c:pt idx="3">
                  <c:v>3.151223445416762E-2</c:v>
                </c:pt>
                <c:pt idx="4">
                  <c:v>0.13371024787344998</c:v>
                </c:pt>
                <c:pt idx="5">
                  <c:v>2.0495020325399738E-2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6-4F67-8179-F06F1D5BD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541904"/>
        <c:axId val="467678216"/>
      </c:barChart>
      <c:catAx>
        <c:axId val="4885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678216"/>
        <c:crosses val="autoZero"/>
        <c:auto val="1"/>
        <c:lblAlgn val="ctr"/>
        <c:lblOffset val="100"/>
        <c:noMultiLvlLbl val="0"/>
      </c:catAx>
      <c:valAx>
        <c:axId val="4676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5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</a:t>
            </a:r>
            <a:r>
              <a:rPr lang="fr-FR" baseline="0"/>
              <a:t>n 2018 : dist/trip weekday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18'!$B$1:$G$1</c:f>
              <c:strCache>
                <c:ptCount val="6"/>
                <c:pt idx="0">
                  <c:v>CSP : 3</c:v>
                </c:pt>
                <c:pt idx="1">
                  <c:v>CSP : 4</c:v>
                </c:pt>
                <c:pt idx="2">
                  <c:v>CSP : 5</c:v>
                </c:pt>
                <c:pt idx="3">
                  <c:v>CSP : 6</c:v>
                </c:pt>
                <c:pt idx="4">
                  <c:v>CSP :7</c:v>
                </c:pt>
                <c:pt idx="5">
                  <c:v>CSP : 8</c:v>
                </c:pt>
              </c:strCache>
            </c:strRef>
          </c:cat>
          <c:val>
            <c:numRef>
              <c:f>'Comparaison 18'!$B$12:$G$12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CCC-4FAB-852A-4363D306180B}"/>
            </c:ext>
          </c:extLst>
        </c:ser>
        <c:ser>
          <c:idx val="1"/>
          <c:order val="1"/>
          <c:tx>
            <c:strRef>
              <c:f>'Comparaison 18'!$A$13</c:f>
              <c:strCache>
                <c:ptCount val="1"/>
                <c:pt idx="0">
                  <c:v>Variation SDES : dist/ trips weekday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'Comparaison 18'!$B$1:$G$1</c:f>
              <c:strCache>
                <c:ptCount val="6"/>
                <c:pt idx="0">
                  <c:v>CSP : 3</c:v>
                </c:pt>
                <c:pt idx="1">
                  <c:v>CSP : 4</c:v>
                </c:pt>
                <c:pt idx="2">
                  <c:v>CSP : 5</c:v>
                </c:pt>
                <c:pt idx="3">
                  <c:v>CSP : 6</c:v>
                </c:pt>
                <c:pt idx="4">
                  <c:v>CSP :7</c:v>
                </c:pt>
                <c:pt idx="5">
                  <c:v>CSP : 8</c:v>
                </c:pt>
              </c:strCache>
            </c:strRef>
          </c:cat>
          <c:val>
            <c:numRef>
              <c:f>'Comparaison 18'!$B$13:$G$13</c:f>
              <c:numCache>
                <c:formatCode>0%</c:formatCode>
                <c:ptCount val="6"/>
                <c:pt idx="0">
                  <c:v>4.1338240789321468E-3</c:v>
                </c:pt>
                <c:pt idx="1">
                  <c:v>-4.1030740091495543E-2</c:v>
                </c:pt>
                <c:pt idx="2">
                  <c:v>-4.3933339211650102E-2</c:v>
                </c:pt>
                <c:pt idx="3">
                  <c:v>-6.722256698693041E-2</c:v>
                </c:pt>
                <c:pt idx="4">
                  <c:v>-2.1170495002901357E-2</c:v>
                </c:pt>
                <c:pt idx="5">
                  <c:v>0.2476789225340732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C-4FAB-852A-4363D3061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62152"/>
        <c:axId val="492262480"/>
      </c:barChart>
      <c:catAx>
        <c:axId val="4922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262480"/>
        <c:crosses val="autoZero"/>
        <c:auto val="1"/>
        <c:lblAlgn val="ctr"/>
        <c:lblOffset val="100"/>
        <c:noMultiLvlLbl val="0"/>
      </c:catAx>
      <c:valAx>
        <c:axId val="4922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26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2018 : travel dist/year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18'!$A$18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18'!$B$1:$G$1</c:f>
              <c:strCache>
                <c:ptCount val="6"/>
                <c:pt idx="0">
                  <c:v>CSP : 3</c:v>
                </c:pt>
                <c:pt idx="1">
                  <c:v>CSP : 4</c:v>
                </c:pt>
                <c:pt idx="2">
                  <c:v>CSP : 5</c:v>
                </c:pt>
                <c:pt idx="3">
                  <c:v>CSP : 6</c:v>
                </c:pt>
                <c:pt idx="4">
                  <c:v>CSP :7</c:v>
                </c:pt>
                <c:pt idx="5">
                  <c:v>CSP : 8</c:v>
                </c:pt>
              </c:strCache>
            </c:strRef>
          </c:cat>
          <c:val>
            <c:numRef>
              <c:f>'Comparaison 18'!$B$18:$G$18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763-4F4D-ADCA-E836504629F0}"/>
            </c:ext>
          </c:extLst>
        </c:ser>
        <c:ser>
          <c:idx val="1"/>
          <c:order val="1"/>
          <c:tx>
            <c:strRef>
              <c:f>'Comparaison 18'!$A$19</c:f>
              <c:strCache>
                <c:ptCount val="1"/>
                <c:pt idx="0">
                  <c:v>travel dist/y (long trips) SDES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'Comparaison 18'!$B$1:$G$1</c:f>
              <c:strCache>
                <c:ptCount val="6"/>
                <c:pt idx="0">
                  <c:v>CSP : 3</c:v>
                </c:pt>
                <c:pt idx="1">
                  <c:v>CSP : 4</c:v>
                </c:pt>
                <c:pt idx="2">
                  <c:v>CSP : 5</c:v>
                </c:pt>
                <c:pt idx="3">
                  <c:v>CSP : 6</c:v>
                </c:pt>
                <c:pt idx="4">
                  <c:v>CSP :7</c:v>
                </c:pt>
                <c:pt idx="5">
                  <c:v>CSP : 8</c:v>
                </c:pt>
              </c:strCache>
            </c:strRef>
          </c:cat>
          <c:val>
            <c:numRef>
              <c:f>'Comparaison 18'!$B$19:$G$19</c:f>
              <c:numCache>
                <c:formatCode>0%</c:formatCode>
                <c:ptCount val="6"/>
                <c:pt idx="0">
                  <c:v>-2.096158245282298E-2</c:v>
                </c:pt>
                <c:pt idx="1">
                  <c:v>-1.1719774439955644E-2</c:v>
                </c:pt>
                <c:pt idx="2">
                  <c:v>-5.5003420718676699E-2</c:v>
                </c:pt>
                <c:pt idx="3">
                  <c:v>2.3405120916419886E-2</c:v>
                </c:pt>
                <c:pt idx="4">
                  <c:v>-6.7832294883411581E-2</c:v>
                </c:pt>
                <c:pt idx="5">
                  <c:v>4.041803199833649E-2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3-4F4D-ADCA-E8365046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81504"/>
        <c:axId val="492283144"/>
      </c:barChart>
      <c:catAx>
        <c:axId val="4922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283144"/>
        <c:crosses val="autoZero"/>
        <c:auto val="1"/>
        <c:lblAlgn val="ctr"/>
        <c:lblOffset val="100"/>
        <c:noMultiLvlLbl val="0"/>
      </c:catAx>
      <c:valAx>
        <c:axId val="4922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2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516256</xdr:colOff>
      <xdr:row>1</xdr:row>
      <xdr:rowOff>428625</xdr:rowOff>
    </xdr:from>
    <xdr:to>
      <xdr:col>19</xdr:col>
      <xdr:colOff>371474</xdr:colOff>
      <xdr:row>5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23CDD96-8E50-4D5B-ABA9-F17E16B219FA}"/>
            </a:ext>
          </a:extLst>
        </xdr:cNvPr>
        <xdr:cNvSpPr txBox="1"/>
      </xdr:nvSpPr>
      <xdr:spPr>
        <a:xfrm>
          <a:off x="13594081" y="609600"/>
          <a:ext cx="3808093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rectifications apportées</a:t>
          </a:r>
          <a:r>
            <a:rPr lang="fr-FR" sz="1100" baseline="0"/>
            <a:t> : </a:t>
          </a:r>
        </a:p>
        <a:p>
          <a:r>
            <a:rPr lang="fr-FR" sz="1100" baseline="0"/>
            <a:t>pondération annuelle des voyages</a:t>
          </a:r>
        </a:p>
        <a:p>
          <a:r>
            <a:rPr lang="fr-FR" sz="1100" baseline="0"/>
            <a:t>utilisation du safe_sample</a:t>
          </a:r>
        </a:p>
        <a:p>
          <a:r>
            <a:rPr lang="fr-FR" sz="1100" baseline="0"/>
            <a:t>sample d'individus "pesés"</a:t>
          </a:r>
        </a:p>
        <a:p>
          <a:r>
            <a:rPr lang="fr-FR" sz="1100" baseline="0"/>
            <a:t>calcul sur 100 individus </a:t>
          </a:r>
        </a:p>
        <a:p>
          <a:r>
            <a:rPr lang="fr-FR" sz="1100" baseline="0"/>
            <a:t>utilisation de p_car</a:t>
          </a:r>
        </a:p>
      </xdr:txBody>
    </xdr:sp>
    <xdr:clientData/>
  </xdr:twoCellAnchor>
  <xdr:twoCellAnchor>
    <xdr:from>
      <xdr:col>10</xdr:col>
      <xdr:colOff>479107</xdr:colOff>
      <xdr:row>0</xdr:row>
      <xdr:rowOff>163830</xdr:rowOff>
    </xdr:from>
    <xdr:to>
      <xdr:col>14</xdr:col>
      <xdr:colOff>257175</xdr:colOff>
      <xdr:row>7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B733AF5-6B00-4AF2-86E0-00432199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754380</xdr:colOff>
      <xdr:row>6</xdr:row>
      <xdr:rowOff>83820</xdr:rowOff>
    </xdr:from>
    <xdr:to>
      <xdr:col>19</xdr:col>
      <xdr:colOff>30480</xdr:colOff>
      <xdr:row>18</xdr:row>
      <xdr:rowOff>53340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5C893A8-F98C-4E26-8042-034641199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160020</xdr:rowOff>
    </xdr:from>
    <xdr:to>
      <xdr:col>14</xdr:col>
      <xdr:colOff>495300</xdr:colOff>
      <xdr:row>17</xdr:row>
      <xdr:rowOff>167640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AFB05D2-1F36-40D8-BD4B-CDE7C269C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232554</xdr:colOff>
      <xdr:row>1</xdr:row>
      <xdr:rowOff>337596</xdr:rowOff>
    </xdr:from>
    <xdr:to>
      <xdr:col>17</xdr:col>
      <xdr:colOff>636606</xdr:colOff>
      <xdr:row>4</xdr:row>
      <xdr:rowOff>395468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D0C1B35-0989-4BD4-992C-200ED2976DAE}"/>
            </a:ext>
          </a:extLst>
        </xdr:cNvPr>
        <xdr:cNvSpPr txBox="1"/>
      </xdr:nvSpPr>
      <xdr:spPr>
        <a:xfrm>
          <a:off x="12058022" y="520862"/>
          <a:ext cx="3567799" cy="18712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aseline="0"/>
            <a:t>Hypothèses: </a:t>
          </a:r>
        </a:p>
        <a:p>
          <a:r>
            <a:rPr lang="fr-FR" sz="1100" baseline="0"/>
            <a:t>utilisation du safe_sample</a:t>
          </a:r>
        </a:p>
        <a:p>
          <a:r>
            <a:rPr lang="fr-FR" sz="1100" baseline="0"/>
            <a:t>calcul sur 990 individus  sdes </a:t>
          </a:r>
          <a:endParaRPr lang="fr-FR" sz="1100"/>
        </a:p>
      </xdr:txBody>
    </xdr:sp>
    <xdr:clientData/>
  </xdr:twoCellAnchor>
  <xdr:twoCellAnchor>
    <xdr:from>
      <xdr:col>8</xdr:col>
      <xdr:colOff>152399</xdr:colOff>
      <xdr:row>1</xdr:row>
      <xdr:rowOff>238125</xdr:rowOff>
    </xdr:from>
    <xdr:to>
      <xdr:col>12</xdr:col>
      <xdr:colOff>611504</xdr:colOff>
      <xdr:row>5</xdr:row>
      <xdr:rowOff>135255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CEFD611-2073-4BB8-956B-6C80B7F27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29079</xdr:colOff>
      <xdr:row>5</xdr:row>
      <xdr:rowOff>278885</xdr:rowOff>
    </xdr:from>
    <xdr:to>
      <xdr:col>12</xdr:col>
      <xdr:colOff>659315</xdr:colOff>
      <xdr:row>20</xdr:row>
      <xdr:rowOff>89021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520EEBB-24BE-4F4E-8265-7AB7EF085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40066</xdr:colOff>
      <xdr:row>5</xdr:row>
      <xdr:rowOff>182637</xdr:rowOff>
    </xdr:from>
    <xdr:to>
      <xdr:col>18</xdr:col>
      <xdr:colOff>354164</xdr:colOff>
      <xdr:row>22</xdr:row>
      <xdr:rowOff>46112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6B197C5-4034-4752-BEA4-086B4A9B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view.officeapps.live.com/op/view.aspx?src=https%3A%2F%2Fwww.statistiques.developpement-durable.gouv.fr%2Fsites%2Fdefault%2Ffiles%2F2018-12%2F3%2520ENTD2008%2520Mobilit%25C3%25A9%2520locale%2520un%2520jour-crit%25C3%25A8res%2520socio-d%25C3%25A9m.xls&amp;wdOrigin=BROWSELINK" TargetMode="External"/><Relationship Id="rId1" Type="http://schemas.openxmlformats.org/officeDocument/2006/relationships/hyperlink" Target="https://view.officeapps.live.com/op/view.aspx?src=https%3A%2F%2Fwww.statistiques.developpement-durable.gouv.fr%2Fsites%2Fdefault%2Ffiles%2F2018-12%2FENTD2008%2520Principaux%2520r%25C3%25A9sultats.xls&amp;wdOrigin=BROWSELIN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view.officeapps.live.com/op/view.aspx?src=https%3A%2F%2Fwww.statistiques.developpement-durable.gouv.fr%2Fsites%2Fdefault%2Ffiles%2F2021-12%2F3_1_emp2019_voyages_caracteristiques_sociodemographiques_individus.xlsx&amp;wdOrigin=BROWSELINK" TargetMode="External"/><Relationship Id="rId1" Type="http://schemas.openxmlformats.org/officeDocument/2006/relationships/hyperlink" Target="https://view.officeapps.live.com/op/view.aspx?src=https%3A%2F%2Fwww.statistiques.developpement-durable.gouv.fr%2Fsites%2Fdefault%2Ffiles%2F2022-01%2F2_1_1_emp2019_mobilite_locale_semaine_caracteristiques_sociodemographiques_individus_janv_2022.xlsx&amp;wdOrigin=BROWSE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CE2B7-3B9A-45E2-A730-FF4E14DE1CB0}">
  <dimension ref="A1:J26"/>
  <sheetViews>
    <sheetView zoomScaleNormal="100" workbookViewId="0">
      <selection activeCell="H20" sqref="H20"/>
    </sheetView>
  </sheetViews>
  <sheetFormatPr baseColWidth="10" defaultRowHeight="14.4" x14ac:dyDescent="0.3"/>
  <cols>
    <col min="1" max="1" width="27.21875" customWidth="1"/>
    <col min="9" max="9" width="12.44140625" bestFit="1" customWidth="1"/>
    <col min="10" max="10" width="24.21875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ht="57" customHeight="1" x14ac:dyDescent="0.3">
      <c r="A2" s="4" t="s">
        <v>10</v>
      </c>
      <c r="B2" s="1">
        <v>3.81008952515579</v>
      </c>
      <c r="C2" s="1">
        <v>3.68628018760222</v>
      </c>
      <c r="D2" s="1">
        <v>3.6348712327978698</v>
      </c>
      <c r="E2" s="1">
        <v>3.8690682195984398</v>
      </c>
      <c r="F2" s="1">
        <v>3.7877749216702599</v>
      </c>
      <c r="G2" s="1">
        <v>3.4528988688661699</v>
      </c>
      <c r="H2" s="1">
        <v>2.2941158039099201</v>
      </c>
      <c r="I2" s="1">
        <v>2.9834745845675701</v>
      </c>
      <c r="J2" s="14" t="s">
        <v>15</v>
      </c>
    </row>
    <row r="3" spans="1:10" ht="48.6" customHeight="1" x14ac:dyDescent="0.3">
      <c r="A3" s="4" t="s">
        <v>12</v>
      </c>
      <c r="B3" s="7">
        <v>4</v>
      </c>
      <c r="C3" s="7">
        <v>3.5</v>
      </c>
      <c r="D3" s="7">
        <v>3.4</v>
      </c>
      <c r="E3" s="7">
        <v>3.8</v>
      </c>
      <c r="F3" s="7">
        <v>3.8</v>
      </c>
      <c r="G3" s="7">
        <v>3.4</v>
      </c>
      <c r="H3" s="7">
        <v>2.4</v>
      </c>
      <c r="I3" s="7">
        <f>(2338*3.1+ 11808*3 + 3407*2.8)/(2338+11808+3407)</f>
        <v>2.9745000854554777</v>
      </c>
      <c r="J3" s="14"/>
    </row>
    <row r="4" spans="1:10" ht="28.8" x14ac:dyDescent="0.3">
      <c r="A4" s="4" t="s">
        <v>11</v>
      </c>
      <c r="B4" s="2">
        <f t="shared" ref="B4:H4" si="0">B2/B$3 -1</f>
        <v>-4.7477618711052494E-2</v>
      </c>
      <c r="C4" s="2">
        <f t="shared" si="0"/>
        <v>5.3222910743491392E-2</v>
      </c>
      <c r="D4" s="2">
        <f t="shared" si="0"/>
        <v>6.9079774352314605E-2</v>
      </c>
      <c r="E4" s="2">
        <f t="shared" si="0"/>
        <v>1.8175847262747347E-2</v>
      </c>
      <c r="F4" s="2">
        <f t="shared" si="0"/>
        <v>-3.2171258762473398E-3</v>
      </c>
      <c r="G4" s="2">
        <f t="shared" si="0"/>
        <v>1.5558490842991102E-2</v>
      </c>
      <c r="H4" s="2">
        <f t="shared" si="0"/>
        <v>-4.4118415037533221E-2</v>
      </c>
      <c r="I4" s="2">
        <f>I2/I$3-1</f>
        <v>3.017145353592543E-3</v>
      </c>
      <c r="J4" s="14"/>
    </row>
    <row r="5" spans="1:10" x14ac:dyDescent="0.3">
      <c r="J5" s="14"/>
    </row>
    <row r="6" spans="1:10" x14ac:dyDescent="0.3">
      <c r="A6" t="s">
        <v>22</v>
      </c>
      <c r="B6" s="1">
        <v>7.8240887471828202</v>
      </c>
      <c r="C6" s="1">
        <v>12.720310532228501</v>
      </c>
      <c r="D6" s="1">
        <v>10.6309187164179</v>
      </c>
      <c r="E6" s="1">
        <v>11.0385938910898</v>
      </c>
      <c r="F6" s="1">
        <v>8.2744204303327908</v>
      </c>
      <c r="G6" s="1">
        <v>9.5362181719246593</v>
      </c>
      <c r="H6" s="1">
        <v>7.73193445130984</v>
      </c>
      <c r="I6" s="1">
        <v>8.2138636453465192</v>
      </c>
      <c r="J6" s="14"/>
    </row>
    <row r="7" spans="1:10" x14ac:dyDescent="0.3">
      <c r="A7" t="s">
        <v>8</v>
      </c>
      <c r="B7" s="7">
        <v>7.3</v>
      </c>
      <c r="C7" s="7">
        <v>11.3</v>
      </c>
      <c r="D7" s="7">
        <v>10.8</v>
      </c>
      <c r="E7" s="7">
        <v>10.3</v>
      </c>
      <c r="F7" s="7">
        <v>7.9</v>
      </c>
      <c r="G7" s="7">
        <v>9.6999999999999993</v>
      </c>
      <c r="H7" s="7">
        <v>7.2</v>
      </c>
      <c r="I7" s="7">
        <f>(2338*6.5+ 11808*6 + 3407*5.6)/(2338+11808+3407)</f>
        <v>5.9889591522816614</v>
      </c>
      <c r="J7" s="14"/>
    </row>
    <row r="8" spans="1:10" x14ac:dyDescent="0.3">
      <c r="A8" t="s">
        <v>23</v>
      </c>
      <c r="B8" s="11">
        <f t="shared" ref="B8:I8" si="1">B6/B7-1</f>
        <v>7.1792979066139795E-2</v>
      </c>
      <c r="C8" s="11">
        <f t="shared" si="1"/>
        <v>0.12569119754234515</v>
      </c>
      <c r="D8" s="11">
        <f t="shared" si="1"/>
        <v>-1.5655674405749997E-2</v>
      </c>
      <c r="E8" s="11">
        <f t="shared" si="1"/>
        <v>7.1708144765999959E-2</v>
      </c>
      <c r="F8" s="11">
        <f t="shared" si="1"/>
        <v>4.7394991181365809E-2</v>
      </c>
      <c r="G8" s="11">
        <f t="shared" si="1"/>
        <v>-1.6884724543849483E-2</v>
      </c>
      <c r="H8" s="11">
        <f t="shared" si="1"/>
        <v>7.3879784904144374E-2</v>
      </c>
      <c r="I8" s="11">
        <f t="shared" si="1"/>
        <v>0.3715010298938537</v>
      </c>
      <c r="J8" s="13"/>
    </row>
    <row r="9" spans="1:10" x14ac:dyDescent="0.3">
      <c r="J9" s="13"/>
    </row>
    <row r="10" spans="1:10" x14ac:dyDescent="0.3">
      <c r="J10" s="13"/>
    </row>
    <row r="11" spans="1:10" x14ac:dyDescent="0.3">
      <c r="A11" t="s">
        <v>17</v>
      </c>
      <c r="B11">
        <v>1381.34</v>
      </c>
      <c r="C11">
        <v>13716.27</v>
      </c>
      <c r="D11">
        <v>14250.5</v>
      </c>
      <c r="E11">
        <v>6431.48</v>
      </c>
      <c r="F11">
        <v>4074.44</v>
      </c>
      <c r="G11">
        <v>3499.73</v>
      </c>
      <c r="H11">
        <v>3009.16</v>
      </c>
      <c r="I11">
        <v>3309.68</v>
      </c>
      <c r="J11" s="14"/>
    </row>
    <row r="12" spans="1:10" x14ac:dyDescent="0.3">
      <c r="A12" t="s">
        <v>16</v>
      </c>
      <c r="B12" s="7">
        <v>4147</v>
      </c>
      <c r="C12" s="7">
        <v>8351</v>
      </c>
      <c r="D12" s="7">
        <v>12330</v>
      </c>
      <c r="E12" s="7">
        <v>7880</v>
      </c>
      <c r="F12" s="7">
        <v>4524</v>
      </c>
      <c r="G12" s="7">
        <v>3270</v>
      </c>
      <c r="H12" s="7">
        <v>4461</v>
      </c>
      <c r="I12" s="7">
        <v>4247</v>
      </c>
      <c r="J12" s="14"/>
    </row>
    <row r="13" spans="1:10" x14ac:dyDescent="0.3">
      <c r="A13" t="s">
        <v>18</v>
      </c>
      <c r="B13" s="2">
        <f>B11/B12-1</f>
        <v>-0.66690619725102485</v>
      </c>
      <c r="C13" s="2">
        <f t="shared" ref="C13:I13" si="2">C11/C12-1</f>
        <v>0.64247036283079884</v>
      </c>
      <c r="D13" s="2">
        <f t="shared" si="2"/>
        <v>0.15575831305758303</v>
      </c>
      <c r="E13" s="2">
        <f t="shared" si="2"/>
        <v>-0.18382233502538081</v>
      </c>
      <c r="F13" s="2">
        <f t="shared" si="2"/>
        <v>-9.9372236958443882E-2</v>
      </c>
      <c r="G13" s="2">
        <f t="shared" si="2"/>
        <v>7.0253822629969376E-2</v>
      </c>
      <c r="H13" s="2">
        <f t="shared" si="2"/>
        <v>-0.32545169244563998</v>
      </c>
      <c r="I13" s="2">
        <f t="shared" si="2"/>
        <v>-0.22070167176830713</v>
      </c>
    </row>
    <row r="16" spans="1:10" ht="15" thickBot="1" x14ac:dyDescent="0.35"/>
    <row r="17" spans="2:4" ht="31.2" x14ac:dyDescent="0.3">
      <c r="C17" s="8" t="s">
        <v>13</v>
      </c>
    </row>
    <row r="18" spans="2:4" ht="15.6" x14ac:dyDescent="0.3">
      <c r="C18" s="9" t="s">
        <v>14</v>
      </c>
      <c r="D18" t="s">
        <v>19</v>
      </c>
    </row>
    <row r="19" spans="2:4" ht="15.6" x14ac:dyDescent="0.3">
      <c r="B19">
        <v>1</v>
      </c>
      <c r="C19" s="10">
        <v>3.6</v>
      </c>
      <c r="D19" s="5">
        <v>3.8565466537648301</v>
      </c>
    </row>
    <row r="20" spans="2:4" ht="15.6" x14ac:dyDescent="0.3">
      <c r="B20">
        <v>2</v>
      </c>
      <c r="C20" s="10">
        <v>7.4</v>
      </c>
      <c r="D20" s="5">
        <v>13.623216427491499</v>
      </c>
    </row>
    <row r="21" spans="2:4" ht="15.6" x14ac:dyDescent="0.3">
      <c r="B21">
        <v>3</v>
      </c>
      <c r="C21" s="10">
        <v>12.1</v>
      </c>
      <c r="D21" s="5">
        <v>15.1967675063529</v>
      </c>
    </row>
    <row r="22" spans="2:4" ht="15.6" x14ac:dyDescent="0.3">
      <c r="B22">
        <v>4</v>
      </c>
      <c r="C22" s="10">
        <v>8.4</v>
      </c>
      <c r="D22" s="5">
        <v>8.9673868088427007</v>
      </c>
    </row>
    <row r="23" spans="2:4" ht="15.6" x14ac:dyDescent="0.3">
      <c r="B23">
        <v>5</v>
      </c>
      <c r="C23" s="10">
        <v>5.2</v>
      </c>
      <c r="D23" s="5">
        <v>5.3024653282433301</v>
      </c>
    </row>
    <row r="24" spans="2:4" ht="15.6" x14ac:dyDescent="0.3">
      <c r="B24">
        <v>6</v>
      </c>
      <c r="C24" s="10">
        <v>4.0999999999999996</v>
      </c>
      <c r="D24" s="5">
        <v>4.1685520931012396</v>
      </c>
    </row>
    <row r="25" spans="2:4" ht="15.6" x14ac:dyDescent="0.3">
      <c r="B25">
        <v>7</v>
      </c>
      <c r="C25" s="10">
        <v>4.7</v>
      </c>
      <c r="D25" s="5">
        <v>4.6688328171086697</v>
      </c>
    </row>
    <row r="26" spans="2:4" ht="15.6" x14ac:dyDescent="0.3">
      <c r="B26">
        <v>8</v>
      </c>
      <c r="C26" s="10">
        <v>5.0999999999999996</v>
      </c>
      <c r="D26" s="5">
        <v>5.2333090841899397</v>
      </c>
    </row>
  </sheetData>
  <mergeCells count="2">
    <mergeCell ref="J2:J7"/>
    <mergeCell ref="J11:J12"/>
  </mergeCells>
  <hyperlinks>
    <hyperlink ref="J11:J12" r:id="rId1" display="référence " xr:uid="{5AB05E05-CB3B-49D9-904D-8198A37FC579}"/>
    <hyperlink ref="J2:J7" r:id="rId2" display="référence " xr:uid="{96EC5515-8C2F-4198-A140-B7683A8A088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7387-EB91-4065-A3EC-E947CD964524}">
  <dimension ref="A1:H19"/>
  <sheetViews>
    <sheetView tabSelected="1" topLeftCell="D2" zoomScale="80" zoomScaleNormal="55" workbookViewId="0">
      <selection activeCell="U9" sqref="U9"/>
    </sheetView>
  </sheetViews>
  <sheetFormatPr baseColWidth="10" defaultRowHeight="14.4" x14ac:dyDescent="0.3"/>
  <cols>
    <col min="1" max="1" width="17.6640625" customWidth="1"/>
    <col min="7" max="7" width="12.44140625" bestFit="1" customWidth="1"/>
    <col min="8" max="8" width="27" customWidth="1"/>
  </cols>
  <sheetData>
    <row r="1" spans="1:8" x14ac:dyDescent="0.3">
      <c r="A1" t="s">
        <v>31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8" ht="57" customHeight="1" x14ac:dyDescent="0.3">
      <c r="A2" s="4"/>
      <c r="B2" s="7"/>
      <c r="C2" s="7"/>
      <c r="D2" s="7"/>
      <c r="E2" s="7"/>
      <c r="F2" s="7"/>
      <c r="G2" s="7"/>
      <c r="H2" s="14" t="s">
        <v>20</v>
      </c>
    </row>
    <row r="3" spans="1:8" ht="57" customHeight="1" x14ac:dyDescent="0.3">
      <c r="A3" s="4" t="s">
        <v>24</v>
      </c>
      <c r="B3" s="1">
        <v>3.7004827391456101</v>
      </c>
      <c r="C3" s="1">
        <v>3.8828562089656802</v>
      </c>
      <c r="D3" s="1">
        <v>3.6482985376650601</v>
      </c>
      <c r="E3" s="1">
        <v>3.50714159714417</v>
      </c>
      <c r="F3" s="1">
        <v>2.7209045948962798</v>
      </c>
      <c r="G3" s="1">
        <v>2.9078412100937299</v>
      </c>
      <c r="H3" s="14"/>
    </row>
    <row r="4" spans="1:8" ht="28.8" customHeight="1" x14ac:dyDescent="0.3">
      <c r="A4" s="4" t="s">
        <v>9</v>
      </c>
      <c r="B4">
        <v>3.3</v>
      </c>
      <c r="C4">
        <v>3.7</v>
      </c>
      <c r="D4">
        <v>3.5</v>
      </c>
      <c r="E4">
        <v>3.4</v>
      </c>
      <c r="F4">
        <v>2.4</v>
      </c>
      <c r="G4" s="6">
        <f>(3209*3.2+ 11936*2.8 + 2144*2.6)/(3209+11936+2144)</f>
        <v>2.8494418416334084</v>
      </c>
      <c r="H4" s="14"/>
    </row>
    <row r="5" spans="1:8" x14ac:dyDescent="0.3">
      <c r="A5" s="4"/>
      <c r="B5" s="2"/>
      <c r="C5" s="2"/>
      <c r="D5" s="2"/>
      <c r="E5" s="2"/>
      <c r="F5" s="2"/>
      <c r="G5" s="2"/>
      <c r="H5" s="14"/>
    </row>
    <row r="6" spans="1:8" ht="43.2" x14ac:dyDescent="0.3">
      <c r="A6" s="4" t="s">
        <v>25</v>
      </c>
      <c r="B6" s="2">
        <f t="shared" ref="B6:G6" si="0">B3/B$4 -1</f>
        <v>0.1213584058017001</v>
      </c>
      <c r="C6" s="2">
        <f t="shared" si="0"/>
        <v>4.9420597017751255E-2</v>
      </c>
      <c r="D6" s="2">
        <f t="shared" si="0"/>
        <v>4.2371010761445671E-2</v>
      </c>
      <c r="E6" s="2">
        <f t="shared" si="0"/>
        <v>3.151223445416762E-2</v>
      </c>
      <c r="F6" s="2">
        <f t="shared" si="0"/>
        <v>0.13371024787344998</v>
      </c>
      <c r="G6" s="2">
        <f t="shared" si="0"/>
        <v>2.0495020325399738E-2</v>
      </c>
      <c r="H6" s="14"/>
    </row>
    <row r="7" spans="1:8" x14ac:dyDescent="0.3">
      <c r="A7" s="4"/>
      <c r="B7" s="2"/>
      <c r="C7" s="2"/>
      <c r="D7" s="2"/>
      <c r="E7" s="2"/>
      <c r="F7" s="2"/>
      <c r="G7" s="2"/>
      <c r="H7" s="14"/>
    </row>
    <row r="8" spans="1:8" x14ac:dyDescent="0.3">
      <c r="A8" s="4"/>
      <c r="B8" s="2"/>
      <c r="C8" s="2"/>
      <c r="D8" s="2"/>
      <c r="E8" s="2"/>
      <c r="F8" s="2"/>
      <c r="G8" s="2"/>
      <c r="H8" s="14"/>
    </row>
    <row r="9" spans="1:8" x14ac:dyDescent="0.3">
      <c r="A9" t="s">
        <v>26</v>
      </c>
      <c r="B9" s="7">
        <v>12.6487542345271</v>
      </c>
      <c r="C9" s="7">
        <v>12.1909247860328</v>
      </c>
      <c r="D9" s="7">
        <v>9.9024358665222607</v>
      </c>
      <c r="E9" s="7">
        <v>11.907773613139501</v>
      </c>
      <c r="F9" s="7">
        <v>7.5344003173130103</v>
      </c>
      <c r="G9" s="7">
        <v>9.3246001404702206</v>
      </c>
      <c r="H9" s="14"/>
    </row>
    <row r="10" spans="1:8" x14ac:dyDescent="0.3">
      <c r="A10" t="s">
        <v>27</v>
      </c>
      <c r="B10" s="1">
        <v>11.848779124131401</v>
      </c>
      <c r="C10" s="1">
        <v>11.219940340929501</v>
      </c>
      <c r="D10" s="1">
        <v>8.6045999470951493</v>
      </c>
      <c r="E10" s="1">
        <v>10.726940479650301</v>
      </c>
      <c r="F10" s="1">
        <v>6.9496894854794</v>
      </c>
      <c r="G10" s="1">
        <v>7.7895101460887597</v>
      </c>
      <c r="H10" s="14"/>
    </row>
    <row r="11" spans="1:8" x14ac:dyDescent="0.3">
      <c r="A11" t="s">
        <v>8</v>
      </c>
      <c r="B11">
        <v>11.8</v>
      </c>
      <c r="C11">
        <v>11.7</v>
      </c>
      <c r="D11">
        <v>9</v>
      </c>
      <c r="E11">
        <v>11.5</v>
      </c>
      <c r="F11">
        <v>7.1</v>
      </c>
      <c r="G11" s="1">
        <f>(3209*6.7+ 11936*6.2 + 2144*5.8)/(3209+11936+2144)</f>
        <v>6.2432008791717273</v>
      </c>
      <c r="H11" s="14"/>
    </row>
    <row r="12" spans="1:8" x14ac:dyDescent="0.3">
      <c r="B12" s="3"/>
      <c r="C12" s="3"/>
      <c r="D12" s="3"/>
      <c r="E12" s="3"/>
      <c r="F12" s="3"/>
      <c r="G12" s="3"/>
      <c r="H12" s="14"/>
    </row>
    <row r="13" spans="1:8" x14ac:dyDescent="0.3">
      <c r="A13" t="s">
        <v>29</v>
      </c>
      <c r="B13" s="3">
        <f t="shared" ref="B13:G13" si="1">B10/B11-1</f>
        <v>4.1338240789321468E-3</v>
      </c>
      <c r="C13" s="3">
        <f t="shared" si="1"/>
        <v>-4.1030740091495543E-2</v>
      </c>
      <c r="D13" s="3">
        <f t="shared" si="1"/>
        <v>-4.3933339211650102E-2</v>
      </c>
      <c r="E13" s="3">
        <f t="shared" si="1"/>
        <v>-6.722256698693041E-2</v>
      </c>
      <c r="F13" s="3">
        <f t="shared" si="1"/>
        <v>-2.1170495002901357E-2</v>
      </c>
      <c r="G13" s="3">
        <f t="shared" si="1"/>
        <v>0.2476789225340732</v>
      </c>
      <c r="H13" s="12"/>
    </row>
    <row r="14" spans="1:8" x14ac:dyDescent="0.3">
      <c r="A14" s="15"/>
      <c r="B14" s="16"/>
      <c r="C14" s="16"/>
      <c r="D14" s="16"/>
      <c r="E14" s="16"/>
      <c r="F14" s="16"/>
      <c r="G14" s="16"/>
      <c r="H14" s="12"/>
    </row>
    <row r="15" spans="1:8" x14ac:dyDescent="0.3">
      <c r="A15" t="s">
        <v>30</v>
      </c>
      <c r="B15" s="7">
        <v>19519.5859698245</v>
      </c>
      <c r="C15" s="7">
        <v>9362.2873560649296</v>
      </c>
      <c r="D15" s="7">
        <v>5685.0074047890002</v>
      </c>
      <c r="E15" s="7">
        <v>3319.4924567667799</v>
      </c>
      <c r="F15" s="7">
        <v>4330.4741551331499</v>
      </c>
      <c r="G15" s="7">
        <v>6869.8039510797098</v>
      </c>
      <c r="H15" s="14" t="s">
        <v>21</v>
      </c>
    </row>
    <row r="16" spans="1:8" x14ac:dyDescent="0.3">
      <c r="A16" t="s">
        <v>28</v>
      </c>
      <c r="B16" s="5">
        <v>18710.403197744101</v>
      </c>
      <c r="C16" s="5">
        <v>10237.594856576499</v>
      </c>
      <c r="D16" s="5">
        <v>5834.4088804828898</v>
      </c>
      <c r="E16" s="5">
        <v>4562.3400290454001</v>
      </c>
      <c r="F16" s="5">
        <v>4811.8496938118296</v>
      </c>
      <c r="G16" s="5">
        <v>6594.3496598396296</v>
      </c>
      <c r="H16" s="14"/>
    </row>
    <row r="17" spans="1:8" x14ac:dyDescent="0.3">
      <c r="A17" t="s">
        <v>8</v>
      </c>
      <c r="B17" s="5">
        <v>19111</v>
      </c>
      <c r="C17" s="5">
        <v>10359</v>
      </c>
      <c r="D17" s="5">
        <v>6174</v>
      </c>
      <c r="E17" s="5">
        <v>4458</v>
      </c>
      <c r="F17" s="5">
        <v>5162</v>
      </c>
      <c r="G17" s="5">
        <f>(3209*6596+ 11936*6550 + 2144*4773)/(3209+11936+2144)</f>
        <v>6338.1731736942565</v>
      </c>
      <c r="H17" s="14"/>
    </row>
    <row r="18" spans="1:8" x14ac:dyDescent="0.3">
      <c r="B18" s="2"/>
      <c r="C18" s="2"/>
      <c r="D18" s="2"/>
      <c r="E18" s="2"/>
      <c r="F18" s="2"/>
      <c r="G18" s="2"/>
      <c r="H18" s="14"/>
    </row>
    <row r="19" spans="1:8" x14ac:dyDescent="0.3">
      <c r="A19" t="s">
        <v>30</v>
      </c>
      <c r="B19" s="2">
        <f>B16/B17-1</f>
        <v>-2.096158245282298E-2</v>
      </c>
      <c r="C19" s="2">
        <f t="shared" ref="C19:G19" si="2">C16/C17-1</f>
        <v>-1.1719774439955644E-2</v>
      </c>
      <c r="D19" s="2">
        <f t="shared" si="2"/>
        <v>-5.5003420718676699E-2</v>
      </c>
      <c r="E19" s="2">
        <f t="shared" si="2"/>
        <v>2.3405120916419886E-2</v>
      </c>
      <c r="F19" s="2">
        <f t="shared" si="2"/>
        <v>-6.7832294883411581E-2</v>
      </c>
      <c r="G19" s="2">
        <f t="shared" si="2"/>
        <v>4.041803199833649E-2</v>
      </c>
    </row>
  </sheetData>
  <mergeCells count="2">
    <mergeCell ref="H2:H12"/>
    <mergeCell ref="H15:H18"/>
  </mergeCells>
  <hyperlinks>
    <hyperlink ref="H2:H12" r:id="rId1" display="référence: feuille 7" xr:uid="{0127559A-7101-4CE1-805C-928394CB1E2A}"/>
    <hyperlink ref="H15:H18" r:id="rId2" display="référence: feuille 1" xr:uid="{6DCF3343-2233-4304-B8CB-20F9A073FD3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Comparaison 09</vt:lpstr>
      <vt:lpstr>Comparaison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GIROT Anne-Sophie</dc:creator>
  <cp:lastModifiedBy>GIROT Anne-Sophie</cp:lastModifiedBy>
  <dcterms:created xsi:type="dcterms:W3CDTF">2022-06-21T15:13:25Z</dcterms:created>
  <dcterms:modified xsi:type="dcterms:W3CDTF">2022-07-11T16:05:05Z</dcterms:modified>
</cp:coreProperties>
</file>