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SUS\Desktop\GitHub\TravauxProgUniversitaires\TLSI_ADBD\Visualisation des données\TP\TP3\"/>
    </mc:Choice>
  </mc:AlternateContent>
  <xr:revisionPtr revIDLastSave="0" documentId="13_ncr:1_{BB7EA159-ED16-4067-8A2C-FCD41045111E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Enoncé Exercice1" sheetId="6" r:id="rId1"/>
    <sheet name="Taux_De_Change" sheetId="1" r:id="rId2"/>
    <sheet name="Balance" sheetId="2" r:id="rId3"/>
  </sheets>
  <definedNames>
    <definedName name="_Hlk84861901" localSheetId="0">'Enoncé Exercice1'!$A$31</definedName>
    <definedName name="CC2_r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2" l="1"/>
  <c r="L44" i="2"/>
  <c r="L43" i="2"/>
  <c r="L42" i="2"/>
  <c r="L36" i="2"/>
  <c r="L35" i="2"/>
  <c r="L34" i="2"/>
  <c r="L33" i="2"/>
  <c r="L25" i="2"/>
  <c r="L24" i="2"/>
  <c r="L23" i="2"/>
  <c r="L22" i="2"/>
  <c r="L16" i="2"/>
  <c r="L17" i="2"/>
  <c r="L15" i="2"/>
  <c r="L14" i="2"/>
  <c r="L13" i="2"/>
  <c r="L4" i="2"/>
  <c r="L46" i="2"/>
  <c r="L37" i="2"/>
  <c r="L26" i="2"/>
  <c r="L5" i="2"/>
  <c r="L41" i="2"/>
  <c r="L32" i="2"/>
  <c r="L21" i="2"/>
  <c r="L12" i="2"/>
  <c r="L3" i="2"/>
  <c r="L40" i="2"/>
  <c r="L31" i="2"/>
  <c r="L20" i="2"/>
  <c r="L11" i="2"/>
  <c r="D8" i="2"/>
  <c r="I8" i="2" s="1"/>
  <c r="D9" i="2"/>
  <c r="D10" i="2"/>
  <c r="D11" i="2"/>
  <c r="D12" i="2"/>
  <c r="I12" i="2" s="1"/>
  <c r="D13" i="2"/>
  <c r="D14" i="2"/>
  <c r="D15" i="2"/>
  <c r="D16" i="2"/>
  <c r="I16" i="2" s="1"/>
  <c r="L2" i="2"/>
  <c r="I9" i="2"/>
  <c r="I10" i="2"/>
  <c r="I11" i="2"/>
  <c r="I13" i="2"/>
  <c r="I14" i="2"/>
  <c r="I15" i="2"/>
  <c r="I7" i="2"/>
  <c r="H9" i="2"/>
  <c r="H10" i="2"/>
  <c r="H11" i="2"/>
  <c r="H13" i="2"/>
  <c r="H14" i="2"/>
  <c r="H15" i="2"/>
  <c r="H7" i="2"/>
  <c r="G8" i="2"/>
  <c r="G9" i="2"/>
  <c r="G10" i="2"/>
  <c r="G11" i="2"/>
  <c r="G12" i="2"/>
  <c r="G13" i="2"/>
  <c r="G14" i="2"/>
  <c r="G15" i="2"/>
  <c r="G16" i="2"/>
  <c r="G7" i="2"/>
  <c r="D7" i="2"/>
  <c r="H12" i="2" l="1"/>
  <c r="H16" i="2"/>
  <c r="H8" i="2"/>
  <c r="L7" i="2" l="1"/>
  <c r="L8" i="2"/>
  <c r="L6" i="2"/>
</calcChain>
</file>

<file path=xl/sharedStrings.xml><?xml version="1.0" encoding="utf-8"?>
<sst xmlns="http://schemas.openxmlformats.org/spreadsheetml/2006/main" count="100" uniqueCount="66">
  <si>
    <t>Taux de change du Dinar Tunisien</t>
  </si>
  <si>
    <t>Temps par rapport à GMT</t>
  </si>
  <si>
    <t>Date:</t>
  </si>
  <si>
    <t xml:space="preserve">Heure: </t>
  </si>
  <si>
    <t>Produit</t>
  </si>
  <si>
    <t>Achat</t>
  </si>
  <si>
    <t>Vente</t>
  </si>
  <si>
    <t>Balance</t>
  </si>
  <si>
    <t>Prix unitaire</t>
  </si>
  <si>
    <t>Quantité</t>
  </si>
  <si>
    <t>Prix</t>
  </si>
  <si>
    <t>Prix univtaire</t>
  </si>
  <si>
    <t>Statut</t>
  </si>
  <si>
    <t>Taux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</si>
  <si>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</si>
  <si>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</si>
  <si>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</si>
  <si>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</si>
  <si>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</si>
  <si>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</si>
  <si>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</si>
  <si>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</si>
  <si>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</si>
  <si>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</si>
  <si>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Balance globale</t>
  </si>
  <si>
    <t>Meilleure balance</t>
  </si>
  <si>
    <t>Pire balance</t>
  </si>
  <si>
    <t>Balance moyenne</t>
  </si>
  <si>
    <t>Nombre de produits avec gain</t>
  </si>
  <si>
    <t>BALANCE TUNISIE</t>
  </si>
  <si>
    <t>Yen</t>
  </si>
  <si>
    <t>A/ Manipulation du classeur :</t>
  </si>
  <si>
    <t>1. Renommer le classeur par « NOM_prenom.xlsx ». Renommer la première feuille de calcul par « Taux_d e_change » et la deuxième par « Balance ».</t>
  </si>
  <si>
    <t>2. Appliquer la couleur rouge sur l’onglet de la feuille nommée « Balance » et la couleur verte sur l’onglet de la feuille « Taux_de_change ».</t>
  </si>
  <si>
    <t>B/ Manipulation des données :</t>
  </si>
  <si>
    <r>
      <t xml:space="preserve">3. Trier le tableau « Taux de change du Dinar Tunisien » obtenu par ordre décroissant du </t>
    </r>
    <r>
      <rPr>
        <b/>
        <sz val="11.5"/>
        <color theme="1"/>
        <rFont val="Times New Roman"/>
        <family val="1"/>
      </rPr>
      <t>Taux de change</t>
    </r>
    <r>
      <rPr>
        <sz val="11.5"/>
        <color theme="1"/>
        <rFont val="Times New Roman"/>
        <family val="1"/>
      </rPr>
      <t>.</t>
    </r>
  </si>
  <si>
    <r>
      <t xml:space="preserve">4. Dans la feuille « Balance », calculer le </t>
    </r>
    <r>
      <rPr>
        <b/>
        <sz val="11.5"/>
        <color theme="1"/>
        <rFont val="Times New Roman"/>
        <family val="1"/>
      </rPr>
      <t xml:space="preserve">prix d’achat </t>
    </r>
    <r>
      <rPr>
        <sz val="11.5"/>
        <color theme="1"/>
        <rFont val="Times New Roman"/>
        <family val="1"/>
      </rPr>
      <t xml:space="preserve">et le </t>
    </r>
    <r>
      <rPr>
        <b/>
        <sz val="11.5"/>
        <color theme="1"/>
        <rFont val="Times New Roman"/>
        <family val="1"/>
      </rPr>
      <t xml:space="preserve">prix de vente </t>
    </r>
    <r>
      <rPr>
        <sz val="11.5"/>
        <color theme="1"/>
        <rFont val="Times New Roman"/>
        <family val="1"/>
      </rPr>
      <t>de chaque produit.</t>
    </r>
  </si>
  <si>
    <r>
      <t xml:space="preserve">5. Dans la colonne </t>
    </r>
    <r>
      <rPr>
        <b/>
        <sz val="11.5"/>
        <color theme="1"/>
        <rFont val="Times New Roman"/>
        <family val="1"/>
      </rPr>
      <t>statut</t>
    </r>
    <r>
      <rPr>
        <sz val="11.5"/>
        <color theme="1"/>
        <rFont val="Times New Roman"/>
        <family val="1"/>
      </rPr>
      <t>, indiquer s’il s’agit d’une perte ou d’un gain.</t>
    </r>
  </si>
  <si>
    <r>
      <t xml:space="preserve">6. Dans la colonne </t>
    </r>
    <r>
      <rPr>
        <b/>
        <sz val="11.5"/>
        <color theme="1"/>
        <rFont val="Times New Roman"/>
        <family val="1"/>
      </rPr>
      <t>taux</t>
    </r>
    <r>
      <rPr>
        <sz val="11.5"/>
        <color theme="1"/>
        <rFont val="Times New Roman"/>
        <family val="1"/>
      </rPr>
      <t>, indiquer le taux de perte ou de gain pour chaque produit.</t>
    </r>
  </si>
  <si>
    <t>7. Remplir le tableau de statistiques sur la balance et appliquer le format monétaire aux résultats des 4 premières lignes en précisant DT (Dinar Tunisien) comme monnaie.</t>
  </si>
  <si>
    <t>C/ Lien dynamiques entre feuilles de calcul :</t>
  </si>
  <si>
    <t xml:space="preserve">    3. Supprimer la feuille « Feuil6 ».</t>
  </si>
  <si>
    <r>
      <t xml:space="preserve">1. Dans la feuille « Balance », insérer la date du jour dans la cellule L2 et insérer l’heure actuelle dans la cellule L3. Calculer ensuite </t>
    </r>
    <r>
      <rPr>
        <b/>
        <sz val="11.5"/>
        <color theme="1"/>
        <rFont val="Times New Roman"/>
        <family val="1"/>
      </rPr>
      <t xml:space="preserve">Balance globale, </t>
    </r>
    <r>
      <rPr>
        <sz val="11.5"/>
        <color theme="1"/>
        <rFont val="Times New Roman"/>
        <family val="1"/>
      </rPr>
      <t xml:space="preserve"> </t>
    </r>
    <r>
      <rPr>
        <b/>
        <sz val="11.5"/>
        <color theme="1"/>
        <rFont val="Times New Roman"/>
        <family val="1"/>
      </rPr>
      <t>Meilleure balance</t>
    </r>
    <r>
      <rPr>
        <sz val="11.5"/>
        <color theme="1"/>
        <rFont val="Times New Roman"/>
        <family val="1"/>
      </rPr>
      <t xml:space="preserve">, </t>
    </r>
    <r>
      <rPr>
        <b/>
        <sz val="11.5"/>
        <color theme="1"/>
        <rFont val="Times New Roman"/>
        <family val="1"/>
      </rPr>
      <t>Pire balance</t>
    </r>
    <r>
      <rPr>
        <sz val="11.5"/>
        <color theme="1"/>
        <rFont val="Times New Roman"/>
        <family val="1"/>
      </rPr>
      <t xml:space="preserve">, </t>
    </r>
    <r>
      <rPr>
        <b/>
        <sz val="11.5"/>
        <color theme="1"/>
        <rFont val="Times New Roman"/>
        <family val="1"/>
      </rPr>
      <t>Balance moyenne</t>
    </r>
    <r>
      <rPr>
        <sz val="11.5"/>
        <color theme="1"/>
        <rFont val="Times New Roman"/>
        <family val="1"/>
      </rPr>
      <t xml:space="preserve"> et </t>
    </r>
    <r>
      <rPr>
        <b/>
        <sz val="11.5"/>
        <color theme="1"/>
        <rFont val="Times New Roman"/>
        <family val="1"/>
      </rPr>
      <t xml:space="preserve">Nombre de produits avec gain </t>
    </r>
    <r>
      <rPr>
        <sz val="11.5"/>
        <color theme="1"/>
        <rFont val="Times New Roman"/>
        <family val="1"/>
      </rPr>
      <t>(Mettez les nombres réels sur trois chiffres après la virgule).</t>
    </r>
  </si>
  <si>
    <r>
      <t xml:space="preserve">2. Copier la plage </t>
    </r>
    <r>
      <rPr>
        <b/>
        <sz val="11.5"/>
        <color theme="1"/>
        <rFont val="Times New Roman"/>
        <family val="1"/>
      </rPr>
      <t>k1:L6</t>
    </r>
    <r>
      <rPr>
        <sz val="11.5"/>
        <color rgb="FFFF0000"/>
        <rFont val="Times New Roman"/>
        <family val="1"/>
      </rPr>
      <t xml:space="preserve"> </t>
    </r>
    <r>
      <rPr>
        <sz val="11.5"/>
        <color theme="1"/>
        <rFont val="Times New Roman"/>
        <family val="1"/>
      </rPr>
      <t>et la coller au niveau des cellules K10, K19, K28 et K37. Remplacer respectivement le titre de chaque copie par « BALANCE FRANCE », « BALANCE JAPAN », « BALANCE USA » et « BALANCE UAE ».</t>
    </r>
  </si>
  <si>
    <r>
      <t xml:space="preserve">3. Remplacer </t>
    </r>
    <r>
      <rPr>
        <b/>
        <sz val="11.5"/>
        <color theme="1"/>
        <rFont val="Times New Roman"/>
        <family val="1"/>
      </rPr>
      <t>l’heure</t>
    </r>
    <r>
      <rPr>
        <sz val="11.5"/>
        <color theme="1"/>
        <rFont val="Times New Roman"/>
        <family val="1"/>
      </rPr>
      <t xml:space="preserve"> et </t>
    </r>
    <r>
      <rPr>
        <b/>
        <sz val="11.5"/>
        <color theme="1"/>
        <rFont val="Times New Roman"/>
        <family val="1"/>
      </rPr>
      <t>les autres champs</t>
    </r>
    <r>
      <rPr>
        <b/>
        <sz val="11.5"/>
        <color rgb="FFFF0000"/>
        <rFont val="Times New Roman"/>
        <family val="1"/>
      </rPr>
      <t xml:space="preserve"> </t>
    </r>
    <r>
      <rPr>
        <sz val="11.5"/>
        <color theme="1"/>
        <rFont val="Times New Roman"/>
        <family val="1"/>
      </rPr>
      <t>pour chaque balance de chaque pays en faisant référence aux taux de change et aux différences horaires dans la feuille « Taux_de_change ».</t>
    </r>
  </si>
  <si>
    <r>
      <t xml:space="preserve">1. Dans la feuille « Taux_de_change », diviser le contenu des cellules de la plage A2:A6 selon les données en utilisant « </t>
    </r>
    <r>
      <rPr>
        <b/>
        <sz val="11.5"/>
        <color theme="1"/>
        <rFont val="Times New Roman"/>
        <family val="1"/>
      </rPr>
      <t xml:space="preserve">; </t>
    </r>
    <r>
      <rPr>
        <sz val="11.5"/>
        <color theme="1"/>
        <rFont val="Times New Roman"/>
        <family val="1"/>
      </rPr>
      <t>» comme séparateur.</t>
    </r>
  </si>
  <si>
    <t>Visualisation des données</t>
  </si>
  <si>
    <t>2. Faire le même travail pour la plage A11:A16.</t>
  </si>
  <si>
    <t>TP n°3</t>
  </si>
  <si>
    <t>Pays</t>
  </si>
  <si>
    <t>Monnaie</t>
  </si>
  <si>
    <t>Taux de change</t>
  </si>
  <si>
    <t>France</t>
  </si>
  <si>
    <t>Euro</t>
  </si>
  <si>
    <t>Japan</t>
  </si>
  <si>
    <t>Etats Unis</t>
  </si>
  <si>
    <t>Dollar</t>
  </si>
  <si>
    <t>Emirates Arabes</t>
  </si>
  <si>
    <t>Dirham</t>
  </si>
  <si>
    <t>Horraire</t>
  </si>
  <si>
    <t>Tunisie</t>
  </si>
  <si>
    <t>Etas Unis</t>
  </si>
  <si>
    <t xml:space="preserve"> BALANCE France</t>
  </si>
  <si>
    <t>BALANCE UAE</t>
  </si>
  <si>
    <t xml:space="preserve">BALANCE USA </t>
  </si>
  <si>
    <t>BALANCE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</si>
</sst>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0.000"/>
    <numFmt numFmtId="165" formatCode="_-* #,##0.00\ [$TND]_-;\-* #,##0.00\ [$TND]_-;_-* &quot;-&quot;??\ [$TND]_-;_-@_-"/>
    <numFmt numFmtId="166" formatCode="_-* #,##0.00\ [$€-40C]_-;\-* #,##0.00\ [$€-40C]_-;_-* &quot;-&quot;??\ [$€-40C]_-;_-@_-"/>
    <numFmt numFmtId="167" formatCode="_-[$¥-411]* #,##0.00_-;\-[$¥-411]* #,##0.00_-;_-[$¥-411]* &quot;-&quot;??_-;_-@_-"/>
    <numFmt numFmtId="168" formatCode="_-[$$-409]* #,##0.00_ ;_-[$$-409]* \-#,##0.00\ ;_-[$$-409]* &quot;-&quot;??_ ;_-@_ "/>
    <numFmt numFmtId="169" formatCode="_-* #,##0.00\ [$؋]_-;\-* #,##0.00\ [$؋]_-;_-* &quot;-&quot;??\ [$؋]_-;_-@_-" x16r2:formatCode16="_-* #,##0.00\ [$؋-uz-Arab-AF]_-;\-* #,##0.00\ [$؋-uz-Arab-AF]_-;_-* &quot;-&quot;??\ [$؋-uz-Arab-AF]_-;_-@_-"/>
  </numFmts>
  <fonts count="9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1"/>
      <color theme="8"/>
      <name val="Tw Cen MT"/>
      <family val="2"/>
      <scheme val="minor"/>
    </font>
    <font>
      <sz val="11.5"/>
      <color theme="1"/>
      <name val="Times New Roman"/>
      <family val="1"/>
    </font>
    <font>
      <b/>
      <sz val="11.5"/>
      <color theme="1"/>
      <name val="Times New Roman"/>
      <family val="1"/>
    </font>
    <font>
      <sz val="11.5"/>
      <color rgb="FFFF0000"/>
      <name val="Times New Roman"/>
      <family val="1"/>
    </font>
    <font>
      <b/>
      <sz val="11.5"/>
      <color rgb="FFFF0000"/>
      <name val="Times New Roman"/>
      <family val="1"/>
    </font>
    <font>
      <b/>
      <sz val="20"/>
      <color rgb="FF0070C0"/>
      <name val="Times New Roman"/>
      <family val="1"/>
    </font>
    <font>
      <sz val="11"/>
      <color theme="1"/>
      <name val="Tw Cen M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3">
    <xf numFmtId="0" fontId="0" fillId="0" borderId="0" xfId="0"/>
    <xf numFmtId="0" fontId="0" fillId="4" borderId="1" xfId="0" applyFill="1" applyBorder="1"/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2" borderId="1" xfId="0" applyNumberFormat="1" applyFill="1" applyBorder="1"/>
    <xf numFmtId="0" fontId="0" fillId="5" borderId="1" xfId="0" applyFill="1" applyBorder="1"/>
    <xf numFmtId="0" fontId="1" fillId="5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0" fillId="6" borderId="0" xfId="0" applyFill="1"/>
    <xf numFmtId="0" fontId="3" fillId="6" borderId="0" xfId="0" applyFont="1" applyFill="1" applyAlignment="1">
      <alignment vertical="center"/>
    </xf>
    <xf numFmtId="0" fontId="7" fillId="6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/>
    </xf>
    <xf numFmtId="14" fontId="0" fillId="0" borderId="0" xfId="0" applyNumberFormat="1"/>
    <xf numFmtId="165" fontId="0" fillId="5" borderId="1" xfId="0" applyNumberFormat="1" applyFill="1" applyBorder="1"/>
    <xf numFmtId="165" fontId="0" fillId="5" borderId="1" xfId="1" applyNumberFormat="1" applyFont="1" applyFill="1" applyBorder="1"/>
    <xf numFmtId="20" fontId="0" fillId="0" borderId="0" xfId="0" applyNumberFormat="1"/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top"/>
    </xf>
    <xf numFmtId="0" fontId="2" fillId="5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6" fontId="0" fillId="5" borderId="1" xfId="1" applyNumberFormat="1" applyFont="1" applyFill="1" applyBorder="1"/>
    <xf numFmtId="166" fontId="0" fillId="5" borderId="1" xfId="0" applyNumberFormat="1" applyFill="1" applyBorder="1"/>
    <xf numFmtId="167" fontId="0" fillId="5" borderId="1" xfId="1" applyNumberFormat="1" applyFont="1" applyFill="1" applyBorder="1"/>
    <xf numFmtId="167" fontId="0" fillId="5" borderId="1" xfId="0" applyNumberFormat="1" applyFill="1" applyBorder="1"/>
    <xf numFmtId="168" fontId="0" fillId="5" borderId="1" xfId="1" applyNumberFormat="1" applyFont="1" applyFill="1" applyBorder="1"/>
    <xf numFmtId="168" fontId="0" fillId="5" borderId="1" xfId="0" applyNumberFormat="1" applyFill="1" applyBorder="1"/>
    <xf numFmtId="169" fontId="0" fillId="5" borderId="1" xfId="1" applyNumberFormat="1" applyFont="1" applyFill="1" applyBorder="1"/>
    <xf numFmtId="169" fontId="0" fillId="5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C3324"/>
      <color rgb="FFFFEB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10</xdr:row>
      <xdr:rowOff>76200</xdr:rowOff>
    </xdr:from>
    <xdr:to>
      <xdr:col>9</xdr:col>
      <xdr:colOff>342900</xdr:colOff>
      <xdr:row>17</xdr:row>
      <xdr:rowOff>76200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2764D69E-787D-48F5-ADDC-F40061097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821180"/>
          <a:ext cx="6309360" cy="1226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"/>
  <sheetViews>
    <sheetView showGridLines="0" topLeftCell="A10" zoomScale="80" zoomScaleNormal="80" workbookViewId="0">
      <selection activeCell="I33" sqref="I33"/>
    </sheetView>
  </sheetViews>
  <sheetFormatPr defaultColWidth="9" defaultRowHeight="14.25" x14ac:dyDescent="0.2"/>
  <sheetData>
    <row r="1" spans="1:28" ht="15" x14ac:dyDescent="0.2">
      <c r="A1" s="14"/>
    </row>
    <row r="2" spans="1:28" ht="15" x14ac:dyDescent="0.2">
      <c r="A2" s="14"/>
    </row>
    <row r="3" spans="1:28" ht="25.5" x14ac:dyDescent="0.2">
      <c r="A3" s="25" t="s">
        <v>46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25.5" x14ac:dyDescent="0.2">
      <c r="A4" s="17"/>
      <c r="B4" s="17"/>
      <c r="C4" s="17"/>
      <c r="D4" s="17"/>
      <c r="E4" s="17"/>
      <c r="F4" s="17"/>
      <c r="G4" s="17" t="s">
        <v>48</v>
      </c>
      <c r="H4" s="17"/>
      <c r="I4" s="17"/>
      <c r="J4" s="17"/>
      <c r="K4" s="17"/>
      <c r="L4" s="17"/>
      <c r="M4" s="17"/>
      <c r="N4" s="17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x14ac:dyDescent="0.2">
      <c r="A5" s="24" t="s">
        <v>31</v>
      </c>
      <c r="B5" s="24"/>
      <c r="C5" s="2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5" x14ac:dyDescent="0.2">
      <c r="A6" s="23" t="s">
        <v>32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5" x14ac:dyDescent="0.2">
      <c r="A7" s="23" t="s">
        <v>33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15" x14ac:dyDescent="0.2">
      <c r="A8" s="23" t="s">
        <v>41</v>
      </c>
      <c r="B8" s="23"/>
      <c r="C8" s="23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x14ac:dyDescent="0.2">
      <c r="A9" s="28" t="s">
        <v>34</v>
      </c>
      <c r="B9" s="28"/>
      <c r="C9" s="28"/>
      <c r="D9" s="28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5" x14ac:dyDescent="0.2">
      <c r="A10" s="26" t="s">
        <v>45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5" x14ac:dyDescent="0.2">
      <c r="A20" s="29" t="s">
        <v>47</v>
      </c>
      <c r="B20" s="29"/>
      <c r="C20" s="29"/>
      <c r="D20" s="29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5" x14ac:dyDescent="0.2">
      <c r="A21" s="26" t="s">
        <v>35</v>
      </c>
      <c r="B21" s="26"/>
      <c r="C21" s="26"/>
      <c r="D21" s="26"/>
      <c r="E21" s="26"/>
      <c r="F21" s="26"/>
      <c r="G21" s="26"/>
      <c r="H21" s="26"/>
      <c r="I21" s="26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15" x14ac:dyDescent="0.2">
      <c r="A22" s="26" t="s">
        <v>36</v>
      </c>
      <c r="B22" s="26"/>
      <c r="C22" s="26"/>
      <c r="D22" s="26"/>
      <c r="E22" s="26"/>
      <c r="F22" s="26"/>
      <c r="G22" s="26"/>
      <c r="H22" s="2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5" x14ac:dyDescent="0.2">
      <c r="A23" s="26" t="s">
        <v>37</v>
      </c>
      <c r="B23" s="26"/>
      <c r="C23" s="26"/>
      <c r="D23" s="26"/>
      <c r="E23" s="26"/>
      <c r="F23" s="26"/>
      <c r="G23" s="26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5" x14ac:dyDescent="0.2">
      <c r="A24" s="26" t="s">
        <v>38</v>
      </c>
      <c r="B24" s="26"/>
      <c r="C24" s="26"/>
      <c r="D24" s="26"/>
      <c r="E24" s="26"/>
      <c r="F24" s="26"/>
      <c r="G24" s="26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5" x14ac:dyDescent="0.2">
      <c r="A25" s="26" t="s">
        <v>39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5" x14ac:dyDescent="0.2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x14ac:dyDescent="0.2">
      <c r="A28" s="28" t="s">
        <v>40</v>
      </c>
      <c r="B28" s="28"/>
      <c r="C28" s="28"/>
      <c r="D28" s="28"/>
      <c r="E28" s="28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5" customHeight="1" x14ac:dyDescent="0.2">
      <c r="A29" s="27" t="s">
        <v>42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ht="15" x14ac:dyDescent="0.2">
      <c r="A30" s="26" t="s">
        <v>43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15"/>
      <c r="V30" s="15"/>
      <c r="W30" s="15"/>
      <c r="X30" s="15"/>
      <c r="Y30" s="15"/>
      <c r="Z30" s="15"/>
      <c r="AA30" s="15"/>
      <c r="AB30" s="15"/>
    </row>
    <row r="31" spans="1:28" ht="15" x14ac:dyDescent="0.2">
      <c r="A31" s="26" t="s">
        <v>44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</sheetData>
  <mergeCells count="17">
    <mergeCell ref="A31:P31"/>
    <mergeCell ref="A29:AB29"/>
    <mergeCell ref="A30:T30"/>
    <mergeCell ref="A9:D9"/>
    <mergeCell ref="A22:H22"/>
    <mergeCell ref="A23:G23"/>
    <mergeCell ref="A24:G24"/>
    <mergeCell ref="A25:N25"/>
    <mergeCell ref="A28:E28"/>
    <mergeCell ref="A10:L10"/>
    <mergeCell ref="A20:D20"/>
    <mergeCell ref="A21:I21"/>
    <mergeCell ref="A6:M6"/>
    <mergeCell ref="A7:L7"/>
    <mergeCell ref="A8:C8"/>
    <mergeCell ref="A5:C5"/>
    <mergeCell ref="A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-0.249977111117893"/>
  </sheetPr>
  <dimension ref="A1:C16"/>
  <sheetViews>
    <sheetView workbookViewId="0">
      <selection activeCell="D6" sqref="D6"/>
    </sheetView>
  </sheetViews>
  <sheetFormatPr defaultColWidth="9" defaultRowHeight="14.25" x14ac:dyDescent="0.2"/>
  <cols>
    <col min="1" max="3" width="9" customWidth="1"/>
  </cols>
  <sheetData>
    <row r="1" spans="1:3" x14ac:dyDescent="0.2">
      <c r="A1" t="s">
        <v>0</v>
      </c>
    </row>
    <row r="2" spans="1:3" x14ac:dyDescent="0.2">
      <c r="A2" t="s">
        <v>49</v>
      </c>
      <c r="B2" t="s">
        <v>50</v>
      </c>
      <c r="C2" t="s">
        <v>51</v>
      </c>
    </row>
    <row r="3" spans="1:3" x14ac:dyDescent="0.2">
      <c r="A3" t="s">
        <v>54</v>
      </c>
      <c r="B3" t="s">
        <v>30</v>
      </c>
      <c r="C3">
        <v>61.46</v>
      </c>
    </row>
    <row r="4" spans="1:3" x14ac:dyDescent="0.2">
      <c r="A4" t="s">
        <v>57</v>
      </c>
      <c r="B4" t="s">
        <v>58</v>
      </c>
      <c r="C4">
        <v>1.89</v>
      </c>
    </row>
    <row r="5" spans="1:3" x14ac:dyDescent="0.2">
      <c r="A5" t="s">
        <v>55</v>
      </c>
      <c r="B5" t="s">
        <v>56</v>
      </c>
      <c r="C5">
        <v>0.51</v>
      </c>
    </row>
    <row r="6" spans="1:3" x14ac:dyDescent="0.2">
      <c r="A6" t="s">
        <v>52</v>
      </c>
      <c r="B6" t="s">
        <v>53</v>
      </c>
      <c r="C6">
        <v>0.45</v>
      </c>
    </row>
    <row r="10" spans="1:3" x14ac:dyDescent="0.2">
      <c r="A10" t="s">
        <v>1</v>
      </c>
    </row>
    <row r="11" spans="1:3" x14ac:dyDescent="0.2">
      <c r="A11" t="s">
        <v>49</v>
      </c>
      <c r="B11" t="s">
        <v>59</v>
      </c>
    </row>
    <row r="12" spans="1:3" x14ac:dyDescent="0.2">
      <c r="A12" t="s">
        <v>60</v>
      </c>
      <c r="B12">
        <v>1</v>
      </c>
    </row>
    <row r="13" spans="1:3" x14ac:dyDescent="0.2">
      <c r="A13" t="s">
        <v>52</v>
      </c>
      <c r="B13">
        <v>1</v>
      </c>
    </row>
    <row r="14" spans="1:3" x14ac:dyDescent="0.2">
      <c r="A14" t="s">
        <v>54</v>
      </c>
      <c r="B14">
        <v>9</v>
      </c>
    </row>
    <row r="15" spans="1:3" x14ac:dyDescent="0.2">
      <c r="A15" t="s">
        <v>61</v>
      </c>
      <c r="B15">
        <v>-6</v>
      </c>
    </row>
    <row r="16" spans="1:3" x14ac:dyDescent="0.2">
      <c r="A16" t="s">
        <v>57</v>
      </c>
      <c r="B16">
        <v>4</v>
      </c>
    </row>
  </sheetData>
  <sortState xmlns:xlrd2="http://schemas.microsoft.com/office/spreadsheetml/2017/richdata2" ref="A3:C6">
    <sortCondition descending="1" ref="C3:C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C3324"/>
  </sheetPr>
  <dimension ref="A1:L46"/>
  <sheetViews>
    <sheetView tabSelected="1" topLeftCell="A7" workbookViewId="0">
      <selection activeCell="M45" sqref="M45"/>
    </sheetView>
  </sheetViews>
  <sheetFormatPr defaultColWidth="9" defaultRowHeight="14.25" x14ac:dyDescent="0.2"/>
  <cols>
    <col min="2" max="2" width="11.75" customWidth="1"/>
    <col min="5" max="5" width="12.5" customWidth="1"/>
    <col min="11" max="11" width="27.5" customWidth="1"/>
    <col min="12" max="12" width="15.875" bestFit="1" customWidth="1"/>
  </cols>
  <sheetData>
    <row r="1" spans="1:12" x14ac:dyDescent="0.2">
      <c r="K1" s="30" t="s">
        <v>29</v>
      </c>
      <c r="L1" s="30"/>
    </row>
    <row r="2" spans="1:12" x14ac:dyDescent="0.2">
      <c r="K2" s="13" t="s">
        <v>2</v>
      </c>
      <c r="L2" s="19">
        <f ca="1">TODAY()</f>
        <v>45582</v>
      </c>
    </row>
    <row r="3" spans="1:12" x14ac:dyDescent="0.2">
      <c r="K3" s="13" t="s">
        <v>3</v>
      </c>
      <c r="L3" s="22">
        <f ca="1">NOW()</f>
        <v>45582.497423958332</v>
      </c>
    </row>
    <row r="4" spans="1:12" x14ac:dyDescent="0.2">
      <c r="K4" s="9" t="s">
        <v>24</v>
      </c>
      <c r="L4" s="21">
        <f>SUMIF(H7:H16,H8,I7:I16)-SUMIF(H7:H16,H7,I7:I16)</f>
        <v>3.3400000000000034</v>
      </c>
    </row>
    <row r="5" spans="1:12" x14ac:dyDescent="0.2">
      <c r="A5" s="31" t="s">
        <v>4</v>
      </c>
      <c r="B5" s="32" t="s">
        <v>5</v>
      </c>
      <c r="C5" s="32"/>
      <c r="D5" s="32"/>
      <c r="E5" s="33" t="s">
        <v>6</v>
      </c>
      <c r="F5" s="33"/>
      <c r="G5" s="33"/>
      <c r="H5" s="34" t="s">
        <v>7</v>
      </c>
      <c r="I5" s="34"/>
      <c r="K5" s="9" t="s">
        <v>25</v>
      </c>
      <c r="L5" s="21">
        <f>_xlfn.MAXIFS(I7:I16,H7:H16,H8)</f>
        <v>8.6800000000000033</v>
      </c>
    </row>
    <row r="6" spans="1:12" x14ac:dyDescent="0.2">
      <c r="A6" s="31"/>
      <c r="B6" s="10" t="s">
        <v>8</v>
      </c>
      <c r="C6" s="10" t="s">
        <v>9</v>
      </c>
      <c r="D6" s="10" t="s">
        <v>10</v>
      </c>
      <c r="E6" s="11" t="s">
        <v>11</v>
      </c>
      <c r="F6" s="11" t="s">
        <v>9</v>
      </c>
      <c r="G6" s="11" t="s">
        <v>10</v>
      </c>
      <c r="H6" s="12" t="s">
        <v>12</v>
      </c>
      <c r="I6" s="12" t="s">
        <v>13</v>
      </c>
      <c r="K6" s="9" t="s">
        <v>26</v>
      </c>
      <c r="L6" s="20">
        <f>_xlfn.MAXIFS(I7:I16,H7:H16,H7)</f>
        <v>16</v>
      </c>
    </row>
    <row r="7" spans="1:12" x14ac:dyDescent="0.2">
      <c r="A7" s="18" t="s">
        <v>14</v>
      </c>
      <c r="B7" s="2">
        <v>0.25</v>
      </c>
      <c r="C7" s="5">
        <v>23</v>
      </c>
      <c r="D7" s="7">
        <f>B7*C7</f>
        <v>5.75</v>
      </c>
      <c r="E7" s="4">
        <v>0.26</v>
      </c>
      <c r="F7" s="6">
        <v>20</v>
      </c>
      <c r="G7" s="3">
        <f>E7*F7</f>
        <v>5.2</v>
      </c>
      <c r="H7" s="1" t="str">
        <f>IF(D7&gt;G7,"perte","gain")</f>
        <v>perte</v>
      </c>
      <c r="I7" s="1">
        <f>ABS(D7-G7)</f>
        <v>0.54999999999999982</v>
      </c>
      <c r="K7" s="9" t="s">
        <v>27</v>
      </c>
      <c r="L7" s="20">
        <f>L4/COUNT(I7:I16)</f>
        <v>0.33400000000000035</v>
      </c>
    </row>
    <row r="8" spans="1:12" x14ac:dyDescent="0.2">
      <c r="A8" s="18" t="s">
        <v>15</v>
      </c>
      <c r="B8" s="2">
        <v>0.57999999999999996</v>
      </c>
      <c r="C8" s="5">
        <v>54</v>
      </c>
      <c r="D8" s="7">
        <f t="shared" ref="D8:D16" si="0">B8*C8</f>
        <v>31.319999999999997</v>
      </c>
      <c r="E8" s="4">
        <v>0.8</v>
      </c>
      <c r="F8" s="6">
        <v>50</v>
      </c>
      <c r="G8" s="3">
        <f t="shared" ref="G8:G16" si="1">E8*F8</f>
        <v>40</v>
      </c>
      <c r="H8" s="1" t="str">
        <f t="shared" ref="H8:H16" si="2">IF(D8&gt;G8,"perte","gain")</f>
        <v>gain</v>
      </c>
      <c r="I8" s="1">
        <f t="shared" ref="I8:I16" si="3">ABS(D8-G8)</f>
        <v>8.6800000000000033</v>
      </c>
      <c r="K8" s="9" t="s">
        <v>28</v>
      </c>
      <c r="L8" s="8">
        <f>COUNTIF(H7:H16,H8)</f>
        <v>7</v>
      </c>
    </row>
    <row r="9" spans="1:12" x14ac:dyDescent="0.2">
      <c r="A9" s="18" t="s">
        <v>16</v>
      </c>
      <c r="B9" s="2">
        <v>1.6</v>
      </c>
      <c r="C9" s="5">
        <v>46</v>
      </c>
      <c r="D9" s="7">
        <f t="shared" si="0"/>
        <v>73.600000000000009</v>
      </c>
      <c r="E9" s="4">
        <v>1.8</v>
      </c>
      <c r="F9" s="6">
        <v>42</v>
      </c>
      <c r="G9" s="3">
        <f t="shared" si="1"/>
        <v>75.600000000000009</v>
      </c>
      <c r="H9" s="1" t="str">
        <f t="shared" si="2"/>
        <v>gain</v>
      </c>
      <c r="I9" s="1">
        <f t="shared" si="3"/>
        <v>2</v>
      </c>
    </row>
    <row r="10" spans="1:12" x14ac:dyDescent="0.2">
      <c r="A10" s="18" t="s">
        <v>17</v>
      </c>
      <c r="B10" s="2">
        <v>1.25</v>
      </c>
      <c r="C10" s="5">
        <v>85</v>
      </c>
      <c r="D10" s="7">
        <f t="shared" si="0"/>
        <v>106.25</v>
      </c>
      <c r="E10" s="4">
        <v>1.6</v>
      </c>
      <c r="F10" s="6">
        <v>70</v>
      </c>
      <c r="G10" s="3">
        <f t="shared" si="1"/>
        <v>112</v>
      </c>
      <c r="H10" s="1" t="str">
        <f t="shared" si="2"/>
        <v>gain</v>
      </c>
      <c r="I10" s="1">
        <f t="shared" si="3"/>
        <v>5.75</v>
      </c>
      <c r="K10" s="30" t="s">
        <v>62</v>
      </c>
      <c r="L10" s="30"/>
    </row>
    <row r="11" spans="1:12" x14ac:dyDescent="0.2">
      <c r="A11" s="18" t="s">
        <v>18</v>
      </c>
      <c r="B11" s="2">
        <v>3.68</v>
      </c>
      <c r="C11" s="5">
        <v>25</v>
      </c>
      <c r="D11" s="7">
        <f t="shared" si="0"/>
        <v>92</v>
      </c>
      <c r="E11" s="4">
        <v>3.8</v>
      </c>
      <c r="F11" s="6">
        <v>20</v>
      </c>
      <c r="G11" s="3">
        <f t="shared" si="1"/>
        <v>76</v>
      </c>
      <c r="H11" s="1" t="str">
        <f t="shared" si="2"/>
        <v>perte</v>
      </c>
      <c r="I11" s="1">
        <f t="shared" si="3"/>
        <v>16</v>
      </c>
      <c r="K11" s="13" t="s">
        <v>2</v>
      </c>
      <c r="L11" s="19">
        <f ca="1">TODAY()</f>
        <v>45582</v>
      </c>
    </row>
    <row r="12" spans="1:12" x14ac:dyDescent="0.2">
      <c r="A12" s="18" t="s">
        <v>19</v>
      </c>
      <c r="B12" s="2">
        <v>0.12</v>
      </c>
      <c r="C12" s="5">
        <v>42</v>
      </c>
      <c r="D12" s="7">
        <f t="shared" si="0"/>
        <v>5.04</v>
      </c>
      <c r="E12" s="4">
        <v>0.2</v>
      </c>
      <c r="F12" s="6">
        <v>42</v>
      </c>
      <c r="G12" s="3">
        <f t="shared" si="1"/>
        <v>8.4</v>
      </c>
      <c r="H12" s="1" t="str">
        <f t="shared" si="2"/>
        <v>gain</v>
      </c>
      <c r="I12" s="1">
        <f t="shared" si="3"/>
        <v>3.3600000000000003</v>
      </c>
      <c r="K12" s="13" t="s">
        <v>3</v>
      </c>
      <c r="L12" s="22">
        <f ca="1">NOW()+TIME(0,0,0)</f>
        <v>45582.497423958332</v>
      </c>
    </row>
    <row r="13" spans="1:12" x14ac:dyDescent="0.2">
      <c r="A13" s="18" t="s">
        <v>20</v>
      </c>
      <c r="B13" s="2">
        <v>0.2</v>
      </c>
      <c r="C13" s="5">
        <v>16</v>
      </c>
      <c r="D13" s="7">
        <f t="shared" si="0"/>
        <v>3.2</v>
      </c>
      <c r="E13" s="4">
        <v>0.35</v>
      </c>
      <c r="F13" s="6">
        <v>12</v>
      </c>
      <c r="G13" s="3">
        <f t="shared" si="1"/>
        <v>4.1999999999999993</v>
      </c>
      <c r="H13" s="1" t="str">
        <f t="shared" si="2"/>
        <v>gain</v>
      </c>
      <c r="I13" s="1">
        <f t="shared" si="3"/>
        <v>0.99999999999999911</v>
      </c>
      <c r="K13" s="9" t="s">
        <v>24</v>
      </c>
      <c r="L13" s="35">
        <f>(SUMIF(H7:H16,H8,I7:I16)-SUMIF(H7:H16,H7,I7:I16))*(Taux_De_Change!C6)</f>
        <v>1.5030000000000017</v>
      </c>
    </row>
    <row r="14" spans="1:12" x14ac:dyDescent="0.2">
      <c r="A14" s="18" t="s">
        <v>21</v>
      </c>
      <c r="B14" s="2">
        <v>0.65</v>
      </c>
      <c r="C14" s="5">
        <v>12</v>
      </c>
      <c r="D14" s="7">
        <f t="shared" si="0"/>
        <v>7.8000000000000007</v>
      </c>
      <c r="E14" s="4">
        <v>0.7</v>
      </c>
      <c r="F14" s="6">
        <v>8</v>
      </c>
      <c r="G14" s="3">
        <f t="shared" si="1"/>
        <v>5.6</v>
      </c>
      <c r="H14" s="1" t="str">
        <f t="shared" si="2"/>
        <v>perte</v>
      </c>
      <c r="I14" s="1">
        <f t="shared" si="3"/>
        <v>2.2000000000000011</v>
      </c>
      <c r="K14" s="9" t="s">
        <v>25</v>
      </c>
      <c r="L14" s="35">
        <f>_xlfn.MAXIFS(I7:I16,H7:H16,H8)*(Taux_De_Change!C6)</f>
        <v>3.9060000000000015</v>
      </c>
    </row>
    <row r="15" spans="1:12" x14ac:dyDescent="0.2">
      <c r="A15" s="18" t="s">
        <v>22</v>
      </c>
      <c r="B15" s="2">
        <v>0.7</v>
      </c>
      <c r="C15" s="5">
        <v>2</v>
      </c>
      <c r="D15" s="7">
        <f t="shared" si="0"/>
        <v>1.4</v>
      </c>
      <c r="E15" s="4">
        <v>1.5</v>
      </c>
      <c r="F15" s="6">
        <v>1</v>
      </c>
      <c r="G15" s="3">
        <f t="shared" si="1"/>
        <v>1.5</v>
      </c>
      <c r="H15" s="1" t="str">
        <f t="shared" si="2"/>
        <v>gain</v>
      </c>
      <c r="I15" s="1">
        <f t="shared" si="3"/>
        <v>0.10000000000000009</v>
      </c>
      <c r="K15" s="9" t="s">
        <v>26</v>
      </c>
      <c r="L15" s="36">
        <f>_xlfn.MAXIFS(I7:I16,H7:H16,H7)*(Taux_De_Change!C6)</f>
        <v>7.2</v>
      </c>
    </row>
    <row r="16" spans="1:12" x14ac:dyDescent="0.2">
      <c r="A16" s="18" t="s">
        <v>23</v>
      </c>
      <c r="B16" s="2">
        <v>1.6</v>
      </c>
      <c r="C16" s="5">
        <v>9</v>
      </c>
      <c r="D16" s="7">
        <f t="shared" si="0"/>
        <v>14.4</v>
      </c>
      <c r="E16" s="4">
        <v>2.6</v>
      </c>
      <c r="F16" s="6">
        <v>6</v>
      </c>
      <c r="G16" s="3">
        <f t="shared" si="1"/>
        <v>15.600000000000001</v>
      </c>
      <c r="H16" s="1" t="str">
        <f t="shared" si="2"/>
        <v>gain</v>
      </c>
      <c r="I16" s="1">
        <f t="shared" si="3"/>
        <v>1.2000000000000011</v>
      </c>
      <c r="K16" s="9" t="s">
        <v>27</v>
      </c>
      <c r="L16" s="36">
        <f>(L4/COUNT(I7:I16))*(Taux_De_Change!C6)</f>
        <v>0.15030000000000016</v>
      </c>
    </row>
    <row r="17" spans="11:12" x14ac:dyDescent="0.2">
      <c r="K17" s="9" t="s">
        <v>28</v>
      </c>
      <c r="L17" s="8">
        <f>COUNTIF(H7:H16,H8)</f>
        <v>7</v>
      </c>
    </row>
    <row r="19" spans="11:12" x14ac:dyDescent="0.2">
      <c r="K19" s="30" t="s">
        <v>65</v>
      </c>
      <c r="L19" s="30"/>
    </row>
    <row r="20" spans="11:12" x14ac:dyDescent="0.2">
      <c r="K20" s="13" t="s">
        <v>2</v>
      </c>
      <c r="L20" s="19">
        <f ca="1">TODAY()</f>
        <v>45582</v>
      </c>
    </row>
    <row r="21" spans="11:12" x14ac:dyDescent="0.2">
      <c r="K21" s="13" t="s">
        <v>3</v>
      </c>
      <c r="L21" s="22">
        <f ca="1">NOW()+TIME(9,0,0)</f>
        <v>45582.872423958332</v>
      </c>
    </row>
    <row r="22" spans="11:12" x14ac:dyDescent="0.2">
      <c r="K22" s="9" t="s">
        <v>24</v>
      </c>
      <c r="L22" s="37">
        <f>(SUMIF(H7:H16,H8,I7:I16)-SUMIF(H7:H16,H7,I7:I16))*Taux_De_Change!C3</f>
        <v>205.27640000000022</v>
      </c>
    </row>
    <row r="23" spans="11:12" x14ac:dyDescent="0.2">
      <c r="K23" s="9" t="s">
        <v>25</v>
      </c>
      <c r="L23" s="37">
        <f>_xlfn.MAXIFS(I7:I16,H7:H16,H8)*Taux_De_Change!C3</f>
        <v>533.47280000000023</v>
      </c>
    </row>
    <row r="24" spans="11:12" x14ac:dyDescent="0.2">
      <c r="K24" s="9" t="s">
        <v>26</v>
      </c>
      <c r="L24" s="38">
        <f>_xlfn.MAXIFS(I7:I16,H7:H16,H7)*Taux_De_Change!C3</f>
        <v>983.36</v>
      </c>
    </row>
    <row r="25" spans="11:12" x14ac:dyDescent="0.2">
      <c r="K25" s="9" t="s">
        <v>27</v>
      </c>
      <c r="L25" s="38">
        <f>L4/COUNT(I7:I16)*Taux_De_Change!C3</f>
        <v>20.527640000000023</v>
      </c>
    </row>
    <row r="26" spans="11:12" x14ac:dyDescent="0.2">
      <c r="K26" s="9" t="s">
        <v>28</v>
      </c>
      <c r="L26" s="8">
        <f>COUNTIF(H7:H16,H8)</f>
        <v>7</v>
      </c>
    </row>
    <row r="30" spans="11:12" x14ac:dyDescent="0.2">
      <c r="K30" s="30" t="s">
        <v>64</v>
      </c>
      <c r="L30" s="30"/>
    </row>
    <row r="31" spans="11:12" x14ac:dyDescent="0.2">
      <c r="K31" s="13" t="s">
        <v>2</v>
      </c>
      <c r="L31" s="19">
        <f ca="1">TODAY()</f>
        <v>45582</v>
      </c>
    </row>
    <row r="32" spans="11:12" x14ac:dyDescent="0.2">
      <c r="K32" s="13" t="s">
        <v>3</v>
      </c>
      <c r="L32" s="22">
        <f ca="1">NOW()-TIME(6,0,0)</f>
        <v>45582.247423958332</v>
      </c>
    </row>
    <row r="33" spans="11:12" x14ac:dyDescent="0.2">
      <c r="K33" s="9" t="s">
        <v>24</v>
      </c>
      <c r="L33" s="39">
        <f>(SUMIF(H7:H16,H8,I7:I16)-SUMIF(H7:H16,H7,I7:I16))*(Taux_De_Change!C5)</f>
        <v>1.7034000000000018</v>
      </c>
    </row>
    <row r="34" spans="11:12" x14ac:dyDescent="0.2">
      <c r="K34" s="9" t="s">
        <v>25</v>
      </c>
      <c r="L34" s="39">
        <f>_xlfn.MAXIFS(I7:I16,H7:H16,H8)*(Taux_De_Change!C5)</f>
        <v>4.4268000000000018</v>
      </c>
    </row>
    <row r="35" spans="11:12" x14ac:dyDescent="0.2">
      <c r="K35" s="9" t="s">
        <v>26</v>
      </c>
      <c r="L35" s="40">
        <f>_xlfn.MAXIFS(I7:I16,H7:H16,H7)*(Taux_De_Change!C5)</f>
        <v>8.16</v>
      </c>
    </row>
    <row r="36" spans="11:12" x14ac:dyDescent="0.2">
      <c r="K36" s="9" t="s">
        <v>27</v>
      </c>
      <c r="L36" s="40">
        <f>L4/COUNT(I7:I16)*(Taux_De_Change!C5)</f>
        <v>0.17034000000000019</v>
      </c>
    </row>
    <row r="37" spans="11:12" x14ac:dyDescent="0.2">
      <c r="K37" s="9" t="s">
        <v>28</v>
      </c>
      <c r="L37" s="8">
        <f>COUNTIF(H7:H16,H8)</f>
        <v>7</v>
      </c>
    </row>
    <row r="39" spans="11:12" x14ac:dyDescent="0.2">
      <c r="K39" s="30" t="s">
        <v>63</v>
      </c>
      <c r="L39" s="30"/>
    </row>
    <row r="40" spans="11:12" x14ac:dyDescent="0.2">
      <c r="K40" s="13" t="s">
        <v>2</v>
      </c>
      <c r="L40" s="19">
        <f ca="1">TODAY()</f>
        <v>45582</v>
      </c>
    </row>
    <row r="41" spans="11:12" x14ac:dyDescent="0.2">
      <c r="K41" s="13" t="s">
        <v>3</v>
      </c>
      <c r="L41" s="22">
        <f ca="1">NOW()+TIME(4,0,0)</f>
        <v>45582.664090624996</v>
      </c>
    </row>
    <row r="42" spans="11:12" x14ac:dyDescent="0.2">
      <c r="K42" s="9" t="s">
        <v>24</v>
      </c>
      <c r="L42" s="41">
        <f>(SUMIF(H7:H16,H8,I7:I16)-SUMIF(H7:H16,H7,I7:I16))*Taux_De_Change!C4</f>
        <v>6.312600000000006</v>
      </c>
    </row>
    <row r="43" spans="11:12" x14ac:dyDescent="0.2">
      <c r="K43" s="9" t="s">
        <v>25</v>
      </c>
      <c r="L43" s="41">
        <f>_xlfn.MAXIFS(I7:I16,H7:H16,H8)*Taux_De_Change!C4</f>
        <v>16.405200000000004</v>
      </c>
    </row>
    <row r="44" spans="11:12" x14ac:dyDescent="0.2">
      <c r="K44" s="9" t="s">
        <v>26</v>
      </c>
      <c r="L44" s="42">
        <f>_xlfn.MAXIFS(I7:I16,H7:H16,H7)*Taux_De_Change!C4</f>
        <v>30.24</v>
      </c>
    </row>
    <row r="45" spans="11:12" x14ac:dyDescent="0.2">
      <c r="K45" s="9" t="s">
        <v>27</v>
      </c>
      <c r="L45" s="42">
        <f>L4/COUNT(I7:I16)*Taux_De_Change!C4</f>
        <v>0.6312600000000006</v>
      </c>
    </row>
    <row r="46" spans="11:12" x14ac:dyDescent="0.2">
      <c r="K46" s="9" t="s">
        <v>28</v>
      </c>
      <c r="L46" s="8">
        <f>COUNTIF(H7:H16,H8)</f>
        <v>7</v>
      </c>
    </row>
  </sheetData>
  <mergeCells count="9">
    <mergeCell ref="K10:L10"/>
    <mergeCell ref="K19:L19"/>
    <mergeCell ref="K30:L30"/>
    <mergeCell ref="K39:L39"/>
    <mergeCell ref="K1:L1"/>
    <mergeCell ref="A5:A6"/>
    <mergeCell ref="B5:D5"/>
    <mergeCell ref="E5:G5"/>
    <mergeCell ref="H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Enoncé Exercice1</vt:lpstr>
      <vt:lpstr>Taux_De_Change</vt:lpstr>
      <vt:lpstr>Balance</vt:lpstr>
      <vt:lpstr>'Enoncé Exercice1'!_Hlk84861901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</dc:creator>
  <cp:lastModifiedBy>ASUS</cp:lastModifiedBy>
  <dcterms:created xsi:type="dcterms:W3CDTF">2015-02-20T20:46:12Z</dcterms:created>
  <dcterms:modified xsi:type="dcterms:W3CDTF">2024-10-17T20:36:41Z</dcterms:modified>
</cp:coreProperties>
</file>