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6028a9b73dc8c3/Área de Trabalho/Tutoria/Levantamento de Reprovações/"/>
    </mc:Choice>
  </mc:AlternateContent>
  <xr:revisionPtr revIDLastSave="140" documentId="8_{2F88E14E-84F5-4953-B3DD-E822DFBF3BC0}" xr6:coauthVersionLast="47" xr6:coauthVersionMax="47" xr10:uidLastSave="{6842C3BC-ADDD-4AA4-87E7-658EB5EE460F}"/>
  <bookViews>
    <workbookView xWindow="-110" yWindow="-110" windowWidth="19420" windowHeight="10300" firstSheet="3" activeTab="8" xr2:uid="{C69D5736-83D6-45F3-A7EF-AC6A9948C265}"/>
  </bookViews>
  <sheets>
    <sheet name="Reprovações" sheetId="1" r:id="rId1"/>
    <sheet name="Por Periodo" sheetId="2" r:id="rId2"/>
    <sheet name="Taxa de Sucesso" sheetId="8" r:id="rId3"/>
    <sheet name="Por Ciclo" sheetId="3" r:id="rId4"/>
    <sheet name="Métricas" sheetId="4" r:id="rId5"/>
    <sheet name="Top Top" sheetId="5" r:id="rId6"/>
    <sheet name="Comparação Das top" sheetId="6" r:id="rId7"/>
    <sheet name="Ciclo Profissional" sheetId="7" r:id="rId8"/>
    <sheet name="TCC" sheetId="9" r:id="rId9"/>
  </sheets>
  <definedNames>
    <definedName name="_xlnm._FilterDatabase" localSheetId="7" hidden="1">'Ciclo Profissional'!$A$1:$S$38</definedName>
    <definedName name="_xlnm._FilterDatabase" localSheetId="4" hidden="1">Métricas!$A$1:$F$114</definedName>
    <definedName name="_xlnm._FilterDatabase" localSheetId="0" hidden="1">Reprovações!$A$1:$R$114</definedName>
    <definedName name="_xlnm._FilterDatabase" localSheetId="2" hidden="1">'Taxa de Sucesso'!$B$1:$F$15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9" l="1"/>
  <c r="C9" i="9"/>
  <c r="B9" i="9"/>
  <c r="F28" i="8"/>
  <c r="F27" i="8"/>
  <c r="F26" i="8"/>
  <c r="F25" i="8"/>
  <c r="F24" i="8"/>
  <c r="F23" i="8"/>
  <c r="F22" i="8"/>
  <c r="F21" i="8"/>
  <c r="N18" i="2"/>
  <c r="F4" i="8"/>
  <c r="F7" i="8"/>
  <c r="F13" i="8"/>
  <c r="F15" i="8"/>
  <c r="F5" i="8"/>
  <c r="F11" i="8"/>
  <c r="F9" i="8"/>
  <c r="F6" i="8"/>
  <c r="F3" i="8"/>
  <c r="F10" i="8"/>
  <c r="F2" i="8"/>
  <c r="F8" i="8"/>
  <c r="F14" i="8"/>
  <c r="F12" i="8"/>
  <c r="N15" i="2"/>
  <c r="O15" i="2"/>
  <c r="P15" i="2"/>
  <c r="M15" i="2"/>
  <c r="N14" i="2"/>
  <c r="O14" i="2"/>
  <c r="P14" i="2"/>
  <c r="M14" i="2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B5" i="6"/>
  <c r="F96" i="4"/>
  <c r="C71" i="4"/>
  <c r="D71" i="4"/>
  <c r="E71" i="4"/>
  <c r="F71" i="4"/>
  <c r="C86" i="4"/>
  <c r="D86" i="4"/>
  <c r="E86" i="4"/>
  <c r="F86" i="4"/>
  <c r="C27" i="4"/>
  <c r="D27" i="4"/>
  <c r="E27" i="4"/>
  <c r="F27" i="4"/>
  <c r="C83" i="4"/>
  <c r="D83" i="4"/>
  <c r="E83" i="4"/>
  <c r="F83" i="4"/>
  <c r="C2" i="4"/>
  <c r="D2" i="4"/>
  <c r="E2" i="4"/>
  <c r="F2" i="4"/>
  <c r="C10" i="4"/>
  <c r="D10" i="4"/>
  <c r="E10" i="4"/>
  <c r="F10" i="4"/>
  <c r="C13" i="4"/>
  <c r="D13" i="4"/>
  <c r="E13" i="4"/>
  <c r="F13" i="4"/>
  <c r="C68" i="4"/>
  <c r="D68" i="4"/>
  <c r="E68" i="4"/>
  <c r="F68" i="4"/>
  <c r="C3" i="4"/>
  <c r="D3" i="4"/>
  <c r="E3" i="4"/>
  <c r="F3" i="4"/>
  <c r="C9" i="4"/>
  <c r="D9" i="4"/>
  <c r="E9" i="4"/>
  <c r="F9" i="4"/>
  <c r="C6" i="4"/>
  <c r="D6" i="4"/>
  <c r="E6" i="4"/>
  <c r="F6" i="4"/>
  <c r="C12" i="4"/>
  <c r="D12" i="4"/>
  <c r="E12" i="4"/>
  <c r="F12" i="4"/>
  <c r="C15" i="4"/>
  <c r="D15" i="4"/>
  <c r="E15" i="4"/>
  <c r="F15" i="4"/>
  <c r="C20" i="4"/>
  <c r="D20" i="4"/>
  <c r="E20" i="4"/>
  <c r="F20" i="4"/>
  <c r="C97" i="4"/>
  <c r="D97" i="4"/>
  <c r="E97" i="4"/>
  <c r="F97" i="4"/>
  <c r="C23" i="4"/>
  <c r="D23" i="4"/>
  <c r="E23" i="4"/>
  <c r="F23" i="4"/>
  <c r="C25" i="4"/>
  <c r="D25" i="4"/>
  <c r="E25" i="4"/>
  <c r="F25" i="4"/>
  <c r="C28" i="4"/>
  <c r="D28" i="4"/>
  <c r="E28" i="4"/>
  <c r="F28" i="4"/>
  <c r="C65" i="4"/>
  <c r="D65" i="4"/>
  <c r="E65" i="4"/>
  <c r="F65" i="4"/>
  <c r="C30" i="4"/>
  <c r="D30" i="4"/>
  <c r="E30" i="4"/>
  <c r="F30" i="4"/>
  <c r="C29" i="4"/>
  <c r="D29" i="4"/>
  <c r="E29" i="4"/>
  <c r="F29" i="4"/>
  <c r="C98" i="4"/>
  <c r="D98" i="4"/>
  <c r="E98" i="4"/>
  <c r="F98" i="4"/>
  <c r="C34" i="4"/>
  <c r="D34" i="4"/>
  <c r="E34" i="4"/>
  <c r="F34" i="4"/>
  <c r="C22" i="4"/>
  <c r="D22" i="4"/>
  <c r="E22" i="4"/>
  <c r="F22" i="4"/>
  <c r="C32" i="4"/>
  <c r="D32" i="4"/>
  <c r="E32" i="4"/>
  <c r="F32" i="4"/>
  <c r="C36" i="4"/>
  <c r="D36" i="4"/>
  <c r="E36" i="4"/>
  <c r="F36" i="4"/>
  <c r="C37" i="4"/>
  <c r="D37" i="4"/>
  <c r="E37" i="4"/>
  <c r="F37" i="4"/>
  <c r="C78" i="4"/>
  <c r="D78" i="4"/>
  <c r="E78" i="4"/>
  <c r="F78" i="4"/>
  <c r="C50" i="4"/>
  <c r="D50" i="4"/>
  <c r="E50" i="4"/>
  <c r="F50" i="4"/>
  <c r="C72" i="4"/>
  <c r="D72" i="4"/>
  <c r="E72" i="4"/>
  <c r="F72" i="4"/>
  <c r="C11" i="4"/>
  <c r="D11" i="4"/>
  <c r="E11" i="4"/>
  <c r="F11" i="4"/>
  <c r="C38" i="4"/>
  <c r="D38" i="4"/>
  <c r="E38" i="4"/>
  <c r="F38" i="4"/>
  <c r="C58" i="4"/>
  <c r="D58" i="4"/>
  <c r="E58" i="4"/>
  <c r="F58" i="4"/>
  <c r="C26" i="4"/>
  <c r="D26" i="4"/>
  <c r="E26" i="4"/>
  <c r="F26" i="4"/>
  <c r="C99" i="4"/>
  <c r="D99" i="4"/>
  <c r="E99" i="4"/>
  <c r="F99" i="4"/>
  <c r="C35" i="4"/>
  <c r="D35" i="4"/>
  <c r="E35" i="4"/>
  <c r="F35" i="4"/>
  <c r="C31" i="4"/>
  <c r="D31" i="4"/>
  <c r="E31" i="4"/>
  <c r="F31" i="4"/>
  <c r="C41" i="4"/>
  <c r="D41" i="4"/>
  <c r="E41" i="4"/>
  <c r="F41" i="4"/>
  <c r="C57" i="4"/>
  <c r="D57" i="4"/>
  <c r="E57" i="4"/>
  <c r="F57" i="4"/>
  <c r="C19" i="4"/>
  <c r="D19" i="4"/>
  <c r="E19" i="4"/>
  <c r="F19" i="4"/>
  <c r="C33" i="4"/>
  <c r="D33" i="4"/>
  <c r="E33" i="4"/>
  <c r="F33" i="4"/>
  <c r="C21" i="4"/>
  <c r="D21" i="4"/>
  <c r="E21" i="4"/>
  <c r="F21" i="4"/>
  <c r="C39" i="4"/>
  <c r="D39" i="4"/>
  <c r="E39" i="4"/>
  <c r="F39" i="4"/>
  <c r="C40" i="4"/>
  <c r="D40" i="4"/>
  <c r="E40" i="4"/>
  <c r="F40" i="4"/>
  <c r="C100" i="4"/>
  <c r="D100" i="4"/>
  <c r="E100" i="4"/>
  <c r="F100" i="4"/>
  <c r="C47" i="4"/>
  <c r="D47" i="4"/>
  <c r="E47" i="4"/>
  <c r="F47" i="4"/>
  <c r="C4" i="4"/>
  <c r="D4" i="4"/>
  <c r="E4" i="4"/>
  <c r="F4" i="4"/>
  <c r="C5" i="4"/>
  <c r="D5" i="4"/>
  <c r="E5" i="4"/>
  <c r="F5" i="4"/>
  <c r="C43" i="4"/>
  <c r="D43" i="4"/>
  <c r="E43" i="4"/>
  <c r="F43" i="4"/>
  <c r="C44" i="4"/>
  <c r="D44" i="4"/>
  <c r="E44" i="4"/>
  <c r="F44" i="4"/>
  <c r="C87" i="4"/>
  <c r="D87" i="4"/>
  <c r="E87" i="4"/>
  <c r="F87" i="4"/>
  <c r="C101" i="4"/>
  <c r="D101" i="4"/>
  <c r="E101" i="4"/>
  <c r="F101" i="4"/>
  <c r="C102" i="4"/>
  <c r="D102" i="4"/>
  <c r="E102" i="4"/>
  <c r="F102" i="4"/>
  <c r="C88" i="4"/>
  <c r="D88" i="4"/>
  <c r="E88" i="4"/>
  <c r="F88" i="4"/>
  <c r="C73" i="4"/>
  <c r="D73" i="4"/>
  <c r="E73" i="4"/>
  <c r="F73" i="4"/>
  <c r="C52" i="4"/>
  <c r="D52" i="4"/>
  <c r="E52" i="4"/>
  <c r="F52" i="4"/>
  <c r="C69" i="4"/>
  <c r="D69" i="4"/>
  <c r="E69" i="4"/>
  <c r="F69" i="4"/>
  <c r="C79" i="4"/>
  <c r="D79" i="4"/>
  <c r="E79" i="4"/>
  <c r="F79" i="4"/>
  <c r="C45" i="4"/>
  <c r="D45" i="4"/>
  <c r="E45" i="4"/>
  <c r="F45" i="4"/>
  <c r="C48" i="4"/>
  <c r="D48" i="4"/>
  <c r="E48" i="4"/>
  <c r="F48" i="4"/>
  <c r="C49" i="4"/>
  <c r="D49" i="4"/>
  <c r="E49" i="4"/>
  <c r="F49" i="4"/>
  <c r="C53" i="4"/>
  <c r="D53" i="4"/>
  <c r="E53" i="4"/>
  <c r="F53" i="4"/>
  <c r="C54" i="4"/>
  <c r="D54" i="4"/>
  <c r="E54" i="4"/>
  <c r="F54" i="4"/>
  <c r="C55" i="4"/>
  <c r="D55" i="4"/>
  <c r="E55" i="4"/>
  <c r="F55" i="4"/>
  <c r="C59" i="4"/>
  <c r="D59" i="4"/>
  <c r="E59" i="4"/>
  <c r="F59" i="4"/>
  <c r="C103" i="4"/>
  <c r="D103" i="4"/>
  <c r="E103" i="4"/>
  <c r="F103" i="4"/>
  <c r="C89" i="4"/>
  <c r="D89" i="4"/>
  <c r="E89" i="4"/>
  <c r="F89" i="4"/>
  <c r="C60" i="4"/>
  <c r="D60" i="4"/>
  <c r="E60" i="4"/>
  <c r="F60" i="4"/>
  <c r="C104" i="4"/>
  <c r="D104" i="4"/>
  <c r="E104" i="4"/>
  <c r="F104" i="4"/>
  <c r="C62" i="4"/>
  <c r="D62" i="4"/>
  <c r="E62" i="4"/>
  <c r="F62" i="4"/>
  <c r="C63" i="4"/>
  <c r="D63" i="4"/>
  <c r="E63" i="4"/>
  <c r="F63" i="4"/>
  <c r="C70" i="4"/>
  <c r="D70" i="4"/>
  <c r="E70" i="4"/>
  <c r="F70" i="4"/>
  <c r="C8" i="4"/>
  <c r="D8" i="4"/>
  <c r="E8" i="4"/>
  <c r="F8" i="4"/>
  <c r="C74" i="4"/>
  <c r="D74" i="4"/>
  <c r="E74" i="4"/>
  <c r="F74" i="4"/>
  <c r="C75" i="4"/>
  <c r="D75" i="4"/>
  <c r="E75" i="4"/>
  <c r="F75" i="4"/>
  <c r="C51" i="4"/>
  <c r="D51" i="4"/>
  <c r="E51" i="4"/>
  <c r="F51" i="4"/>
  <c r="C14" i="4"/>
  <c r="D14" i="4"/>
  <c r="E14" i="4"/>
  <c r="F14" i="4"/>
  <c r="C76" i="4"/>
  <c r="D76" i="4"/>
  <c r="E76" i="4"/>
  <c r="F76" i="4"/>
  <c r="C64" i="4"/>
  <c r="D64" i="4"/>
  <c r="E64" i="4"/>
  <c r="F64" i="4"/>
  <c r="C80" i="4"/>
  <c r="D80" i="4"/>
  <c r="E80" i="4"/>
  <c r="F80" i="4"/>
  <c r="C7" i="4"/>
  <c r="D7" i="4"/>
  <c r="E7" i="4"/>
  <c r="F7" i="4"/>
  <c r="C61" i="4"/>
  <c r="D61" i="4"/>
  <c r="E61" i="4"/>
  <c r="F61" i="4"/>
  <c r="C24" i="4"/>
  <c r="D24" i="4"/>
  <c r="E24" i="4"/>
  <c r="F24" i="4"/>
  <c r="C105" i="4"/>
  <c r="D105" i="4"/>
  <c r="E105" i="4"/>
  <c r="F105" i="4"/>
  <c r="C16" i="4"/>
  <c r="D16" i="4"/>
  <c r="E16" i="4"/>
  <c r="F16" i="4"/>
  <c r="C109" i="4"/>
  <c r="D109" i="4"/>
  <c r="E109" i="4"/>
  <c r="F109" i="4"/>
  <c r="C106" i="4"/>
  <c r="D106" i="4"/>
  <c r="E106" i="4"/>
  <c r="F106" i="4"/>
  <c r="C107" i="4"/>
  <c r="D107" i="4"/>
  <c r="E107" i="4"/>
  <c r="F107" i="4"/>
  <c r="C81" i="4"/>
  <c r="D81" i="4"/>
  <c r="E81" i="4"/>
  <c r="F81" i="4"/>
  <c r="C90" i="4"/>
  <c r="D90" i="4"/>
  <c r="E90" i="4"/>
  <c r="F90" i="4"/>
  <c r="C108" i="4"/>
  <c r="D108" i="4"/>
  <c r="E108" i="4"/>
  <c r="F108" i="4"/>
  <c r="C91" i="4"/>
  <c r="D91" i="4"/>
  <c r="E91" i="4"/>
  <c r="F91" i="4"/>
  <c r="C82" i="4"/>
  <c r="D82" i="4"/>
  <c r="E82" i="4"/>
  <c r="F82" i="4"/>
  <c r="C17" i="4"/>
  <c r="D17" i="4"/>
  <c r="E17" i="4"/>
  <c r="F17" i="4"/>
  <c r="C66" i="4"/>
  <c r="D66" i="4"/>
  <c r="E66" i="4"/>
  <c r="F66" i="4"/>
  <c r="C46" i="4"/>
  <c r="D46" i="4"/>
  <c r="E46" i="4"/>
  <c r="F46" i="4"/>
  <c r="C56" i="4"/>
  <c r="D56" i="4"/>
  <c r="E56" i="4"/>
  <c r="F56" i="4"/>
  <c r="C92" i="4"/>
  <c r="D92" i="4"/>
  <c r="E92" i="4"/>
  <c r="F92" i="4"/>
  <c r="C77" i="4"/>
  <c r="D77" i="4"/>
  <c r="E77" i="4"/>
  <c r="F77" i="4"/>
  <c r="C110" i="4"/>
  <c r="D110" i="4"/>
  <c r="E110" i="4"/>
  <c r="F110" i="4"/>
  <c r="C84" i="4"/>
  <c r="D84" i="4"/>
  <c r="E84" i="4"/>
  <c r="F84" i="4"/>
  <c r="C67" i="4"/>
  <c r="D67" i="4"/>
  <c r="E67" i="4"/>
  <c r="F67" i="4"/>
  <c r="C111" i="4"/>
  <c r="D111" i="4"/>
  <c r="E111" i="4"/>
  <c r="F111" i="4"/>
  <c r="C93" i="4"/>
  <c r="D93" i="4"/>
  <c r="E93" i="4"/>
  <c r="F93" i="4"/>
  <c r="C85" i="4"/>
  <c r="D85" i="4"/>
  <c r="E85" i="4"/>
  <c r="F85" i="4"/>
  <c r="C94" i="4"/>
  <c r="D94" i="4"/>
  <c r="E94" i="4"/>
  <c r="F94" i="4"/>
  <c r="C95" i="4"/>
  <c r="D95" i="4"/>
  <c r="E95" i="4"/>
  <c r="F95" i="4"/>
  <c r="C112" i="4"/>
  <c r="D112" i="4"/>
  <c r="E112" i="4"/>
  <c r="F112" i="4"/>
  <c r="C18" i="4"/>
  <c r="D18" i="4"/>
  <c r="E18" i="4"/>
  <c r="F18" i="4"/>
  <c r="C113" i="4"/>
  <c r="D113" i="4"/>
  <c r="E113" i="4"/>
  <c r="F113" i="4"/>
  <c r="C114" i="4"/>
  <c r="D114" i="4"/>
  <c r="E114" i="4"/>
  <c r="F114" i="4"/>
  <c r="C96" i="4"/>
  <c r="D96" i="4"/>
  <c r="E96" i="4"/>
  <c r="F42" i="4"/>
  <c r="C42" i="4"/>
  <c r="D42" i="4"/>
  <c r="E42" i="4"/>
  <c r="B21" i="3"/>
  <c r="B20" i="3"/>
  <c r="G5" i="3"/>
  <c r="G17" i="3" s="1"/>
  <c r="O5" i="3"/>
  <c r="O17" i="3" s="1"/>
  <c r="B5" i="3"/>
  <c r="B17" i="3" s="1"/>
  <c r="C3" i="3"/>
  <c r="C5" i="3" s="1"/>
  <c r="C17" i="3" s="1"/>
  <c r="D3" i="3"/>
  <c r="E3" i="3"/>
  <c r="F3" i="3"/>
  <c r="G3" i="3"/>
  <c r="H3" i="3"/>
  <c r="I3" i="3"/>
  <c r="J3" i="3"/>
  <c r="K3" i="3"/>
  <c r="L3" i="3"/>
  <c r="M3" i="3"/>
  <c r="N3" i="3"/>
  <c r="O3" i="3"/>
  <c r="P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4" i="3"/>
  <c r="B3" i="3"/>
  <c r="B16" i="3" s="1"/>
  <c r="K16" i="3" l="1"/>
  <c r="P5" i="3"/>
  <c r="P16" i="3" s="1"/>
  <c r="H5" i="3"/>
  <c r="H16" i="3" s="1"/>
  <c r="K5" i="3"/>
  <c r="K17" i="3" s="1"/>
  <c r="G16" i="3"/>
  <c r="J5" i="3"/>
  <c r="J17" i="3" s="1"/>
  <c r="M5" i="3"/>
  <c r="M16" i="3" s="1"/>
  <c r="L5" i="3"/>
  <c r="L16" i="3" s="1"/>
  <c r="D5" i="3"/>
  <c r="O16" i="3"/>
  <c r="D17" i="3"/>
  <c r="P17" i="3"/>
  <c r="H17" i="3"/>
  <c r="D16" i="3"/>
  <c r="I5" i="3"/>
  <c r="I17" i="3" s="1"/>
  <c r="E5" i="3"/>
  <c r="E16" i="3" s="1"/>
  <c r="C16" i="3"/>
  <c r="N5" i="3"/>
  <c r="N16" i="3" s="1"/>
  <c r="F5" i="3"/>
  <c r="F17" i="3" s="1"/>
  <c r="N17" i="3" l="1"/>
  <c r="L17" i="3"/>
  <c r="M17" i="3"/>
  <c r="F16" i="3"/>
  <c r="J16" i="3"/>
  <c r="E17" i="3"/>
  <c r="I16" i="3"/>
</calcChain>
</file>

<file path=xl/sharedStrings.xml><?xml version="1.0" encoding="utf-8"?>
<sst xmlns="http://schemas.openxmlformats.org/spreadsheetml/2006/main" count="731" uniqueCount="169">
  <si>
    <t>Período</t>
  </si>
  <si>
    <t xml:space="preserve">1º 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</si>
  <si>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</si>
  <si>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</si>
  <si>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</si>
  <si>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</si>
  <si>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</si>
  <si>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</si>
  <si>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</si>
  <si>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</si>
  <si>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</si>
  <si>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nº Disciplinas</t>
  </si>
  <si>
    <t>Disciplina</t>
  </si>
  <si>
    <t>Ciclo</t>
  </si>
  <si>
    <t>ADMINISTRAÇÃO APLICADA À ENGENHARIA</t>
  </si>
  <si>
    <t>Básico</t>
  </si>
  <si>
    <t>ADMINISTRACAO E ORGANIZACAO I</t>
  </si>
  <si>
    <t>Optativa</t>
  </si>
  <si>
    <t>ADMINISTRAÇÃO FINANCEIRA I</t>
  </si>
  <si>
    <t>ÁLGEBRA LINEAR</t>
  </si>
  <si>
    <t>ÁLGEBRA LINEAR APLICADA</t>
  </si>
  <si>
    <t>ANÁLISE DE DEFEITOS EM SISTEMAS ELÉTRICOS</t>
  </si>
  <si>
    <t>Profissional</t>
  </si>
  <si>
    <t>ANÁLISE DE INVESTIMENTOS EM SISTEMAS DE ENERGIA ELÉTRICA</t>
  </si>
  <si>
    <t>ANÁLISE DE SISTEMAS DE CONTROLE</t>
  </si>
  <si>
    <t>ANÁLISE DE TRANSITÓRIOS ELETROMAGNÉTICOS</t>
  </si>
  <si>
    <t>CÁLCULO I-A</t>
  </si>
  <si>
    <t>CÁLCULO II-A</t>
  </si>
  <si>
    <t>CÁLCULO II-B</t>
  </si>
  <si>
    <t>CÁLCULO III -A-</t>
  </si>
  <si>
    <t>CIRCUITOS ELÉTRICOS DE CORRENTE CONTÍNUA E ALTERNADA</t>
  </si>
  <si>
    <t>CIRCUITOS POLIFÁSICOS</t>
  </si>
  <si>
    <t>CONTABILIDADE GERENCIAL</t>
  </si>
  <si>
    <t>CONVERSÃO ELETROMECÂNICA DE ENERGIA E TRANSFORMADORES</t>
  </si>
  <si>
    <t>DINÂMICA E CONTROLE DE SISTEMAS DE POTÊNCIA</t>
  </si>
  <si>
    <t>DISTRIBUIÇÃO DE ENERGIA ELÉTRICA I</t>
  </si>
  <si>
    <t>ECOLOGIA GERAL</t>
  </si>
  <si>
    <t>ECONOMIA APLICADA À ENGENHARIA</t>
  </si>
  <si>
    <t>EFICIÊNCIA ENERGÉTICA I</t>
  </si>
  <si>
    <t>EFICIÊNCIA ENERGÉTICA II</t>
  </si>
  <si>
    <t>ELETROMAGNETISMO</t>
  </si>
  <si>
    <t>ELETROMAGNETISMO I</t>
  </si>
  <si>
    <t>ELETRÔNICA BÁSICA</t>
  </si>
  <si>
    <t>ELETRÔNICA DE POTÊNCIA</t>
  </si>
  <si>
    <t>ELETRÔNICA DIGITAL</t>
  </si>
  <si>
    <t>ENGENHARIA E GESTÃO DE CUSTOS</t>
  </si>
  <si>
    <t>ENGENHARIA E MEIO AMBIENTE</t>
  </si>
  <si>
    <t>ENGENHARIA ECONÔMICA</t>
  </si>
  <si>
    <t>EQUAÇÕES DIFERENCIAIS</t>
  </si>
  <si>
    <t>EQUIPAMENTOS ELÉTRICOS</t>
  </si>
  <si>
    <t>ESTÁGIO OBRIGATÓRIO</t>
  </si>
  <si>
    <t>TCC</t>
  </si>
  <si>
    <t>ESTATÍSTICA BÁSICA</t>
  </si>
  <si>
    <t>ESTIMAÇÃO DE ESTADO EM SISTEMAS DE POTÊNCIA</t>
  </si>
  <si>
    <t>EXERCÍCIO PROFISSIONAL E CIDADANIA EM ENGENHARIA ELÉTRICA</t>
  </si>
  <si>
    <t>FÍSICA EXPERIMENTAL I</t>
  </si>
  <si>
    <t>FÍSICA EXPERIMENTAL II</t>
  </si>
  <si>
    <t>FÍSICA EXPERIMENTAL III</t>
  </si>
  <si>
    <t>FÍSICA I</t>
  </si>
  <si>
    <t>FÍSICA II</t>
  </si>
  <si>
    <t>FÍSICA III</t>
  </si>
  <si>
    <t>FLUXO DE POTÊNCIA EM SISTEMAS ELÉTRICOS</t>
  </si>
  <si>
    <t>FUNDAMENTOS DA OPERAÇÃO DE SISTEMAS DE POTÊNCIA</t>
  </si>
  <si>
    <t>FUNDAMENTOS DE ARQUITETURAS DE COMPUTADORES</t>
  </si>
  <si>
    <t>FUNDAMENTOS DE DESENHO TÉCNICO II</t>
  </si>
  <si>
    <t>GEOMETRIA ANALÍTICA E CÁLCULO VETORIAL</t>
  </si>
  <si>
    <t>GEOMETRIA DESCRITIVA</t>
  </si>
  <si>
    <t>GERAÇÃO DE ENERGIA ELÉTRICA</t>
  </si>
  <si>
    <t>INSTALAÇÕES ELÉTRICAS EM BAIXA TENSÃO</t>
  </si>
  <si>
    <t>INTRODUÇÃO À AUTOMAÇÃO DE SUBESTAÇÕES</t>
  </si>
  <si>
    <t>INTRODUÇÃO A EQUIPAMENTOS FACTS</t>
  </si>
  <si>
    <t>INTRODUÇÃO A PROJETO DE BANCO DE DADOS</t>
  </si>
  <si>
    <t>INTRODUÇÃO À SUPERCONDUTIVIDADE</t>
  </si>
  <si>
    <t>INTRODUÇÃO AO APRENDIZADO DE MÁQUINA</t>
  </si>
  <si>
    <t>INTRODUÇÃO AO MATLAB</t>
  </si>
  <si>
    <t>INTRODUÇÃO AOS MICROCONTROLADORES</t>
  </si>
  <si>
    <t>INTRODUÇÃO ÀS REDES DE COMPUTADORES I</t>
  </si>
  <si>
    <t>LABORATÓRIO DE CIRCUITOS ELÉTRICOS DE CORRENTE CONTÍNUA E ALTERNADA</t>
  </si>
  <si>
    <t>LABORATÓRIO DE CIRCUITOS POLIFÁSICOS</t>
  </si>
  <si>
    <t>LABORATORIO DE ELETRÔNICA BÁSICA</t>
  </si>
  <si>
    <t>LABORATÓRIO DE ELETRÔNICA DIGITAL</t>
  </si>
  <si>
    <t>LABORATÓRIO DE MÁQUINA CC E MOTORES MONOFÁSICOS E BIFÁSICOS</t>
  </si>
  <si>
    <t>LABORATÓRIO DE MÁQUINAS I</t>
  </si>
  <si>
    <t>LABORATÓRIO DE MÁQUINAS TRIFÁSICAS</t>
  </si>
  <si>
    <t>LABORATÓRIO DE PROGRAMAÇÃO DE JOGOS</t>
  </si>
  <si>
    <t>LIBRAS I</t>
  </si>
  <si>
    <t>LINGUAGENS DE PROGRAMAÇÃO PARA ENGENHARIA ELÉTRICA</t>
  </si>
  <si>
    <t>MANUTENÇÃO DE SISTEMAS ELÉTRICOS</t>
  </si>
  <si>
    <t>MÁQUINA CC E MOTORES MONOFÁSICOS E BIFÁSICOS</t>
  </si>
  <si>
    <t>MÁQUINAS I</t>
  </si>
  <si>
    <t>MAQUÍNAS II</t>
  </si>
  <si>
    <t>MÁQUINAS TÉRMICAS E DE FLUXO</t>
  </si>
  <si>
    <t>MÁQUINAS TRIFÁSICAS</t>
  </si>
  <si>
    <t>MATERIAIS ELETRICOS</t>
  </si>
  <si>
    <t>MECÂNICA DOS CORPOS RÍGIDOS</t>
  </si>
  <si>
    <t>MECANICA GERAL V</t>
  </si>
  <si>
    <t>MEDIDAS ELÉTRICAS</t>
  </si>
  <si>
    <t>METODOLOGIA CIENTÍFICA E TECNOLÓGICA PARA ENGENHARIA ELÉTRICA</t>
  </si>
  <si>
    <t>MÉTODOS COMPUTACIONAIS PARA ENGENHARIA ELÉTRICA</t>
  </si>
  <si>
    <t>MÉTODOS MATEMÁTICOS I</t>
  </si>
  <si>
    <t>MÉTODOS MATEMÁTICOS II</t>
  </si>
  <si>
    <t>MÉTODOS NUMÉRICOS</t>
  </si>
  <si>
    <t>MODELAGEM DE NEGÓCIOS I</t>
  </si>
  <si>
    <t>PROGRAMAÇÃO DE COMPUTADORES</t>
  </si>
  <si>
    <t>PROGRAMAÇÃO DE COMPUTADORES II</t>
  </si>
  <si>
    <t>PROGRAMAÇÃO ESTRUTURADA</t>
  </si>
  <si>
    <t>PROJETO DE ARQUITETURA IV</t>
  </si>
  <si>
    <t>PROJETO DE SISTEMAS DE CONTROLE</t>
  </si>
  <si>
    <t>PROJETOS DE INSTALAÇÕES ELÉTRICAS</t>
  </si>
  <si>
    <t>PROJETOS DE PROTEÇÃO CONTRA DESCARGAS ATMOSFÉRICAS E SISTEMAS DE ATERRAMENTO.</t>
  </si>
  <si>
    <t>PROPRIEDADE INDUSTRIAL</t>
  </si>
  <si>
    <t>PROTEÇÃO DE SISTEMAS ELÉTRICOS I</t>
  </si>
  <si>
    <t>QUÍMICA GERAL TECNOLÓGICA</t>
  </si>
  <si>
    <t>REDES DE COMPUTADORES I</t>
  </si>
  <si>
    <t>RESISTENCIA DOS MATERIAIS</t>
  </si>
  <si>
    <t>RESISTENCIA DOS MATERIAIS IX</t>
  </si>
  <si>
    <t>SINAIS E SISTEMAS</t>
  </si>
  <si>
    <t>SISTEMAS ELÉTRICOS INDUSTRIAIS</t>
  </si>
  <si>
    <t>SUBESTAÇÕES DE ENERGIA ELÉTRICA</t>
  </si>
  <si>
    <t>TÉCNICAS DE OTIMIZAÇÃO APLICADAS EM SISTEMAS DE ENERGIA ELÉTRICA</t>
  </si>
  <si>
    <t>TECNOLOGIA QUÍMICA APLICADA A ENGENHARIA</t>
  </si>
  <si>
    <t>TECNOLOGIAS ALTERNATIVAS EM SISTEMAS ELÉTRICOS</t>
  </si>
  <si>
    <t>TEORIA DOS JOGOS APLICADA EM SISTEMAS DE ENERGIA ELÉTRICA</t>
  </si>
  <si>
    <t>TOPICOS ESPEC. EM SISTEMAS ELETRICOS IX</t>
  </si>
  <si>
    <t>TOPICOS ESPEC. EM SISTEMAS ELETRICOS VI</t>
  </si>
  <si>
    <t>TOPICOS ESPEC. EM SISTEMAS ELETRICOS VIII</t>
  </si>
  <si>
    <t>TOPICOS ESPEC. EM SISTEMAS ELETRICOS X</t>
  </si>
  <si>
    <t>TRABALHO DE CONCLUSÃO DE CURSO</t>
  </si>
  <si>
    <t>TRANSMISSÃO DE ENERGIA ELÉTRICA EM CORRENTE CONTÍNUA</t>
  </si>
  <si>
    <t>TRANSMISSÃO DE ENERGIA ELÉTRICA I</t>
  </si>
  <si>
    <t>TRANSMISSÃO DE ENERGIA ELÉTRICA II</t>
  </si>
  <si>
    <t>Total</t>
  </si>
  <si>
    <t>Reprovações por período</t>
  </si>
  <si>
    <t>Dados ponderados por nº de disciplinas do período</t>
  </si>
  <si>
    <t>Percentual dados ponderados por nº de disciplinas do período</t>
  </si>
  <si>
    <t>Reprovações Por Ciclo</t>
  </si>
  <si>
    <t>Nº Disciplinas</t>
  </si>
  <si>
    <t>Básicas</t>
  </si>
  <si>
    <t>Total de Reprov.</t>
  </si>
  <si>
    <t xml:space="preserve">Maio nº </t>
  </si>
  <si>
    <t>Média</t>
  </si>
  <si>
    <t>Períodos sem reprovar</t>
  </si>
  <si>
    <t>Mais Reprovaram ciclo básico</t>
  </si>
  <si>
    <t>Mais reprovam Ciclo profissional</t>
  </si>
  <si>
    <t>Maior média de reprovação</t>
  </si>
  <si>
    <t>Maior média de Reprovação</t>
  </si>
  <si>
    <t>Maior número de reprovados em um Semestre</t>
  </si>
  <si>
    <t>Média (20 que mais reprovam)</t>
  </si>
  <si>
    <t>Comparação com Ciclo Profissional</t>
  </si>
  <si>
    <t>Perio+A15:P52dos que mais reprovaram</t>
  </si>
  <si>
    <t>Taxa de Sucesso</t>
  </si>
  <si>
    <t>Engenharia Agrícola E Ambiental</t>
  </si>
  <si>
    <t>Engenharia Civil</t>
  </si>
  <si>
    <t>Engenharia De Agronegócios(Volta Redonda)</t>
  </si>
  <si>
    <t>Engenharia De Petróleo</t>
  </si>
  <si>
    <t>Engenharia De Produção</t>
  </si>
  <si>
    <t>Engenharia De Produção (Petrópolis)</t>
  </si>
  <si>
    <t>Engenharia De Produção(Rio Das Ostras)</t>
  </si>
  <si>
    <t>Engenharia De Produção(V Redonda)</t>
  </si>
  <si>
    <t>Engenharia De Telecomunicações</t>
  </si>
  <si>
    <t>Engenharia Elétrica</t>
  </si>
  <si>
    <t>Engenharia Mecânica</t>
  </si>
  <si>
    <t>Engenharia Mecânica(V Redonda)</t>
  </si>
  <si>
    <t>Engenharia Metalúrgica(Volta Redonda)</t>
  </si>
  <si>
    <t>Engenharia Química</t>
  </si>
  <si>
    <t>Curso</t>
  </si>
  <si>
    <t>Soma</t>
  </si>
  <si>
    <t>Máximo</t>
  </si>
  <si>
    <t>Sem reprov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</si>
</sst>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393939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10" fontId="3" fillId="3" borderId="1" xfId="0" applyNumberFormat="1" applyFont="1" applyFill="1" applyBorder="1" applyAlignment="1">
      <alignment horizontal="center" wrapText="1"/>
    </xf>
    <xf numFmtId="10" fontId="3" fillId="4" borderId="1" xfId="0" applyNumberFormat="1" applyFont="1" applyFill="1" applyBorder="1" applyAlignment="1">
      <alignment horizontal="center" vertical="top" wrapText="1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10" fontId="0" fillId="5" borderId="0" xfId="0" applyNumberFormat="1" applyFill="1" applyAlignment="1">
      <alignment horizontal="center"/>
    </xf>
    <xf numFmtId="10" fontId="0" fillId="5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Reprovações</a:t>
            </a:r>
            <a:r>
              <a:rPr lang="pt-BR" baseline="0"/>
              <a:t> por Período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'Por Periodo'!$A$3</c:f>
              <c:strCache>
                <c:ptCount val="1"/>
                <c:pt idx="0">
                  <c:v>1º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'Por Periodo'!$B$2:$P$2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Periodo'!$B$3:$P$3</c:f>
              <c:numCache>
                <c:formatCode>General</c:formatCode>
                <c:ptCount val="15"/>
                <c:pt idx="0">
                  <c:v>70</c:v>
                </c:pt>
                <c:pt idx="1">
                  <c:v>162</c:v>
                </c:pt>
                <c:pt idx="2">
                  <c:v>166</c:v>
                </c:pt>
                <c:pt idx="3">
                  <c:v>70</c:v>
                </c:pt>
                <c:pt idx="4">
                  <c:v>100</c:v>
                </c:pt>
                <c:pt idx="5">
                  <c:v>66</c:v>
                </c:pt>
                <c:pt idx="6">
                  <c:v>121</c:v>
                </c:pt>
                <c:pt idx="7">
                  <c:v>115</c:v>
                </c:pt>
                <c:pt idx="8">
                  <c:v>151</c:v>
                </c:pt>
                <c:pt idx="9">
                  <c:v>142</c:v>
                </c:pt>
                <c:pt idx="10">
                  <c:v>102</c:v>
                </c:pt>
                <c:pt idx="11">
                  <c:v>117</c:v>
                </c:pt>
                <c:pt idx="12">
                  <c:v>121</c:v>
                </c:pt>
                <c:pt idx="13">
                  <c:v>143</c:v>
                </c:pt>
                <c:pt idx="1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E-4278-ABE2-6C3122168F3B}"/>
            </c:ext>
          </c:extLst>
        </c:ser>
        <c:ser>
          <c:idx val="1"/>
          <c:order val="1"/>
          <c:tx>
            <c:strRef>
              <c:f>'Por Periodo'!$A$4</c:f>
              <c:strCache>
                <c:ptCount val="1"/>
                <c:pt idx="0">
                  <c:v>2º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'Por Periodo'!$B$2:$P$2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Periodo'!$B$4:$P$4</c:f>
              <c:numCache>
                <c:formatCode>General</c:formatCode>
                <c:ptCount val="15"/>
                <c:pt idx="0">
                  <c:v>25</c:v>
                </c:pt>
                <c:pt idx="1">
                  <c:v>128</c:v>
                </c:pt>
                <c:pt idx="2">
                  <c:v>100</c:v>
                </c:pt>
                <c:pt idx="3">
                  <c:v>27</c:v>
                </c:pt>
                <c:pt idx="4">
                  <c:v>157</c:v>
                </c:pt>
                <c:pt idx="5">
                  <c:v>96</c:v>
                </c:pt>
                <c:pt idx="6">
                  <c:v>159</c:v>
                </c:pt>
                <c:pt idx="7">
                  <c:v>124</c:v>
                </c:pt>
                <c:pt idx="8">
                  <c:v>109</c:v>
                </c:pt>
                <c:pt idx="9">
                  <c:v>130</c:v>
                </c:pt>
                <c:pt idx="10">
                  <c:v>71</c:v>
                </c:pt>
                <c:pt idx="11">
                  <c:v>86</c:v>
                </c:pt>
                <c:pt idx="12">
                  <c:v>90</c:v>
                </c:pt>
                <c:pt idx="13">
                  <c:v>116</c:v>
                </c:pt>
                <c:pt idx="14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E-4278-ABE2-6C3122168F3B}"/>
            </c:ext>
          </c:extLst>
        </c:ser>
        <c:ser>
          <c:idx val="2"/>
          <c:order val="2"/>
          <c:tx>
            <c:strRef>
              <c:f>'Por Periodo'!$A$5</c:f>
              <c:strCache>
                <c:ptCount val="1"/>
                <c:pt idx="0">
                  <c:v>3º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'Por Periodo'!$B$2:$P$2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Periodo'!$B$5:$P$5</c:f>
              <c:numCache>
                <c:formatCode>General</c:formatCode>
                <c:ptCount val="15"/>
                <c:pt idx="0">
                  <c:v>33</c:v>
                </c:pt>
                <c:pt idx="1">
                  <c:v>138</c:v>
                </c:pt>
                <c:pt idx="2">
                  <c:v>123</c:v>
                </c:pt>
                <c:pt idx="3">
                  <c:v>25</c:v>
                </c:pt>
                <c:pt idx="4">
                  <c:v>136</c:v>
                </c:pt>
                <c:pt idx="5">
                  <c:v>74</c:v>
                </c:pt>
                <c:pt idx="6">
                  <c:v>106</c:v>
                </c:pt>
                <c:pt idx="7">
                  <c:v>78</c:v>
                </c:pt>
                <c:pt idx="8">
                  <c:v>129</c:v>
                </c:pt>
                <c:pt idx="9">
                  <c:v>94</c:v>
                </c:pt>
                <c:pt idx="10">
                  <c:v>30</c:v>
                </c:pt>
                <c:pt idx="11">
                  <c:v>39</c:v>
                </c:pt>
                <c:pt idx="12">
                  <c:v>44</c:v>
                </c:pt>
                <c:pt idx="13">
                  <c:v>43</c:v>
                </c:pt>
                <c:pt idx="1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E-4278-ABE2-6C3122168F3B}"/>
            </c:ext>
          </c:extLst>
        </c:ser>
        <c:ser>
          <c:idx val="3"/>
          <c:order val="3"/>
          <c:tx>
            <c:strRef>
              <c:f>'Por Periodo'!$A$6</c:f>
              <c:strCache>
                <c:ptCount val="1"/>
                <c:pt idx="0">
                  <c:v>4º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'Por Periodo'!$B$2:$P$2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Periodo'!$B$6:$P$6</c:f>
              <c:numCache>
                <c:formatCode>General</c:formatCode>
                <c:ptCount val="15"/>
                <c:pt idx="0">
                  <c:v>33</c:v>
                </c:pt>
                <c:pt idx="1">
                  <c:v>130</c:v>
                </c:pt>
                <c:pt idx="2">
                  <c:v>114</c:v>
                </c:pt>
                <c:pt idx="3">
                  <c:v>23</c:v>
                </c:pt>
                <c:pt idx="4">
                  <c:v>167</c:v>
                </c:pt>
                <c:pt idx="5">
                  <c:v>119</c:v>
                </c:pt>
                <c:pt idx="6">
                  <c:v>113</c:v>
                </c:pt>
                <c:pt idx="7">
                  <c:v>100</c:v>
                </c:pt>
                <c:pt idx="8">
                  <c:v>104</c:v>
                </c:pt>
                <c:pt idx="9">
                  <c:v>78</c:v>
                </c:pt>
                <c:pt idx="10">
                  <c:v>36</c:v>
                </c:pt>
                <c:pt idx="11">
                  <c:v>40</c:v>
                </c:pt>
                <c:pt idx="12">
                  <c:v>51</c:v>
                </c:pt>
                <c:pt idx="13">
                  <c:v>97</c:v>
                </c:pt>
                <c:pt idx="1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E-4278-ABE2-6C3122168F3B}"/>
            </c:ext>
          </c:extLst>
        </c:ser>
        <c:ser>
          <c:idx val="4"/>
          <c:order val="4"/>
          <c:tx>
            <c:strRef>
              <c:f>'Por Periodo'!$A$7</c:f>
              <c:strCache>
                <c:ptCount val="1"/>
                <c:pt idx="0">
                  <c:v>5º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'Por Periodo'!$B$2:$P$2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Periodo'!$B$7:$P$7</c:f>
              <c:numCache>
                <c:formatCode>General</c:formatCode>
                <c:ptCount val="15"/>
                <c:pt idx="0">
                  <c:v>7</c:v>
                </c:pt>
                <c:pt idx="1">
                  <c:v>54</c:v>
                </c:pt>
                <c:pt idx="2">
                  <c:v>21</c:v>
                </c:pt>
                <c:pt idx="3">
                  <c:v>12</c:v>
                </c:pt>
                <c:pt idx="4">
                  <c:v>46</c:v>
                </c:pt>
                <c:pt idx="5">
                  <c:v>33</c:v>
                </c:pt>
                <c:pt idx="6">
                  <c:v>29</c:v>
                </c:pt>
                <c:pt idx="7">
                  <c:v>67</c:v>
                </c:pt>
                <c:pt idx="8">
                  <c:v>37</c:v>
                </c:pt>
                <c:pt idx="9">
                  <c:v>43</c:v>
                </c:pt>
                <c:pt idx="10">
                  <c:v>32</c:v>
                </c:pt>
                <c:pt idx="11">
                  <c:v>32</c:v>
                </c:pt>
                <c:pt idx="12">
                  <c:v>25</c:v>
                </c:pt>
                <c:pt idx="13">
                  <c:v>36</c:v>
                </c:pt>
                <c:pt idx="1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E-4278-ABE2-6C3122168F3B}"/>
            </c:ext>
          </c:extLst>
        </c:ser>
        <c:ser>
          <c:idx val="5"/>
          <c:order val="5"/>
          <c:tx>
            <c:strRef>
              <c:f>'Por Periodo'!$A$8</c:f>
              <c:strCache>
                <c:ptCount val="1"/>
                <c:pt idx="0">
                  <c:v>6º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'Por Periodo'!$B$2:$P$2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Periodo'!$B$8:$P$8</c:f>
              <c:numCache>
                <c:formatCode>General</c:formatCode>
                <c:ptCount val="15"/>
                <c:pt idx="0">
                  <c:v>7</c:v>
                </c:pt>
                <c:pt idx="1">
                  <c:v>48</c:v>
                </c:pt>
                <c:pt idx="2">
                  <c:v>33</c:v>
                </c:pt>
                <c:pt idx="3">
                  <c:v>10</c:v>
                </c:pt>
                <c:pt idx="4">
                  <c:v>36</c:v>
                </c:pt>
                <c:pt idx="5">
                  <c:v>33</c:v>
                </c:pt>
                <c:pt idx="6">
                  <c:v>38</c:v>
                </c:pt>
                <c:pt idx="7">
                  <c:v>42</c:v>
                </c:pt>
                <c:pt idx="8">
                  <c:v>30</c:v>
                </c:pt>
                <c:pt idx="9">
                  <c:v>35</c:v>
                </c:pt>
                <c:pt idx="10">
                  <c:v>6</c:v>
                </c:pt>
                <c:pt idx="11">
                  <c:v>7</c:v>
                </c:pt>
                <c:pt idx="12">
                  <c:v>10</c:v>
                </c:pt>
                <c:pt idx="13">
                  <c:v>16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6E-4278-ABE2-6C3122168F3B}"/>
            </c:ext>
          </c:extLst>
        </c:ser>
        <c:ser>
          <c:idx val="6"/>
          <c:order val="6"/>
          <c:tx>
            <c:strRef>
              <c:f>'Por Periodo'!$A$9</c:f>
              <c:strCache>
                <c:ptCount val="1"/>
                <c:pt idx="0">
                  <c:v>7º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Periodo'!$B$9:$P$9</c:f>
              <c:numCache>
                <c:formatCode>General</c:formatCode>
                <c:ptCount val="15"/>
                <c:pt idx="0">
                  <c:v>6</c:v>
                </c:pt>
                <c:pt idx="1">
                  <c:v>44</c:v>
                </c:pt>
                <c:pt idx="2">
                  <c:v>51</c:v>
                </c:pt>
                <c:pt idx="3">
                  <c:v>9</c:v>
                </c:pt>
                <c:pt idx="4">
                  <c:v>39</c:v>
                </c:pt>
                <c:pt idx="5">
                  <c:v>48</c:v>
                </c:pt>
                <c:pt idx="6">
                  <c:v>37</c:v>
                </c:pt>
                <c:pt idx="7">
                  <c:v>53</c:v>
                </c:pt>
                <c:pt idx="8">
                  <c:v>46</c:v>
                </c:pt>
                <c:pt idx="9">
                  <c:v>38</c:v>
                </c:pt>
                <c:pt idx="10">
                  <c:v>27</c:v>
                </c:pt>
                <c:pt idx="11">
                  <c:v>49</c:v>
                </c:pt>
                <c:pt idx="12">
                  <c:v>49</c:v>
                </c:pt>
                <c:pt idx="13">
                  <c:v>59</c:v>
                </c:pt>
                <c:pt idx="1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6E-4278-ABE2-6C3122168F3B}"/>
            </c:ext>
          </c:extLst>
        </c:ser>
        <c:ser>
          <c:idx val="7"/>
          <c:order val="7"/>
          <c:tx>
            <c:strRef>
              <c:f>'Por Periodo'!$A$10</c:f>
              <c:strCache>
                <c:ptCount val="1"/>
                <c:pt idx="0">
                  <c:v>8º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Periodo'!$B$10:$P$10</c:f>
              <c:numCache>
                <c:formatCode>General</c:formatCode>
                <c:ptCount val="15"/>
                <c:pt idx="0">
                  <c:v>2</c:v>
                </c:pt>
                <c:pt idx="1">
                  <c:v>21</c:v>
                </c:pt>
                <c:pt idx="2">
                  <c:v>63</c:v>
                </c:pt>
                <c:pt idx="3">
                  <c:v>4</c:v>
                </c:pt>
                <c:pt idx="4">
                  <c:v>11</c:v>
                </c:pt>
                <c:pt idx="5">
                  <c:v>20</c:v>
                </c:pt>
                <c:pt idx="6">
                  <c:v>9</c:v>
                </c:pt>
                <c:pt idx="7">
                  <c:v>20</c:v>
                </c:pt>
                <c:pt idx="8">
                  <c:v>10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6E-4278-ABE2-6C3122168F3B}"/>
            </c:ext>
          </c:extLst>
        </c:ser>
        <c:ser>
          <c:idx val="8"/>
          <c:order val="8"/>
          <c:tx>
            <c:strRef>
              <c:f>'Por Periodo'!$A$11</c:f>
              <c:strCache>
                <c:ptCount val="1"/>
                <c:pt idx="0">
                  <c:v>9º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Periodo'!$B$11:$P$11</c:f>
              <c:numCache>
                <c:formatCode>General</c:formatCode>
                <c:ptCount val="15"/>
                <c:pt idx="0">
                  <c:v>5</c:v>
                </c:pt>
                <c:pt idx="1">
                  <c:v>17</c:v>
                </c:pt>
                <c:pt idx="2">
                  <c:v>11</c:v>
                </c:pt>
                <c:pt idx="3">
                  <c:v>1</c:v>
                </c:pt>
                <c:pt idx="4">
                  <c:v>11</c:v>
                </c:pt>
                <c:pt idx="5">
                  <c:v>23</c:v>
                </c:pt>
                <c:pt idx="6">
                  <c:v>14</c:v>
                </c:pt>
                <c:pt idx="7">
                  <c:v>31</c:v>
                </c:pt>
                <c:pt idx="8">
                  <c:v>6</c:v>
                </c:pt>
                <c:pt idx="9">
                  <c:v>17</c:v>
                </c:pt>
                <c:pt idx="10">
                  <c:v>8</c:v>
                </c:pt>
                <c:pt idx="11">
                  <c:v>9</c:v>
                </c:pt>
                <c:pt idx="12">
                  <c:v>19</c:v>
                </c:pt>
                <c:pt idx="13">
                  <c:v>16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6E-4278-ABE2-6C3122168F3B}"/>
            </c:ext>
          </c:extLst>
        </c:ser>
        <c:ser>
          <c:idx val="9"/>
          <c:order val="9"/>
          <c:tx>
            <c:strRef>
              <c:f>'Por Periodo'!$A$12</c:f>
              <c:strCache>
                <c:ptCount val="1"/>
                <c:pt idx="0">
                  <c:v>10º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Periodo'!$B$12:$P$12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9</c:v>
                </c:pt>
                <c:pt idx="8">
                  <c:v>4</c:v>
                </c:pt>
                <c:pt idx="9">
                  <c:v>6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15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6E-4278-ABE2-6C3122168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55728"/>
        <c:axId val="1882556560"/>
      </c:barChart>
      <c:catAx>
        <c:axId val="188255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2556560"/>
        <c:crosses val="autoZero"/>
        <c:auto val="1"/>
        <c:lblAlgn val="ctr"/>
        <c:lblOffset val="100"/>
        <c:noMultiLvlLbl val="0"/>
      </c:catAx>
      <c:valAx>
        <c:axId val="18825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Nº de Reprovações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25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Disciplinas</a:t>
            </a:r>
            <a:r>
              <a:rPr lang="pt-BR" baseline="0"/>
              <a:t> de controle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'Comparação Das top'!$A$7</c:f>
              <c:strCache>
                <c:ptCount val="1"/>
                <c:pt idx="0">
                  <c:v>ANÁLISE DE SISTEMAS DE CONTROLE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'Comparação Das top'!$B$2:$P$2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'Comparação Das top'!$B$7:$P$7</c:f>
              <c:numCache>
                <c:formatCode>General</c:formatCode>
                <c:ptCount val="15"/>
                <c:pt idx="0">
                  <c:v>2</c:v>
                </c:pt>
                <c:pt idx="1">
                  <c:v>21</c:v>
                </c:pt>
                <c:pt idx="2">
                  <c:v>7</c:v>
                </c:pt>
                <c:pt idx="3">
                  <c:v>6</c:v>
                </c:pt>
                <c:pt idx="4">
                  <c:v>16</c:v>
                </c:pt>
                <c:pt idx="5">
                  <c:v>17</c:v>
                </c:pt>
                <c:pt idx="6">
                  <c:v>12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9-4552-BB22-AB17F12958E3}"/>
            </c:ext>
          </c:extLst>
        </c:ser>
        <c:ser>
          <c:idx val="1"/>
          <c:order val="1"/>
          <c:tx>
            <c:strRef>
              <c:f>'Comparação Das top'!$A$8</c:f>
              <c:strCache>
                <c:ptCount val="1"/>
                <c:pt idx="0">
                  <c:v>SINAIS E SISTEMAS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'Comparação Das top'!$B$2:$P$2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'Comparação Das top'!$B$8:$P$8</c:f>
              <c:numCache>
                <c:formatCode>General</c:formatCode>
                <c:ptCount val="15"/>
                <c:pt idx="0">
                  <c:v>0</c:v>
                </c:pt>
                <c:pt idx="1">
                  <c:v>33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13</c:v>
                </c:pt>
                <c:pt idx="7">
                  <c:v>21</c:v>
                </c:pt>
                <c:pt idx="8">
                  <c:v>12</c:v>
                </c:pt>
                <c:pt idx="9">
                  <c:v>14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9-4552-BB22-AB17F12958E3}"/>
            </c:ext>
          </c:extLst>
        </c:ser>
        <c:ser>
          <c:idx val="2"/>
          <c:order val="2"/>
          <c:tx>
            <c:strRef>
              <c:f>'Comparação Das top'!$A$9</c:f>
              <c:strCache>
                <c:ptCount val="1"/>
                <c:pt idx="0">
                  <c:v>PROJETO DE SISTEMAS DE CONTROLE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'Comparação Das top'!$B$2:$P$2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'Comparação Das top'!$B$9:$P$9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24</c:v>
                </c:pt>
                <c:pt idx="9">
                  <c:v>5</c:v>
                </c:pt>
                <c:pt idx="10">
                  <c:v>10</c:v>
                </c:pt>
                <c:pt idx="11">
                  <c:v>17</c:v>
                </c:pt>
                <c:pt idx="12">
                  <c:v>15</c:v>
                </c:pt>
                <c:pt idx="13">
                  <c:v>13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9-4552-BB22-AB17F1295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4672928"/>
        <c:axId val="2094676256"/>
      </c:barChart>
      <c:lineChart>
        <c:grouping val="standard"/>
        <c:varyColors val="0"/>
        <c:ser>
          <c:idx val="3"/>
          <c:order val="3"/>
          <c:tx>
            <c:strRef>
              <c:f>'Comparação Das top'!$A$10</c:f>
              <c:strCache>
                <c:ptCount val="1"/>
                <c:pt idx="0">
                  <c:v>Média (20 que mais reprovam)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'Comparação Das top'!$B$10:$P$10</c:f>
              <c:numCache>
                <c:formatCode>General</c:formatCode>
                <c:ptCount val="15"/>
                <c:pt idx="0">
                  <c:v>1</c:v>
                </c:pt>
                <c:pt idx="1">
                  <c:v>8.5</c:v>
                </c:pt>
                <c:pt idx="2">
                  <c:v>7.5</c:v>
                </c:pt>
                <c:pt idx="3">
                  <c:v>1.5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10.5</c:v>
                </c:pt>
                <c:pt idx="8">
                  <c:v>4</c:v>
                </c:pt>
                <c:pt idx="9">
                  <c:v>4.5</c:v>
                </c:pt>
                <c:pt idx="10">
                  <c:v>2</c:v>
                </c:pt>
                <c:pt idx="11">
                  <c:v>3.5</c:v>
                </c:pt>
                <c:pt idx="12">
                  <c:v>2</c:v>
                </c:pt>
                <c:pt idx="13">
                  <c:v>6</c:v>
                </c:pt>
                <c:pt idx="1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9-4552-BB22-AB17F1295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72928"/>
        <c:axId val="2094676256"/>
      </c:lineChart>
      <c:catAx>
        <c:axId val="20946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676256"/>
        <c:crosses val="autoZero"/>
        <c:auto val="1"/>
        <c:lblAlgn val="ctr"/>
        <c:lblOffset val="100"/>
        <c:noMultiLvlLbl val="0"/>
      </c:catAx>
      <c:valAx>
        <c:axId val="20946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67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Eletronica</a:t>
            </a:r>
            <a:r>
              <a:rPr lang="pt-BR" baseline="0"/>
              <a:t> de Potência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'Comparação Das top'!$A$12</c:f>
              <c:strCache>
                <c:ptCount val="1"/>
                <c:pt idx="0">
                  <c:v>ELETRÔNICA DE POTÊNCIA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'Comparação Das top'!$B$2:$P$2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'Comparação Das top'!$B$12:$P$12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59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20</c:v>
                </c:pt>
                <c:pt idx="8">
                  <c:v>9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B-48A8-92F1-98F21C42A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002096"/>
        <c:axId val="2096004592"/>
      </c:barChart>
      <c:lineChart>
        <c:grouping val="standard"/>
        <c:varyColors val="0"/>
        <c:ser>
          <c:idx val="1"/>
          <c:order val="1"/>
          <c:tx>
            <c:strRef>
              <c:f>'Comparação Das top'!$A$13</c:f>
              <c:strCache>
                <c:ptCount val="1"/>
                <c:pt idx="0">
                  <c:v>Média (20 que mais reprovam)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'Comparação Das top'!$B$13:$P$13</c:f>
              <c:numCache>
                <c:formatCode>General</c:formatCode>
                <c:ptCount val="15"/>
                <c:pt idx="0">
                  <c:v>1</c:v>
                </c:pt>
                <c:pt idx="1">
                  <c:v>8.5</c:v>
                </c:pt>
                <c:pt idx="2">
                  <c:v>7.5</c:v>
                </c:pt>
                <c:pt idx="3">
                  <c:v>1.5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10.5</c:v>
                </c:pt>
                <c:pt idx="8">
                  <c:v>4</c:v>
                </c:pt>
                <c:pt idx="9">
                  <c:v>4.5</c:v>
                </c:pt>
                <c:pt idx="10">
                  <c:v>2</c:v>
                </c:pt>
                <c:pt idx="11">
                  <c:v>3.5</c:v>
                </c:pt>
                <c:pt idx="12">
                  <c:v>2</c:v>
                </c:pt>
                <c:pt idx="13">
                  <c:v>6</c:v>
                </c:pt>
                <c:pt idx="1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B-48A8-92F1-98F21C42A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002096"/>
        <c:axId val="2096004592"/>
      </c:lineChart>
      <c:catAx>
        <c:axId val="20960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6004592"/>
        <c:crosses val="autoZero"/>
        <c:auto val="1"/>
        <c:lblAlgn val="ctr"/>
        <c:lblOffset val="100"/>
        <c:noMultiLvlLbl val="0"/>
      </c:catAx>
      <c:valAx>
        <c:axId val="20960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60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Períodos</a:t>
            </a:r>
            <a:r>
              <a:rPr lang="pt-BR" baseline="0"/>
              <a:t> que mais Reprovam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'Por Periodo'!$A$20</c:f>
              <c:strCache>
                <c:ptCount val="1"/>
                <c:pt idx="0">
                  <c:v>1º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'Por Periodo'!$B$19:$P$19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Periodo'!$B$20:$P$20</c:f>
              <c:numCache>
                <c:formatCode>0.00%</c:formatCode>
                <c:ptCount val="15"/>
                <c:pt idx="0">
                  <c:v>0.36840000000000001</c:v>
                </c:pt>
                <c:pt idx="1">
                  <c:v>0.2172</c:v>
                </c:pt>
                <c:pt idx="2">
                  <c:v>0.2402</c:v>
                </c:pt>
                <c:pt idx="3">
                  <c:v>0.38669999999999999</c:v>
                </c:pt>
                <c:pt idx="4">
                  <c:v>0.14180000000000001</c:v>
                </c:pt>
                <c:pt idx="5">
                  <c:v>0.12889999999999999</c:v>
                </c:pt>
                <c:pt idx="6">
                  <c:v>0.1915</c:v>
                </c:pt>
                <c:pt idx="7">
                  <c:v>0.18</c:v>
                </c:pt>
                <c:pt idx="8">
                  <c:v>0.2412</c:v>
                </c:pt>
                <c:pt idx="9">
                  <c:v>0.2427</c:v>
                </c:pt>
                <c:pt idx="10">
                  <c:v>0.32590000000000002</c:v>
                </c:pt>
                <c:pt idx="11">
                  <c:v>0.30549999999999999</c:v>
                </c:pt>
                <c:pt idx="12">
                  <c:v>0.2923</c:v>
                </c:pt>
                <c:pt idx="13">
                  <c:v>0.26240000000000002</c:v>
                </c:pt>
                <c:pt idx="14">
                  <c:v>0.24210000000000001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C-41B8-84AD-37E602806D2E}"/>
            </c:ext>
          </c:extLst>
        </c:ser>
        <c:ser>
          <c:idx val="1"/>
          <c:order val="1"/>
          <c:tx>
            <c:strRef>
              <c:f>'Por Periodo'!$A$21</c:f>
              <c:strCache>
                <c:ptCount val="1"/>
                <c:pt idx="0">
                  <c:v>2º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'Por Periodo'!$B$19:$P$19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Periodo'!$B$21:$P$21</c:f>
              <c:numCache>
                <c:formatCode>0.00%</c:formatCode>
                <c:ptCount val="15"/>
                <c:pt idx="0">
                  <c:v>0.13159999999999999</c:v>
                </c:pt>
                <c:pt idx="1">
                  <c:v>0.1716</c:v>
                </c:pt>
                <c:pt idx="2">
                  <c:v>0.1447</c:v>
                </c:pt>
                <c:pt idx="3" formatCode="0%">
                  <c:v>0.1492</c:v>
                </c:pt>
                <c:pt idx="4">
                  <c:v>0.22270000000000001</c:v>
                </c:pt>
                <c:pt idx="5">
                  <c:v>0.1875</c:v>
                </c:pt>
                <c:pt idx="6">
                  <c:v>0.25159999999999999</c:v>
                </c:pt>
                <c:pt idx="7">
                  <c:v>0.19409999999999999</c:v>
                </c:pt>
                <c:pt idx="8">
                  <c:v>0.1741</c:v>
                </c:pt>
                <c:pt idx="9">
                  <c:v>0.22220000000000001</c:v>
                </c:pt>
                <c:pt idx="10">
                  <c:v>0.2268</c:v>
                </c:pt>
                <c:pt idx="11">
                  <c:v>0.22450000000000001</c:v>
                </c:pt>
                <c:pt idx="12">
                  <c:v>0.21740000000000001</c:v>
                </c:pt>
                <c:pt idx="13">
                  <c:v>0.21279999999999999</c:v>
                </c:pt>
                <c:pt idx="14">
                  <c:v>0.19819999999999999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EC-41B8-84AD-37E602806D2E}"/>
            </c:ext>
          </c:extLst>
        </c:ser>
        <c:ser>
          <c:idx val="2"/>
          <c:order val="2"/>
          <c:tx>
            <c:strRef>
              <c:f>'Por Periodo'!$A$22</c:f>
              <c:strCache>
                <c:ptCount val="1"/>
                <c:pt idx="0">
                  <c:v>3º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'Por Periodo'!$B$19:$P$19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Periodo'!$B$22:$P$22</c:f>
              <c:numCache>
                <c:formatCode>0.00%</c:formatCode>
                <c:ptCount val="15"/>
                <c:pt idx="0">
                  <c:v>0.17369999999999999</c:v>
                </c:pt>
                <c:pt idx="1">
                  <c:v>0.185</c:v>
                </c:pt>
                <c:pt idx="2">
                  <c:v>0.17799999999999999</c:v>
                </c:pt>
                <c:pt idx="3">
                  <c:v>0.1381</c:v>
                </c:pt>
                <c:pt idx="4">
                  <c:v>0.19289999999999999</c:v>
                </c:pt>
                <c:pt idx="5">
                  <c:v>0.14449999999999999</c:v>
                </c:pt>
                <c:pt idx="6">
                  <c:v>0.16769999999999999</c:v>
                </c:pt>
                <c:pt idx="7">
                  <c:v>0.1221</c:v>
                </c:pt>
                <c:pt idx="8">
                  <c:v>0.20610000000000001</c:v>
                </c:pt>
                <c:pt idx="9">
                  <c:v>0.16070000000000001</c:v>
                </c:pt>
                <c:pt idx="10">
                  <c:v>9.5799999999999996E-2</c:v>
                </c:pt>
                <c:pt idx="11">
                  <c:v>0.1018</c:v>
                </c:pt>
                <c:pt idx="12">
                  <c:v>0.10630000000000001</c:v>
                </c:pt>
                <c:pt idx="13">
                  <c:v>7.8899999999999998E-2</c:v>
                </c:pt>
                <c:pt idx="14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EC-41B8-84AD-37E602806D2E}"/>
            </c:ext>
          </c:extLst>
        </c:ser>
        <c:ser>
          <c:idx val="3"/>
          <c:order val="3"/>
          <c:tx>
            <c:strRef>
              <c:f>'Por Periodo'!$A$23</c:f>
              <c:strCache>
                <c:ptCount val="1"/>
                <c:pt idx="0">
                  <c:v>4º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'Por Periodo'!$B$19:$P$19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Periodo'!$B$23:$P$23</c:f>
              <c:numCache>
                <c:formatCode>0.00%</c:formatCode>
                <c:ptCount val="15"/>
                <c:pt idx="0">
                  <c:v>0.17369999999999999</c:v>
                </c:pt>
                <c:pt idx="1">
                  <c:v>0.17430000000000001</c:v>
                </c:pt>
                <c:pt idx="2">
                  <c:v>0.16500000000000001</c:v>
                </c:pt>
                <c:pt idx="3">
                  <c:v>0.12709999999999999</c:v>
                </c:pt>
                <c:pt idx="4">
                  <c:v>0.2369</c:v>
                </c:pt>
                <c:pt idx="5">
                  <c:v>0.2324</c:v>
                </c:pt>
                <c:pt idx="6">
                  <c:v>0.17879999999999999</c:v>
                </c:pt>
                <c:pt idx="7">
                  <c:v>0.1565</c:v>
                </c:pt>
                <c:pt idx="8">
                  <c:v>0.1661</c:v>
                </c:pt>
                <c:pt idx="9">
                  <c:v>0.1333</c:v>
                </c:pt>
                <c:pt idx="10">
                  <c:v>0.115</c:v>
                </c:pt>
                <c:pt idx="11">
                  <c:v>0.10440000000000001</c:v>
                </c:pt>
                <c:pt idx="12">
                  <c:v>0.1232</c:v>
                </c:pt>
                <c:pt idx="13">
                  <c:v>0.17799999999999999</c:v>
                </c:pt>
                <c:pt idx="14">
                  <c:v>0.15279999999999999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EC-41B8-84AD-37E602806D2E}"/>
            </c:ext>
          </c:extLst>
        </c:ser>
        <c:ser>
          <c:idx val="4"/>
          <c:order val="4"/>
          <c:tx>
            <c:strRef>
              <c:f>'Por Periodo'!$A$24</c:f>
              <c:strCache>
                <c:ptCount val="1"/>
                <c:pt idx="0">
                  <c:v>5º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'Por Periodo'!$B$19:$P$19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Periodo'!$B$24:$P$24</c:f>
              <c:numCache>
                <c:formatCode>0.00%</c:formatCode>
                <c:ptCount val="15"/>
                <c:pt idx="0">
                  <c:v>3.6799999999999999E-2</c:v>
                </c:pt>
                <c:pt idx="1">
                  <c:v>7.2400000000000006E-2</c:v>
                </c:pt>
                <c:pt idx="2">
                  <c:v>3.04E-2</c:v>
                </c:pt>
                <c:pt idx="3">
                  <c:v>6.6299999999999998E-2</c:v>
                </c:pt>
                <c:pt idx="4">
                  <c:v>6.5199999999999994E-2</c:v>
                </c:pt>
                <c:pt idx="5">
                  <c:v>6.4500000000000002E-2</c:v>
                </c:pt>
                <c:pt idx="6">
                  <c:v>4.5900000000000003E-2</c:v>
                </c:pt>
                <c:pt idx="7">
                  <c:v>0.10489999999999999</c:v>
                </c:pt>
                <c:pt idx="8">
                  <c:v>5.91E-2</c:v>
                </c:pt>
                <c:pt idx="9">
                  <c:v>7.3499999999999996E-2</c:v>
                </c:pt>
                <c:pt idx="10">
                  <c:v>0.1022</c:v>
                </c:pt>
                <c:pt idx="11">
                  <c:v>8.3599999999999994E-2</c:v>
                </c:pt>
                <c:pt idx="12">
                  <c:v>6.0400000000000002E-2</c:v>
                </c:pt>
                <c:pt idx="13">
                  <c:v>6.6100000000000006E-2</c:v>
                </c:pt>
                <c:pt idx="14">
                  <c:v>8.6199999999999999E-2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EC-41B8-84AD-37E602806D2E}"/>
            </c:ext>
          </c:extLst>
        </c:ser>
        <c:ser>
          <c:idx val="5"/>
          <c:order val="5"/>
          <c:tx>
            <c:strRef>
              <c:f>'Por Periodo'!$A$25</c:f>
              <c:strCache>
                <c:ptCount val="1"/>
                <c:pt idx="0">
                  <c:v>6º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'Por Periodo'!$B$19:$P$19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Periodo'!$B$25:$P$25</c:f>
              <c:numCache>
                <c:formatCode>0.00%</c:formatCode>
                <c:ptCount val="15"/>
                <c:pt idx="0">
                  <c:v>3.6799999999999999E-2</c:v>
                </c:pt>
                <c:pt idx="1">
                  <c:v>6.4299999999999996E-2</c:v>
                </c:pt>
                <c:pt idx="2">
                  <c:v>4.7800000000000002E-2</c:v>
                </c:pt>
                <c:pt idx="3">
                  <c:v>5.5199999999999999E-2</c:v>
                </c:pt>
                <c:pt idx="4">
                  <c:v>5.11E-2</c:v>
                </c:pt>
                <c:pt idx="5">
                  <c:v>6.4500000000000002E-2</c:v>
                </c:pt>
                <c:pt idx="6">
                  <c:v>6.0100000000000001E-2</c:v>
                </c:pt>
                <c:pt idx="7">
                  <c:v>6.5699999999999995E-2</c:v>
                </c:pt>
                <c:pt idx="8">
                  <c:v>4.7899999999999998E-2</c:v>
                </c:pt>
                <c:pt idx="9">
                  <c:v>5.9799999999999999E-2</c:v>
                </c:pt>
                <c:pt idx="10">
                  <c:v>1.9199999999999998E-2</c:v>
                </c:pt>
                <c:pt idx="11">
                  <c:v>1.83E-2</c:v>
                </c:pt>
                <c:pt idx="12">
                  <c:v>2.4199999999999999E-2</c:v>
                </c:pt>
                <c:pt idx="13">
                  <c:v>2.9399999999999999E-2</c:v>
                </c:pt>
                <c:pt idx="14">
                  <c:v>7.5600000000000001E-2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EC-41B8-84AD-37E602806D2E}"/>
            </c:ext>
          </c:extLst>
        </c:ser>
        <c:ser>
          <c:idx val="6"/>
          <c:order val="6"/>
          <c:tx>
            <c:strRef>
              <c:f>'Por Periodo'!$A$26</c:f>
              <c:strCache>
                <c:ptCount val="1"/>
                <c:pt idx="0">
                  <c:v>7º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Periodo'!$B$19:$P$19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Periodo'!$B$26:$P$26</c:f>
              <c:numCache>
                <c:formatCode>0.00%</c:formatCode>
                <c:ptCount val="15"/>
                <c:pt idx="0">
                  <c:v>3.1600000000000003E-2</c:v>
                </c:pt>
                <c:pt idx="1">
                  <c:v>5.8999999999999997E-2</c:v>
                </c:pt>
                <c:pt idx="2">
                  <c:v>7.3800000000000004E-2</c:v>
                </c:pt>
                <c:pt idx="3">
                  <c:v>4.9700000000000001E-2</c:v>
                </c:pt>
                <c:pt idx="4">
                  <c:v>5.5300000000000002E-2</c:v>
                </c:pt>
                <c:pt idx="5">
                  <c:v>9.3799999999999994E-2</c:v>
                </c:pt>
                <c:pt idx="6">
                  <c:v>5.8500000000000003E-2</c:v>
                </c:pt>
                <c:pt idx="7">
                  <c:v>8.2900000000000001E-2</c:v>
                </c:pt>
                <c:pt idx="8">
                  <c:v>7.3499999999999996E-2</c:v>
                </c:pt>
                <c:pt idx="9">
                  <c:v>6.5000000000000002E-2</c:v>
                </c:pt>
                <c:pt idx="10">
                  <c:v>8.6300000000000002E-2</c:v>
                </c:pt>
                <c:pt idx="11">
                  <c:v>0.12790000000000001</c:v>
                </c:pt>
                <c:pt idx="12">
                  <c:v>0.11840000000000001</c:v>
                </c:pt>
                <c:pt idx="13">
                  <c:v>0.10829999999999999</c:v>
                </c:pt>
                <c:pt idx="14">
                  <c:v>9.98E-2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EC-41B8-84AD-37E602806D2E}"/>
            </c:ext>
          </c:extLst>
        </c:ser>
        <c:ser>
          <c:idx val="7"/>
          <c:order val="7"/>
          <c:tx>
            <c:strRef>
              <c:f>'Por Periodo'!$A$27</c:f>
              <c:strCache>
                <c:ptCount val="1"/>
                <c:pt idx="0">
                  <c:v>8º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Periodo'!$B$19:$P$19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Periodo'!$B$27:$P$27</c:f>
              <c:numCache>
                <c:formatCode>0.00%</c:formatCode>
                <c:ptCount val="15"/>
                <c:pt idx="0">
                  <c:v>1.0500000000000001E-2</c:v>
                </c:pt>
                <c:pt idx="1">
                  <c:v>2.8199999999999999E-2</c:v>
                </c:pt>
                <c:pt idx="2">
                  <c:v>9.1200000000000003E-2</c:v>
                </c:pt>
                <c:pt idx="3">
                  <c:v>2.2100000000000002E-2</c:v>
                </c:pt>
                <c:pt idx="4">
                  <c:v>1.5599999999999999E-2</c:v>
                </c:pt>
                <c:pt idx="5">
                  <c:v>3.9100000000000003E-2</c:v>
                </c:pt>
                <c:pt idx="6">
                  <c:v>1.4200000000000001E-2</c:v>
                </c:pt>
                <c:pt idx="7">
                  <c:v>3.1300000000000001E-2</c:v>
                </c:pt>
                <c:pt idx="8">
                  <c:v>1.6E-2</c:v>
                </c:pt>
                <c:pt idx="9">
                  <c:v>3.3999999999999998E-3</c:v>
                </c:pt>
                <c:pt idx="10">
                  <c:v>3.2000000000000002E-3</c:v>
                </c:pt>
                <c:pt idx="11">
                  <c:v>2.5999999999999999E-3</c:v>
                </c:pt>
                <c:pt idx="12">
                  <c:v>4.7999999999999996E-3</c:v>
                </c:pt>
                <c:pt idx="13">
                  <c:v>7.3000000000000001E-3</c:v>
                </c:pt>
                <c:pt idx="14">
                  <c:v>4.4999999999999997E-3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EC-41B8-84AD-37E602806D2E}"/>
            </c:ext>
          </c:extLst>
        </c:ser>
        <c:ser>
          <c:idx val="8"/>
          <c:order val="8"/>
          <c:tx>
            <c:strRef>
              <c:f>'Por Periodo'!$A$28</c:f>
              <c:strCache>
                <c:ptCount val="1"/>
                <c:pt idx="0">
                  <c:v>9º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Periodo'!$B$19:$P$19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Periodo'!$B$28:$P$28</c:f>
              <c:numCache>
                <c:formatCode>0.00%</c:formatCode>
                <c:ptCount val="15"/>
                <c:pt idx="0">
                  <c:v>2.63E-2</c:v>
                </c:pt>
                <c:pt idx="1">
                  <c:v>2.2800000000000001E-2</c:v>
                </c:pt>
                <c:pt idx="2">
                  <c:v>1.5900000000000001E-2</c:v>
                </c:pt>
                <c:pt idx="3">
                  <c:v>5.4999999999999997E-3</c:v>
                </c:pt>
                <c:pt idx="4">
                  <c:v>1.5599999999999999E-2</c:v>
                </c:pt>
                <c:pt idx="5">
                  <c:v>4.4900000000000002E-2</c:v>
                </c:pt>
                <c:pt idx="6">
                  <c:v>2.2200000000000001E-2</c:v>
                </c:pt>
                <c:pt idx="7">
                  <c:v>4.8500000000000001E-2</c:v>
                </c:pt>
                <c:pt idx="8">
                  <c:v>9.5999999999999992E-3</c:v>
                </c:pt>
                <c:pt idx="9">
                  <c:v>2.9100000000000001E-2</c:v>
                </c:pt>
                <c:pt idx="10">
                  <c:v>2.5600000000000001E-2</c:v>
                </c:pt>
                <c:pt idx="11">
                  <c:v>2.35E-2</c:v>
                </c:pt>
                <c:pt idx="12">
                  <c:v>4.5900000000000003E-2</c:v>
                </c:pt>
                <c:pt idx="13">
                  <c:v>2.9399999999999999E-2</c:v>
                </c:pt>
                <c:pt idx="14">
                  <c:v>1.66E-2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EC-41B8-84AD-37E602806D2E}"/>
            </c:ext>
          </c:extLst>
        </c:ser>
        <c:ser>
          <c:idx val="9"/>
          <c:order val="9"/>
          <c:tx>
            <c:strRef>
              <c:f>'Por Periodo'!$A$29</c:f>
              <c:strCache>
                <c:ptCount val="1"/>
                <c:pt idx="0">
                  <c:v>10º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Periodo'!$B$19:$P$19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Periodo'!$B$29:$P$29</c:f>
              <c:numCache>
                <c:formatCode>0.00%</c:formatCode>
                <c:ptCount val="15"/>
                <c:pt idx="0">
                  <c:v>1.0500000000000001E-2</c:v>
                </c:pt>
                <c:pt idx="1">
                  <c:v>5.4000000000000003E-3</c:v>
                </c:pt>
                <c:pt idx="2">
                  <c:v>1.2999999999999999E-2</c:v>
                </c:pt>
                <c:pt idx="3">
                  <c:v>0</c:v>
                </c:pt>
                <c:pt idx="4">
                  <c:v>2.8E-3</c:v>
                </c:pt>
                <c:pt idx="5">
                  <c:v>0</c:v>
                </c:pt>
                <c:pt idx="6">
                  <c:v>9.4999999999999998E-3</c:v>
                </c:pt>
                <c:pt idx="7">
                  <c:v>1.41E-2</c:v>
                </c:pt>
                <c:pt idx="8">
                  <c:v>6.4000000000000003E-3</c:v>
                </c:pt>
                <c:pt idx="9">
                  <c:v>1.03E-2</c:v>
                </c:pt>
                <c:pt idx="10">
                  <c:v>0</c:v>
                </c:pt>
                <c:pt idx="11">
                  <c:v>7.7999999999999996E-3</c:v>
                </c:pt>
                <c:pt idx="12">
                  <c:v>7.1999999999999998E-3</c:v>
                </c:pt>
                <c:pt idx="13">
                  <c:v>2.75E-2</c:v>
                </c:pt>
                <c:pt idx="14">
                  <c:v>6.1000000000000004E-3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EC-41B8-84AD-37E60280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4006352"/>
        <c:axId val="1954008016"/>
      </c:barChart>
      <c:catAx>
        <c:axId val="195400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4008016"/>
        <c:crosses val="autoZero"/>
        <c:auto val="1"/>
        <c:lblAlgn val="ctr"/>
        <c:lblOffset val="100"/>
        <c:noMultiLvlLbl val="0"/>
      </c:catAx>
      <c:valAx>
        <c:axId val="1954008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Reprovações por 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40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Reprovações ponderadas pelo número de</a:t>
            </a:r>
            <a:r>
              <a:rPr lang="pt-BR" baseline="0"/>
              <a:t> disciplinas do Período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'Por Periodo'!$A$34</c:f>
              <c:strCache>
                <c:ptCount val="1"/>
                <c:pt idx="0">
                  <c:v>1º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'Por Periodo'!$B$33:$P$33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Periodo'!$B$34:$P$34</c:f>
              <c:numCache>
                <c:formatCode>General</c:formatCode>
                <c:ptCount val="15"/>
                <c:pt idx="0">
                  <c:v>8.8000000000000007</c:v>
                </c:pt>
                <c:pt idx="1">
                  <c:v>20.3</c:v>
                </c:pt>
                <c:pt idx="2">
                  <c:v>20.8</c:v>
                </c:pt>
                <c:pt idx="3">
                  <c:v>8.8000000000000007</c:v>
                </c:pt>
                <c:pt idx="4">
                  <c:v>12.5</c:v>
                </c:pt>
                <c:pt idx="5">
                  <c:v>8.3000000000000007</c:v>
                </c:pt>
                <c:pt idx="6">
                  <c:v>15.1</c:v>
                </c:pt>
                <c:pt idx="7">
                  <c:v>14.4</c:v>
                </c:pt>
                <c:pt idx="8">
                  <c:v>18.899999999999999</c:v>
                </c:pt>
                <c:pt idx="9">
                  <c:v>17.8</c:v>
                </c:pt>
                <c:pt idx="10">
                  <c:v>12.8</c:v>
                </c:pt>
                <c:pt idx="11">
                  <c:v>14.6</c:v>
                </c:pt>
                <c:pt idx="12">
                  <c:v>15.1</c:v>
                </c:pt>
                <c:pt idx="13">
                  <c:v>17.899999999999999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7-408A-826C-47A2081CC376}"/>
            </c:ext>
          </c:extLst>
        </c:ser>
        <c:ser>
          <c:idx val="1"/>
          <c:order val="1"/>
          <c:tx>
            <c:strRef>
              <c:f>'Por Periodo'!$A$35</c:f>
              <c:strCache>
                <c:ptCount val="1"/>
                <c:pt idx="0">
                  <c:v>2º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'Por Periodo'!$B$33:$P$33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Periodo'!$B$35:$P$35</c:f>
              <c:numCache>
                <c:formatCode>General</c:formatCode>
                <c:ptCount val="15"/>
                <c:pt idx="0">
                  <c:v>3.1</c:v>
                </c:pt>
                <c:pt idx="1">
                  <c:v>16</c:v>
                </c:pt>
                <c:pt idx="2">
                  <c:v>12.5</c:v>
                </c:pt>
                <c:pt idx="3">
                  <c:v>3.4</c:v>
                </c:pt>
                <c:pt idx="4">
                  <c:v>19.600000000000001</c:v>
                </c:pt>
                <c:pt idx="5">
                  <c:v>12</c:v>
                </c:pt>
                <c:pt idx="6">
                  <c:v>19.899999999999999</c:v>
                </c:pt>
                <c:pt idx="7">
                  <c:v>15.5</c:v>
                </c:pt>
                <c:pt idx="8">
                  <c:v>13.6</c:v>
                </c:pt>
                <c:pt idx="9">
                  <c:v>16.3</c:v>
                </c:pt>
                <c:pt idx="10">
                  <c:v>8.9</c:v>
                </c:pt>
                <c:pt idx="11">
                  <c:v>10.8</c:v>
                </c:pt>
                <c:pt idx="12">
                  <c:v>11.3</c:v>
                </c:pt>
                <c:pt idx="13">
                  <c:v>14.5</c:v>
                </c:pt>
                <c:pt idx="14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7-408A-826C-47A2081CC376}"/>
            </c:ext>
          </c:extLst>
        </c:ser>
        <c:ser>
          <c:idx val="2"/>
          <c:order val="2"/>
          <c:tx>
            <c:strRef>
              <c:f>'Por Periodo'!$A$36</c:f>
              <c:strCache>
                <c:ptCount val="1"/>
                <c:pt idx="0">
                  <c:v>3º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'Por Periodo'!$B$33:$P$33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Periodo'!$B$36:$P$36</c:f>
              <c:numCache>
                <c:formatCode>General</c:formatCode>
                <c:ptCount val="15"/>
                <c:pt idx="0">
                  <c:v>3.7</c:v>
                </c:pt>
                <c:pt idx="1">
                  <c:v>15.3</c:v>
                </c:pt>
                <c:pt idx="2">
                  <c:v>13.7</c:v>
                </c:pt>
                <c:pt idx="3">
                  <c:v>2.8</c:v>
                </c:pt>
                <c:pt idx="4">
                  <c:v>15.1</c:v>
                </c:pt>
                <c:pt idx="5">
                  <c:v>8.1999999999999993</c:v>
                </c:pt>
                <c:pt idx="6">
                  <c:v>11.8</c:v>
                </c:pt>
                <c:pt idx="7">
                  <c:v>8.6999999999999993</c:v>
                </c:pt>
                <c:pt idx="8">
                  <c:v>14.3</c:v>
                </c:pt>
                <c:pt idx="9">
                  <c:v>10.4</c:v>
                </c:pt>
                <c:pt idx="10">
                  <c:v>3.3</c:v>
                </c:pt>
                <c:pt idx="11">
                  <c:v>4.3</c:v>
                </c:pt>
                <c:pt idx="12">
                  <c:v>4.9000000000000004</c:v>
                </c:pt>
                <c:pt idx="13">
                  <c:v>4.8</c:v>
                </c:pt>
                <c:pt idx="14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7-408A-826C-47A2081CC376}"/>
            </c:ext>
          </c:extLst>
        </c:ser>
        <c:ser>
          <c:idx val="3"/>
          <c:order val="3"/>
          <c:tx>
            <c:strRef>
              <c:f>'Por Periodo'!$A$37</c:f>
              <c:strCache>
                <c:ptCount val="1"/>
                <c:pt idx="0">
                  <c:v>4º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'Por Periodo'!$B$33:$P$33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Periodo'!$B$37:$P$37</c:f>
              <c:numCache>
                <c:formatCode>General</c:formatCode>
                <c:ptCount val="15"/>
                <c:pt idx="0">
                  <c:v>3.3</c:v>
                </c:pt>
                <c:pt idx="1">
                  <c:v>13</c:v>
                </c:pt>
                <c:pt idx="2">
                  <c:v>11.4</c:v>
                </c:pt>
                <c:pt idx="3">
                  <c:v>2.2999999999999998</c:v>
                </c:pt>
                <c:pt idx="4">
                  <c:v>16.7</c:v>
                </c:pt>
                <c:pt idx="5">
                  <c:v>11.9</c:v>
                </c:pt>
                <c:pt idx="6">
                  <c:v>11.3</c:v>
                </c:pt>
                <c:pt idx="7">
                  <c:v>10</c:v>
                </c:pt>
                <c:pt idx="8">
                  <c:v>10.4</c:v>
                </c:pt>
                <c:pt idx="9">
                  <c:v>7.8</c:v>
                </c:pt>
                <c:pt idx="10">
                  <c:v>3.6</c:v>
                </c:pt>
                <c:pt idx="11">
                  <c:v>4</c:v>
                </c:pt>
                <c:pt idx="12">
                  <c:v>5.0999999999999996</c:v>
                </c:pt>
                <c:pt idx="13">
                  <c:v>9.6999999999999993</c:v>
                </c:pt>
                <c:pt idx="14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47-408A-826C-47A2081CC376}"/>
            </c:ext>
          </c:extLst>
        </c:ser>
        <c:ser>
          <c:idx val="4"/>
          <c:order val="4"/>
          <c:tx>
            <c:strRef>
              <c:f>'Por Periodo'!$A$38</c:f>
              <c:strCache>
                <c:ptCount val="1"/>
                <c:pt idx="0">
                  <c:v>5º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'Por Periodo'!$B$33:$P$33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Periodo'!$B$38:$P$38</c:f>
              <c:numCache>
                <c:formatCode>General</c:formatCode>
                <c:ptCount val="15"/>
                <c:pt idx="0">
                  <c:v>0.8</c:v>
                </c:pt>
                <c:pt idx="1">
                  <c:v>6</c:v>
                </c:pt>
                <c:pt idx="2">
                  <c:v>2.2999999999999998</c:v>
                </c:pt>
                <c:pt idx="3">
                  <c:v>1.3</c:v>
                </c:pt>
                <c:pt idx="4">
                  <c:v>5.0999999999999996</c:v>
                </c:pt>
                <c:pt idx="5">
                  <c:v>3.7</c:v>
                </c:pt>
                <c:pt idx="6">
                  <c:v>3.2</c:v>
                </c:pt>
                <c:pt idx="7">
                  <c:v>7.4</c:v>
                </c:pt>
                <c:pt idx="8">
                  <c:v>4.0999999999999996</c:v>
                </c:pt>
                <c:pt idx="9">
                  <c:v>4.8</c:v>
                </c:pt>
                <c:pt idx="10">
                  <c:v>3.6</c:v>
                </c:pt>
                <c:pt idx="11">
                  <c:v>3.6</c:v>
                </c:pt>
                <c:pt idx="12">
                  <c:v>2.8</c:v>
                </c:pt>
                <c:pt idx="13">
                  <c:v>4</c:v>
                </c:pt>
                <c:pt idx="14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47-408A-826C-47A2081CC376}"/>
            </c:ext>
          </c:extLst>
        </c:ser>
        <c:ser>
          <c:idx val="5"/>
          <c:order val="5"/>
          <c:tx>
            <c:strRef>
              <c:f>'Por Periodo'!$A$39</c:f>
              <c:strCache>
                <c:ptCount val="1"/>
                <c:pt idx="0">
                  <c:v>6º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'Por Periodo'!$B$33:$P$33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Periodo'!$B$39:$P$39</c:f>
              <c:numCache>
                <c:formatCode>General</c:formatCode>
                <c:ptCount val="15"/>
                <c:pt idx="0">
                  <c:v>0.9</c:v>
                </c:pt>
                <c:pt idx="1">
                  <c:v>6</c:v>
                </c:pt>
                <c:pt idx="2">
                  <c:v>4.0999999999999996</c:v>
                </c:pt>
                <c:pt idx="3">
                  <c:v>1.3</c:v>
                </c:pt>
                <c:pt idx="4">
                  <c:v>4.5</c:v>
                </c:pt>
                <c:pt idx="5">
                  <c:v>4.0999999999999996</c:v>
                </c:pt>
                <c:pt idx="6">
                  <c:v>4.8</c:v>
                </c:pt>
                <c:pt idx="7">
                  <c:v>5.3</c:v>
                </c:pt>
                <c:pt idx="8">
                  <c:v>3.8</c:v>
                </c:pt>
                <c:pt idx="9">
                  <c:v>4.4000000000000004</c:v>
                </c:pt>
                <c:pt idx="10">
                  <c:v>0.8</c:v>
                </c:pt>
                <c:pt idx="11">
                  <c:v>0.9</c:v>
                </c:pt>
                <c:pt idx="12">
                  <c:v>1.3</c:v>
                </c:pt>
                <c:pt idx="13">
                  <c:v>2</c:v>
                </c:pt>
                <c:pt idx="14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47-408A-826C-47A2081CC376}"/>
            </c:ext>
          </c:extLst>
        </c:ser>
        <c:ser>
          <c:idx val="6"/>
          <c:order val="6"/>
          <c:tx>
            <c:strRef>
              <c:f>'Por Periodo'!$A$40</c:f>
              <c:strCache>
                <c:ptCount val="1"/>
                <c:pt idx="0">
                  <c:v>7º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Periodo'!$B$33:$P$33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Periodo'!$B$40:$P$40</c:f>
              <c:numCache>
                <c:formatCode>General</c:formatCode>
                <c:ptCount val="15"/>
                <c:pt idx="0">
                  <c:v>0.6</c:v>
                </c:pt>
                <c:pt idx="1">
                  <c:v>4.4000000000000004</c:v>
                </c:pt>
                <c:pt idx="2">
                  <c:v>5.0999999999999996</c:v>
                </c:pt>
                <c:pt idx="3">
                  <c:v>0.9</c:v>
                </c:pt>
                <c:pt idx="4">
                  <c:v>3.9</c:v>
                </c:pt>
                <c:pt idx="5">
                  <c:v>4.8</c:v>
                </c:pt>
                <c:pt idx="6">
                  <c:v>3.7</c:v>
                </c:pt>
                <c:pt idx="7">
                  <c:v>5.3</c:v>
                </c:pt>
                <c:pt idx="8">
                  <c:v>4.5999999999999996</c:v>
                </c:pt>
                <c:pt idx="9">
                  <c:v>3.8</c:v>
                </c:pt>
                <c:pt idx="10">
                  <c:v>2.7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5.9</c:v>
                </c:pt>
                <c:pt idx="14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47-408A-826C-47A2081CC376}"/>
            </c:ext>
          </c:extLst>
        </c:ser>
        <c:ser>
          <c:idx val="7"/>
          <c:order val="7"/>
          <c:tx>
            <c:strRef>
              <c:f>'Por Periodo'!$A$41</c:f>
              <c:strCache>
                <c:ptCount val="1"/>
                <c:pt idx="0">
                  <c:v>8º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Periodo'!$B$33:$P$33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Periodo'!$B$41:$P$41</c:f>
              <c:numCache>
                <c:formatCode>General</c:formatCode>
                <c:ptCount val="15"/>
                <c:pt idx="0">
                  <c:v>0.5</c:v>
                </c:pt>
                <c:pt idx="1">
                  <c:v>5.3</c:v>
                </c:pt>
                <c:pt idx="2">
                  <c:v>15.8</c:v>
                </c:pt>
                <c:pt idx="3">
                  <c:v>1</c:v>
                </c:pt>
                <c:pt idx="4">
                  <c:v>2.8</c:v>
                </c:pt>
                <c:pt idx="5">
                  <c:v>5</c:v>
                </c:pt>
                <c:pt idx="6">
                  <c:v>2.2999999999999998</c:v>
                </c:pt>
                <c:pt idx="7">
                  <c:v>5</c:v>
                </c:pt>
                <c:pt idx="8">
                  <c:v>2.5</c:v>
                </c:pt>
                <c:pt idx="9">
                  <c:v>0.5</c:v>
                </c:pt>
                <c:pt idx="10">
                  <c:v>0.3</c:v>
                </c:pt>
                <c:pt idx="11">
                  <c:v>0.3</c:v>
                </c:pt>
                <c:pt idx="12">
                  <c:v>0.5</c:v>
                </c:pt>
                <c:pt idx="13">
                  <c:v>1</c:v>
                </c:pt>
                <c:pt idx="1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47-408A-826C-47A2081CC376}"/>
            </c:ext>
          </c:extLst>
        </c:ser>
        <c:ser>
          <c:idx val="8"/>
          <c:order val="8"/>
          <c:tx>
            <c:strRef>
              <c:f>'Por Periodo'!$A$42</c:f>
              <c:strCache>
                <c:ptCount val="1"/>
                <c:pt idx="0">
                  <c:v>9º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Periodo'!$B$33:$P$33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Periodo'!$B$42:$P$42</c:f>
              <c:numCache>
                <c:formatCode>General</c:formatCode>
                <c:ptCount val="15"/>
                <c:pt idx="0">
                  <c:v>1.7</c:v>
                </c:pt>
                <c:pt idx="1">
                  <c:v>5.7</c:v>
                </c:pt>
                <c:pt idx="2">
                  <c:v>3.7</c:v>
                </c:pt>
                <c:pt idx="3">
                  <c:v>0.3</c:v>
                </c:pt>
                <c:pt idx="4">
                  <c:v>3.7</c:v>
                </c:pt>
                <c:pt idx="5">
                  <c:v>7.7</c:v>
                </c:pt>
                <c:pt idx="6">
                  <c:v>4.7</c:v>
                </c:pt>
                <c:pt idx="7">
                  <c:v>10.3</c:v>
                </c:pt>
                <c:pt idx="8">
                  <c:v>2</c:v>
                </c:pt>
                <c:pt idx="9">
                  <c:v>5.7</c:v>
                </c:pt>
                <c:pt idx="10">
                  <c:v>2.7</c:v>
                </c:pt>
                <c:pt idx="11">
                  <c:v>3</c:v>
                </c:pt>
                <c:pt idx="12">
                  <c:v>6.3</c:v>
                </c:pt>
                <c:pt idx="13">
                  <c:v>5.3</c:v>
                </c:pt>
                <c:pt idx="14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47-408A-826C-47A2081CC376}"/>
            </c:ext>
          </c:extLst>
        </c:ser>
        <c:ser>
          <c:idx val="9"/>
          <c:order val="9"/>
          <c:tx>
            <c:strRef>
              <c:f>'Por Periodo'!$A$43</c:f>
              <c:strCache>
                <c:ptCount val="1"/>
                <c:pt idx="0">
                  <c:v>10º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Periodo'!$B$33:$P$33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Periodo'!$B$43:$P$43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4.5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1.5</c:v>
                </c:pt>
                <c:pt idx="12">
                  <c:v>1.5</c:v>
                </c:pt>
                <c:pt idx="13">
                  <c:v>7.5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47-408A-826C-47A2081CC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745744"/>
        <c:axId val="1878744080"/>
      </c:barChart>
      <c:catAx>
        <c:axId val="187874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744080"/>
        <c:crosses val="autoZero"/>
        <c:auto val="1"/>
        <c:lblAlgn val="ctr"/>
        <c:lblOffset val="100"/>
        <c:noMultiLvlLbl val="0"/>
      </c:catAx>
      <c:valAx>
        <c:axId val="18787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Reprovações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74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Nº Reprovvações</a:t>
            </a:r>
            <a:r>
              <a:rPr lang="pt-BR" baseline="0"/>
              <a:t> </a:t>
            </a:r>
            <a:r>
              <a:rPr lang="pt-BR"/>
              <a:t>Ponderado por Período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'Por Periodo'!$A$47</c:f>
              <c:strCache>
                <c:ptCount val="1"/>
                <c:pt idx="0">
                  <c:v>1º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'Por Periodo'!$B$47:$P$47</c:f>
              <c:numCache>
                <c:formatCode>0%</c:formatCode>
                <c:ptCount val="15"/>
                <c:pt idx="0">
                  <c:v>0.36</c:v>
                </c:pt>
                <c:pt idx="1">
                  <c:v>0.22</c:v>
                </c:pt>
                <c:pt idx="2">
                  <c:v>0.22</c:v>
                </c:pt>
                <c:pt idx="3">
                  <c:v>0.4</c:v>
                </c:pt>
                <c:pt idx="4">
                  <c:v>0.15</c:v>
                </c:pt>
                <c:pt idx="5">
                  <c:v>0.13</c:v>
                </c:pt>
                <c:pt idx="6">
                  <c:v>0.19</c:v>
                </c:pt>
                <c:pt idx="7">
                  <c:v>0.17</c:v>
                </c:pt>
                <c:pt idx="8">
                  <c:v>0.25</c:v>
                </c:pt>
                <c:pt idx="9">
                  <c:v>0.24</c:v>
                </c:pt>
                <c:pt idx="10">
                  <c:v>0.33</c:v>
                </c:pt>
                <c:pt idx="11">
                  <c:v>0.31</c:v>
                </c:pt>
                <c:pt idx="12">
                  <c:v>0.28000000000000003</c:v>
                </c:pt>
                <c:pt idx="13">
                  <c:v>0.25</c:v>
                </c:pt>
                <c:pt idx="1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C-49B5-A70C-EC35C5F808FB}"/>
            </c:ext>
          </c:extLst>
        </c:ser>
        <c:ser>
          <c:idx val="1"/>
          <c:order val="1"/>
          <c:tx>
            <c:strRef>
              <c:f>'Por Periodo'!$A$48</c:f>
              <c:strCache>
                <c:ptCount val="1"/>
                <c:pt idx="0">
                  <c:v>2º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'Por Periodo'!$B$48:$P$48</c:f>
              <c:numCache>
                <c:formatCode>0%</c:formatCode>
                <c:ptCount val="15"/>
                <c:pt idx="0">
                  <c:v>0.13</c:v>
                </c:pt>
                <c:pt idx="1">
                  <c:v>0.17</c:v>
                </c:pt>
                <c:pt idx="2">
                  <c:v>0.13</c:v>
                </c:pt>
                <c:pt idx="3">
                  <c:v>0.15</c:v>
                </c:pt>
                <c:pt idx="4">
                  <c:v>0.23</c:v>
                </c:pt>
                <c:pt idx="5">
                  <c:v>0.18</c:v>
                </c:pt>
                <c:pt idx="6">
                  <c:v>0.25</c:v>
                </c:pt>
                <c:pt idx="7">
                  <c:v>0.18</c:v>
                </c:pt>
                <c:pt idx="8">
                  <c:v>0.18</c:v>
                </c:pt>
                <c:pt idx="9">
                  <c:v>0.22</c:v>
                </c:pt>
                <c:pt idx="10">
                  <c:v>0.23</c:v>
                </c:pt>
                <c:pt idx="11">
                  <c:v>0.22</c:v>
                </c:pt>
                <c:pt idx="12">
                  <c:v>0.21</c:v>
                </c:pt>
                <c:pt idx="13">
                  <c:v>0.2</c:v>
                </c:pt>
                <c:pt idx="1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C-49B5-A70C-EC35C5F808FB}"/>
            </c:ext>
          </c:extLst>
        </c:ser>
        <c:ser>
          <c:idx val="2"/>
          <c:order val="2"/>
          <c:tx>
            <c:strRef>
              <c:f>'Por Periodo'!$A$49</c:f>
              <c:strCache>
                <c:ptCount val="1"/>
                <c:pt idx="0">
                  <c:v>3º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'Por Periodo'!$B$49:$P$49</c:f>
              <c:numCache>
                <c:formatCode>0%</c:formatCode>
                <c:ptCount val="15"/>
                <c:pt idx="0">
                  <c:v>0.15</c:v>
                </c:pt>
                <c:pt idx="1">
                  <c:v>0.16</c:v>
                </c:pt>
                <c:pt idx="2">
                  <c:v>0.15</c:v>
                </c:pt>
                <c:pt idx="3">
                  <c:v>0.13</c:v>
                </c:pt>
                <c:pt idx="4">
                  <c:v>0.18</c:v>
                </c:pt>
                <c:pt idx="5">
                  <c:v>0.13</c:v>
                </c:pt>
                <c:pt idx="6">
                  <c:v>0.15</c:v>
                </c:pt>
                <c:pt idx="7">
                  <c:v>0.1</c:v>
                </c:pt>
                <c:pt idx="8">
                  <c:v>0.19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C-49B5-A70C-EC35C5F808FB}"/>
            </c:ext>
          </c:extLst>
        </c:ser>
        <c:ser>
          <c:idx val="3"/>
          <c:order val="3"/>
          <c:tx>
            <c:strRef>
              <c:f>'Por Periodo'!$A$50</c:f>
              <c:strCache>
                <c:ptCount val="1"/>
                <c:pt idx="0">
                  <c:v>4º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'Por Periodo'!$B$50:$P$50</c:f>
              <c:numCache>
                <c:formatCode>0%</c:formatCode>
                <c:ptCount val="15"/>
                <c:pt idx="0">
                  <c:v>0.14000000000000001</c:v>
                </c:pt>
                <c:pt idx="1">
                  <c:v>0.14000000000000001</c:v>
                </c:pt>
                <c:pt idx="2">
                  <c:v>0.12</c:v>
                </c:pt>
                <c:pt idx="3">
                  <c:v>0.1</c:v>
                </c:pt>
                <c:pt idx="4">
                  <c:v>0.2</c:v>
                </c:pt>
                <c:pt idx="5">
                  <c:v>0.18</c:v>
                </c:pt>
                <c:pt idx="6">
                  <c:v>0.14000000000000001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</c:v>
                </c:pt>
                <c:pt idx="10">
                  <c:v>0.09</c:v>
                </c:pt>
                <c:pt idx="11">
                  <c:v>0.08</c:v>
                </c:pt>
                <c:pt idx="12">
                  <c:v>0.1</c:v>
                </c:pt>
                <c:pt idx="13">
                  <c:v>0.13</c:v>
                </c:pt>
                <c:pt idx="1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5C-49B5-A70C-EC35C5F808FB}"/>
            </c:ext>
          </c:extLst>
        </c:ser>
        <c:ser>
          <c:idx val="4"/>
          <c:order val="4"/>
          <c:tx>
            <c:strRef>
              <c:f>'Por Periodo'!$A$51</c:f>
              <c:strCache>
                <c:ptCount val="1"/>
                <c:pt idx="0">
                  <c:v>5º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'Por Periodo'!$B$51:$P$51</c:f>
              <c:numCache>
                <c:formatCode>0%</c:formatCode>
                <c:ptCount val="15"/>
                <c:pt idx="0">
                  <c:v>0.03</c:v>
                </c:pt>
                <c:pt idx="1">
                  <c:v>0.06</c:v>
                </c:pt>
                <c:pt idx="2">
                  <c:v>0.02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0.04</c:v>
                </c:pt>
                <c:pt idx="7">
                  <c:v>0.09</c:v>
                </c:pt>
                <c:pt idx="8">
                  <c:v>0.05</c:v>
                </c:pt>
                <c:pt idx="9">
                  <c:v>0.06</c:v>
                </c:pt>
                <c:pt idx="10">
                  <c:v>0.09</c:v>
                </c:pt>
                <c:pt idx="11">
                  <c:v>7.0000000000000007E-2</c:v>
                </c:pt>
                <c:pt idx="12">
                  <c:v>0.05</c:v>
                </c:pt>
                <c:pt idx="13">
                  <c:v>0.06</c:v>
                </c:pt>
                <c:pt idx="1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5C-49B5-A70C-EC35C5F808FB}"/>
            </c:ext>
          </c:extLst>
        </c:ser>
        <c:ser>
          <c:idx val="5"/>
          <c:order val="5"/>
          <c:tx>
            <c:strRef>
              <c:f>'Por Periodo'!$A$52</c:f>
              <c:strCache>
                <c:ptCount val="1"/>
                <c:pt idx="0">
                  <c:v>6º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'Por Periodo'!$B$52:$P$52</c:f>
              <c:numCache>
                <c:formatCode>0%</c:formatCode>
                <c:ptCount val="15"/>
                <c:pt idx="0">
                  <c:v>0.04</c:v>
                </c:pt>
                <c:pt idx="1">
                  <c:v>0.06</c:v>
                </c:pt>
                <c:pt idx="2">
                  <c:v>0.04</c:v>
                </c:pt>
                <c:pt idx="3">
                  <c:v>0.06</c:v>
                </c:pt>
                <c:pt idx="4">
                  <c:v>0.05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0.03</c:v>
                </c:pt>
                <c:pt idx="1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5C-49B5-A70C-EC35C5F808FB}"/>
            </c:ext>
          </c:extLst>
        </c:ser>
        <c:ser>
          <c:idx val="6"/>
          <c:order val="6"/>
          <c:tx>
            <c:strRef>
              <c:f>'Por Periodo'!$A$53</c:f>
              <c:strCache>
                <c:ptCount val="1"/>
                <c:pt idx="0">
                  <c:v>7º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'Por Periodo'!$B$53:$P$53</c:f>
              <c:numCache>
                <c:formatCode>0%</c:formatCode>
                <c:ptCount val="15"/>
                <c:pt idx="0">
                  <c:v>0.02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0.05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0.09</c:v>
                </c:pt>
                <c:pt idx="13">
                  <c:v>0.08</c:v>
                </c:pt>
                <c:pt idx="1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5C-49B5-A70C-EC35C5F808FB}"/>
            </c:ext>
          </c:extLst>
        </c:ser>
        <c:ser>
          <c:idx val="7"/>
          <c:order val="7"/>
          <c:tx>
            <c:strRef>
              <c:f>'Por Periodo'!$A$54</c:f>
              <c:strCache>
                <c:ptCount val="1"/>
                <c:pt idx="0">
                  <c:v>8º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'Por Periodo'!$B$54:$P$54</c:f>
              <c:numCache>
                <c:formatCode>0%</c:formatCode>
                <c:ptCount val="15"/>
                <c:pt idx="0">
                  <c:v>0.02</c:v>
                </c:pt>
                <c:pt idx="1">
                  <c:v>0.06</c:v>
                </c:pt>
                <c:pt idx="2">
                  <c:v>0.17</c:v>
                </c:pt>
                <c:pt idx="3">
                  <c:v>0.05</c:v>
                </c:pt>
                <c:pt idx="4">
                  <c:v>0.03</c:v>
                </c:pt>
                <c:pt idx="5">
                  <c:v>0.08</c:v>
                </c:pt>
                <c:pt idx="6">
                  <c:v>0.03</c:v>
                </c:pt>
                <c:pt idx="7">
                  <c:v>0.06</c:v>
                </c:pt>
                <c:pt idx="8">
                  <c:v>0.03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5C-49B5-A70C-EC35C5F808FB}"/>
            </c:ext>
          </c:extLst>
        </c:ser>
        <c:ser>
          <c:idx val="8"/>
          <c:order val="8"/>
          <c:tx>
            <c:strRef>
              <c:f>'Por Periodo'!$A$55</c:f>
              <c:strCache>
                <c:ptCount val="1"/>
                <c:pt idx="0">
                  <c:v>9º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'Por Periodo'!$B$55:$P$55</c:f>
              <c:numCache>
                <c:formatCode>0%</c:formatCode>
                <c:ptCount val="15"/>
                <c:pt idx="0">
                  <c:v>7.0000000000000007E-2</c:v>
                </c:pt>
                <c:pt idx="1">
                  <c:v>0.06</c:v>
                </c:pt>
                <c:pt idx="2">
                  <c:v>0.04</c:v>
                </c:pt>
                <c:pt idx="3">
                  <c:v>0.02</c:v>
                </c:pt>
                <c:pt idx="4">
                  <c:v>0.04</c:v>
                </c:pt>
                <c:pt idx="5">
                  <c:v>0.12</c:v>
                </c:pt>
                <c:pt idx="6">
                  <c:v>0.06</c:v>
                </c:pt>
                <c:pt idx="7">
                  <c:v>0.12</c:v>
                </c:pt>
                <c:pt idx="8">
                  <c:v>0.03</c:v>
                </c:pt>
                <c:pt idx="9">
                  <c:v>0.08</c:v>
                </c:pt>
                <c:pt idx="10">
                  <c:v>7.0000000000000007E-2</c:v>
                </c:pt>
                <c:pt idx="11">
                  <c:v>0.06</c:v>
                </c:pt>
                <c:pt idx="12">
                  <c:v>0.12</c:v>
                </c:pt>
                <c:pt idx="13">
                  <c:v>7.0000000000000007E-2</c:v>
                </c:pt>
                <c:pt idx="1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5C-49B5-A70C-EC35C5F808FB}"/>
            </c:ext>
          </c:extLst>
        </c:ser>
        <c:ser>
          <c:idx val="9"/>
          <c:order val="9"/>
          <c:tx>
            <c:strRef>
              <c:f>'Por Periodo'!$A$56</c:f>
              <c:strCache>
                <c:ptCount val="1"/>
                <c:pt idx="0">
                  <c:v>10º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'Por Periodo'!$B$56:$P$56</c:f>
              <c:numCache>
                <c:formatCode>0%</c:formatCode>
                <c:ptCount val="15"/>
                <c:pt idx="0">
                  <c:v>0.04</c:v>
                </c:pt>
                <c:pt idx="1">
                  <c:v>0.02</c:v>
                </c:pt>
                <c:pt idx="2">
                  <c:v>0.05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0.04</c:v>
                </c:pt>
                <c:pt idx="7">
                  <c:v>0.05</c:v>
                </c:pt>
                <c:pt idx="8">
                  <c:v>0.03</c:v>
                </c:pt>
                <c:pt idx="9">
                  <c:v>0.04</c:v>
                </c:pt>
                <c:pt idx="10">
                  <c:v>0</c:v>
                </c:pt>
                <c:pt idx="11">
                  <c:v>0.03</c:v>
                </c:pt>
                <c:pt idx="12">
                  <c:v>0.03</c:v>
                </c:pt>
                <c:pt idx="13">
                  <c:v>0.1</c:v>
                </c:pt>
                <c:pt idx="1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5C-49B5-A70C-EC35C5F80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751792"/>
        <c:axId val="2122757200"/>
      </c:barChart>
      <c:catAx>
        <c:axId val="212275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757200"/>
        <c:crosses val="autoZero"/>
        <c:auto val="1"/>
        <c:lblAlgn val="ctr"/>
        <c:lblOffset val="100"/>
        <c:noMultiLvlLbl val="0"/>
      </c:catAx>
      <c:valAx>
        <c:axId val="212275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Reprovações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75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sucesso e nº</a:t>
            </a:r>
            <a:r>
              <a:rPr lang="pt-BR" baseline="0"/>
              <a:t> de reprovações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Reprovações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'Por Periodo'!$M$2:$P$2</c:f>
              <c:numCache>
                <c:formatCode>General</c:formatCode>
                <c:ptCount val="4"/>
                <c:pt idx="0">
                  <c:v>2020.2</c:v>
                </c:pt>
                <c:pt idx="1">
                  <c:v>2021.1</c:v>
                </c:pt>
                <c:pt idx="2">
                  <c:v>2021.2</c:v>
                </c:pt>
                <c:pt idx="3">
                  <c:v>2022.1</c:v>
                </c:pt>
              </c:numCache>
            </c:numRef>
          </c:cat>
          <c:val>
            <c:numRef>
              <c:f>'Por Periodo'!$M$13:$P$13</c:f>
              <c:numCache>
                <c:formatCode>General</c:formatCode>
                <c:ptCount val="4"/>
                <c:pt idx="0">
                  <c:v>383</c:v>
                </c:pt>
                <c:pt idx="1">
                  <c:v>414</c:v>
                </c:pt>
                <c:pt idx="2">
                  <c:v>545</c:v>
                </c:pt>
                <c:pt idx="3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D-49C8-83ED-1E99BE25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335007"/>
        <c:axId val="1203334175"/>
      </c:barChart>
      <c:lineChart>
        <c:grouping val="standard"/>
        <c:varyColors val="0"/>
        <c:ser>
          <c:idx val="1"/>
          <c:order val="1"/>
          <c:tx>
            <c:v>Taxa de Sucesso Eng. Elétrica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'Por Periodo'!$M$14:$P$14</c:f>
              <c:numCache>
                <c:formatCode>General</c:formatCode>
                <c:ptCount val="4"/>
                <c:pt idx="0">
                  <c:v>742.9</c:v>
                </c:pt>
                <c:pt idx="1">
                  <c:v>349.1</c:v>
                </c:pt>
                <c:pt idx="2">
                  <c:v>315.3</c:v>
                </c:pt>
                <c:pt idx="3">
                  <c:v>333.3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D-49C8-83ED-1E99BE256C3D}"/>
            </c:ext>
          </c:extLst>
        </c:ser>
        <c:ser>
          <c:idx val="2"/>
          <c:order val="2"/>
          <c:tx>
            <c:v>Taxa de Sucesso UFF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'Por Periodo'!$M$15:$P$15</c:f>
              <c:numCache>
                <c:formatCode>General</c:formatCode>
                <c:ptCount val="4"/>
                <c:pt idx="0">
                  <c:v>348.42009999999999</c:v>
                </c:pt>
                <c:pt idx="1">
                  <c:v>126.51384</c:v>
                </c:pt>
                <c:pt idx="2">
                  <c:v>127.85415000000002</c:v>
                </c:pt>
                <c:pt idx="3">
                  <c:v>143.58564000000001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D-49C8-83ED-1E99BE25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335007"/>
        <c:axId val="1203334175"/>
      </c:lineChart>
      <c:catAx>
        <c:axId val="120333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3334175"/>
        <c:crosses val="autoZero"/>
        <c:auto val="1"/>
        <c:lblAlgn val="ctr"/>
        <c:lblOffset val="100"/>
        <c:noMultiLvlLbl val="0"/>
      </c:catAx>
      <c:valAx>
        <c:axId val="120333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333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Elétrica</a:t>
            </a:r>
            <a:r>
              <a:rPr lang="pt-BR" baseline="0"/>
              <a:t> VS média das Engenharias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'Taxa de Sucesso'!$B$26</c:f>
              <c:strCache>
                <c:ptCount val="1"/>
                <c:pt idx="0">
                  <c:v>Engenharia Elétrica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'Taxa de Sucesso'!$C$20:$E$20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'Taxa de Sucesso'!$C$26:$E$26</c:f>
              <c:numCache>
                <c:formatCode>0.00%</c:formatCode>
                <c:ptCount val="3"/>
                <c:pt idx="0">
                  <c:v>0.78</c:v>
                </c:pt>
                <c:pt idx="1">
                  <c:v>0.33019999999999999</c:v>
                </c:pt>
                <c:pt idx="2">
                  <c:v>0.1966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B-46E8-A0EC-7A23C22E3F8F}"/>
            </c:ext>
          </c:extLst>
        </c:ser>
        <c:ser>
          <c:idx val="1"/>
          <c:order val="1"/>
          <c:tx>
            <c:v>Média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'Taxa de Sucesso'!$C$20:$E$20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'Taxa de Sucesso'!$C$16:$E$16</c:f>
              <c:numCache>
                <c:formatCode>General</c:formatCode>
                <c:ptCount val="3"/>
                <c:pt idx="0">
                  <c:v>0.39285000000000003</c:v>
                </c:pt>
                <c:pt idx="1">
                  <c:v>0.35004999999999997</c:v>
                </c:pt>
                <c:pt idx="2">
                  <c:v>0.16905000000000001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B-46E8-A0EC-7A23C22E3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064325231"/>
        <c:axId val="2064324399"/>
      </c:barChart>
      <c:catAx>
        <c:axId val="206432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24399"/>
        <c:crosses val="autoZero"/>
        <c:auto val="1"/>
        <c:lblAlgn val="ctr"/>
        <c:lblOffset val="100"/>
        <c:noMultiLvlLbl val="0"/>
      </c:catAx>
      <c:valAx>
        <c:axId val="20643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Reprovações por</a:t>
            </a:r>
            <a:r>
              <a:rPr lang="pt-BR" baseline="0"/>
              <a:t> Ciclo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'Por Ciclo'!$A$3</c:f>
              <c:strCache>
                <c:ptCount val="1"/>
                <c:pt idx="0">
                  <c:v>Básico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'Por Ciclo'!$B$2:$P$2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Ciclo'!$B$3:$P$3</c:f>
              <c:numCache>
                <c:formatCode>General</c:formatCode>
                <c:ptCount val="15"/>
                <c:pt idx="0">
                  <c:v>144</c:v>
                </c:pt>
                <c:pt idx="1">
                  <c:v>507</c:v>
                </c:pt>
                <c:pt idx="2">
                  <c:v>449</c:v>
                </c:pt>
                <c:pt idx="3">
                  <c:v>137</c:v>
                </c:pt>
                <c:pt idx="4">
                  <c:v>513</c:v>
                </c:pt>
                <c:pt idx="5">
                  <c:v>305</c:v>
                </c:pt>
                <c:pt idx="6">
                  <c:v>463</c:v>
                </c:pt>
                <c:pt idx="7">
                  <c:v>405</c:v>
                </c:pt>
                <c:pt idx="8">
                  <c:v>462</c:v>
                </c:pt>
                <c:pt idx="9">
                  <c:v>451</c:v>
                </c:pt>
                <c:pt idx="10">
                  <c:v>233</c:v>
                </c:pt>
                <c:pt idx="11">
                  <c:v>289</c:v>
                </c:pt>
                <c:pt idx="12">
                  <c:v>304</c:v>
                </c:pt>
                <c:pt idx="13">
                  <c:v>400</c:v>
                </c:pt>
                <c:pt idx="14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C-4CD8-AC77-2BE9CE9EA147}"/>
            </c:ext>
          </c:extLst>
        </c:ser>
        <c:ser>
          <c:idx val="1"/>
          <c:order val="1"/>
          <c:tx>
            <c:strRef>
              <c:f>'Por Ciclo'!$A$4</c:f>
              <c:strCache>
                <c:ptCount val="1"/>
                <c:pt idx="0">
                  <c:v>Profissional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'Por Ciclo'!$B$2:$P$2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Ciclo'!$B$4:$P$4</c:f>
              <c:numCache>
                <c:formatCode>General</c:formatCode>
                <c:ptCount val="15"/>
                <c:pt idx="0">
                  <c:v>46</c:v>
                </c:pt>
                <c:pt idx="1">
                  <c:v>239</c:v>
                </c:pt>
                <c:pt idx="2">
                  <c:v>242</c:v>
                </c:pt>
                <c:pt idx="3">
                  <c:v>44</c:v>
                </c:pt>
                <c:pt idx="4">
                  <c:v>192</c:v>
                </c:pt>
                <c:pt idx="5">
                  <c:v>207</c:v>
                </c:pt>
                <c:pt idx="6">
                  <c:v>169</c:v>
                </c:pt>
                <c:pt idx="7">
                  <c:v>234</c:v>
                </c:pt>
                <c:pt idx="8">
                  <c:v>164</c:v>
                </c:pt>
                <c:pt idx="9">
                  <c:v>134</c:v>
                </c:pt>
                <c:pt idx="10">
                  <c:v>80</c:v>
                </c:pt>
                <c:pt idx="11">
                  <c:v>94</c:v>
                </c:pt>
                <c:pt idx="12">
                  <c:v>110</c:v>
                </c:pt>
                <c:pt idx="13">
                  <c:v>145</c:v>
                </c:pt>
                <c:pt idx="14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4C-4CD8-AC77-2BE9CE9EA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699952"/>
        <c:axId val="2122694544"/>
      </c:barChart>
      <c:catAx>
        <c:axId val="212269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694544"/>
        <c:crosses val="autoZero"/>
        <c:auto val="1"/>
        <c:lblAlgn val="ctr"/>
        <c:lblOffset val="100"/>
        <c:noMultiLvlLbl val="0"/>
      </c:catAx>
      <c:valAx>
        <c:axId val="21226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Reprovações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6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Reprovações</a:t>
            </a:r>
            <a:r>
              <a:rPr lang="pt-BR" baseline="0"/>
              <a:t> por Ciclo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'Por Ciclo'!$A$16</c:f>
              <c:strCache>
                <c:ptCount val="1"/>
                <c:pt idx="0">
                  <c:v>Básico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'Por Ciclo'!$B$15:$P$15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Ciclo'!$B$16:$P$16</c:f>
              <c:numCache>
                <c:formatCode>0%</c:formatCode>
                <c:ptCount val="15"/>
                <c:pt idx="0">
                  <c:v>0.75789473684210529</c:v>
                </c:pt>
                <c:pt idx="1">
                  <c:v>0.67962466487935658</c:v>
                </c:pt>
                <c:pt idx="2">
                  <c:v>0.64978292329956588</c:v>
                </c:pt>
                <c:pt idx="3">
                  <c:v>0.75690607734806625</c:v>
                </c:pt>
                <c:pt idx="4">
                  <c:v>0.72765957446808516</c:v>
                </c:pt>
                <c:pt idx="5">
                  <c:v>0.595703125</c:v>
                </c:pt>
                <c:pt idx="6">
                  <c:v>0.73259493670886078</c:v>
                </c:pt>
                <c:pt idx="7">
                  <c:v>0.63380281690140849</c:v>
                </c:pt>
                <c:pt idx="8">
                  <c:v>0.73801916932907352</c:v>
                </c:pt>
                <c:pt idx="9">
                  <c:v>0.77094017094017098</c:v>
                </c:pt>
                <c:pt idx="10">
                  <c:v>0.74440894568690097</c:v>
                </c:pt>
                <c:pt idx="11">
                  <c:v>0.75456919060052219</c:v>
                </c:pt>
                <c:pt idx="12">
                  <c:v>0.7342995169082126</c:v>
                </c:pt>
                <c:pt idx="13">
                  <c:v>0.73394495412844041</c:v>
                </c:pt>
                <c:pt idx="14">
                  <c:v>0.69440242057488655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4-492F-9073-A566A7F1259A}"/>
            </c:ext>
          </c:extLst>
        </c:ser>
        <c:ser>
          <c:idx val="1"/>
          <c:order val="1"/>
          <c:tx>
            <c:strRef>
              <c:f>'Por Ciclo'!$A$17</c:f>
              <c:strCache>
                <c:ptCount val="1"/>
                <c:pt idx="0">
                  <c:v>Profissional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'Por Ciclo'!$B$15:$P$15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Ciclo'!$B$17:$P$17</c:f>
              <c:numCache>
                <c:formatCode>0%</c:formatCode>
                <c:ptCount val="15"/>
                <c:pt idx="0">
                  <c:v>0.24210526315789474</c:v>
                </c:pt>
                <c:pt idx="1">
                  <c:v>0.32037533512064342</c:v>
                </c:pt>
                <c:pt idx="2">
                  <c:v>0.35021707670043417</c:v>
                </c:pt>
                <c:pt idx="3">
                  <c:v>0.24309392265193369</c:v>
                </c:pt>
                <c:pt idx="4">
                  <c:v>0.2723404255319149</c:v>
                </c:pt>
                <c:pt idx="5">
                  <c:v>0.404296875</c:v>
                </c:pt>
                <c:pt idx="6">
                  <c:v>0.26740506329113922</c:v>
                </c:pt>
                <c:pt idx="7">
                  <c:v>0.36619718309859156</c:v>
                </c:pt>
                <c:pt idx="8">
                  <c:v>0.26198083067092653</c:v>
                </c:pt>
                <c:pt idx="9">
                  <c:v>0.22905982905982905</c:v>
                </c:pt>
                <c:pt idx="10">
                  <c:v>0.25559105431309903</c:v>
                </c:pt>
                <c:pt idx="11">
                  <c:v>0.24543080939947781</c:v>
                </c:pt>
                <c:pt idx="12">
                  <c:v>0.26570048309178745</c:v>
                </c:pt>
                <c:pt idx="13">
                  <c:v>0.26605504587155965</c:v>
                </c:pt>
                <c:pt idx="14">
                  <c:v>0.30559757942511345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4-492F-9073-A566A7F12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007088"/>
        <c:axId val="2096000848"/>
      </c:barChart>
      <c:catAx>
        <c:axId val="209600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6000848"/>
        <c:crosses val="autoZero"/>
        <c:auto val="1"/>
        <c:lblAlgn val="ctr"/>
        <c:lblOffset val="100"/>
        <c:noMultiLvlLbl val="0"/>
      </c:catAx>
      <c:valAx>
        <c:axId val="2096000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Reprovações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60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Disciplinas que mais reprovam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'Comparação Das top'!$A$3</c:f>
              <c:strCache>
                <c:ptCount val="1"/>
                <c:pt idx="0">
                  <c:v>CIRCUITOS ELÉTRICOS DE CORRENTE CONTÍNUA E ALTERNADA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'Comparação Das top'!$B$2:$P$2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'Comparação Das top'!$B$3:$P$3</c:f>
              <c:numCache>
                <c:formatCode>General</c:formatCode>
                <c:ptCount val="15"/>
                <c:pt idx="0">
                  <c:v>6</c:v>
                </c:pt>
                <c:pt idx="1">
                  <c:v>17</c:v>
                </c:pt>
                <c:pt idx="2">
                  <c:v>15</c:v>
                </c:pt>
                <c:pt idx="3">
                  <c:v>3</c:v>
                </c:pt>
                <c:pt idx="4">
                  <c:v>34</c:v>
                </c:pt>
                <c:pt idx="5">
                  <c:v>20</c:v>
                </c:pt>
                <c:pt idx="6">
                  <c:v>17</c:v>
                </c:pt>
                <c:pt idx="7">
                  <c:v>20</c:v>
                </c:pt>
                <c:pt idx="8">
                  <c:v>24</c:v>
                </c:pt>
                <c:pt idx="9">
                  <c:v>3</c:v>
                </c:pt>
                <c:pt idx="10">
                  <c:v>3</c:v>
                </c:pt>
                <c:pt idx="11">
                  <c:v>13</c:v>
                </c:pt>
                <c:pt idx="12">
                  <c:v>21</c:v>
                </c:pt>
                <c:pt idx="13">
                  <c:v>19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2-4BC0-93BF-8DFC91500433}"/>
            </c:ext>
          </c:extLst>
        </c:ser>
        <c:ser>
          <c:idx val="1"/>
          <c:order val="1"/>
          <c:tx>
            <c:strRef>
              <c:f>'Comparação Das top'!$A$4</c:f>
              <c:strCache>
                <c:ptCount val="1"/>
                <c:pt idx="0">
                  <c:v>LINGUAGENS DE PROGRAMAÇÃO PARA ENGENHARIA ELÉTRICA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'Comparação Das top'!$B$2:$P$2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'Comparação Das top'!$B$4:$P$4</c:f>
              <c:numCache>
                <c:formatCode>General</c:formatCode>
                <c:ptCount val="15"/>
                <c:pt idx="0">
                  <c:v>9</c:v>
                </c:pt>
                <c:pt idx="1">
                  <c:v>34</c:v>
                </c:pt>
                <c:pt idx="2">
                  <c:v>26</c:v>
                </c:pt>
                <c:pt idx="3">
                  <c:v>5</c:v>
                </c:pt>
                <c:pt idx="4">
                  <c:v>20</c:v>
                </c:pt>
                <c:pt idx="5">
                  <c:v>36</c:v>
                </c:pt>
                <c:pt idx="6">
                  <c:v>18</c:v>
                </c:pt>
                <c:pt idx="7">
                  <c:v>12</c:v>
                </c:pt>
                <c:pt idx="8">
                  <c:v>20</c:v>
                </c:pt>
                <c:pt idx="9">
                  <c:v>15</c:v>
                </c:pt>
                <c:pt idx="10">
                  <c:v>14</c:v>
                </c:pt>
                <c:pt idx="11">
                  <c:v>2</c:v>
                </c:pt>
                <c:pt idx="12">
                  <c:v>2</c:v>
                </c:pt>
                <c:pt idx="13">
                  <c:v>13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2-4BC0-93BF-8DFC91500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756368"/>
        <c:axId val="2122756784"/>
      </c:barChart>
      <c:lineChart>
        <c:grouping val="standard"/>
        <c:varyColors val="0"/>
        <c:ser>
          <c:idx val="2"/>
          <c:order val="2"/>
          <c:tx>
            <c:strRef>
              <c:f>'Comparação Das top'!$A$5</c:f>
              <c:strCache>
                <c:ptCount val="1"/>
                <c:pt idx="0">
                  <c:v>Média (20 que mais reprovam)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'Comparação Das top'!$B$5:$P$5</c:f>
              <c:numCache>
                <c:formatCode>General</c:formatCode>
                <c:ptCount val="15"/>
                <c:pt idx="0">
                  <c:v>1</c:v>
                </c:pt>
                <c:pt idx="1">
                  <c:v>8.5</c:v>
                </c:pt>
                <c:pt idx="2">
                  <c:v>7.5</c:v>
                </c:pt>
                <c:pt idx="3">
                  <c:v>1.5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10.5</c:v>
                </c:pt>
                <c:pt idx="8">
                  <c:v>4</c:v>
                </c:pt>
                <c:pt idx="9">
                  <c:v>4.5</c:v>
                </c:pt>
                <c:pt idx="10">
                  <c:v>2</c:v>
                </c:pt>
                <c:pt idx="11">
                  <c:v>3.5</c:v>
                </c:pt>
                <c:pt idx="12">
                  <c:v>2</c:v>
                </c:pt>
                <c:pt idx="13">
                  <c:v>6</c:v>
                </c:pt>
                <c:pt idx="1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2-4BC0-93BF-8DFC91500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56368"/>
        <c:axId val="2122756784"/>
      </c:lineChart>
      <c:catAx>
        <c:axId val="212275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756784"/>
        <c:crosses val="autoZero"/>
        <c:auto val="1"/>
        <c:lblAlgn val="ctr"/>
        <c:lblOffset val="100"/>
        <c:noMultiLvlLbl val="0"/>
      </c:catAx>
      <c:valAx>
        <c:axId val="21227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75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383540</xdr:colOff>
      <xdr:row>0</xdr:row>
      <xdr:rowOff>158750</xdr:rowOff>
    </xdr:from>
    <xdr:to>
      <xdr:col>16</xdr:col>
      <xdr:colOff>78740</xdr:colOff>
      <xdr:row>15</xdr:row>
      <xdr:rowOff>166370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FEA65F-4DFA-F7A3-3644-01F7EE8F5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1</xdr:row>
      <xdr:rowOff>83820</xdr:rowOff>
    </xdr:from>
    <xdr:to>
      <xdr:col>24</xdr:col>
      <xdr:colOff>297180</xdr:colOff>
      <xdr:row>16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64D3FD-94D9-CC71-28E5-ECC09C6C1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99060</xdr:colOff>
      <xdr:row>30</xdr:row>
      <xdr:rowOff>99060</xdr:rowOff>
    </xdr:from>
    <xdr:to>
      <xdr:col>23</xdr:col>
      <xdr:colOff>403860</xdr:colOff>
      <xdr:row>45</xdr:row>
      <xdr:rowOff>99060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47AAA2B-1F03-1A62-8F7E-D1425716E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91440</xdr:colOff>
      <xdr:row>45</xdr:row>
      <xdr:rowOff>175260</xdr:rowOff>
    </xdr:from>
    <xdr:to>
      <xdr:col>23</xdr:col>
      <xdr:colOff>396240</xdr:colOff>
      <xdr:row>60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BC7AC3-518E-5C3F-91AE-07310D7B6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346075</xdr:colOff>
      <xdr:row>19</xdr:row>
      <xdr:rowOff>80010</xdr:rowOff>
    </xdr:from>
    <xdr:to>
      <xdr:col>14</xdr:col>
      <xdr:colOff>41275</xdr:colOff>
      <xdr:row>34</xdr:row>
      <xdr:rowOff>64770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AF39DB-8512-E8DB-63B2-D2DFD432B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18</xdr:row>
      <xdr:rowOff>53340</xdr:rowOff>
    </xdr:from>
    <xdr:to>
      <xdr:col>14</xdr:col>
      <xdr:colOff>213360</xdr:colOff>
      <xdr:row>33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78EF34-3C56-6342-6470-697F727F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91440</xdr:colOff>
      <xdr:row>0</xdr:row>
      <xdr:rowOff>22860</xdr:rowOff>
    </xdr:from>
    <xdr:to>
      <xdr:col>22</xdr:col>
      <xdr:colOff>472440</xdr:colOff>
      <xdr:row>12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81857F-3AAC-1462-789C-43733F329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91440</xdr:colOff>
      <xdr:row>13</xdr:row>
      <xdr:rowOff>121920</xdr:rowOff>
    </xdr:from>
    <xdr:to>
      <xdr:col>23</xdr:col>
      <xdr:colOff>396240</xdr:colOff>
      <xdr:row>28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9B738B-55A2-C2C7-A070-76B73A0A3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16</xdr:row>
      <xdr:rowOff>106680</xdr:rowOff>
    </xdr:from>
    <xdr:to>
      <xdr:col>3</xdr:col>
      <xdr:colOff>53340</xdr:colOff>
      <xdr:row>31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141FD-92C4-0605-07D3-849489544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365760</xdr:colOff>
      <xdr:row>16</xdr:row>
      <xdr:rowOff>99060</xdr:rowOff>
    </xdr:from>
    <xdr:to>
      <xdr:col>13</xdr:col>
      <xdr:colOff>137160</xdr:colOff>
      <xdr:row>31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1C3DC9-AA76-2D9C-BF5F-D54D2EDBB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266700</xdr:colOff>
      <xdr:row>16</xdr:row>
      <xdr:rowOff>106680</xdr:rowOff>
    </xdr:from>
    <xdr:to>
      <xdr:col>22</xdr:col>
      <xdr:colOff>144780</xdr:colOff>
      <xdr:row>31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DE22B1-3ED9-D859-AE6F-57108207F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56724-4B25-4B6D-ABCD-DFD0E1D45213}">
  <dimension ref="A1:R114"/>
  <sheetViews>
    <sheetView topLeftCell="C100" workbookViewId="0">
      <selection activeCell="F118" sqref="F118"/>
    </sheetView>
  </sheetViews>
  <sheetFormatPr defaultRowHeight="14.5" x14ac:dyDescent="0.35"/>
  <cols>
    <col min="1" max="1" width="80.36328125" bestFit="1" customWidth="1"/>
    <col min="3" max="3" width="9.54296875" bestFit="1" customWidth="1"/>
    <col min="4" max="4" width="10.6328125" customWidth="1"/>
    <col min="5" max="18" width="10.453125" customWidth="1"/>
  </cols>
  <sheetData>
    <row r="1" spans="1:18" x14ac:dyDescent="0.35">
      <c r="A1" s="10" t="s">
        <v>12</v>
      </c>
      <c r="B1" s="10" t="s">
        <v>13</v>
      </c>
      <c r="C1" s="10" t="s">
        <v>0</v>
      </c>
      <c r="D1" s="10">
        <v>2015.1</v>
      </c>
      <c r="E1" s="10">
        <v>2015.2</v>
      </c>
      <c r="F1" s="10">
        <v>2016.1</v>
      </c>
      <c r="G1" s="10">
        <v>2016.2</v>
      </c>
      <c r="H1" s="10">
        <v>2017.1</v>
      </c>
      <c r="I1" s="10">
        <v>2017.2</v>
      </c>
      <c r="J1" s="10">
        <v>2018.1</v>
      </c>
      <c r="K1" s="10">
        <v>2018.2</v>
      </c>
      <c r="L1" s="10">
        <v>2019.1</v>
      </c>
      <c r="M1" s="10">
        <v>2019.2</v>
      </c>
      <c r="N1" s="10">
        <v>2020.1</v>
      </c>
      <c r="O1" s="10">
        <v>2020.2</v>
      </c>
      <c r="P1" s="10">
        <v>2021.1</v>
      </c>
      <c r="Q1" s="10">
        <v>2021.2</v>
      </c>
      <c r="R1" s="10">
        <v>2022.1</v>
      </c>
    </row>
    <row r="2" spans="1:18" x14ac:dyDescent="0.35">
      <c r="A2" t="s">
        <v>14</v>
      </c>
      <c r="B2" t="s">
        <v>15</v>
      </c>
      <c r="C2">
        <v>3</v>
      </c>
      <c r="D2">
        <v>3</v>
      </c>
      <c r="E2">
        <v>0</v>
      </c>
      <c r="F2">
        <v>13</v>
      </c>
      <c r="G2">
        <v>3</v>
      </c>
      <c r="H2">
        <v>14</v>
      </c>
      <c r="I2">
        <v>6</v>
      </c>
      <c r="J2">
        <v>2</v>
      </c>
      <c r="K2">
        <v>4</v>
      </c>
      <c r="L2">
        <v>7</v>
      </c>
      <c r="M2">
        <v>3</v>
      </c>
      <c r="N2">
        <v>4</v>
      </c>
      <c r="O2">
        <v>5</v>
      </c>
      <c r="P2">
        <v>4</v>
      </c>
      <c r="Q2">
        <v>5</v>
      </c>
      <c r="R2">
        <v>4</v>
      </c>
    </row>
    <row r="3" spans="1:18" x14ac:dyDescent="0.35">
      <c r="A3" t="s">
        <v>16</v>
      </c>
      <c r="B3" t="s">
        <v>17</v>
      </c>
      <c r="C3">
        <v>0</v>
      </c>
      <c r="D3">
        <v>1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5">
      <c r="A4" t="s">
        <v>18</v>
      </c>
      <c r="B4" t="s">
        <v>17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1</v>
      </c>
      <c r="O4">
        <v>0</v>
      </c>
      <c r="P4">
        <v>1</v>
      </c>
      <c r="Q4">
        <v>0</v>
      </c>
      <c r="R4">
        <v>0</v>
      </c>
    </row>
    <row r="5" spans="1:18" x14ac:dyDescent="0.35">
      <c r="A5" t="s">
        <v>19</v>
      </c>
      <c r="B5" t="s">
        <v>15</v>
      </c>
      <c r="C5">
        <v>2</v>
      </c>
      <c r="D5">
        <v>0</v>
      </c>
      <c r="E5">
        <v>6</v>
      </c>
      <c r="F5">
        <v>6</v>
      </c>
      <c r="G5">
        <v>3</v>
      </c>
      <c r="H5">
        <v>12</v>
      </c>
      <c r="I5">
        <v>6</v>
      </c>
      <c r="J5">
        <v>17</v>
      </c>
      <c r="K5">
        <v>8</v>
      </c>
      <c r="L5">
        <v>14</v>
      </c>
      <c r="M5">
        <v>19</v>
      </c>
      <c r="N5">
        <v>9</v>
      </c>
      <c r="O5">
        <v>14</v>
      </c>
      <c r="P5">
        <v>15</v>
      </c>
      <c r="Q5">
        <v>13</v>
      </c>
      <c r="R5">
        <v>21</v>
      </c>
    </row>
    <row r="6" spans="1:18" x14ac:dyDescent="0.35">
      <c r="A6" t="s">
        <v>19</v>
      </c>
      <c r="B6" t="s">
        <v>15</v>
      </c>
      <c r="C6">
        <v>1</v>
      </c>
      <c r="D6">
        <v>1</v>
      </c>
      <c r="E6">
        <v>2</v>
      </c>
      <c r="F6">
        <v>3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21</v>
      </c>
      <c r="B7" t="s">
        <v>22</v>
      </c>
      <c r="C7">
        <v>6</v>
      </c>
      <c r="D7">
        <v>1</v>
      </c>
      <c r="E7">
        <v>11</v>
      </c>
      <c r="F7">
        <v>10</v>
      </c>
      <c r="G7">
        <v>0</v>
      </c>
      <c r="H7">
        <v>6</v>
      </c>
      <c r="I7">
        <v>0</v>
      </c>
      <c r="J7">
        <v>3</v>
      </c>
      <c r="K7">
        <v>8</v>
      </c>
      <c r="L7">
        <v>4</v>
      </c>
      <c r="M7">
        <v>9</v>
      </c>
      <c r="N7">
        <v>2</v>
      </c>
      <c r="O7">
        <v>6</v>
      </c>
      <c r="P7">
        <v>7</v>
      </c>
      <c r="Q7">
        <v>10</v>
      </c>
      <c r="R7">
        <v>7</v>
      </c>
    </row>
    <row r="8" spans="1:18" x14ac:dyDescent="0.35">
      <c r="A8" t="s">
        <v>23</v>
      </c>
      <c r="B8" t="s">
        <v>22</v>
      </c>
      <c r="C8">
        <v>7</v>
      </c>
      <c r="D8">
        <v>1</v>
      </c>
      <c r="E8">
        <v>11</v>
      </c>
      <c r="F8">
        <v>7</v>
      </c>
      <c r="G8">
        <v>2</v>
      </c>
      <c r="H8">
        <v>6</v>
      </c>
      <c r="I8">
        <v>3</v>
      </c>
      <c r="J8">
        <v>2</v>
      </c>
      <c r="K8">
        <v>7</v>
      </c>
      <c r="L8">
        <v>2</v>
      </c>
      <c r="M8">
        <v>1</v>
      </c>
      <c r="N8">
        <v>2</v>
      </c>
      <c r="O8">
        <v>1</v>
      </c>
      <c r="P8">
        <v>0</v>
      </c>
      <c r="Q8">
        <v>0</v>
      </c>
      <c r="R8">
        <v>0</v>
      </c>
    </row>
    <row r="9" spans="1:18" x14ac:dyDescent="0.35">
      <c r="A9" t="s">
        <v>24</v>
      </c>
      <c r="B9" t="s">
        <v>22</v>
      </c>
      <c r="C9">
        <v>6</v>
      </c>
      <c r="D9">
        <v>2</v>
      </c>
      <c r="E9">
        <v>21</v>
      </c>
      <c r="F9">
        <v>7</v>
      </c>
      <c r="G9">
        <v>6</v>
      </c>
      <c r="H9">
        <v>16</v>
      </c>
      <c r="I9">
        <v>17</v>
      </c>
      <c r="J9">
        <v>12</v>
      </c>
      <c r="K9">
        <v>10</v>
      </c>
      <c r="L9">
        <v>11</v>
      </c>
      <c r="M9">
        <v>12</v>
      </c>
      <c r="N9">
        <v>1</v>
      </c>
      <c r="O9">
        <v>0</v>
      </c>
      <c r="P9">
        <v>2</v>
      </c>
      <c r="Q9">
        <v>4</v>
      </c>
      <c r="R9">
        <v>14</v>
      </c>
    </row>
    <row r="10" spans="1:18" x14ac:dyDescent="0.35">
      <c r="A10" t="s">
        <v>25</v>
      </c>
      <c r="B10" t="s">
        <v>17</v>
      </c>
      <c r="C10">
        <v>0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3</v>
      </c>
    </row>
    <row r="11" spans="1:18" x14ac:dyDescent="0.35">
      <c r="A11" t="s">
        <v>26</v>
      </c>
      <c r="B11" t="s">
        <v>15</v>
      </c>
      <c r="C11">
        <v>1</v>
      </c>
      <c r="D11">
        <v>15</v>
      </c>
      <c r="E11">
        <v>40</v>
      </c>
      <c r="F11">
        <v>53</v>
      </c>
      <c r="G11">
        <v>16</v>
      </c>
      <c r="H11">
        <v>28</v>
      </c>
      <c r="I11">
        <v>22</v>
      </c>
      <c r="J11">
        <v>39</v>
      </c>
      <c r="K11">
        <v>32</v>
      </c>
      <c r="L11">
        <v>49</v>
      </c>
      <c r="M11">
        <v>40</v>
      </c>
      <c r="N11">
        <v>26</v>
      </c>
      <c r="O11">
        <v>22</v>
      </c>
      <c r="P11">
        <v>26</v>
      </c>
      <c r="Q11">
        <v>35</v>
      </c>
      <c r="R11">
        <v>54</v>
      </c>
    </row>
    <row r="12" spans="1:18" x14ac:dyDescent="0.35">
      <c r="A12" t="s">
        <v>27</v>
      </c>
      <c r="B12" t="s">
        <v>15</v>
      </c>
      <c r="C12">
        <v>2</v>
      </c>
      <c r="D12">
        <v>8</v>
      </c>
      <c r="E12">
        <v>32</v>
      </c>
      <c r="F12">
        <v>21</v>
      </c>
      <c r="G12">
        <v>3</v>
      </c>
      <c r="H12">
        <v>34</v>
      </c>
      <c r="I12">
        <v>24</v>
      </c>
      <c r="J12">
        <v>38</v>
      </c>
      <c r="K12">
        <v>31</v>
      </c>
      <c r="L12">
        <v>31</v>
      </c>
      <c r="M12">
        <v>27</v>
      </c>
      <c r="N12">
        <v>13</v>
      </c>
      <c r="O12">
        <v>3</v>
      </c>
      <c r="P12">
        <v>4</v>
      </c>
      <c r="Q12">
        <v>11</v>
      </c>
      <c r="R12">
        <v>11</v>
      </c>
    </row>
    <row r="13" spans="1:18" x14ac:dyDescent="0.35">
      <c r="A13" t="s">
        <v>28</v>
      </c>
      <c r="B13" t="s">
        <v>15</v>
      </c>
      <c r="C13">
        <v>2</v>
      </c>
      <c r="D13">
        <v>8</v>
      </c>
      <c r="E13">
        <v>24</v>
      </c>
      <c r="F13">
        <v>26</v>
      </c>
      <c r="G13">
        <v>5</v>
      </c>
      <c r="H13">
        <v>37</v>
      </c>
      <c r="I13">
        <v>23</v>
      </c>
      <c r="J13">
        <v>39</v>
      </c>
      <c r="K13">
        <v>41</v>
      </c>
      <c r="L13">
        <v>13</v>
      </c>
      <c r="M13">
        <v>14</v>
      </c>
      <c r="N13">
        <v>8</v>
      </c>
      <c r="O13">
        <v>19</v>
      </c>
      <c r="P13">
        <v>26</v>
      </c>
      <c r="Q13">
        <v>31</v>
      </c>
      <c r="R13">
        <v>28</v>
      </c>
    </row>
    <row r="14" spans="1:18" x14ac:dyDescent="0.35">
      <c r="A14" t="s">
        <v>29</v>
      </c>
      <c r="B14" t="s">
        <v>15</v>
      </c>
      <c r="C14">
        <v>3</v>
      </c>
      <c r="D14">
        <v>2</v>
      </c>
      <c r="E14">
        <v>20</v>
      </c>
      <c r="F14">
        <v>10</v>
      </c>
      <c r="G14">
        <v>0</v>
      </c>
      <c r="H14">
        <v>16</v>
      </c>
      <c r="I14">
        <v>18</v>
      </c>
      <c r="J14">
        <v>10</v>
      </c>
      <c r="K14">
        <v>17</v>
      </c>
      <c r="L14">
        <v>32</v>
      </c>
      <c r="M14">
        <v>35</v>
      </c>
      <c r="N14">
        <v>9</v>
      </c>
      <c r="O14">
        <v>5</v>
      </c>
      <c r="P14">
        <v>6</v>
      </c>
      <c r="Q14">
        <v>3</v>
      </c>
      <c r="R14">
        <v>10</v>
      </c>
    </row>
    <row r="15" spans="1:18" x14ac:dyDescent="0.35">
      <c r="A15" t="s">
        <v>30</v>
      </c>
      <c r="B15" t="s">
        <v>22</v>
      </c>
      <c r="C15">
        <v>4</v>
      </c>
      <c r="D15">
        <v>6</v>
      </c>
      <c r="E15">
        <v>17</v>
      </c>
      <c r="F15">
        <v>15</v>
      </c>
      <c r="G15">
        <v>3</v>
      </c>
      <c r="H15">
        <v>34</v>
      </c>
      <c r="I15">
        <v>20</v>
      </c>
      <c r="J15">
        <v>17</v>
      </c>
      <c r="K15">
        <v>20</v>
      </c>
      <c r="L15">
        <v>24</v>
      </c>
      <c r="M15">
        <v>3</v>
      </c>
      <c r="N15">
        <v>3</v>
      </c>
      <c r="O15">
        <v>13</v>
      </c>
      <c r="P15">
        <v>21</v>
      </c>
      <c r="Q15">
        <v>19</v>
      </c>
      <c r="R15">
        <v>31</v>
      </c>
    </row>
    <row r="16" spans="1:18" x14ac:dyDescent="0.35">
      <c r="A16" t="s">
        <v>31</v>
      </c>
      <c r="B16" t="s">
        <v>22</v>
      </c>
      <c r="C16">
        <v>5</v>
      </c>
      <c r="D16">
        <v>2</v>
      </c>
      <c r="E16">
        <v>7</v>
      </c>
      <c r="F16">
        <v>8</v>
      </c>
      <c r="G16">
        <v>3</v>
      </c>
      <c r="H16">
        <v>11</v>
      </c>
      <c r="I16">
        <v>4</v>
      </c>
      <c r="J16">
        <v>7</v>
      </c>
      <c r="K16">
        <v>13</v>
      </c>
      <c r="L16">
        <v>8</v>
      </c>
      <c r="M16">
        <v>7</v>
      </c>
      <c r="N16">
        <v>2</v>
      </c>
      <c r="O16">
        <v>6</v>
      </c>
      <c r="P16">
        <v>12</v>
      </c>
      <c r="Q16">
        <v>5</v>
      </c>
      <c r="R16">
        <v>12</v>
      </c>
    </row>
    <row r="17" spans="1:18" x14ac:dyDescent="0.35">
      <c r="A17" t="s">
        <v>32</v>
      </c>
      <c r="B17" t="s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</row>
    <row r="18" spans="1:18" x14ac:dyDescent="0.35">
      <c r="A18" t="s">
        <v>33</v>
      </c>
      <c r="B18" t="s">
        <v>22</v>
      </c>
      <c r="C18">
        <v>5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4</v>
      </c>
      <c r="M18">
        <v>6</v>
      </c>
      <c r="N18">
        <v>1</v>
      </c>
      <c r="O18">
        <v>4</v>
      </c>
      <c r="P18">
        <v>3</v>
      </c>
      <c r="Q18">
        <v>3</v>
      </c>
      <c r="R18">
        <v>16</v>
      </c>
    </row>
    <row r="19" spans="1:18" x14ac:dyDescent="0.35">
      <c r="A19" t="s">
        <v>34</v>
      </c>
      <c r="B19" t="s">
        <v>22</v>
      </c>
      <c r="C19">
        <v>10</v>
      </c>
      <c r="D19">
        <v>0</v>
      </c>
      <c r="E19">
        <v>0</v>
      </c>
      <c r="F19">
        <v>2</v>
      </c>
      <c r="G19">
        <v>0</v>
      </c>
      <c r="H19">
        <v>0</v>
      </c>
      <c r="I19">
        <v>0</v>
      </c>
      <c r="J19">
        <v>2</v>
      </c>
      <c r="K19">
        <v>2</v>
      </c>
      <c r="L19">
        <v>0</v>
      </c>
      <c r="M19">
        <v>0</v>
      </c>
      <c r="N19">
        <v>0</v>
      </c>
      <c r="O19">
        <v>2</v>
      </c>
      <c r="P19">
        <v>3</v>
      </c>
      <c r="Q19">
        <v>5</v>
      </c>
      <c r="R19">
        <v>0</v>
      </c>
    </row>
    <row r="20" spans="1:18" x14ac:dyDescent="0.35">
      <c r="A20" t="s">
        <v>35</v>
      </c>
      <c r="B20" t="s">
        <v>22</v>
      </c>
      <c r="C20">
        <v>7</v>
      </c>
      <c r="D20">
        <v>0</v>
      </c>
      <c r="E20">
        <v>5</v>
      </c>
      <c r="F20">
        <v>10</v>
      </c>
      <c r="G20">
        <v>4</v>
      </c>
      <c r="H20">
        <v>4</v>
      </c>
      <c r="I20">
        <v>8</v>
      </c>
      <c r="J20">
        <v>7</v>
      </c>
      <c r="K20">
        <v>6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2</v>
      </c>
    </row>
    <row r="21" spans="1:18" x14ac:dyDescent="0.35">
      <c r="A21" t="s">
        <v>36</v>
      </c>
      <c r="B21" t="s">
        <v>15</v>
      </c>
      <c r="C21">
        <v>1</v>
      </c>
      <c r="D21">
        <v>6</v>
      </c>
      <c r="E21">
        <v>2</v>
      </c>
      <c r="F21">
        <v>1</v>
      </c>
      <c r="G21">
        <v>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5">
      <c r="A22" t="s">
        <v>37</v>
      </c>
      <c r="B22" t="s">
        <v>15</v>
      </c>
      <c r="C22">
        <v>2</v>
      </c>
      <c r="D22">
        <v>2</v>
      </c>
      <c r="E22">
        <v>12</v>
      </c>
      <c r="F22">
        <v>14</v>
      </c>
      <c r="G22">
        <v>7</v>
      </c>
      <c r="H22">
        <v>20</v>
      </c>
      <c r="I22">
        <v>9</v>
      </c>
      <c r="J22">
        <v>16</v>
      </c>
      <c r="K22">
        <v>14</v>
      </c>
      <c r="L22">
        <v>4</v>
      </c>
      <c r="M22">
        <v>16</v>
      </c>
      <c r="N22">
        <v>6</v>
      </c>
      <c r="O22">
        <v>7</v>
      </c>
      <c r="P22">
        <v>7</v>
      </c>
      <c r="Q22">
        <v>8</v>
      </c>
      <c r="R22">
        <v>3</v>
      </c>
    </row>
    <row r="23" spans="1:18" x14ac:dyDescent="0.35">
      <c r="A23" t="s">
        <v>38</v>
      </c>
      <c r="B23" t="s">
        <v>22</v>
      </c>
      <c r="C23">
        <v>7</v>
      </c>
      <c r="D23">
        <v>0</v>
      </c>
      <c r="E23">
        <v>8</v>
      </c>
      <c r="F23">
        <v>15</v>
      </c>
      <c r="G23">
        <v>0</v>
      </c>
      <c r="H23">
        <v>2</v>
      </c>
      <c r="I23">
        <v>5</v>
      </c>
      <c r="J23">
        <v>5</v>
      </c>
      <c r="K23">
        <v>1</v>
      </c>
      <c r="L23">
        <v>2</v>
      </c>
      <c r="M23">
        <v>3</v>
      </c>
      <c r="N23">
        <v>2</v>
      </c>
      <c r="O23">
        <v>0</v>
      </c>
      <c r="P23">
        <v>0</v>
      </c>
      <c r="Q23">
        <v>2</v>
      </c>
      <c r="R23">
        <v>4</v>
      </c>
    </row>
    <row r="24" spans="1:18" x14ac:dyDescent="0.35">
      <c r="A24" t="s">
        <v>39</v>
      </c>
      <c r="B24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5">
      <c r="A25" t="s">
        <v>40</v>
      </c>
      <c r="B25" t="s">
        <v>15</v>
      </c>
      <c r="C25">
        <v>4</v>
      </c>
      <c r="D25">
        <v>2</v>
      </c>
      <c r="E25">
        <v>17</v>
      </c>
      <c r="F25">
        <v>18</v>
      </c>
      <c r="G25">
        <v>3</v>
      </c>
      <c r="H25">
        <v>18</v>
      </c>
      <c r="I25">
        <v>0</v>
      </c>
      <c r="J25">
        <v>0</v>
      </c>
      <c r="K25">
        <v>0</v>
      </c>
      <c r="L25">
        <v>0</v>
      </c>
      <c r="M25">
        <v>3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5">
      <c r="A26" t="s">
        <v>41</v>
      </c>
      <c r="B26" t="s">
        <v>15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14</v>
      </c>
      <c r="J26">
        <v>24</v>
      </c>
      <c r="K26">
        <v>18</v>
      </c>
      <c r="L26">
        <v>16</v>
      </c>
      <c r="M26">
        <v>18</v>
      </c>
      <c r="N26">
        <v>2</v>
      </c>
      <c r="O26">
        <v>5</v>
      </c>
      <c r="P26">
        <v>2</v>
      </c>
      <c r="Q26">
        <v>2</v>
      </c>
      <c r="R26">
        <v>7</v>
      </c>
    </row>
    <row r="27" spans="1:18" x14ac:dyDescent="0.35">
      <c r="A27" t="s">
        <v>42</v>
      </c>
      <c r="B27" t="s">
        <v>22</v>
      </c>
      <c r="C27">
        <v>5</v>
      </c>
      <c r="D27">
        <v>1</v>
      </c>
      <c r="E27">
        <v>0</v>
      </c>
      <c r="F27">
        <v>2</v>
      </c>
      <c r="G27">
        <v>3</v>
      </c>
      <c r="H27">
        <v>2</v>
      </c>
      <c r="I27">
        <v>2</v>
      </c>
      <c r="J27">
        <v>2</v>
      </c>
      <c r="K27">
        <v>2</v>
      </c>
      <c r="L27">
        <v>0</v>
      </c>
      <c r="M27">
        <v>0</v>
      </c>
      <c r="N27">
        <v>2</v>
      </c>
      <c r="O27">
        <v>2</v>
      </c>
      <c r="P27">
        <v>0</v>
      </c>
      <c r="Q27">
        <v>0</v>
      </c>
      <c r="R27">
        <v>10</v>
      </c>
    </row>
    <row r="28" spans="1:18" x14ac:dyDescent="0.35">
      <c r="A28" t="s">
        <v>43</v>
      </c>
      <c r="B28" t="s">
        <v>22</v>
      </c>
      <c r="C28">
        <v>8</v>
      </c>
      <c r="D28">
        <v>0</v>
      </c>
      <c r="E28">
        <v>15</v>
      </c>
      <c r="F28">
        <v>59</v>
      </c>
      <c r="G28">
        <v>4</v>
      </c>
      <c r="H28">
        <v>8</v>
      </c>
      <c r="I28">
        <v>10</v>
      </c>
      <c r="J28">
        <v>9</v>
      </c>
      <c r="K28">
        <v>20</v>
      </c>
      <c r="L28">
        <v>9</v>
      </c>
      <c r="M28">
        <v>2</v>
      </c>
      <c r="N28">
        <v>0</v>
      </c>
      <c r="O28">
        <v>1</v>
      </c>
      <c r="P28">
        <v>1</v>
      </c>
      <c r="Q28">
        <v>4</v>
      </c>
      <c r="R28">
        <v>3</v>
      </c>
    </row>
    <row r="29" spans="1:18" x14ac:dyDescent="0.35">
      <c r="A29" t="s">
        <v>44</v>
      </c>
      <c r="B29" t="s">
        <v>22</v>
      </c>
      <c r="C29">
        <v>5</v>
      </c>
      <c r="D29">
        <v>1</v>
      </c>
      <c r="E29">
        <v>3</v>
      </c>
      <c r="F29">
        <v>0</v>
      </c>
      <c r="G29">
        <v>0</v>
      </c>
      <c r="H29">
        <v>2</v>
      </c>
      <c r="I29">
        <v>3</v>
      </c>
      <c r="J29">
        <v>0</v>
      </c>
      <c r="K29">
        <v>20</v>
      </c>
      <c r="L29">
        <v>9</v>
      </c>
      <c r="M29">
        <v>14</v>
      </c>
      <c r="N29">
        <v>7</v>
      </c>
      <c r="O29">
        <v>9</v>
      </c>
      <c r="P29">
        <v>3</v>
      </c>
      <c r="Q29">
        <v>10</v>
      </c>
      <c r="R29">
        <v>0</v>
      </c>
    </row>
    <row r="30" spans="1:18" x14ac:dyDescent="0.35">
      <c r="A30" t="s">
        <v>45</v>
      </c>
      <c r="B30" t="s">
        <v>17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3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5">
      <c r="A31" t="s">
        <v>46</v>
      </c>
      <c r="B31" t="s">
        <v>15</v>
      </c>
      <c r="C31">
        <v>1</v>
      </c>
      <c r="D31">
        <v>9</v>
      </c>
      <c r="E31">
        <v>11</v>
      </c>
      <c r="F31">
        <v>10</v>
      </c>
      <c r="G31">
        <v>3</v>
      </c>
      <c r="H31">
        <v>6</v>
      </c>
      <c r="I31">
        <v>0</v>
      </c>
      <c r="J31">
        <v>0</v>
      </c>
      <c r="K31">
        <v>0</v>
      </c>
      <c r="L31">
        <v>6</v>
      </c>
      <c r="M31">
        <v>3</v>
      </c>
      <c r="N31">
        <v>0</v>
      </c>
      <c r="O31">
        <v>6</v>
      </c>
      <c r="P31">
        <v>10</v>
      </c>
      <c r="Q31">
        <v>10</v>
      </c>
      <c r="R31">
        <v>9</v>
      </c>
    </row>
    <row r="32" spans="1:18" x14ac:dyDescent="0.35">
      <c r="A32" t="s">
        <v>47</v>
      </c>
      <c r="B32" t="s">
        <v>17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3</v>
      </c>
      <c r="L32">
        <v>4</v>
      </c>
      <c r="M32">
        <v>0</v>
      </c>
      <c r="N32">
        <v>2</v>
      </c>
      <c r="O32">
        <v>1</v>
      </c>
      <c r="P32">
        <v>0</v>
      </c>
      <c r="Q32">
        <v>1</v>
      </c>
      <c r="R32">
        <v>0</v>
      </c>
    </row>
    <row r="33" spans="1:18" x14ac:dyDescent="0.35">
      <c r="A33" t="s">
        <v>48</v>
      </c>
      <c r="B33" t="s">
        <v>15</v>
      </c>
      <c r="C33">
        <v>3</v>
      </c>
      <c r="D33">
        <v>5</v>
      </c>
      <c r="E33">
        <v>36</v>
      </c>
      <c r="F33">
        <v>24</v>
      </c>
      <c r="G33">
        <v>7</v>
      </c>
      <c r="H33">
        <v>35</v>
      </c>
      <c r="I33">
        <v>20</v>
      </c>
      <c r="J33">
        <v>17</v>
      </c>
      <c r="K33">
        <v>15</v>
      </c>
      <c r="L33">
        <v>24</v>
      </c>
      <c r="M33">
        <v>20</v>
      </c>
      <c r="N33">
        <v>3</v>
      </c>
      <c r="O33">
        <v>9</v>
      </c>
      <c r="P33">
        <v>16</v>
      </c>
      <c r="Q33">
        <v>11</v>
      </c>
      <c r="R33">
        <v>25</v>
      </c>
    </row>
    <row r="34" spans="1:18" x14ac:dyDescent="0.35">
      <c r="A34" t="s">
        <v>49</v>
      </c>
      <c r="B34" t="s">
        <v>22</v>
      </c>
      <c r="C34">
        <v>7</v>
      </c>
      <c r="D34">
        <v>2</v>
      </c>
      <c r="E34">
        <v>2</v>
      </c>
      <c r="F34">
        <v>8</v>
      </c>
      <c r="G34">
        <v>1</v>
      </c>
      <c r="H34">
        <v>0</v>
      </c>
      <c r="I34">
        <v>4</v>
      </c>
      <c r="J34">
        <v>5</v>
      </c>
      <c r="K34">
        <v>7</v>
      </c>
      <c r="L34">
        <v>3</v>
      </c>
      <c r="M34">
        <v>3</v>
      </c>
      <c r="N34">
        <v>0</v>
      </c>
      <c r="O34">
        <v>4</v>
      </c>
      <c r="P34">
        <v>1</v>
      </c>
      <c r="Q34">
        <v>0</v>
      </c>
      <c r="R34">
        <v>0</v>
      </c>
    </row>
    <row r="35" spans="1:18" x14ac:dyDescent="0.35">
      <c r="A35" t="s">
        <v>50</v>
      </c>
      <c r="B35" t="s">
        <v>51</v>
      </c>
      <c r="C35">
        <v>0</v>
      </c>
      <c r="D35">
        <v>0</v>
      </c>
      <c r="E35">
        <v>0</v>
      </c>
      <c r="F35">
        <v>5</v>
      </c>
      <c r="G35">
        <v>1</v>
      </c>
      <c r="H35">
        <v>8</v>
      </c>
      <c r="I35">
        <v>5</v>
      </c>
      <c r="J35">
        <v>0</v>
      </c>
      <c r="K35">
        <v>5</v>
      </c>
      <c r="L35">
        <v>5</v>
      </c>
      <c r="M35">
        <v>0</v>
      </c>
      <c r="N35">
        <v>1</v>
      </c>
      <c r="O35">
        <v>1</v>
      </c>
      <c r="P35">
        <v>2</v>
      </c>
      <c r="Q35">
        <v>7</v>
      </c>
      <c r="R35">
        <v>5</v>
      </c>
    </row>
    <row r="36" spans="1:18" x14ac:dyDescent="0.35">
      <c r="A36" t="s">
        <v>52</v>
      </c>
      <c r="B36" t="s">
        <v>15</v>
      </c>
      <c r="C36">
        <v>3</v>
      </c>
      <c r="D36">
        <v>6</v>
      </c>
      <c r="E36">
        <v>16</v>
      </c>
      <c r="F36">
        <v>15</v>
      </c>
      <c r="G36">
        <v>4</v>
      </c>
      <c r="H36">
        <v>15</v>
      </c>
      <c r="I36">
        <v>3</v>
      </c>
      <c r="J36">
        <v>13</v>
      </c>
      <c r="K36">
        <v>16</v>
      </c>
      <c r="L36">
        <v>21</v>
      </c>
      <c r="M36">
        <v>12</v>
      </c>
      <c r="N36">
        <v>4</v>
      </c>
      <c r="O36">
        <v>6</v>
      </c>
      <c r="P36">
        <v>6</v>
      </c>
      <c r="Q36">
        <v>3</v>
      </c>
      <c r="R36">
        <v>9</v>
      </c>
    </row>
    <row r="37" spans="1:18" x14ac:dyDescent="0.35">
      <c r="A37" t="s">
        <v>53</v>
      </c>
      <c r="B37" t="s">
        <v>17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5">
      <c r="A38" t="s">
        <v>54</v>
      </c>
      <c r="B38" t="s">
        <v>15</v>
      </c>
      <c r="C38">
        <v>1</v>
      </c>
      <c r="D38">
        <v>9</v>
      </c>
      <c r="E38">
        <v>12</v>
      </c>
      <c r="F38">
        <v>17</v>
      </c>
      <c r="G38">
        <v>6</v>
      </c>
      <c r="H38">
        <v>12</v>
      </c>
      <c r="I38">
        <v>4</v>
      </c>
      <c r="J38">
        <v>6</v>
      </c>
      <c r="K38">
        <v>5</v>
      </c>
      <c r="L38">
        <v>8</v>
      </c>
      <c r="M38">
        <v>7</v>
      </c>
      <c r="N38">
        <v>9</v>
      </c>
      <c r="O38">
        <v>12</v>
      </c>
      <c r="P38">
        <v>12</v>
      </c>
      <c r="Q38">
        <v>17</v>
      </c>
      <c r="R38">
        <v>15</v>
      </c>
    </row>
    <row r="39" spans="1:18" x14ac:dyDescent="0.35">
      <c r="A39" t="s">
        <v>55</v>
      </c>
      <c r="B39" t="s">
        <v>15</v>
      </c>
      <c r="C39">
        <v>2</v>
      </c>
      <c r="D39">
        <v>0</v>
      </c>
      <c r="E39">
        <v>4</v>
      </c>
      <c r="F39">
        <v>0</v>
      </c>
      <c r="G39">
        <v>1</v>
      </c>
      <c r="H39">
        <v>5</v>
      </c>
      <c r="I39">
        <v>5</v>
      </c>
      <c r="J39">
        <v>8</v>
      </c>
      <c r="K39">
        <v>5</v>
      </c>
      <c r="L39">
        <v>6</v>
      </c>
      <c r="M39">
        <v>11</v>
      </c>
      <c r="N39">
        <v>8</v>
      </c>
      <c r="O39">
        <v>19</v>
      </c>
      <c r="P39">
        <v>12</v>
      </c>
      <c r="Q39">
        <v>20</v>
      </c>
      <c r="R39">
        <v>13</v>
      </c>
    </row>
    <row r="40" spans="1:18" x14ac:dyDescent="0.35">
      <c r="A40" t="s">
        <v>56</v>
      </c>
      <c r="B40" t="s">
        <v>15</v>
      </c>
      <c r="C40">
        <v>3</v>
      </c>
      <c r="D40">
        <v>4</v>
      </c>
      <c r="E40">
        <v>13</v>
      </c>
      <c r="F40">
        <v>14</v>
      </c>
      <c r="G40">
        <v>4</v>
      </c>
      <c r="H40">
        <v>11</v>
      </c>
      <c r="I40">
        <v>5</v>
      </c>
      <c r="J40">
        <v>6</v>
      </c>
      <c r="K40">
        <v>3</v>
      </c>
      <c r="L40">
        <v>7</v>
      </c>
      <c r="M40">
        <v>3</v>
      </c>
      <c r="N40">
        <v>2</v>
      </c>
      <c r="O40">
        <v>3</v>
      </c>
      <c r="P40">
        <v>4</v>
      </c>
      <c r="Q40">
        <v>4</v>
      </c>
      <c r="R40">
        <v>0</v>
      </c>
    </row>
    <row r="41" spans="1:18" x14ac:dyDescent="0.35">
      <c r="A41" t="s">
        <v>57</v>
      </c>
      <c r="B41" t="s">
        <v>15</v>
      </c>
      <c r="C41">
        <v>4</v>
      </c>
      <c r="D41">
        <v>3</v>
      </c>
      <c r="E41">
        <v>2</v>
      </c>
      <c r="F41">
        <v>4</v>
      </c>
      <c r="G41">
        <v>0</v>
      </c>
      <c r="H41">
        <v>8</v>
      </c>
      <c r="I41">
        <v>7</v>
      </c>
      <c r="J41">
        <v>9</v>
      </c>
      <c r="K41">
        <v>5</v>
      </c>
      <c r="L41">
        <v>5</v>
      </c>
      <c r="M41">
        <v>9</v>
      </c>
      <c r="N41">
        <v>1</v>
      </c>
      <c r="O41">
        <v>0</v>
      </c>
      <c r="P41">
        <v>6</v>
      </c>
      <c r="Q41">
        <v>6</v>
      </c>
      <c r="R41">
        <v>6</v>
      </c>
    </row>
    <row r="42" spans="1:18" x14ac:dyDescent="0.35">
      <c r="A42" t="s">
        <v>58</v>
      </c>
      <c r="B42" t="s">
        <v>15</v>
      </c>
      <c r="C42">
        <v>2</v>
      </c>
      <c r="D42">
        <v>2</v>
      </c>
      <c r="E42">
        <v>25</v>
      </c>
      <c r="F42">
        <v>16</v>
      </c>
      <c r="G42">
        <v>2</v>
      </c>
      <c r="H42">
        <v>20</v>
      </c>
      <c r="I42">
        <v>12</v>
      </c>
      <c r="J42">
        <v>25</v>
      </c>
      <c r="K42">
        <v>7</v>
      </c>
      <c r="L42">
        <v>16</v>
      </c>
      <c r="M42">
        <v>14</v>
      </c>
      <c r="N42">
        <v>6</v>
      </c>
      <c r="O42">
        <v>4</v>
      </c>
      <c r="P42">
        <v>6</v>
      </c>
      <c r="Q42">
        <v>11</v>
      </c>
      <c r="R42">
        <v>11</v>
      </c>
    </row>
    <row r="43" spans="1:18" x14ac:dyDescent="0.35">
      <c r="A43" t="s">
        <v>59</v>
      </c>
      <c r="B43" t="s">
        <v>15</v>
      </c>
      <c r="C43">
        <v>3</v>
      </c>
      <c r="D43">
        <v>4</v>
      </c>
      <c r="E43">
        <v>12</v>
      </c>
      <c r="F43">
        <v>15</v>
      </c>
      <c r="G43">
        <v>2</v>
      </c>
      <c r="H43">
        <v>13</v>
      </c>
      <c r="I43">
        <v>7</v>
      </c>
      <c r="J43">
        <v>6</v>
      </c>
      <c r="K43">
        <v>8</v>
      </c>
      <c r="L43">
        <v>16</v>
      </c>
      <c r="M43">
        <v>11</v>
      </c>
      <c r="N43">
        <v>3</v>
      </c>
      <c r="O43">
        <v>3</v>
      </c>
      <c r="P43">
        <v>5</v>
      </c>
      <c r="Q43">
        <v>9</v>
      </c>
      <c r="R43">
        <v>18</v>
      </c>
    </row>
    <row r="44" spans="1:18" x14ac:dyDescent="0.35">
      <c r="A44" t="s">
        <v>60</v>
      </c>
      <c r="B44" t="s">
        <v>15</v>
      </c>
      <c r="C44">
        <v>4</v>
      </c>
      <c r="D44">
        <v>3</v>
      </c>
      <c r="E44">
        <v>15</v>
      </c>
      <c r="F44">
        <v>9</v>
      </c>
      <c r="G44">
        <v>4</v>
      </c>
      <c r="H44">
        <v>24</v>
      </c>
      <c r="I44">
        <v>12</v>
      </c>
      <c r="J44">
        <v>17</v>
      </c>
      <c r="K44">
        <v>12</v>
      </c>
      <c r="L44">
        <v>17</v>
      </c>
      <c r="M44">
        <v>8</v>
      </c>
      <c r="N44">
        <v>7</v>
      </c>
      <c r="O44">
        <v>6</v>
      </c>
      <c r="P44">
        <v>6</v>
      </c>
      <c r="Q44">
        <v>16</v>
      </c>
      <c r="R44">
        <v>16</v>
      </c>
    </row>
    <row r="45" spans="1:18" x14ac:dyDescent="0.35">
      <c r="A45" t="s">
        <v>61</v>
      </c>
      <c r="B45" t="s">
        <v>22</v>
      </c>
      <c r="C45">
        <v>9</v>
      </c>
      <c r="D45">
        <v>3</v>
      </c>
      <c r="E45">
        <v>6</v>
      </c>
      <c r="F45">
        <v>3</v>
      </c>
      <c r="G45">
        <v>0</v>
      </c>
      <c r="H45">
        <v>3</v>
      </c>
      <c r="I45">
        <v>18</v>
      </c>
      <c r="J45">
        <v>10</v>
      </c>
      <c r="K45">
        <v>15</v>
      </c>
      <c r="L45">
        <v>0</v>
      </c>
      <c r="M45">
        <v>10</v>
      </c>
      <c r="N45">
        <v>5</v>
      </c>
      <c r="O45">
        <v>5</v>
      </c>
      <c r="P45">
        <v>13</v>
      </c>
      <c r="Q45">
        <v>8</v>
      </c>
      <c r="R45">
        <v>7</v>
      </c>
    </row>
    <row r="46" spans="1:18" x14ac:dyDescent="0.35">
      <c r="A46" t="s">
        <v>62</v>
      </c>
      <c r="B46" t="s">
        <v>22</v>
      </c>
      <c r="C46">
        <v>10</v>
      </c>
      <c r="D46">
        <v>2</v>
      </c>
      <c r="E46">
        <v>4</v>
      </c>
      <c r="F46">
        <v>7</v>
      </c>
      <c r="G46">
        <v>0</v>
      </c>
      <c r="H46">
        <v>2</v>
      </c>
      <c r="I46">
        <v>0</v>
      </c>
      <c r="J46">
        <v>4</v>
      </c>
      <c r="K46">
        <v>7</v>
      </c>
      <c r="L46">
        <v>4</v>
      </c>
      <c r="M46">
        <v>6</v>
      </c>
      <c r="N46">
        <v>0</v>
      </c>
      <c r="O46">
        <v>1</v>
      </c>
      <c r="P46">
        <v>0</v>
      </c>
      <c r="Q46">
        <v>10</v>
      </c>
      <c r="R46">
        <v>4</v>
      </c>
    </row>
    <row r="47" spans="1:18" x14ac:dyDescent="0.35">
      <c r="A47" t="s">
        <v>63</v>
      </c>
      <c r="B47" t="s">
        <v>17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5">
      <c r="A48" t="s">
        <v>64</v>
      </c>
      <c r="B48" t="s">
        <v>15</v>
      </c>
      <c r="C48">
        <v>2</v>
      </c>
      <c r="D48">
        <v>1</v>
      </c>
      <c r="E48">
        <v>9</v>
      </c>
      <c r="F48">
        <v>3</v>
      </c>
      <c r="G48">
        <v>1</v>
      </c>
      <c r="H48">
        <v>10</v>
      </c>
      <c r="I48">
        <v>7</v>
      </c>
      <c r="J48">
        <v>0</v>
      </c>
      <c r="K48">
        <v>3</v>
      </c>
      <c r="L48">
        <v>7</v>
      </c>
      <c r="M48">
        <v>9</v>
      </c>
      <c r="N48">
        <v>5</v>
      </c>
      <c r="O48">
        <v>4</v>
      </c>
      <c r="P48">
        <v>8</v>
      </c>
      <c r="Q48">
        <v>4</v>
      </c>
      <c r="R48">
        <v>11</v>
      </c>
    </row>
    <row r="49" spans="1:18" x14ac:dyDescent="0.35">
      <c r="A49" t="s">
        <v>65</v>
      </c>
      <c r="B49" t="s">
        <v>15</v>
      </c>
      <c r="C49">
        <v>1</v>
      </c>
      <c r="D49">
        <v>16</v>
      </c>
      <c r="E49">
        <v>30</v>
      </c>
      <c r="F49">
        <v>39</v>
      </c>
      <c r="G49">
        <v>22</v>
      </c>
      <c r="H49">
        <v>26</v>
      </c>
      <c r="I49">
        <v>16</v>
      </c>
      <c r="J49">
        <v>41</v>
      </c>
      <c r="K49">
        <v>35</v>
      </c>
      <c r="L49">
        <v>45</v>
      </c>
      <c r="M49">
        <v>40</v>
      </c>
      <c r="N49">
        <v>29</v>
      </c>
      <c r="O49">
        <v>33</v>
      </c>
      <c r="P49">
        <v>28</v>
      </c>
      <c r="Q49">
        <v>26</v>
      </c>
      <c r="R49">
        <v>36</v>
      </c>
    </row>
    <row r="50" spans="1:18" x14ac:dyDescent="0.35">
      <c r="A50" t="s">
        <v>66</v>
      </c>
      <c r="B50" t="s">
        <v>15</v>
      </c>
      <c r="C50">
        <v>1</v>
      </c>
      <c r="D50">
        <v>10</v>
      </c>
      <c r="E50">
        <v>45</v>
      </c>
      <c r="F50">
        <v>35</v>
      </c>
      <c r="G50">
        <v>15</v>
      </c>
      <c r="H50">
        <v>12</v>
      </c>
      <c r="I50">
        <v>13</v>
      </c>
      <c r="J50">
        <v>16</v>
      </c>
      <c r="K50">
        <v>15</v>
      </c>
      <c r="L50">
        <v>15</v>
      </c>
      <c r="M50">
        <v>23</v>
      </c>
      <c r="N50">
        <v>24</v>
      </c>
      <c r="O50">
        <v>29</v>
      </c>
      <c r="P50">
        <v>27</v>
      </c>
      <c r="Q50">
        <v>28</v>
      </c>
      <c r="R50">
        <v>37</v>
      </c>
    </row>
    <row r="51" spans="1:18" x14ac:dyDescent="0.35">
      <c r="A51" t="s">
        <v>67</v>
      </c>
      <c r="B51" t="s">
        <v>22</v>
      </c>
      <c r="C51">
        <v>9</v>
      </c>
      <c r="D51">
        <v>2</v>
      </c>
      <c r="E51">
        <v>4</v>
      </c>
      <c r="F51">
        <v>2</v>
      </c>
      <c r="G51">
        <v>0</v>
      </c>
      <c r="H51">
        <v>2</v>
      </c>
      <c r="I51">
        <v>1</v>
      </c>
      <c r="J51">
        <v>0</v>
      </c>
      <c r="K51">
        <v>3</v>
      </c>
      <c r="L51">
        <v>2</v>
      </c>
      <c r="M51">
        <v>3</v>
      </c>
      <c r="N51">
        <v>0</v>
      </c>
      <c r="O51">
        <v>0</v>
      </c>
      <c r="P51">
        <v>0</v>
      </c>
      <c r="Q51">
        <v>1</v>
      </c>
      <c r="R51">
        <v>0</v>
      </c>
    </row>
    <row r="52" spans="1:18" x14ac:dyDescent="0.35">
      <c r="A52" t="s">
        <v>68</v>
      </c>
      <c r="B52" t="s">
        <v>22</v>
      </c>
      <c r="C52">
        <v>6</v>
      </c>
      <c r="D52">
        <v>3</v>
      </c>
      <c r="E52">
        <v>3</v>
      </c>
      <c r="F52">
        <v>0</v>
      </c>
      <c r="G52">
        <v>0</v>
      </c>
      <c r="H52">
        <v>0</v>
      </c>
      <c r="I52">
        <v>0</v>
      </c>
      <c r="J52">
        <v>0</v>
      </c>
      <c r="K52">
        <v>2</v>
      </c>
      <c r="L52">
        <v>1</v>
      </c>
      <c r="M52">
        <v>4</v>
      </c>
      <c r="N52">
        <v>0</v>
      </c>
      <c r="O52">
        <v>0</v>
      </c>
      <c r="P52">
        <v>0</v>
      </c>
      <c r="Q52">
        <v>0</v>
      </c>
      <c r="R52">
        <v>13</v>
      </c>
    </row>
    <row r="53" spans="1:18" x14ac:dyDescent="0.35">
      <c r="A53" t="s">
        <v>69</v>
      </c>
      <c r="B53" t="s">
        <v>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</v>
      </c>
    </row>
    <row r="54" spans="1:18" x14ac:dyDescent="0.35">
      <c r="A54" t="s">
        <v>70</v>
      </c>
      <c r="B54" t="s">
        <v>17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</row>
    <row r="55" spans="1:18" x14ac:dyDescent="0.35">
      <c r="A55" t="s">
        <v>71</v>
      </c>
      <c r="B55" t="s">
        <v>17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35">
      <c r="A56" t="s">
        <v>72</v>
      </c>
      <c r="B56" t="s">
        <v>17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35">
      <c r="A57" t="s">
        <v>73</v>
      </c>
      <c r="B57" t="s">
        <v>17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4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</row>
    <row r="58" spans="1:18" x14ac:dyDescent="0.35">
      <c r="A58" t="s">
        <v>74</v>
      </c>
      <c r="B58" t="s">
        <v>17</v>
      </c>
      <c r="C58">
        <v>0</v>
      </c>
      <c r="D58">
        <v>0</v>
      </c>
      <c r="E58">
        <v>0</v>
      </c>
      <c r="F58">
        <v>0</v>
      </c>
      <c r="G58">
        <v>3</v>
      </c>
      <c r="H58">
        <v>10</v>
      </c>
      <c r="I58">
        <v>9</v>
      </c>
      <c r="J58">
        <v>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</v>
      </c>
      <c r="R58">
        <v>5</v>
      </c>
    </row>
    <row r="59" spans="1:18" x14ac:dyDescent="0.35">
      <c r="A59" t="s">
        <v>75</v>
      </c>
      <c r="B59" t="s">
        <v>17</v>
      </c>
      <c r="C59">
        <v>0</v>
      </c>
      <c r="D59">
        <v>1</v>
      </c>
      <c r="E59">
        <v>0</v>
      </c>
      <c r="F59">
        <v>5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35">
      <c r="A60" t="s">
        <v>76</v>
      </c>
      <c r="B60" t="s">
        <v>17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35">
      <c r="A61" t="s">
        <v>77</v>
      </c>
      <c r="B61" t="s">
        <v>22</v>
      </c>
      <c r="C61">
        <v>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35">
      <c r="A62" t="s">
        <v>78</v>
      </c>
      <c r="B62" t="s">
        <v>22</v>
      </c>
      <c r="C62">
        <v>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</v>
      </c>
      <c r="N62">
        <v>1</v>
      </c>
      <c r="O62">
        <v>0</v>
      </c>
      <c r="P62">
        <v>0</v>
      </c>
      <c r="Q62">
        <v>0</v>
      </c>
      <c r="R62">
        <v>0</v>
      </c>
    </row>
    <row r="63" spans="1:18" x14ac:dyDescent="0.35">
      <c r="A63" t="s">
        <v>79</v>
      </c>
      <c r="B63" t="s">
        <v>22</v>
      </c>
      <c r="C63">
        <v>6</v>
      </c>
      <c r="D63">
        <v>1</v>
      </c>
      <c r="E63">
        <v>0</v>
      </c>
      <c r="F63">
        <v>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35">
      <c r="A64" t="s">
        <v>80</v>
      </c>
      <c r="B64" t="s">
        <v>22</v>
      </c>
      <c r="C64">
        <v>6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35">
      <c r="A65" t="s">
        <v>81</v>
      </c>
      <c r="B65" t="s">
        <v>22</v>
      </c>
      <c r="C65">
        <v>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2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35">
      <c r="A66" t="s">
        <v>82</v>
      </c>
      <c r="B66" t="s">
        <v>22</v>
      </c>
      <c r="C66">
        <v>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2</v>
      </c>
      <c r="R66">
        <v>3</v>
      </c>
    </row>
    <row r="67" spans="1:18" x14ac:dyDescent="0.35">
      <c r="A67" t="s">
        <v>83</v>
      </c>
      <c r="B67" t="s">
        <v>22</v>
      </c>
      <c r="C67">
        <v>8</v>
      </c>
      <c r="D67">
        <v>2</v>
      </c>
      <c r="E67">
        <v>4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35">
      <c r="A68" t="s">
        <v>84</v>
      </c>
      <c r="B68" t="s">
        <v>17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</row>
    <row r="69" spans="1:18" x14ac:dyDescent="0.35">
      <c r="A69" t="s">
        <v>85</v>
      </c>
      <c r="B69" t="s">
        <v>17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2</v>
      </c>
      <c r="L69">
        <v>0</v>
      </c>
      <c r="M69">
        <v>0</v>
      </c>
      <c r="N69">
        <v>2</v>
      </c>
      <c r="O69">
        <v>0</v>
      </c>
      <c r="P69">
        <v>1</v>
      </c>
      <c r="Q69">
        <v>1</v>
      </c>
      <c r="R69">
        <v>0</v>
      </c>
    </row>
    <row r="70" spans="1:18" x14ac:dyDescent="0.35">
      <c r="A70" t="s">
        <v>86</v>
      </c>
      <c r="B70" t="s">
        <v>22</v>
      </c>
      <c r="C70">
        <v>4</v>
      </c>
      <c r="D70">
        <v>9</v>
      </c>
      <c r="E70">
        <v>34</v>
      </c>
      <c r="F70">
        <v>26</v>
      </c>
      <c r="G70">
        <v>5</v>
      </c>
      <c r="H70">
        <v>20</v>
      </c>
      <c r="I70">
        <v>36</v>
      </c>
      <c r="J70">
        <v>18</v>
      </c>
      <c r="K70">
        <v>12</v>
      </c>
      <c r="L70">
        <v>20</v>
      </c>
      <c r="M70">
        <v>15</v>
      </c>
      <c r="N70">
        <v>14</v>
      </c>
      <c r="O70">
        <v>2</v>
      </c>
      <c r="P70">
        <v>2</v>
      </c>
      <c r="Q70">
        <v>13</v>
      </c>
      <c r="R70">
        <v>8</v>
      </c>
    </row>
    <row r="71" spans="1:18" x14ac:dyDescent="0.35">
      <c r="A71" t="s">
        <v>87</v>
      </c>
      <c r="B71" t="s">
        <v>17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</row>
    <row r="72" spans="1:18" x14ac:dyDescent="0.35">
      <c r="A72" t="s">
        <v>88</v>
      </c>
      <c r="B72" t="s">
        <v>22</v>
      </c>
      <c r="C72">
        <v>6</v>
      </c>
      <c r="D72">
        <v>0</v>
      </c>
      <c r="E72">
        <v>13</v>
      </c>
      <c r="F72">
        <v>12</v>
      </c>
      <c r="G72">
        <v>4</v>
      </c>
      <c r="H72">
        <v>14</v>
      </c>
      <c r="I72">
        <v>16</v>
      </c>
      <c r="J72">
        <v>23</v>
      </c>
      <c r="K72">
        <v>22</v>
      </c>
      <c r="L72">
        <v>14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35">
      <c r="A73" t="s">
        <v>89</v>
      </c>
      <c r="B73" t="s">
        <v>22</v>
      </c>
      <c r="C73">
        <v>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6</v>
      </c>
      <c r="N73">
        <v>2</v>
      </c>
      <c r="O73">
        <v>1</v>
      </c>
      <c r="P73">
        <v>1</v>
      </c>
      <c r="Q73">
        <v>2</v>
      </c>
      <c r="R73">
        <v>16</v>
      </c>
    </row>
    <row r="74" spans="1:18" x14ac:dyDescent="0.35">
      <c r="A74" t="s">
        <v>90</v>
      </c>
      <c r="B74" t="s">
        <v>22</v>
      </c>
      <c r="C74">
        <v>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1</v>
      </c>
      <c r="O74">
        <v>2</v>
      </c>
      <c r="P74">
        <v>8</v>
      </c>
      <c r="Q74">
        <v>2</v>
      </c>
      <c r="R74">
        <v>6</v>
      </c>
    </row>
    <row r="75" spans="1:18" x14ac:dyDescent="0.35">
      <c r="A75" t="s">
        <v>91</v>
      </c>
      <c r="B75" t="s">
        <v>15</v>
      </c>
      <c r="C75">
        <v>7</v>
      </c>
      <c r="D75">
        <v>0</v>
      </c>
      <c r="E75">
        <v>6</v>
      </c>
      <c r="F75">
        <v>2</v>
      </c>
      <c r="G75">
        <v>0</v>
      </c>
      <c r="H75">
        <v>13</v>
      </c>
      <c r="I75">
        <v>5</v>
      </c>
      <c r="J75">
        <v>10</v>
      </c>
      <c r="K75">
        <v>25</v>
      </c>
      <c r="L75">
        <v>14</v>
      </c>
      <c r="M75">
        <v>25</v>
      </c>
      <c r="N75">
        <v>12</v>
      </c>
      <c r="O75">
        <v>25</v>
      </c>
      <c r="P75">
        <v>23</v>
      </c>
      <c r="Q75">
        <v>40</v>
      </c>
      <c r="R75">
        <v>30</v>
      </c>
    </row>
    <row r="76" spans="1:18" x14ac:dyDescent="0.35">
      <c r="A76" t="s">
        <v>92</v>
      </c>
      <c r="B76" t="s">
        <v>22</v>
      </c>
      <c r="C76">
        <v>7</v>
      </c>
      <c r="D76">
        <v>3</v>
      </c>
      <c r="E76">
        <v>12</v>
      </c>
      <c r="F76">
        <v>0</v>
      </c>
      <c r="G76">
        <v>2</v>
      </c>
      <c r="H76">
        <v>8</v>
      </c>
      <c r="I76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35">
      <c r="A77" t="s">
        <v>93</v>
      </c>
      <c r="B77" t="s">
        <v>22</v>
      </c>
      <c r="C77">
        <v>4</v>
      </c>
      <c r="D77">
        <v>2</v>
      </c>
      <c r="E77">
        <v>9</v>
      </c>
      <c r="F77">
        <v>15</v>
      </c>
      <c r="G77">
        <v>0</v>
      </c>
      <c r="H77">
        <v>13</v>
      </c>
      <c r="I77">
        <v>7</v>
      </c>
      <c r="J77">
        <v>11</v>
      </c>
      <c r="K77">
        <v>5</v>
      </c>
      <c r="L77">
        <v>1</v>
      </c>
      <c r="M77">
        <v>0</v>
      </c>
      <c r="N77">
        <v>1</v>
      </c>
      <c r="O77">
        <v>3</v>
      </c>
      <c r="P77">
        <v>2</v>
      </c>
      <c r="Q77">
        <v>10</v>
      </c>
      <c r="R77">
        <v>6</v>
      </c>
    </row>
    <row r="78" spans="1:18" x14ac:dyDescent="0.35">
      <c r="A78" t="s">
        <v>94</v>
      </c>
      <c r="B78" t="s">
        <v>17</v>
      </c>
      <c r="C78">
        <v>0</v>
      </c>
      <c r="D78">
        <v>0</v>
      </c>
      <c r="E78">
        <v>0</v>
      </c>
      <c r="F78">
        <v>2</v>
      </c>
      <c r="G78">
        <v>0</v>
      </c>
      <c r="H78">
        <v>5</v>
      </c>
      <c r="I78">
        <v>5</v>
      </c>
      <c r="J78">
        <v>4</v>
      </c>
      <c r="K78">
        <v>8</v>
      </c>
      <c r="L78">
        <v>11</v>
      </c>
      <c r="M78">
        <v>11</v>
      </c>
      <c r="N78">
        <v>5</v>
      </c>
      <c r="O78">
        <v>6</v>
      </c>
      <c r="P78">
        <v>5</v>
      </c>
      <c r="Q78">
        <v>3</v>
      </c>
      <c r="R78">
        <v>5</v>
      </c>
    </row>
    <row r="79" spans="1:18" x14ac:dyDescent="0.35">
      <c r="A79" t="s">
        <v>95</v>
      </c>
      <c r="B79" t="s">
        <v>15</v>
      </c>
      <c r="C79">
        <v>3</v>
      </c>
      <c r="D79">
        <v>8</v>
      </c>
      <c r="E79">
        <v>34</v>
      </c>
      <c r="F79">
        <v>20</v>
      </c>
      <c r="G79">
        <v>2</v>
      </c>
      <c r="H79">
        <v>14</v>
      </c>
      <c r="I79">
        <v>7</v>
      </c>
      <c r="J79">
        <v>29</v>
      </c>
      <c r="K79">
        <v>4</v>
      </c>
      <c r="L79">
        <v>14</v>
      </c>
      <c r="M79">
        <v>5</v>
      </c>
      <c r="N79">
        <v>0</v>
      </c>
      <c r="O79">
        <v>3</v>
      </c>
      <c r="P79">
        <v>1</v>
      </c>
      <c r="Q79">
        <v>5</v>
      </c>
      <c r="R79">
        <v>8</v>
      </c>
    </row>
    <row r="80" spans="1:18" x14ac:dyDescent="0.35">
      <c r="A80" t="s">
        <v>96</v>
      </c>
      <c r="B80" t="s">
        <v>22</v>
      </c>
      <c r="C80">
        <v>5</v>
      </c>
      <c r="D80">
        <v>1</v>
      </c>
      <c r="E80">
        <v>5</v>
      </c>
      <c r="F80">
        <v>6</v>
      </c>
      <c r="G80">
        <v>2</v>
      </c>
      <c r="H80">
        <v>4</v>
      </c>
      <c r="I80">
        <v>3</v>
      </c>
      <c r="J80">
        <v>0</v>
      </c>
      <c r="K80">
        <v>0</v>
      </c>
      <c r="L80">
        <v>0</v>
      </c>
      <c r="M80">
        <v>0</v>
      </c>
      <c r="N80">
        <v>2</v>
      </c>
      <c r="O80">
        <v>1</v>
      </c>
      <c r="P80">
        <v>0</v>
      </c>
      <c r="Q80">
        <v>0</v>
      </c>
      <c r="R80">
        <v>0</v>
      </c>
    </row>
    <row r="81" spans="1:18" x14ac:dyDescent="0.35">
      <c r="A81" t="s">
        <v>97</v>
      </c>
      <c r="B81" t="s">
        <v>51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2</v>
      </c>
      <c r="M81">
        <v>4</v>
      </c>
      <c r="N81">
        <v>2</v>
      </c>
      <c r="O81">
        <v>0</v>
      </c>
      <c r="P81">
        <v>6</v>
      </c>
      <c r="Q81">
        <v>6</v>
      </c>
      <c r="R81">
        <v>6</v>
      </c>
    </row>
    <row r="82" spans="1:18" x14ac:dyDescent="0.35">
      <c r="A82" t="s">
        <v>98</v>
      </c>
      <c r="B82" t="s">
        <v>22</v>
      </c>
      <c r="C82">
        <v>5</v>
      </c>
      <c r="D82">
        <v>1</v>
      </c>
      <c r="E82">
        <v>2</v>
      </c>
      <c r="F82">
        <v>0</v>
      </c>
      <c r="G82">
        <v>0</v>
      </c>
      <c r="H82">
        <v>15</v>
      </c>
      <c r="I82">
        <v>13</v>
      </c>
      <c r="J82">
        <v>7</v>
      </c>
      <c r="K82">
        <v>11</v>
      </c>
      <c r="L82">
        <v>4</v>
      </c>
      <c r="M82">
        <v>2</v>
      </c>
      <c r="N82">
        <v>13</v>
      </c>
      <c r="O82">
        <v>5</v>
      </c>
      <c r="P82">
        <v>0</v>
      </c>
      <c r="Q82">
        <v>5</v>
      </c>
      <c r="R82">
        <v>7</v>
      </c>
    </row>
    <row r="83" spans="1:18" x14ac:dyDescent="0.35">
      <c r="A83" t="s">
        <v>99</v>
      </c>
      <c r="B83" t="s">
        <v>15</v>
      </c>
      <c r="C83">
        <v>4</v>
      </c>
      <c r="D83">
        <v>6</v>
      </c>
      <c r="E83">
        <v>30</v>
      </c>
      <c r="F83">
        <v>23</v>
      </c>
      <c r="G83">
        <v>5</v>
      </c>
      <c r="H83">
        <v>40</v>
      </c>
      <c r="I83">
        <v>15</v>
      </c>
      <c r="J83">
        <v>3</v>
      </c>
      <c r="K83">
        <v>16</v>
      </c>
      <c r="L83">
        <v>7</v>
      </c>
      <c r="M83">
        <v>3</v>
      </c>
      <c r="N83">
        <v>3</v>
      </c>
      <c r="O83">
        <v>6</v>
      </c>
      <c r="P83">
        <v>8</v>
      </c>
      <c r="Q83">
        <v>17</v>
      </c>
      <c r="R83">
        <v>14</v>
      </c>
    </row>
    <row r="84" spans="1:18" x14ac:dyDescent="0.35">
      <c r="A84" t="s">
        <v>100</v>
      </c>
      <c r="B84" t="s">
        <v>15</v>
      </c>
      <c r="C84">
        <v>5</v>
      </c>
      <c r="D84">
        <v>0</v>
      </c>
      <c r="E84">
        <v>3</v>
      </c>
      <c r="F84">
        <v>0</v>
      </c>
      <c r="G84">
        <v>0</v>
      </c>
      <c r="H84">
        <v>7</v>
      </c>
      <c r="I84">
        <v>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</v>
      </c>
      <c r="R84">
        <v>4</v>
      </c>
    </row>
    <row r="85" spans="1:18" x14ac:dyDescent="0.35">
      <c r="A85" t="s">
        <v>101</v>
      </c>
      <c r="B85" t="s">
        <v>15</v>
      </c>
      <c r="C85">
        <v>3</v>
      </c>
      <c r="D85">
        <v>1</v>
      </c>
      <c r="E85">
        <v>7</v>
      </c>
      <c r="F85">
        <v>12</v>
      </c>
      <c r="G85">
        <v>2</v>
      </c>
      <c r="H85">
        <v>18</v>
      </c>
      <c r="I85">
        <v>8</v>
      </c>
      <c r="J85">
        <v>23</v>
      </c>
      <c r="K85">
        <v>11</v>
      </c>
      <c r="L85">
        <v>8</v>
      </c>
      <c r="M85">
        <v>5</v>
      </c>
      <c r="N85">
        <v>5</v>
      </c>
      <c r="O85">
        <v>5</v>
      </c>
      <c r="P85">
        <v>2</v>
      </c>
      <c r="Q85">
        <v>3</v>
      </c>
      <c r="R85">
        <v>4</v>
      </c>
    </row>
    <row r="86" spans="1:18" x14ac:dyDescent="0.35">
      <c r="A86" t="s">
        <v>102</v>
      </c>
      <c r="B86" t="s">
        <v>17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</row>
    <row r="87" spans="1:18" x14ac:dyDescent="0.35">
      <c r="A87" t="s">
        <v>103</v>
      </c>
      <c r="B87" t="s">
        <v>15</v>
      </c>
      <c r="C87">
        <v>2</v>
      </c>
      <c r="D87">
        <v>4</v>
      </c>
      <c r="E87">
        <v>16</v>
      </c>
      <c r="F87">
        <v>14</v>
      </c>
      <c r="G87">
        <v>5</v>
      </c>
      <c r="H87">
        <v>19</v>
      </c>
      <c r="I87">
        <v>10</v>
      </c>
      <c r="J87">
        <v>16</v>
      </c>
      <c r="K87">
        <v>15</v>
      </c>
      <c r="L87">
        <v>18</v>
      </c>
      <c r="M87">
        <v>20</v>
      </c>
      <c r="N87">
        <v>16</v>
      </c>
      <c r="O87">
        <v>16</v>
      </c>
      <c r="P87">
        <v>12</v>
      </c>
      <c r="Q87">
        <v>18</v>
      </c>
      <c r="R87">
        <v>33</v>
      </c>
    </row>
    <row r="88" spans="1:18" x14ac:dyDescent="0.35">
      <c r="A88" t="s">
        <v>104</v>
      </c>
      <c r="B88" t="s">
        <v>15</v>
      </c>
      <c r="C88">
        <v>3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35">
      <c r="A89" t="s">
        <v>105</v>
      </c>
      <c r="B89" t="s">
        <v>17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</row>
    <row r="90" spans="1:18" x14ac:dyDescent="0.35">
      <c r="A90" t="s">
        <v>106</v>
      </c>
      <c r="B90" t="s">
        <v>17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35">
      <c r="A91" t="s">
        <v>107</v>
      </c>
      <c r="B91" t="s">
        <v>22</v>
      </c>
      <c r="C91">
        <v>7</v>
      </c>
      <c r="D91">
        <v>0</v>
      </c>
      <c r="E91">
        <v>0</v>
      </c>
      <c r="F91">
        <v>9</v>
      </c>
      <c r="G91">
        <v>0</v>
      </c>
      <c r="H91">
        <v>6</v>
      </c>
      <c r="I91">
        <v>3</v>
      </c>
      <c r="J91">
        <v>6</v>
      </c>
      <c r="K91">
        <v>7</v>
      </c>
      <c r="L91">
        <v>24</v>
      </c>
      <c r="M91">
        <v>5</v>
      </c>
      <c r="N91">
        <v>10</v>
      </c>
      <c r="O91">
        <v>17</v>
      </c>
      <c r="P91">
        <v>15</v>
      </c>
      <c r="Q91">
        <v>13</v>
      </c>
      <c r="R91">
        <v>21</v>
      </c>
    </row>
    <row r="92" spans="1:18" x14ac:dyDescent="0.35">
      <c r="A92" t="s">
        <v>108</v>
      </c>
      <c r="B92" t="s">
        <v>17</v>
      </c>
      <c r="C92">
        <v>0</v>
      </c>
      <c r="D92">
        <v>0</v>
      </c>
      <c r="E92">
        <v>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35">
      <c r="A93" t="s">
        <v>109</v>
      </c>
      <c r="B93" t="s">
        <v>17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</row>
    <row r="94" spans="1:18" x14ac:dyDescent="0.35">
      <c r="A94" t="s">
        <v>110</v>
      </c>
      <c r="B94" t="s">
        <v>17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2</v>
      </c>
      <c r="M94">
        <v>0</v>
      </c>
      <c r="N94">
        <v>0</v>
      </c>
      <c r="O94">
        <v>0</v>
      </c>
      <c r="P94">
        <v>1</v>
      </c>
      <c r="Q94">
        <v>1</v>
      </c>
      <c r="R94">
        <v>0</v>
      </c>
    </row>
    <row r="95" spans="1:18" x14ac:dyDescent="0.35">
      <c r="A95" t="s">
        <v>111</v>
      </c>
      <c r="B95" t="s">
        <v>22</v>
      </c>
      <c r="C95">
        <v>9</v>
      </c>
      <c r="D95">
        <v>0</v>
      </c>
      <c r="E95">
        <v>7</v>
      </c>
      <c r="F95">
        <v>6</v>
      </c>
      <c r="G95">
        <v>1</v>
      </c>
      <c r="H95">
        <v>6</v>
      </c>
      <c r="I95">
        <v>4</v>
      </c>
      <c r="J95">
        <v>4</v>
      </c>
      <c r="K95">
        <v>13</v>
      </c>
      <c r="L95">
        <v>4</v>
      </c>
      <c r="M95">
        <v>4</v>
      </c>
      <c r="N95">
        <v>3</v>
      </c>
      <c r="O95">
        <v>4</v>
      </c>
      <c r="P95">
        <v>6</v>
      </c>
      <c r="Q95">
        <v>7</v>
      </c>
      <c r="R95">
        <v>4</v>
      </c>
    </row>
    <row r="96" spans="1:18" x14ac:dyDescent="0.35">
      <c r="A96" t="s">
        <v>112</v>
      </c>
      <c r="B96" t="s">
        <v>15</v>
      </c>
      <c r="C96">
        <v>1</v>
      </c>
      <c r="D96">
        <v>4</v>
      </c>
      <c r="E96">
        <v>20</v>
      </c>
      <c r="F96">
        <v>8</v>
      </c>
      <c r="G96">
        <v>6</v>
      </c>
      <c r="H96">
        <v>14</v>
      </c>
      <c r="I96">
        <v>11</v>
      </c>
      <c r="J96">
        <v>19</v>
      </c>
      <c r="K96">
        <v>28</v>
      </c>
      <c r="L96">
        <v>28</v>
      </c>
      <c r="M96">
        <v>29</v>
      </c>
      <c r="N96">
        <v>14</v>
      </c>
      <c r="O96">
        <v>15</v>
      </c>
      <c r="P96">
        <v>18</v>
      </c>
      <c r="Q96">
        <v>27</v>
      </c>
      <c r="R96">
        <v>9</v>
      </c>
    </row>
    <row r="97" spans="1:18" x14ac:dyDescent="0.35">
      <c r="A97" t="s">
        <v>113</v>
      </c>
      <c r="B97" t="s">
        <v>17</v>
      </c>
      <c r="C97">
        <v>0</v>
      </c>
      <c r="D97">
        <v>0</v>
      </c>
      <c r="E97">
        <v>0</v>
      </c>
      <c r="F97">
        <v>0</v>
      </c>
      <c r="G97">
        <v>0</v>
      </c>
      <c r="H97">
        <v>6</v>
      </c>
      <c r="I97">
        <v>3</v>
      </c>
      <c r="J97">
        <v>4</v>
      </c>
      <c r="K97">
        <v>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35">
      <c r="A98" t="s">
        <v>114</v>
      </c>
      <c r="B98" t="s">
        <v>15</v>
      </c>
      <c r="C98">
        <v>4</v>
      </c>
      <c r="D98">
        <v>1</v>
      </c>
      <c r="E98">
        <v>3</v>
      </c>
      <c r="F98">
        <v>4</v>
      </c>
      <c r="G98">
        <v>2</v>
      </c>
      <c r="H98">
        <v>6</v>
      </c>
      <c r="I98">
        <v>3</v>
      </c>
      <c r="J98">
        <v>5</v>
      </c>
      <c r="K98">
        <v>5</v>
      </c>
      <c r="L98">
        <v>4</v>
      </c>
      <c r="M98">
        <v>12</v>
      </c>
      <c r="N98">
        <v>1</v>
      </c>
      <c r="O98">
        <v>4</v>
      </c>
      <c r="P98">
        <v>0</v>
      </c>
      <c r="Q98">
        <v>12</v>
      </c>
      <c r="R98">
        <v>9</v>
      </c>
    </row>
    <row r="99" spans="1:18" x14ac:dyDescent="0.35">
      <c r="A99" t="s">
        <v>115</v>
      </c>
      <c r="B99" t="s">
        <v>15</v>
      </c>
      <c r="C99">
        <v>4</v>
      </c>
      <c r="D99">
        <v>1</v>
      </c>
      <c r="E99">
        <v>3</v>
      </c>
      <c r="F99">
        <v>0</v>
      </c>
      <c r="G99">
        <v>1</v>
      </c>
      <c r="H99">
        <v>4</v>
      </c>
      <c r="I99">
        <v>5</v>
      </c>
      <c r="J99">
        <v>9</v>
      </c>
      <c r="K99">
        <v>7</v>
      </c>
      <c r="L99">
        <v>10</v>
      </c>
      <c r="M99">
        <v>7</v>
      </c>
      <c r="N99">
        <v>4</v>
      </c>
      <c r="O99">
        <v>1</v>
      </c>
      <c r="P99">
        <v>4</v>
      </c>
      <c r="Q99">
        <v>2</v>
      </c>
      <c r="R99">
        <v>4</v>
      </c>
    </row>
    <row r="100" spans="1:18" x14ac:dyDescent="0.35">
      <c r="A100" t="s">
        <v>116</v>
      </c>
      <c r="B100" t="s">
        <v>22</v>
      </c>
      <c r="C100">
        <v>5</v>
      </c>
      <c r="D100">
        <v>0</v>
      </c>
      <c r="E100">
        <v>33</v>
      </c>
      <c r="F100">
        <v>4</v>
      </c>
      <c r="G100">
        <v>3</v>
      </c>
      <c r="H100">
        <v>5</v>
      </c>
      <c r="I100">
        <v>0</v>
      </c>
      <c r="J100">
        <v>13</v>
      </c>
      <c r="K100">
        <v>21</v>
      </c>
      <c r="L100">
        <v>12</v>
      </c>
      <c r="M100">
        <v>14</v>
      </c>
      <c r="N100">
        <v>5</v>
      </c>
      <c r="O100">
        <v>5</v>
      </c>
      <c r="P100">
        <v>7</v>
      </c>
      <c r="Q100">
        <v>10</v>
      </c>
      <c r="R100">
        <v>8</v>
      </c>
    </row>
    <row r="101" spans="1:18" x14ac:dyDescent="0.35">
      <c r="A101" t="s">
        <v>117</v>
      </c>
      <c r="B101" t="s">
        <v>17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4</v>
      </c>
      <c r="K101">
        <v>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35">
      <c r="A102" t="s">
        <v>118</v>
      </c>
      <c r="B102" t="s">
        <v>22</v>
      </c>
      <c r="C102">
        <v>8</v>
      </c>
      <c r="D102">
        <v>0</v>
      </c>
      <c r="E102">
        <v>2</v>
      </c>
      <c r="F102">
        <v>2</v>
      </c>
      <c r="G102">
        <v>0</v>
      </c>
      <c r="H102">
        <v>0</v>
      </c>
      <c r="I102">
        <v>3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35">
      <c r="A103" t="s">
        <v>118</v>
      </c>
      <c r="B103" t="s">
        <v>17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</v>
      </c>
      <c r="N103">
        <v>0</v>
      </c>
      <c r="O103">
        <v>0</v>
      </c>
      <c r="P103">
        <v>1</v>
      </c>
      <c r="Q103">
        <v>0</v>
      </c>
      <c r="R103">
        <v>0</v>
      </c>
    </row>
    <row r="104" spans="1:18" x14ac:dyDescent="0.35">
      <c r="A104" t="s">
        <v>120</v>
      </c>
      <c r="B104" t="s">
        <v>17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6</v>
      </c>
    </row>
    <row r="105" spans="1:18" x14ac:dyDescent="0.35">
      <c r="A105" t="s">
        <v>121</v>
      </c>
      <c r="B105" t="s">
        <v>17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35">
      <c r="A106" t="s">
        <v>122</v>
      </c>
      <c r="B106" t="s">
        <v>17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</v>
      </c>
    </row>
    <row r="107" spans="1:18" x14ac:dyDescent="0.35">
      <c r="A107" t="s">
        <v>123</v>
      </c>
      <c r="B107" t="s">
        <v>17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3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0</v>
      </c>
      <c r="Q107">
        <v>0</v>
      </c>
      <c r="R107">
        <v>0</v>
      </c>
    </row>
    <row r="108" spans="1:18" x14ac:dyDescent="0.35">
      <c r="A108" t="s">
        <v>124</v>
      </c>
      <c r="B108" t="s">
        <v>17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35">
      <c r="A109" t="s">
        <v>125</v>
      </c>
      <c r="B109" t="s">
        <v>17</v>
      </c>
      <c r="C109">
        <v>0</v>
      </c>
      <c r="D109">
        <v>2</v>
      </c>
      <c r="E109">
        <v>0</v>
      </c>
      <c r="F109">
        <v>0</v>
      </c>
      <c r="G109">
        <v>0</v>
      </c>
      <c r="H109">
        <v>0</v>
      </c>
      <c r="I109">
        <v>2</v>
      </c>
      <c r="J109">
        <v>2</v>
      </c>
      <c r="K109">
        <v>0</v>
      </c>
      <c r="L109">
        <v>1</v>
      </c>
      <c r="M109">
        <v>0</v>
      </c>
      <c r="N109">
        <v>2</v>
      </c>
      <c r="O109">
        <v>0</v>
      </c>
      <c r="P109">
        <v>0</v>
      </c>
      <c r="Q109">
        <v>0</v>
      </c>
      <c r="R109">
        <v>0</v>
      </c>
    </row>
    <row r="110" spans="1:18" x14ac:dyDescent="0.35">
      <c r="A110" t="s">
        <v>126</v>
      </c>
      <c r="B110" t="s">
        <v>17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0</v>
      </c>
      <c r="R110">
        <v>0</v>
      </c>
    </row>
    <row r="111" spans="1:18" x14ac:dyDescent="0.35">
      <c r="A111" t="s">
        <v>127</v>
      </c>
      <c r="B111" t="s">
        <v>51</v>
      </c>
      <c r="C111">
        <v>0</v>
      </c>
      <c r="D111">
        <v>3</v>
      </c>
      <c r="E111">
        <v>11</v>
      </c>
      <c r="F111">
        <v>10</v>
      </c>
      <c r="G111">
        <v>3</v>
      </c>
      <c r="H111">
        <v>6</v>
      </c>
      <c r="I111">
        <v>7</v>
      </c>
      <c r="J111">
        <v>12</v>
      </c>
      <c r="K111">
        <v>8</v>
      </c>
      <c r="L111">
        <v>14</v>
      </c>
      <c r="M111">
        <v>13</v>
      </c>
      <c r="N111">
        <v>9</v>
      </c>
      <c r="O111">
        <v>5</v>
      </c>
      <c r="P111">
        <v>13</v>
      </c>
      <c r="Q111">
        <v>27</v>
      </c>
      <c r="R111">
        <v>14</v>
      </c>
    </row>
    <row r="112" spans="1:18" x14ac:dyDescent="0.35">
      <c r="A112" t="s">
        <v>128</v>
      </c>
      <c r="B112" t="s">
        <v>17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35">
      <c r="A113" t="s">
        <v>129</v>
      </c>
      <c r="B113" t="s">
        <v>22</v>
      </c>
      <c r="C113">
        <v>8</v>
      </c>
      <c r="D113">
        <v>0</v>
      </c>
      <c r="E113">
        <v>0</v>
      </c>
      <c r="F113">
        <v>0</v>
      </c>
      <c r="G113">
        <v>0</v>
      </c>
      <c r="H113">
        <v>3</v>
      </c>
      <c r="I113">
        <v>7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0</v>
      </c>
      <c r="R113">
        <v>0</v>
      </c>
    </row>
    <row r="114" spans="1:18" x14ac:dyDescent="0.35">
      <c r="A114" t="s">
        <v>130</v>
      </c>
      <c r="B114" t="s">
        <v>17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</v>
      </c>
    </row>
  </sheetData>
  <autoFilter ref="A1:R114" xr:uid="{20C56724-4B25-4B6D-ABCD-DFD0E1D45213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BAB2-DE01-43F8-A371-A7F598CB667F}">
  <dimension ref="A1:Q56"/>
  <sheetViews>
    <sheetView topLeftCell="E39" workbookViewId="0">
      <selection activeCell="R23" sqref="R23"/>
    </sheetView>
  </sheetViews>
  <sheetFormatPr defaultRowHeight="14.5" x14ac:dyDescent="0.35"/>
  <sheetData>
    <row r="1" spans="1:17" x14ac:dyDescent="0.35">
      <c r="A1" s="3" t="s">
        <v>132</v>
      </c>
    </row>
    <row r="2" spans="1:17" x14ac:dyDescent="0.35">
      <c r="A2" t="s">
        <v>0</v>
      </c>
      <c r="B2">
        <v>2015.1</v>
      </c>
      <c r="C2">
        <v>2015.2</v>
      </c>
      <c r="D2">
        <v>2016.1</v>
      </c>
      <c r="E2">
        <v>2016.2</v>
      </c>
      <c r="F2">
        <v>2017.1</v>
      </c>
      <c r="G2">
        <v>2017.2</v>
      </c>
      <c r="H2">
        <v>2018.1</v>
      </c>
      <c r="I2">
        <v>2018.2</v>
      </c>
      <c r="J2">
        <v>2019.1</v>
      </c>
      <c r="K2">
        <v>2019.2</v>
      </c>
      <c r="L2">
        <v>2020.1</v>
      </c>
      <c r="M2">
        <v>2020.2</v>
      </c>
      <c r="N2">
        <v>2021.1</v>
      </c>
      <c r="O2">
        <v>2021.2</v>
      </c>
      <c r="P2">
        <v>2022.1</v>
      </c>
    </row>
    <row r="3" spans="1:17" x14ac:dyDescent="0.35">
      <c r="A3" t="s">
        <v>1</v>
      </c>
      <c r="B3">
        <v>70</v>
      </c>
      <c r="C3">
        <v>162</v>
      </c>
      <c r="D3">
        <v>166</v>
      </c>
      <c r="E3">
        <v>70</v>
      </c>
      <c r="F3">
        <v>100</v>
      </c>
      <c r="G3">
        <v>66</v>
      </c>
      <c r="H3">
        <v>121</v>
      </c>
      <c r="I3">
        <v>115</v>
      </c>
      <c r="J3">
        <v>151</v>
      </c>
      <c r="K3">
        <v>142</v>
      </c>
      <c r="L3">
        <v>102</v>
      </c>
      <c r="M3">
        <v>117</v>
      </c>
      <c r="N3">
        <v>121</v>
      </c>
      <c r="O3">
        <v>143</v>
      </c>
      <c r="P3">
        <v>160</v>
      </c>
    </row>
    <row r="4" spans="1:17" x14ac:dyDescent="0.35">
      <c r="A4" t="s">
        <v>2</v>
      </c>
      <c r="B4">
        <v>25</v>
      </c>
      <c r="C4">
        <v>128</v>
      </c>
      <c r="D4">
        <v>100</v>
      </c>
      <c r="E4">
        <v>27</v>
      </c>
      <c r="F4">
        <v>157</v>
      </c>
      <c r="G4">
        <v>96</v>
      </c>
      <c r="H4">
        <v>159</v>
      </c>
      <c r="I4">
        <v>124</v>
      </c>
      <c r="J4">
        <v>109</v>
      </c>
      <c r="K4">
        <v>130</v>
      </c>
      <c r="L4">
        <v>71</v>
      </c>
      <c r="M4">
        <v>86</v>
      </c>
      <c r="N4">
        <v>90</v>
      </c>
      <c r="O4">
        <v>116</v>
      </c>
      <c r="P4">
        <v>131</v>
      </c>
    </row>
    <row r="5" spans="1:17" x14ac:dyDescent="0.35">
      <c r="A5" t="s">
        <v>3</v>
      </c>
      <c r="B5">
        <v>33</v>
      </c>
      <c r="C5">
        <v>138</v>
      </c>
      <c r="D5">
        <v>123</v>
      </c>
      <c r="E5">
        <v>25</v>
      </c>
      <c r="F5">
        <v>136</v>
      </c>
      <c r="G5">
        <v>74</v>
      </c>
      <c r="H5">
        <v>106</v>
      </c>
      <c r="I5">
        <v>78</v>
      </c>
      <c r="J5">
        <v>129</v>
      </c>
      <c r="K5">
        <v>94</v>
      </c>
      <c r="L5">
        <v>30</v>
      </c>
      <c r="M5">
        <v>39</v>
      </c>
      <c r="N5">
        <v>44</v>
      </c>
      <c r="O5">
        <v>43</v>
      </c>
      <c r="P5">
        <v>78</v>
      </c>
    </row>
    <row r="6" spans="1:17" x14ac:dyDescent="0.35">
      <c r="A6" t="s">
        <v>4</v>
      </c>
      <c r="B6">
        <v>33</v>
      </c>
      <c r="C6">
        <v>130</v>
      </c>
      <c r="D6">
        <v>114</v>
      </c>
      <c r="E6">
        <v>23</v>
      </c>
      <c r="F6">
        <v>167</v>
      </c>
      <c r="G6">
        <v>119</v>
      </c>
      <c r="H6">
        <v>113</v>
      </c>
      <c r="I6">
        <v>100</v>
      </c>
      <c r="J6">
        <v>104</v>
      </c>
      <c r="K6">
        <v>78</v>
      </c>
      <c r="L6">
        <v>36</v>
      </c>
      <c r="M6">
        <v>40</v>
      </c>
      <c r="N6">
        <v>51</v>
      </c>
      <c r="O6">
        <v>97</v>
      </c>
      <c r="P6">
        <v>101</v>
      </c>
    </row>
    <row r="7" spans="1:17" x14ac:dyDescent="0.35">
      <c r="A7" t="s">
        <v>5</v>
      </c>
      <c r="B7">
        <v>7</v>
      </c>
      <c r="C7">
        <v>54</v>
      </c>
      <c r="D7">
        <v>21</v>
      </c>
      <c r="E7">
        <v>12</v>
      </c>
      <c r="F7">
        <v>46</v>
      </c>
      <c r="G7">
        <v>33</v>
      </c>
      <c r="H7">
        <v>29</v>
      </c>
      <c r="I7">
        <v>67</v>
      </c>
      <c r="J7">
        <v>37</v>
      </c>
      <c r="K7">
        <v>43</v>
      </c>
      <c r="L7">
        <v>32</v>
      </c>
      <c r="M7">
        <v>32</v>
      </c>
      <c r="N7">
        <v>25</v>
      </c>
      <c r="O7">
        <v>36</v>
      </c>
      <c r="P7">
        <v>57</v>
      </c>
    </row>
    <row r="8" spans="1:17" x14ac:dyDescent="0.35">
      <c r="A8" t="s">
        <v>6</v>
      </c>
      <c r="B8">
        <v>7</v>
      </c>
      <c r="C8">
        <v>48</v>
      </c>
      <c r="D8">
        <v>33</v>
      </c>
      <c r="E8">
        <v>10</v>
      </c>
      <c r="F8">
        <v>36</v>
      </c>
      <c r="G8">
        <v>33</v>
      </c>
      <c r="H8">
        <v>38</v>
      </c>
      <c r="I8">
        <v>42</v>
      </c>
      <c r="J8">
        <v>30</v>
      </c>
      <c r="K8">
        <v>35</v>
      </c>
      <c r="L8">
        <v>6</v>
      </c>
      <c r="M8">
        <v>7</v>
      </c>
      <c r="N8">
        <v>10</v>
      </c>
      <c r="O8">
        <v>16</v>
      </c>
      <c r="P8">
        <v>50</v>
      </c>
    </row>
    <row r="9" spans="1:17" x14ac:dyDescent="0.35">
      <c r="A9" t="s">
        <v>7</v>
      </c>
      <c r="B9">
        <v>6</v>
      </c>
      <c r="C9">
        <v>44</v>
      </c>
      <c r="D9">
        <v>51</v>
      </c>
      <c r="E9">
        <v>9</v>
      </c>
      <c r="F9">
        <v>39</v>
      </c>
      <c r="G9">
        <v>48</v>
      </c>
      <c r="H9">
        <v>37</v>
      </c>
      <c r="I9">
        <v>53</v>
      </c>
      <c r="J9">
        <v>46</v>
      </c>
      <c r="K9">
        <v>38</v>
      </c>
      <c r="L9">
        <v>27</v>
      </c>
      <c r="M9">
        <v>49</v>
      </c>
      <c r="N9">
        <v>49</v>
      </c>
      <c r="O9">
        <v>59</v>
      </c>
      <c r="P9">
        <v>66</v>
      </c>
    </row>
    <row r="10" spans="1:17" x14ac:dyDescent="0.35">
      <c r="A10" t="s">
        <v>8</v>
      </c>
      <c r="B10">
        <v>2</v>
      </c>
      <c r="C10">
        <v>21</v>
      </c>
      <c r="D10">
        <v>63</v>
      </c>
      <c r="E10">
        <v>4</v>
      </c>
      <c r="F10">
        <v>11</v>
      </c>
      <c r="G10">
        <v>20</v>
      </c>
      <c r="H10">
        <v>9</v>
      </c>
      <c r="I10">
        <v>20</v>
      </c>
      <c r="J10">
        <v>10</v>
      </c>
      <c r="K10">
        <v>2</v>
      </c>
      <c r="L10">
        <v>1</v>
      </c>
      <c r="M10">
        <v>1</v>
      </c>
      <c r="N10">
        <v>2</v>
      </c>
      <c r="O10">
        <v>4</v>
      </c>
      <c r="P10">
        <v>3</v>
      </c>
    </row>
    <row r="11" spans="1:17" x14ac:dyDescent="0.35">
      <c r="A11" t="s">
        <v>9</v>
      </c>
      <c r="B11">
        <v>5</v>
      </c>
      <c r="C11">
        <v>17</v>
      </c>
      <c r="D11">
        <v>11</v>
      </c>
      <c r="E11">
        <v>1</v>
      </c>
      <c r="F11">
        <v>11</v>
      </c>
      <c r="G11">
        <v>23</v>
      </c>
      <c r="H11">
        <v>14</v>
      </c>
      <c r="I11">
        <v>31</v>
      </c>
      <c r="J11">
        <v>6</v>
      </c>
      <c r="K11">
        <v>17</v>
      </c>
      <c r="L11">
        <v>8</v>
      </c>
      <c r="M11">
        <v>9</v>
      </c>
      <c r="N11">
        <v>19</v>
      </c>
      <c r="O11">
        <v>16</v>
      </c>
      <c r="P11">
        <v>11</v>
      </c>
    </row>
    <row r="12" spans="1:17" x14ac:dyDescent="0.35">
      <c r="A12" t="s">
        <v>10</v>
      </c>
      <c r="B12">
        <v>2</v>
      </c>
      <c r="C12">
        <v>4</v>
      </c>
      <c r="D12">
        <v>9</v>
      </c>
      <c r="E12">
        <v>0</v>
      </c>
      <c r="F12">
        <v>2</v>
      </c>
      <c r="G12">
        <v>0</v>
      </c>
      <c r="H12">
        <v>6</v>
      </c>
      <c r="I12">
        <v>9</v>
      </c>
      <c r="J12">
        <v>4</v>
      </c>
      <c r="K12">
        <v>6</v>
      </c>
      <c r="L12">
        <v>0</v>
      </c>
      <c r="M12">
        <v>3</v>
      </c>
      <c r="N12">
        <v>3</v>
      </c>
      <c r="O12">
        <v>15</v>
      </c>
      <c r="P12">
        <v>4</v>
      </c>
    </row>
    <row r="13" spans="1:17" ht="15" thickBot="1" x14ac:dyDescent="0.4">
      <c r="A13" t="s">
        <v>131</v>
      </c>
      <c r="B13">
        <v>190</v>
      </c>
      <c r="C13">
        <v>746</v>
      </c>
      <c r="D13">
        <v>691</v>
      </c>
      <c r="E13">
        <v>181</v>
      </c>
      <c r="F13">
        <v>705</v>
      </c>
      <c r="G13">
        <v>512</v>
      </c>
      <c r="H13">
        <v>632</v>
      </c>
      <c r="I13">
        <v>639</v>
      </c>
      <c r="J13">
        <v>626</v>
      </c>
      <c r="K13">
        <v>585</v>
      </c>
      <c r="L13">
        <v>313</v>
      </c>
      <c r="M13">
        <v>383</v>
      </c>
      <c r="N13">
        <v>414</v>
      </c>
      <c r="O13">
        <v>545</v>
      </c>
      <c r="P13">
        <v>661</v>
      </c>
    </row>
    <row r="14" spans="1:17" ht="15" thickBot="1" x14ac:dyDescent="0.4">
      <c r="M14">
        <f>1000*M16</f>
        <v>742.9</v>
      </c>
      <c r="N14">
        <f>1000*N16</f>
        <v>349.1</v>
      </c>
      <c r="O14">
        <f>1000*O16</f>
        <v>315.3</v>
      </c>
      <c r="P14">
        <f>1000*P16</f>
        <v>333.3</v>
      </c>
      <c r="Q14" s="6"/>
    </row>
    <row r="15" spans="1:17" x14ac:dyDescent="0.35">
      <c r="M15">
        <f>M14*M17</f>
        <v>348.42009999999999</v>
      </c>
      <c r="N15">
        <f t="shared" ref="N15:P15" si="0">N14*N17</f>
        <v>126.51384</v>
      </c>
      <c r="O15">
        <f t="shared" si="0"/>
        <v>127.85415000000002</v>
      </c>
      <c r="P15">
        <f t="shared" si="0"/>
        <v>143.58564000000001</v>
      </c>
    </row>
    <row r="16" spans="1:17" ht="15" thickBot="1" x14ac:dyDescent="0.4">
      <c r="L16" t="s">
        <v>150</v>
      </c>
      <c r="M16">
        <v>0.7429</v>
      </c>
      <c r="N16">
        <v>0.34910000000000002</v>
      </c>
      <c r="O16">
        <v>0.31530000000000002</v>
      </c>
      <c r="P16">
        <v>0.33329999999999999</v>
      </c>
    </row>
    <row r="17" spans="1:17" ht="15" thickBot="1" x14ac:dyDescent="0.4">
      <c r="M17">
        <v>0.46899999999999997</v>
      </c>
      <c r="N17">
        <v>0.3624</v>
      </c>
      <c r="O17">
        <v>0.40550000000000003</v>
      </c>
      <c r="P17">
        <v>0.43080000000000002</v>
      </c>
      <c r="Q17" s="7"/>
    </row>
    <row r="18" spans="1:17" x14ac:dyDescent="0.35">
      <c r="A18" s="3" t="s">
        <v>149</v>
      </c>
      <c r="N18">
        <f>MEDIAN(N16:O16)</f>
        <v>0.33220000000000005</v>
      </c>
    </row>
    <row r="19" spans="1:17" x14ac:dyDescent="0.35">
      <c r="A19" t="s">
        <v>0</v>
      </c>
      <c r="B19">
        <v>2015.1</v>
      </c>
      <c r="C19">
        <v>2015.2</v>
      </c>
      <c r="D19">
        <v>2016.1</v>
      </c>
      <c r="E19">
        <v>2016.2</v>
      </c>
      <c r="F19">
        <v>2017.1</v>
      </c>
      <c r="G19">
        <v>2017.2</v>
      </c>
      <c r="H19">
        <v>2018.1</v>
      </c>
      <c r="I19">
        <v>2018.2</v>
      </c>
      <c r="J19">
        <v>2019.1</v>
      </c>
      <c r="K19">
        <v>2019.2</v>
      </c>
      <c r="L19">
        <v>2020.1</v>
      </c>
      <c r="M19">
        <v>2020.2</v>
      </c>
      <c r="N19">
        <v>2021.1</v>
      </c>
      <c r="O19">
        <v>2021.2</v>
      </c>
      <c r="P19">
        <v>2022.1</v>
      </c>
    </row>
    <row r="20" spans="1:17" x14ac:dyDescent="0.35">
      <c r="A20" t="s">
        <v>1</v>
      </c>
      <c r="B20" s="2">
        <v>0.36840000000000001</v>
      </c>
      <c r="C20" s="2">
        <v>0.2172</v>
      </c>
      <c r="D20" s="2">
        <v>0.2402</v>
      </c>
      <c r="E20" s="2">
        <v>0.38669999999999999</v>
      </c>
      <c r="F20" s="2">
        <v>0.14180000000000001</v>
      </c>
      <c r="G20" s="2">
        <v>0.12889999999999999</v>
      </c>
      <c r="H20" s="2">
        <v>0.1915</v>
      </c>
      <c r="I20" s="2">
        <v>0.18</v>
      </c>
      <c r="J20" s="2">
        <v>0.2412</v>
      </c>
      <c r="K20" s="2">
        <v>0.2427</v>
      </c>
      <c r="L20" s="2">
        <v>0.32590000000000002</v>
      </c>
      <c r="M20" s="2">
        <v>0.30549999999999999</v>
      </c>
      <c r="N20" s="2">
        <v>0.2923</v>
      </c>
      <c r="O20" s="2">
        <v>0.26240000000000002</v>
      </c>
      <c r="P20" s="2">
        <v>0.24210000000000001</v>
      </c>
    </row>
    <row r="21" spans="1:17" x14ac:dyDescent="0.35">
      <c r="A21" t="s">
        <v>2</v>
      </c>
      <c r="B21" s="2">
        <v>0.13159999999999999</v>
      </c>
      <c r="C21" s="2">
        <v>0.1716</v>
      </c>
      <c r="D21" s="2">
        <v>0.1447</v>
      </c>
      <c r="E21" s="1">
        <v>0.1492</v>
      </c>
      <c r="F21" s="2">
        <v>0.22270000000000001</v>
      </c>
      <c r="G21" s="2">
        <v>0.1875</v>
      </c>
      <c r="H21" s="2">
        <v>0.25159999999999999</v>
      </c>
      <c r="I21" s="2">
        <v>0.19409999999999999</v>
      </c>
      <c r="J21" s="2">
        <v>0.1741</v>
      </c>
      <c r="K21" s="2">
        <v>0.22220000000000001</v>
      </c>
      <c r="L21" s="2">
        <v>0.2268</v>
      </c>
      <c r="M21" s="2">
        <v>0.22450000000000001</v>
      </c>
      <c r="N21" s="2">
        <v>0.21740000000000001</v>
      </c>
      <c r="O21" s="2">
        <v>0.21279999999999999</v>
      </c>
      <c r="P21" s="2">
        <v>0.19819999999999999</v>
      </c>
    </row>
    <row r="22" spans="1:17" x14ac:dyDescent="0.35">
      <c r="A22" t="s">
        <v>3</v>
      </c>
      <c r="B22" s="2">
        <v>0.17369999999999999</v>
      </c>
      <c r="C22" s="2">
        <v>0.185</v>
      </c>
      <c r="D22" s="2">
        <v>0.17799999999999999</v>
      </c>
      <c r="E22" s="2">
        <v>0.1381</v>
      </c>
      <c r="F22" s="2">
        <v>0.19289999999999999</v>
      </c>
      <c r="G22" s="2">
        <v>0.14449999999999999</v>
      </c>
      <c r="H22" s="2">
        <v>0.16769999999999999</v>
      </c>
      <c r="I22" s="2">
        <v>0.1221</v>
      </c>
      <c r="J22" s="2">
        <v>0.20610000000000001</v>
      </c>
      <c r="K22" s="2">
        <v>0.16070000000000001</v>
      </c>
      <c r="L22" s="2">
        <v>9.5799999999999996E-2</v>
      </c>
      <c r="M22" s="2">
        <v>0.1018</v>
      </c>
      <c r="N22" s="2">
        <v>0.10630000000000001</v>
      </c>
      <c r="O22" s="2">
        <v>7.8899999999999998E-2</v>
      </c>
      <c r="P22" s="2">
        <v>0.11799999999999999</v>
      </c>
    </row>
    <row r="23" spans="1:17" x14ac:dyDescent="0.35">
      <c r="A23" t="s">
        <v>4</v>
      </c>
      <c r="B23" s="2">
        <v>0.17369999999999999</v>
      </c>
      <c r="C23" s="2">
        <v>0.17430000000000001</v>
      </c>
      <c r="D23" s="2">
        <v>0.16500000000000001</v>
      </c>
      <c r="E23" s="2">
        <v>0.12709999999999999</v>
      </c>
      <c r="F23" s="2">
        <v>0.2369</v>
      </c>
      <c r="G23" s="2">
        <v>0.2324</v>
      </c>
      <c r="H23" s="2">
        <v>0.17879999999999999</v>
      </c>
      <c r="I23" s="2">
        <v>0.1565</v>
      </c>
      <c r="J23" s="2">
        <v>0.1661</v>
      </c>
      <c r="K23" s="2">
        <v>0.1333</v>
      </c>
      <c r="L23" s="2">
        <v>0.115</v>
      </c>
      <c r="M23" s="2">
        <v>0.10440000000000001</v>
      </c>
      <c r="N23" s="2">
        <v>0.1232</v>
      </c>
      <c r="O23" s="2">
        <v>0.17799999999999999</v>
      </c>
      <c r="P23" s="2">
        <v>0.15279999999999999</v>
      </c>
    </row>
    <row r="24" spans="1:17" x14ac:dyDescent="0.35">
      <c r="A24" t="s">
        <v>5</v>
      </c>
      <c r="B24" s="2">
        <v>3.6799999999999999E-2</v>
      </c>
      <c r="C24" s="2">
        <v>7.2400000000000006E-2</v>
      </c>
      <c r="D24" s="2">
        <v>3.04E-2</v>
      </c>
      <c r="E24" s="2">
        <v>6.6299999999999998E-2</v>
      </c>
      <c r="F24" s="2">
        <v>6.5199999999999994E-2</v>
      </c>
      <c r="G24" s="2">
        <v>6.4500000000000002E-2</v>
      </c>
      <c r="H24" s="2">
        <v>4.5900000000000003E-2</v>
      </c>
      <c r="I24" s="2">
        <v>0.10489999999999999</v>
      </c>
      <c r="J24" s="2">
        <v>5.91E-2</v>
      </c>
      <c r="K24" s="2">
        <v>7.3499999999999996E-2</v>
      </c>
      <c r="L24" s="2">
        <v>0.1022</v>
      </c>
      <c r="M24" s="2">
        <v>8.3599999999999994E-2</v>
      </c>
      <c r="N24" s="2">
        <v>6.0400000000000002E-2</v>
      </c>
      <c r="O24" s="2">
        <v>6.6100000000000006E-2</v>
      </c>
      <c r="P24" s="2">
        <v>8.6199999999999999E-2</v>
      </c>
    </row>
    <row r="25" spans="1:17" x14ac:dyDescent="0.35">
      <c r="A25" t="s">
        <v>6</v>
      </c>
      <c r="B25" s="2">
        <v>3.6799999999999999E-2</v>
      </c>
      <c r="C25" s="2">
        <v>6.4299999999999996E-2</v>
      </c>
      <c r="D25" s="2">
        <v>4.7800000000000002E-2</v>
      </c>
      <c r="E25" s="2">
        <v>5.5199999999999999E-2</v>
      </c>
      <c r="F25" s="2">
        <v>5.11E-2</v>
      </c>
      <c r="G25" s="2">
        <v>6.4500000000000002E-2</v>
      </c>
      <c r="H25" s="2">
        <v>6.0100000000000001E-2</v>
      </c>
      <c r="I25" s="2">
        <v>6.5699999999999995E-2</v>
      </c>
      <c r="J25" s="2">
        <v>4.7899999999999998E-2</v>
      </c>
      <c r="K25" s="2">
        <v>5.9799999999999999E-2</v>
      </c>
      <c r="L25" s="2">
        <v>1.9199999999999998E-2</v>
      </c>
      <c r="M25" s="2">
        <v>1.83E-2</v>
      </c>
      <c r="N25" s="2">
        <v>2.4199999999999999E-2</v>
      </c>
      <c r="O25" s="2">
        <v>2.9399999999999999E-2</v>
      </c>
      <c r="P25" s="2">
        <v>7.5600000000000001E-2</v>
      </c>
    </row>
    <row r="26" spans="1:17" x14ac:dyDescent="0.35">
      <c r="A26" t="s">
        <v>7</v>
      </c>
      <c r="B26" s="2">
        <v>3.1600000000000003E-2</v>
      </c>
      <c r="C26" s="2">
        <v>5.8999999999999997E-2</v>
      </c>
      <c r="D26" s="2">
        <v>7.3800000000000004E-2</v>
      </c>
      <c r="E26" s="2">
        <v>4.9700000000000001E-2</v>
      </c>
      <c r="F26" s="2">
        <v>5.5300000000000002E-2</v>
      </c>
      <c r="G26" s="2">
        <v>9.3799999999999994E-2</v>
      </c>
      <c r="H26" s="2">
        <v>5.8500000000000003E-2</v>
      </c>
      <c r="I26" s="2">
        <v>8.2900000000000001E-2</v>
      </c>
      <c r="J26" s="2">
        <v>7.3499999999999996E-2</v>
      </c>
      <c r="K26" s="2">
        <v>6.5000000000000002E-2</v>
      </c>
      <c r="L26" s="2">
        <v>8.6300000000000002E-2</v>
      </c>
      <c r="M26" s="2">
        <v>0.12790000000000001</v>
      </c>
      <c r="N26" s="2">
        <v>0.11840000000000001</v>
      </c>
      <c r="O26" s="2">
        <v>0.10829999999999999</v>
      </c>
      <c r="P26" s="2">
        <v>9.98E-2</v>
      </c>
    </row>
    <row r="27" spans="1:17" x14ac:dyDescent="0.35">
      <c r="A27" t="s">
        <v>8</v>
      </c>
      <c r="B27" s="2">
        <v>1.0500000000000001E-2</v>
      </c>
      <c r="C27" s="2">
        <v>2.8199999999999999E-2</v>
      </c>
      <c r="D27" s="2">
        <v>9.1200000000000003E-2</v>
      </c>
      <c r="E27" s="2">
        <v>2.2100000000000002E-2</v>
      </c>
      <c r="F27" s="2">
        <v>1.5599999999999999E-2</v>
      </c>
      <c r="G27" s="2">
        <v>3.9100000000000003E-2</v>
      </c>
      <c r="H27" s="2">
        <v>1.4200000000000001E-2</v>
      </c>
      <c r="I27" s="2">
        <v>3.1300000000000001E-2</v>
      </c>
      <c r="J27" s="2">
        <v>1.6E-2</v>
      </c>
      <c r="K27" s="2">
        <v>3.3999999999999998E-3</v>
      </c>
      <c r="L27" s="2">
        <v>3.2000000000000002E-3</v>
      </c>
      <c r="M27" s="2">
        <v>2.5999999999999999E-3</v>
      </c>
      <c r="N27" s="2">
        <v>4.7999999999999996E-3</v>
      </c>
      <c r="O27" s="2">
        <v>7.3000000000000001E-3</v>
      </c>
      <c r="P27" s="2">
        <v>4.4999999999999997E-3</v>
      </c>
    </row>
    <row r="28" spans="1:17" x14ac:dyDescent="0.35">
      <c r="A28" t="s">
        <v>9</v>
      </c>
      <c r="B28" s="2">
        <v>2.63E-2</v>
      </c>
      <c r="C28" s="2">
        <v>2.2800000000000001E-2</v>
      </c>
      <c r="D28" s="2">
        <v>1.5900000000000001E-2</v>
      </c>
      <c r="E28" s="2">
        <v>5.4999999999999997E-3</v>
      </c>
      <c r="F28" s="2">
        <v>1.5599999999999999E-2</v>
      </c>
      <c r="G28" s="2">
        <v>4.4900000000000002E-2</v>
      </c>
      <c r="H28" s="2">
        <v>2.2200000000000001E-2</v>
      </c>
      <c r="I28" s="2">
        <v>4.8500000000000001E-2</v>
      </c>
      <c r="J28" s="2">
        <v>9.5999999999999992E-3</v>
      </c>
      <c r="K28" s="2">
        <v>2.9100000000000001E-2</v>
      </c>
      <c r="L28" s="2">
        <v>2.5600000000000001E-2</v>
      </c>
      <c r="M28" s="2">
        <v>2.35E-2</v>
      </c>
      <c r="N28" s="2">
        <v>4.5900000000000003E-2</v>
      </c>
      <c r="O28" s="2">
        <v>2.9399999999999999E-2</v>
      </c>
      <c r="P28" s="2">
        <v>1.66E-2</v>
      </c>
    </row>
    <row r="29" spans="1:17" x14ac:dyDescent="0.35">
      <c r="A29" t="s">
        <v>10</v>
      </c>
      <c r="B29" s="2">
        <v>1.0500000000000001E-2</v>
      </c>
      <c r="C29" s="2">
        <v>5.4000000000000003E-3</v>
      </c>
      <c r="D29" s="2">
        <v>1.2999999999999999E-2</v>
      </c>
      <c r="E29" s="2">
        <v>0</v>
      </c>
      <c r="F29" s="2">
        <v>2.8E-3</v>
      </c>
      <c r="G29" s="2">
        <v>0</v>
      </c>
      <c r="H29" s="2">
        <v>9.4999999999999998E-3</v>
      </c>
      <c r="I29" s="2">
        <v>1.41E-2</v>
      </c>
      <c r="J29" s="2">
        <v>6.4000000000000003E-3</v>
      </c>
      <c r="K29" s="2">
        <v>1.03E-2</v>
      </c>
      <c r="L29" s="2">
        <v>0</v>
      </c>
      <c r="M29" s="2">
        <v>7.7999999999999996E-3</v>
      </c>
      <c r="N29" s="2">
        <v>7.1999999999999998E-3</v>
      </c>
      <c r="O29" s="2">
        <v>2.75E-2</v>
      </c>
      <c r="P29" s="2">
        <v>6.1000000000000004E-3</v>
      </c>
    </row>
    <row r="30" spans="1:17" x14ac:dyDescent="0.35">
      <c r="Q30" t="s">
        <v>11</v>
      </c>
    </row>
    <row r="31" spans="1:17" x14ac:dyDescent="0.35">
      <c r="Q31">
        <v>8</v>
      </c>
    </row>
    <row r="32" spans="1:17" x14ac:dyDescent="0.35">
      <c r="A32" s="3" t="s">
        <v>133</v>
      </c>
      <c r="Q32">
        <v>8</v>
      </c>
    </row>
    <row r="33" spans="1:17" x14ac:dyDescent="0.35">
      <c r="A33" t="s">
        <v>0</v>
      </c>
      <c r="B33">
        <v>2015.1</v>
      </c>
      <c r="C33">
        <v>2015.2</v>
      </c>
      <c r="D33">
        <v>2016.1</v>
      </c>
      <c r="E33">
        <v>2016.2</v>
      </c>
      <c r="F33">
        <v>2017.1</v>
      </c>
      <c r="G33">
        <v>2017.2</v>
      </c>
      <c r="H33">
        <v>2018.1</v>
      </c>
      <c r="I33">
        <v>2018.2</v>
      </c>
      <c r="J33">
        <v>2019.1</v>
      </c>
      <c r="K33">
        <v>2019.2</v>
      </c>
      <c r="L33">
        <v>2020.1</v>
      </c>
      <c r="M33">
        <v>2020.2</v>
      </c>
      <c r="N33">
        <v>2021.1</v>
      </c>
      <c r="O33">
        <v>2021.2</v>
      </c>
      <c r="P33">
        <v>2022.1</v>
      </c>
      <c r="Q33">
        <v>9</v>
      </c>
    </row>
    <row r="34" spans="1:17" x14ac:dyDescent="0.35">
      <c r="A34" t="s">
        <v>1</v>
      </c>
      <c r="B34">
        <v>8.8000000000000007</v>
      </c>
      <c r="C34">
        <v>20.3</v>
      </c>
      <c r="D34">
        <v>20.8</v>
      </c>
      <c r="E34">
        <v>8.8000000000000007</v>
      </c>
      <c r="F34">
        <v>12.5</v>
      </c>
      <c r="G34">
        <v>8.3000000000000007</v>
      </c>
      <c r="H34">
        <v>15.1</v>
      </c>
      <c r="I34">
        <v>14.4</v>
      </c>
      <c r="J34">
        <v>18.899999999999999</v>
      </c>
      <c r="K34">
        <v>17.8</v>
      </c>
      <c r="L34">
        <v>12.8</v>
      </c>
      <c r="M34">
        <v>14.6</v>
      </c>
      <c r="N34">
        <v>15.1</v>
      </c>
      <c r="O34">
        <v>17.899999999999999</v>
      </c>
      <c r="P34">
        <v>20</v>
      </c>
      <c r="Q34">
        <v>10</v>
      </c>
    </row>
    <row r="35" spans="1:17" x14ac:dyDescent="0.35">
      <c r="A35" t="s">
        <v>2</v>
      </c>
      <c r="B35">
        <v>3.1</v>
      </c>
      <c r="C35">
        <v>16</v>
      </c>
      <c r="D35">
        <v>12.5</v>
      </c>
      <c r="E35">
        <v>3.4</v>
      </c>
      <c r="F35">
        <v>19.600000000000001</v>
      </c>
      <c r="G35">
        <v>12</v>
      </c>
      <c r="H35">
        <v>19.899999999999999</v>
      </c>
      <c r="I35">
        <v>15.5</v>
      </c>
      <c r="J35">
        <v>13.6</v>
      </c>
      <c r="K35">
        <v>16.3</v>
      </c>
      <c r="L35">
        <v>8.9</v>
      </c>
      <c r="M35">
        <v>10.8</v>
      </c>
      <c r="N35">
        <v>11.3</v>
      </c>
      <c r="O35">
        <v>14.5</v>
      </c>
      <c r="P35">
        <v>16.399999999999999</v>
      </c>
      <c r="Q35">
        <v>9</v>
      </c>
    </row>
    <row r="36" spans="1:17" x14ac:dyDescent="0.35">
      <c r="A36" t="s">
        <v>3</v>
      </c>
      <c r="B36">
        <v>3.7</v>
      </c>
      <c r="C36">
        <v>15.3</v>
      </c>
      <c r="D36">
        <v>13.7</v>
      </c>
      <c r="E36">
        <v>2.8</v>
      </c>
      <c r="F36">
        <v>15.1</v>
      </c>
      <c r="G36">
        <v>8.1999999999999993</v>
      </c>
      <c r="H36">
        <v>11.8</v>
      </c>
      <c r="I36">
        <v>8.6999999999999993</v>
      </c>
      <c r="J36">
        <v>14.3</v>
      </c>
      <c r="K36">
        <v>10.4</v>
      </c>
      <c r="L36">
        <v>3.3</v>
      </c>
      <c r="M36">
        <v>4.3</v>
      </c>
      <c r="N36">
        <v>4.9000000000000004</v>
      </c>
      <c r="O36">
        <v>4.8</v>
      </c>
      <c r="P36">
        <v>8.6999999999999993</v>
      </c>
      <c r="Q36">
        <v>8</v>
      </c>
    </row>
    <row r="37" spans="1:17" x14ac:dyDescent="0.35">
      <c r="A37" t="s">
        <v>4</v>
      </c>
      <c r="B37">
        <v>3.3</v>
      </c>
      <c r="C37">
        <v>13</v>
      </c>
      <c r="D37">
        <v>11.4</v>
      </c>
      <c r="E37">
        <v>2.2999999999999998</v>
      </c>
      <c r="F37">
        <v>16.7</v>
      </c>
      <c r="G37">
        <v>11.9</v>
      </c>
      <c r="H37">
        <v>11.3</v>
      </c>
      <c r="I37">
        <v>10</v>
      </c>
      <c r="J37">
        <v>10.4</v>
      </c>
      <c r="K37">
        <v>7.8</v>
      </c>
      <c r="L37">
        <v>3.6</v>
      </c>
      <c r="M37">
        <v>4</v>
      </c>
      <c r="N37">
        <v>5.0999999999999996</v>
      </c>
      <c r="O37">
        <v>9.6999999999999993</v>
      </c>
      <c r="P37">
        <v>10.1</v>
      </c>
      <c r="Q37">
        <v>10</v>
      </c>
    </row>
    <row r="38" spans="1:17" x14ac:dyDescent="0.35">
      <c r="A38" t="s">
        <v>5</v>
      </c>
      <c r="B38">
        <v>0.8</v>
      </c>
      <c r="C38">
        <v>6</v>
      </c>
      <c r="D38">
        <v>2.2999999999999998</v>
      </c>
      <c r="E38">
        <v>1.3</v>
      </c>
      <c r="F38">
        <v>5.0999999999999996</v>
      </c>
      <c r="G38">
        <v>3.7</v>
      </c>
      <c r="H38">
        <v>3.2</v>
      </c>
      <c r="I38">
        <v>7.4</v>
      </c>
      <c r="J38">
        <v>4.0999999999999996</v>
      </c>
      <c r="K38">
        <v>4.8</v>
      </c>
      <c r="L38">
        <v>3.6</v>
      </c>
      <c r="M38">
        <v>3.6</v>
      </c>
      <c r="N38">
        <v>2.8</v>
      </c>
      <c r="O38">
        <v>4</v>
      </c>
      <c r="P38">
        <v>6.3</v>
      </c>
      <c r="Q38">
        <v>4</v>
      </c>
    </row>
    <row r="39" spans="1:17" x14ac:dyDescent="0.35">
      <c r="A39" t="s">
        <v>6</v>
      </c>
      <c r="B39">
        <v>0.9</v>
      </c>
      <c r="C39">
        <v>6</v>
      </c>
      <c r="D39">
        <v>4.0999999999999996</v>
      </c>
      <c r="E39">
        <v>1.3</v>
      </c>
      <c r="F39">
        <v>4.5</v>
      </c>
      <c r="G39">
        <v>4.0999999999999996</v>
      </c>
      <c r="H39">
        <v>4.8</v>
      </c>
      <c r="I39">
        <v>5.3</v>
      </c>
      <c r="J39">
        <v>3.8</v>
      </c>
      <c r="K39">
        <v>4.4000000000000004</v>
      </c>
      <c r="L39">
        <v>0.8</v>
      </c>
      <c r="M39">
        <v>0.9</v>
      </c>
      <c r="N39">
        <v>1.3</v>
      </c>
      <c r="O39">
        <v>2</v>
      </c>
      <c r="P39">
        <v>6.3</v>
      </c>
      <c r="Q39">
        <v>3</v>
      </c>
    </row>
    <row r="40" spans="1:17" x14ac:dyDescent="0.35">
      <c r="A40" t="s">
        <v>7</v>
      </c>
      <c r="B40">
        <v>0.6</v>
      </c>
      <c r="C40">
        <v>4.4000000000000004</v>
      </c>
      <c r="D40">
        <v>5.0999999999999996</v>
      </c>
      <c r="E40">
        <v>0.9</v>
      </c>
      <c r="F40">
        <v>3.9</v>
      </c>
      <c r="G40">
        <v>4.8</v>
      </c>
      <c r="H40">
        <v>3.7</v>
      </c>
      <c r="I40">
        <v>5.3</v>
      </c>
      <c r="J40">
        <v>4.5999999999999996</v>
      </c>
      <c r="K40">
        <v>3.8</v>
      </c>
      <c r="L40">
        <v>2.7</v>
      </c>
      <c r="M40">
        <v>4.9000000000000004</v>
      </c>
      <c r="N40">
        <v>4.9000000000000004</v>
      </c>
      <c r="O40">
        <v>5.9</v>
      </c>
      <c r="P40">
        <v>6.6</v>
      </c>
      <c r="Q40">
        <v>2</v>
      </c>
    </row>
    <row r="41" spans="1:17" x14ac:dyDescent="0.35">
      <c r="A41" t="s">
        <v>8</v>
      </c>
      <c r="B41">
        <v>0.5</v>
      </c>
      <c r="C41">
        <v>5.3</v>
      </c>
      <c r="D41">
        <v>15.8</v>
      </c>
      <c r="E41">
        <v>1</v>
      </c>
      <c r="F41">
        <v>2.8</v>
      </c>
      <c r="G41">
        <v>5</v>
      </c>
      <c r="H41">
        <v>2.2999999999999998</v>
      </c>
      <c r="I41">
        <v>5</v>
      </c>
      <c r="J41">
        <v>2.5</v>
      </c>
      <c r="K41">
        <v>0.5</v>
      </c>
      <c r="L41">
        <v>0.3</v>
      </c>
      <c r="M41">
        <v>0.3</v>
      </c>
      <c r="N41">
        <v>0.5</v>
      </c>
      <c r="O41">
        <v>1</v>
      </c>
      <c r="P41">
        <v>0.8</v>
      </c>
    </row>
    <row r="42" spans="1:17" x14ac:dyDescent="0.35">
      <c r="A42" t="s">
        <v>9</v>
      </c>
      <c r="B42">
        <v>1.7</v>
      </c>
      <c r="C42">
        <v>5.7</v>
      </c>
      <c r="D42">
        <v>3.7</v>
      </c>
      <c r="E42">
        <v>0.3</v>
      </c>
      <c r="F42">
        <v>3.7</v>
      </c>
      <c r="G42">
        <v>7.7</v>
      </c>
      <c r="H42">
        <v>4.7</v>
      </c>
      <c r="I42">
        <v>10.3</v>
      </c>
      <c r="J42">
        <v>2</v>
      </c>
      <c r="K42">
        <v>5.7</v>
      </c>
      <c r="L42">
        <v>2.7</v>
      </c>
      <c r="M42">
        <v>3</v>
      </c>
      <c r="N42">
        <v>6.3</v>
      </c>
      <c r="O42">
        <v>5.3</v>
      </c>
      <c r="P42">
        <v>3.7</v>
      </c>
    </row>
    <row r="43" spans="1:17" x14ac:dyDescent="0.35">
      <c r="A43" t="s">
        <v>10</v>
      </c>
      <c r="B43">
        <v>1</v>
      </c>
      <c r="C43">
        <v>2</v>
      </c>
      <c r="D43">
        <v>4.5</v>
      </c>
      <c r="E43">
        <v>0</v>
      </c>
      <c r="F43">
        <v>1</v>
      </c>
      <c r="G43">
        <v>0</v>
      </c>
      <c r="H43">
        <v>3</v>
      </c>
      <c r="I43">
        <v>4.5</v>
      </c>
      <c r="J43">
        <v>2</v>
      </c>
      <c r="K43">
        <v>3</v>
      </c>
      <c r="L43">
        <v>0</v>
      </c>
      <c r="M43">
        <v>1.5</v>
      </c>
      <c r="N43">
        <v>1.5</v>
      </c>
      <c r="O43">
        <v>7.5</v>
      </c>
      <c r="P43">
        <v>2</v>
      </c>
    </row>
    <row r="44" spans="1:17" x14ac:dyDescent="0.35">
      <c r="B44">
        <v>24.3</v>
      </c>
      <c r="C44">
        <v>93.9</v>
      </c>
      <c r="D44">
        <v>93.8</v>
      </c>
      <c r="E44">
        <v>22</v>
      </c>
      <c r="F44">
        <v>84.9</v>
      </c>
      <c r="G44">
        <v>65.599999999999994</v>
      </c>
      <c r="H44">
        <v>79.7</v>
      </c>
      <c r="I44">
        <v>86.4</v>
      </c>
      <c r="J44">
        <v>76.2</v>
      </c>
      <c r="K44">
        <v>74.400000000000006</v>
      </c>
      <c r="L44">
        <v>38.5</v>
      </c>
      <c r="M44">
        <v>47.8</v>
      </c>
      <c r="N44">
        <v>53.6</v>
      </c>
      <c r="O44">
        <v>72.599999999999994</v>
      </c>
      <c r="P44">
        <v>80.7</v>
      </c>
    </row>
    <row r="46" spans="1:17" x14ac:dyDescent="0.35">
      <c r="A46" s="3" t="s">
        <v>134</v>
      </c>
    </row>
    <row r="47" spans="1:17" x14ac:dyDescent="0.35">
      <c r="A47" t="s">
        <v>1</v>
      </c>
      <c r="B47" s="1">
        <v>0.36</v>
      </c>
      <c r="C47" s="1">
        <v>0.22</v>
      </c>
      <c r="D47" s="1">
        <v>0.22</v>
      </c>
      <c r="E47" s="1">
        <v>0.4</v>
      </c>
      <c r="F47" s="1">
        <v>0.15</v>
      </c>
      <c r="G47" s="1">
        <v>0.13</v>
      </c>
      <c r="H47" s="1">
        <v>0.19</v>
      </c>
      <c r="I47" s="1">
        <v>0.17</v>
      </c>
      <c r="J47" s="1">
        <v>0.25</v>
      </c>
      <c r="K47" s="1">
        <v>0.24</v>
      </c>
      <c r="L47" s="1">
        <v>0.33</v>
      </c>
      <c r="M47" s="1">
        <v>0.31</v>
      </c>
      <c r="N47" s="1">
        <v>0.28000000000000003</v>
      </c>
      <c r="O47" s="1">
        <v>0.25</v>
      </c>
      <c r="P47" s="1">
        <v>0.25</v>
      </c>
    </row>
    <row r="48" spans="1:17" x14ac:dyDescent="0.35">
      <c r="A48" t="s">
        <v>2</v>
      </c>
      <c r="B48" s="1">
        <v>0.13</v>
      </c>
      <c r="C48" s="1">
        <v>0.17</v>
      </c>
      <c r="D48" s="1">
        <v>0.13</v>
      </c>
      <c r="E48" s="1">
        <v>0.15</v>
      </c>
      <c r="F48" s="1">
        <v>0.23</v>
      </c>
      <c r="G48" s="1">
        <v>0.18</v>
      </c>
      <c r="H48" s="1">
        <v>0.25</v>
      </c>
      <c r="I48" s="1">
        <v>0.18</v>
      </c>
      <c r="J48" s="1">
        <v>0.18</v>
      </c>
      <c r="K48" s="1">
        <v>0.22</v>
      </c>
      <c r="L48" s="1">
        <v>0.23</v>
      </c>
      <c r="M48" s="1">
        <v>0.22</v>
      </c>
      <c r="N48" s="1">
        <v>0.21</v>
      </c>
      <c r="O48" s="1">
        <v>0.2</v>
      </c>
      <c r="P48" s="1">
        <v>0.2</v>
      </c>
    </row>
    <row r="49" spans="1:16" x14ac:dyDescent="0.35">
      <c r="A49" t="s">
        <v>3</v>
      </c>
      <c r="B49" s="1">
        <v>0.15</v>
      </c>
      <c r="C49" s="1">
        <v>0.16</v>
      </c>
      <c r="D49" s="1">
        <v>0.15</v>
      </c>
      <c r="E49" s="1">
        <v>0.13</v>
      </c>
      <c r="F49" s="1">
        <v>0.18</v>
      </c>
      <c r="G49" s="1">
        <v>0.13</v>
      </c>
      <c r="H49" s="1">
        <v>0.15</v>
      </c>
      <c r="I49" s="1">
        <v>0.1</v>
      </c>
      <c r="J49" s="1">
        <v>0.19</v>
      </c>
      <c r="K49" s="1">
        <v>0.14000000000000001</v>
      </c>
      <c r="L49" s="1">
        <v>0.09</v>
      </c>
      <c r="M49" s="1">
        <v>0.09</v>
      </c>
      <c r="N49" s="1">
        <v>0.09</v>
      </c>
      <c r="O49" s="1">
        <v>7.0000000000000007E-2</v>
      </c>
      <c r="P49" s="1">
        <v>0.11</v>
      </c>
    </row>
    <row r="50" spans="1:16" x14ac:dyDescent="0.35">
      <c r="A50" t="s">
        <v>4</v>
      </c>
      <c r="B50" s="1">
        <v>0.14000000000000001</v>
      </c>
      <c r="C50" s="1">
        <v>0.14000000000000001</v>
      </c>
      <c r="D50" s="1">
        <v>0.12</v>
      </c>
      <c r="E50" s="1">
        <v>0.1</v>
      </c>
      <c r="F50" s="1">
        <v>0.2</v>
      </c>
      <c r="G50" s="1">
        <v>0.18</v>
      </c>
      <c r="H50" s="1">
        <v>0.14000000000000001</v>
      </c>
      <c r="I50" s="1">
        <v>0.12</v>
      </c>
      <c r="J50" s="1">
        <v>0.14000000000000001</v>
      </c>
      <c r="K50" s="1">
        <v>0.1</v>
      </c>
      <c r="L50" s="1">
        <v>0.09</v>
      </c>
      <c r="M50" s="1">
        <v>0.08</v>
      </c>
      <c r="N50" s="1">
        <v>0.1</v>
      </c>
      <c r="O50" s="1">
        <v>0.13</v>
      </c>
      <c r="P50" s="1">
        <v>0.13</v>
      </c>
    </row>
    <row r="51" spans="1:16" x14ac:dyDescent="0.35">
      <c r="A51" t="s">
        <v>5</v>
      </c>
      <c r="B51" s="1">
        <v>0.03</v>
      </c>
      <c r="C51" s="1">
        <v>0.06</v>
      </c>
      <c r="D51" s="1">
        <v>0.02</v>
      </c>
      <c r="E51" s="1">
        <v>0.06</v>
      </c>
      <c r="F51" s="1">
        <v>0.06</v>
      </c>
      <c r="G51" s="1">
        <v>0.06</v>
      </c>
      <c r="H51" s="1">
        <v>0.04</v>
      </c>
      <c r="I51" s="1">
        <v>0.09</v>
      </c>
      <c r="J51" s="1">
        <v>0.05</v>
      </c>
      <c r="K51" s="1">
        <v>0.06</v>
      </c>
      <c r="L51" s="1">
        <v>0.09</v>
      </c>
      <c r="M51" s="1">
        <v>7.0000000000000007E-2</v>
      </c>
      <c r="N51" s="1">
        <v>0.05</v>
      </c>
      <c r="O51" s="1">
        <v>0.06</v>
      </c>
      <c r="P51" s="1">
        <v>0.08</v>
      </c>
    </row>
    <row r="52" spans="1:16" x14ac:dyDescent="0.35">
      <c r="A52" t="s">
        <v>6</v>
      </c>
      <c r="B52" s="1">
        <v>0.04</v>
      </c>
      <c r="C52" s="1">
        <v>0.06</v>
      </c>
      <c r="D52" s="1">
        <v>0.04</v>
      </c>
      <c r="E52" s="1">
        <v>0.06</v>
      </c>
      <c r="F52" s="1">
        <v>0.05</v>
      </c>
      <c r="G52" s="1">
        <v>0.06</v>
      </c>
      <c r="H52" s="1">
        <v>0.06</v>
      </c>
      <c r="I52" s="1">
        <v>0.06</v>
      </c>
      <c r="J52" s="1">
        <v>0.05</v>
      </c>
      <c r="K52" s="1">
        <v>0.06</v>
      </c>
      <c r="L52" s="1">
        <v>0.02</v>
      </c>
      <c r="M52" s="1">
        <v>0.02</v>
      </c>
      <c r="N52" s="1">
        <v>0.02</v>
      </c>
      <c r="O52" s="1">
        <v>0.03</v>
      </c>
      <c r="P52" s="1">
        <v>0.08</v>
      </c>
    </row>
    <row r="53" spans="1:16" x14ac:dyDescent="0.35">
      <c r="A53" t="s">
        <v>7</v>
      </c>
      <c r="B53" s="1">
        <v>0.02</v>
      </c>
      <c r="C53" s="1">
        <v>0.05</v>
      </c>
      <c r="D53" s="1">
        <v>0.05</v>
      </c>
      <c r="E53" s="1">
        <v>0.04</v>
      </c>
      <c r="F53" s="1">
        <v>0.05</v>
      </c>
      <c r="G53" s="1">
        <v>7.0000000000000007E-2</v>
      </c>
      <c r="H53" s="1">
        <v>0.05</v>
      </c>
      <c r="I53" s="1">
        <v>0.06</v>
      </c>
      <c r="J53" s="1">
        <v>0.06</v>
      </c>
      <c r="K53" s="1">
        <v>0.05</v>
      </c>
      <c r="L53" s="1">
        <v>7.0000000000000007E-2</v>
      </c>
      <c r="M53" s="1">
        <v>0.1</v>
      </c>
      <c r="N53" s="1">
        <v>0.09</v>
      </c>
      <c r="O53" s="1">
        <v>0.08</v>
      </c>
      <c r="P53" s="1">
        <v>0.08</v>
      </c>
    </row>
    <row r="54" spans="1:16" x14ac:dyDescent="0.35">
      <c r="A54" t="s">
        <v>8</v>
      </c>
      <c r="B54" s="1">
        <v>0.02</v>
      </c>
      <c r="C54" s="1">
        <v>0.06</v>
      </c>
      <c r="D54" s="1">
        <v>0.17</v>
      </c>
      <c r="E54" s="1">
        <v>0.05</v>
      </c>
      <c r="F54" s="1">
        <v>0.03</v>
      </c>
      <c r="G54" s="1">
        <v>0.08</v>
      </c>
      <c r="H54" s="1">
        <v>0.03</v>
      </c>
      <c r="I54" s="1">
        <v>0.06</v>
      </c>
      <c r="J54" s="1">
        <v>0.03</v>
      </c>
      <c r="K54" s="1">
        <v>0.01</v>
      </c>
      <c r="L54" s="1">
        <v>0.01</v>
      </c>
      <c r="M54" s="1">
        <v>0.01</v>
      </c>
      <c r="N54" s="1">
        <v>0.01</v>
      </c>
      <c r="O54" s="1">
        <v>0.01</v>
      </c>
      <c r="P54" s="1">
        <v>0.01</v>
      </c>
    </row>
    <row r="55" spans="1:16" x14ac:dyDescent="0.35">
      <c r="A55" t="s">
        <v>9</v>
      </c>
      <c r="B55" s="1">
        <v>7.0000000000000007E-2</v>
      </c>
      <c r="C55" s="1">
        <v>0.06</v>
      </c>
      <c r="D55" s="1">
        <v>0.04</v>
      </c>
      <c r="E55" s="1">
        <v>0.02</v>
      </c>
      <c r="F55" s="1">
        <v>0.04</v>
      </c>
      <c r="G55" s="1">
        <v>0.12</v>
      </c>
      <c r="H55" s="1">
        <v>0.06</v>
      </c>
      <c r="I55" s="1">
        <v>0.12</v>
      </c>
      <c r="J55" s="1">
        <v>0.03</v>
      </c>
      <c r="K55" s="1">
        <v>0.08</v>
      </c>
      <c r="L55" s="1">
        <v>7.0000000000000007E-2</v>
      </c>
      <c r="M55" s="1">
        <v>0.06</v>
      </c>
      <c r="N55" s="1">
        <v>0.12</v>
      </c>
      <c r="O55" s="1">
        <v>7.0000000000000007E-2</v>
      </c>
      <c r="P55" s="1">
        <v>0.05</v>
      </c>
    </row>
    <row r="56" spans="1:16" x14ac:dyDescent="0.35">
      <c r="A56" t="s">
        <v>10</v>
      </c>
      <c r="B56" s="1">
        <v>0.04</v>
      </c>
      <c r="C56" s="1">
        <v>0.02</v>
      </c>
      <c r="D56" s="1">
        <v>0.05</v>
      </c>
      <c r="E56" s="1">
        <v>0</v>
      </c>
      <c r="F56" s="1">
        <v>0.01</v>
      </c>
      <c r="G56" s="1">
        <v>0</v>
      </c>
      <c r="H56" s="1">
        <v>0.04</v>
      </c>
      <c r="I56" s="1">
        <v>0.05</v>
      </c>
      <c r="J56" s="1">
        <v>0.03</v>
      </c>
      <c r="K56" s="1">
        <v>0.04</v>
      </c>
      <c r="L56" s="1">
        <v>0</v>
      </c>
      <c r="M56" s="1">
        <v>0.03</v>
      </c>
      <c r="N56" s="1">
        <v>0.03</v>
      </c>
      <c r="O56" s="1">
        <v>0.1</v>
      </c>
      <c r="P56" s="1">
        <v>0.02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2156-83D1-40D1-859D-4282CAB53C24}">
  <dimension ref="A1:F28"/>
  <sheetViews>
    <sheetView workbookViewId="0">
      <selection activeCell="C10" sqref="C10:E10"/>
    </sheetView>
  </sheetViews>
  <sheetFormatPr defaultRowHeight="14.5" x14ac:dyDescent="0.35"/>
  <cols>
    <col min="1" max="1" width="3" bestFit="1" customWidth="1"/>
    <col min="2" max="2" width="38" bestFit="1" customWidth="1"/>
  </cols>
  <sheetData>
    <row r="1" spans="1:6" x14ac:dyDescent="0.35">
      <c r="B1" t="s">
        <v>165</v>
      </c>
      <c r="C1" s="10">
        <v>2020</v>
      </c>
      <c r="D1" s="10">
        <v>2021</v>
      </c>
      <c r="E1" s="10">
        <v>2022</v>
      </c>
      <c r="F1" t="s">
        <v>140</v>
      </c>
    </row>
    <row r="2" spans="1:6" x14ac:dyDescent="0.35">
      <c r="A2">
        <v>1</v>
      </c>
      <c r="B2" t="s">
        <v>161</v>
      </c>
      <c r="C2" s="8">
        <v>1.0417000000000001</v>
      </c>
      <c r="D2" s="9">
        <v>0.70189999999999997</v>
      </c>
      <c r="E2" s="9">
        <v>0.35639999999999999</v>
      </c>
      <c r="F2" s="9">
        <f t="shared" ref="F2:F15" si="0">MEDIAN(C2:E2)</f>
        <v>0.70189999999999997</v>
      </c>
    </row>
    <row r="3" spans="1:6" x14ac:dyDescent="0.35">
      <c r="A3">
        <v>2</v>
      </c>
      <c r="B3" t="s">
        <v>159</v>
      </c>
      <c r="C3" s="8">
        <v>0.94</v>
      </c>
      <c r="D3" s="9">
        <v>0.57140000000000002</v>
      </c>
      <c r="E3" s="9">
        <v>0.2626</v>
      </c>
      <c r="F3" s="9">
        <f t="shared" si="0"/>
        <v>0.57140000000000002</v>
      </c>
    </row>
    <row r="4" spans="1:6" x14ac:dyDescent="0.35">
      <c r="A4">
        <v>3</v>
      </c>
      <c r="B4" t="s">
        <v>164</v>
      </c>
      <c r="C4" s="8">
        <v>0.56489999999999996</v>
      </c>
      <c r="D4" s="9">
        <v>0.53390000000000004</v>
      </c>
      <c r="E4" s="9">
        <v>0.25659999999999999</v>
      </c>
      <c r="F4" s="9">
        <f t="shared" si="0"/>
        <v>0.53390000000000004</v>
      </c>
    </row>
    <row r="5" spans="1:6" x14ac:dyDescent="0.35">
      <c r="A5">
        <v>4</v>
      </c>
      <c r="B5" t="s">
        <v>155</v>
      </c>
      <c r="C5" s="8">
        <v>0.79820000000000002</v>
      </c>
      <c r="D5" s="9">
        <v>0.53210000000000002</v>
      </c>
      <c r="E5" s="9">
        <v>0.42</v>
      </c>
      <c r="F5" s="9">
        <f t="shared" si="0"/>
        <v>0.53210000000000002</v>
      </c>
    </row>
    <row r="6" spans="1:6" x14ac:dyDescent="0.35">
      <c r="A6">
        <v>5</v>
      </c>
      <c r="B6" t="s">
        <v>158</v>
      </c>
      <c r="C6" s="8">
        <v>0.47220000000000001</v>
      </c>
      <c r="D6" s="9">
        <v>0.4904</v>
      </c>
      <c r="E6" s="9">
        <v>0.25240000000000001</v>
      </c>
      <c r="F6" s="9">
        <f t="shared" si="0"/>
        <v>0.47220000000000001</v>
      </c>
    </row>
    <row r="7" spans="1:6" x14ac:dyDescent="0.35">
      <c r="A7">
        <v>6</v>
      </c>
      <c r="B7" t="s">
        <v>152</v>
      </c>
      <c r="C7" s="8">
        <v>0.3226</v>
      </c>
      <c r="D7" s="9">
        <v>0.83960000000000001</v>
      </c>
      <c r="E7" s="9">
        <v>0.46389999999999998</v>
      </c>
      <c r="F7" s="9">
        <f t="shared" si="0"/>
        <v>0.46389999999999998</v>
      </c>
    </row>
    <row r="8" spans="1:6" x14ac:dyDescent="0.35">
      <c r="A8">
        <v>7</v>
      </c>
      <c r="B8" t="s">
        <v>162</v>
      </c>
      <c r="C8" s="8">
        <v>0.60609999999999997</v>
      </c>
      <c r="D8" s="9">
        <v>0.39250000000000002</v>
      </c>
      <c r="E8" s="9">
        <v>0.1681</v>
      </c>
      <c r="F8" s="9">
        <f t="shared" si="0"/>
        <v>0.39250000000000002</v>
      </c>
    </row>
    <row r="9" spans="1:6" x14ac:dyDescent="0.35">
      <c r="A9">
        <v>8</v>
      </c>
      <c r="B9" t="s">
        <v>157</v>
      </c>
      <c r="C9" s="8">
        <v>0.52239999999999998</v>
      </c>
      <c r="D9" s="9">
        <v>0.36230000000000001</v>
      </c>
      <c r="E9" s="9">
        <v>0.18310000000000001</v>
      </c>
      <c r="F9" s="9">
        <f t="shared" si="0"/>
        <v>0.36230000000000001</v>
      </c>
    </row>
    <row r="10" spans="1:6" x14ac:dyDescent="0.35">
      <c r="A10">
        <v>9</v>
      </c>
      <c r="B10" s="11" t="s">
        <v>160</v>
      </c>
      <c r="C10" s="12">
        <v>0.78</v>
      </c>
      <c r="D10" s="13">
        <v>0.33019999999999999</v>
      </c>
      <c r="E10" s="13">
        <v>0.1966</v>
      </c>
      <c r="F10" s="13">
        <f t="shared" si="0"/>
        <v>0.33019999999999999</v>
      </c>
    </row>
    <row r="11" spans="1:6" x14ac:dyDescent="0.35">
      <c r="A11">
        <v>10</v>
      </c>
      <c r="B11" t="s">
        <v>156</v>
      </c>
      <c r="C11" s="8">
        <v>0.32350000000000001</v>
      </c>
      <c r="D11" s="9">
        <v>0.43009999999999998</v>
      </c>
      <c r="E11" s="9">
        <v>0.2581</v>
      </c>
      <c r="F11" s="9">
        <f t="shared" si="0"/>
        <v>0.32350000000000001</v>
      </c>
    </row>
    <row r="12" spans="1:6" x14ac:dyDescent="0.35">
      <c r="A12">
        <v>11</v>
      </c>
      <c r="B12" t="s">
        <v>151</v>
      </c>
      <c r="C12" s="8">
        <v>0.37719999999999998</v>
      </c>
      <c r="D12" s="9">
        <v>0.2762</v>
      </c>
      <c r="E12" s="9">
        <v>9.7199999999999995E-2</v>
      </c>
      <c r="F12" s="9">
        <f t="shared" si="0"/>
        <v>0.2762</v>
      </c>
    </row>
    <row r="13" spans="1:6" x14ac:dyDescent="0.35">
      <c r="A13">
        <v>12</v>
      </c>
      <c r="B13" t="s">
        <v>153</v>
      </c>
      <c r="C13" s="8">
        <v>0.27079999999999999</v>
      </c>
      <c r="D13" s="9">
        <v>0.2727</v>
      </c>
      <c r="E13" s="9">
        <v>0.1087</v>
      </c>
      <c r="F13" s="9">
        <f t="shared" si="0"/>
        <v>0.27079999999999999</v>
      </c>
    </row>
    <row r="14" spans="1:6" x14ac:dyDescent="0.35">
      <c r="A14">
        <v>13</v>
      </c>
      <c r="B14" t="s">
        <v>163</v>
      </c>
      <c r="C14" s="8">
        <v>0.31819999999999998</v>
      </c>
      <c r="D14" s="9">
        <v>0.22919999999999999</v>
      </c>
      <c r="E14" s="9">
        <v>6.0600000000000001E-2</v>
      </c>
      <c r="F14" s="9">
        <f t="shared" si="0"/>
        <v>0.22919999999999999</v>
      </c>
    </row>
    <row r="15" spans="1:6" x14ac:dyDescent="0.35">
      <c r="A15">
        <v>14</v>
      </c>
      <c r="B15" t="s">
        <v>154</v>
      </c>
      <c r="C15" s="8">
        <v>0.371</v>
      </c>
      <c r="D15" s="9">
        <v>0.1406</v>
      </c>
      <c r="E15" s="9">
        <v>8.2000000000000003E-2</v>
      </c>
      <c r="F15" s="9">
        <f t="shared" si="0"/>
        <v>0.1406</v>
      </c>
    </row>
    <row r="16" spans="1:6" x14ac:dyDescent="0.35">
      <c r="C16">
        <v>0.39285000000000003</v>
      </c>
      <c r="D16">
        <v>0.35004999999999997</v>
      </c>
      <c r="E16">
        <v>0.16905000000000001</v>
      </c>
    </row>
    <row r="20" spans="1:6" x14ac:dyDescent="0.35">
      <c r="B20" t="s">
        <v>165</v>
      </c>
      <c r="C20">
        <v>2020</v>
      </c>
      <c r="D20">
        <v>2021</v>
      </c>
      <c r="E20">
        <v>2022</v>
      </c>
      <c r="F20" t="s">
        <v>140</v>
      </c>
    </row>
    <row r="21" spans="1:6" x14ac:dyDescent="0.35">
      <c r="A21">
        <v>1</v>
      </c>
      <c r="B21" t="s">
        <v>161</v>
      </c>
      <c r="C21" s="8">
        <v>1.0417000000000001</v>
      </c>
      <c r="D21" s="9">
        <v>0.70189999999999997</v>
      </c>
      <c r="E21" s="9">
        <v>0.35639999999999999</v>
      </c>
      <c r="F21" s="9">
        <f t="shared" ref="F21:F28" si="1">MEDIAN(C21:E21)</f>
        <v>0.70189999999999997</v>
      </c>
    </row>
    <row r="22" spans="1:6" x14ac:dyDescent="0.35">
      <c r="A22">
        <v>2</v>
      </c>
      <c r="B22" t="s">
        <v>159</v>
      </c>
      <c r="C22" s="8">
        <v>0.94</v>
      </c>
      <c r="D22" s="9">
        <v>0.57140000000000002</v>
      </c>
      <c r="E22" s="9">
        <v>0.2626</v>
      </c>
      <c r="F22" s="9">
        <f t="shared" si="1"/>
        <v>0.57140000000000002</v>
      </c>
    </row>
    <row r="23" spans="1:6" x14ac:dyDescent="0.35">
      <c r="A23">
        <v>3</v>
      </c>
      <c r="B23" t="s">
        <v>164</v>
      </c>
      <c r="C23" s="8">
        <v>0.56489999999999996</v>
      </c>
      <c r="D23" s="9">
        <v>0.53390000000000004</v>
      </c>
      <c r="E23" s="9">
        <v>0.25659999999999999</v>
      </c>
      <c r="F23" s="9">
        <f t="shared" si="1"/>
        <v>0.53390000000000004</v>
      </c>
    </row>
    <row r="24" spans="1:6" x14ac:dyDescent="0.35">
      <c r="A24">
        <v>4</v>
      </c>
      <c r="B24" t="s">
        <v>155</v>
      </c>
      <c r="C24" s="8">
        <v>0.79820000000000002</v>
      </c>
      <c r="D24" s="9">
        <v>0.53210000000000002</v>
      </c>
      <c r="E24" s="9">
        <v>0.42</v>
      </c>
      <c r="F24" s="9">
        <f t="shared" si="1"/>
        <v>0.53210000000000002</v>
      </c>
    </row>
    <row r="25" spans="1:6" x14ac:dyDescent="0.35">
      <c r="A25">
        <v>5</v>
      </c>
      <c r="B25" t="s">
        <v>152</v>
      </c>
      <c r="C25" s="8">
        <v>0.3226</v>
      </c>
      <c r="D25" s="9">
        <v>0.83960000000000001</v>
      </c>
      <c r="E25" s="9">
        <v>0.46389999999999998</v>
      </c>
      <c r="F25" s="9">
        <f t="shared" si="1"/>
        <v>0.46389999999999998</v>
      </c>
    </row>
    <row r="26" spans="1:6" x14ac:dyDescent="0.35">
      <c r="A26">
        <v>6</v>
      </c>
      <c r="B26" t="s">
        <v>160</v>
      </c>
      <c r="C26" s="8">
        <v>0.78</v>
      </c>
      <c r="D26" s="9">
        <v>0.33019999999999999</v>
      </c>
      <c r="E26" s="9">
        <v>0.1966</v>
      </c>
      <c r="F26" s="9">
        <f t="shared" si="1"/>
        <v>0.33019999999999999</v>
      </c>
    </row>
    <row r="27" spans="1:6" x14ac:dyDescent="0.35">
      <c r="A27">
        <v>7</v>
      </c>
      <c r="B27" t="s">
        <v>151</v>
      </c>
      <c r="C27" s="8">
        <v>0.37719999999999998</v>
      </c>
      <c r="D27" s="9">
        <v>0.2762</v>
      </c>
      <c r="E27" s="9">
        <v>9.7199999999999995E-2</v>
      </c>
      <c r="F27" s="9">
        <f t="shared" si="1"/>
        <v>0.2762</v>
      </c>
    </row>
    <row r="28" spans="1:6" x14ac:dyDescent="0.35">
      <c r="A28">
        <v>8</v>
      </c>
      <c r="B28" t="s">
        <v>154</v>
      </c>
      <c r="C28" s="8">
        <v>0.371</v>
      </c>
      <c r="D28" s="9">
        <v>0.1406</v>
      </c>
      <c r="E28" s="9">
        <v>8.2000000000000003E-2</v>
      </c>
      <c r="F28" s="9">
        <f t="shared" si="1"/>
        <v>0.1406</v>
      </c>
    </row>
  </sheetData>
  <autoFilter ref="B1:F15" xr:uid="{69152156-83D1-40D1-859D-4282CAB53C24}">
    <sortState xmlns:xlrd2="http://schemas.microsoft.com/office/spreadsheetml/2017/richdata2" ref="B2:F15">
      <sortCondition descending="1" ref="F1:F15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2C5F3-11BE-47EF-B6B5-EC84C63692DF}">
  <dimension ref="A1:P21"/>
  <sheetViews>
    <sheetView topLeftCell="A13" workbookViewId="0">
      <selection activeCell="A20" sqref="A20:B21"/>
    </sheetView>
  </sheetViews>
  <sheetFormatPr defaultRowHeight="14.5" x14ac:dyDescent="0.35"/>
  <cols>
    <col min="1" max="1" width="10.453125" bestFit="1" customWidth="1"/>
  </cols>
  <sheetData>
    <row r="1" spans="1:16" x14ac:dyDescent="0.35">
      <c r="A1" t="s">
        <v>135</v>
      </c>
    </row>
    <row r="2" spans="1:16" x14ac:dyDescent="0.35">
      <c r="B2">
        <v>2015.1</v>
      </c>
      <c r="C2">
        <v>2015.2</v>
      </c>
      <c r="D2">
        <v>2016.1</v>
      </c>
      <c r="E2">
        <v>2016.2</v>
      </c>
      <c r="F2">
        <v>2017.1</v>
      </c>
      <c r="G2">
        <v>2017.2</v>
      </c>
      <c r="H2">
        <v>2018.1</v>
      </c>
      <c r="I2">
        <v>2018.2</v>
      </c>
      <c r="J2">
        <v>2019.1</v>
      </c>
      <c r="K2">
        <v>2019.2</v>
      </c>
      <c r="L2">
        <v>2020.1</v>
      </c>
      <c r="M2">
        <v>2020.2</v>
      </c>
      <c r="N2">
        <v>2021.1</v>
      </c>
      <c r="O2">
        <v>2021.2</v>
      </c>
      <c r="P2">
        <v>2022.1</v>
      </c>
    </row>
    <row r="3" spans="1:16" x14ac:dyDescent="0.35">
      <c r="A3" t="s">
        <v>15</v>
      </c>
      <c r="B3">
        <f>SUMIF(Reprovações!$B$2:$B$114,"="&amp;'Por Ciclo'!$A3,Reprovações!D$2:D$114)</f>
        <v>144</v>
      </c>
      <c r="C3">
        <f>SUMIF(Reprovações!$B$2:$B$114,"="&amp;'Por Ciclo'!$A3,Reprovações!E$2:E$114)</f>
        <v>507</v>
      </c>
      <c r="D3">
        <f>SUMIF(Reprovações!$B$2:$B$114,"="&amp;'Por Ciclo'!$A3,Reprovações!F$2:F$114)</f>
        <v>449</v>
      </c>
      <c r="E3">
        <f>SUMIF(Reprovações!$B$2:$B$114,"="&amp;'Por Ciclo'!$A3,Reprovações!G$2:G$114)</f>
        <v>137</v>
      </c>
      <c r="F3">
        <f>SUMIF(Reprovações!$B$2:$B$114,"="&amp;'Por Ciclo'!$A3,Reprovações!H$2:H$114)</f>
        <v>513</v>
      </c>
      <c r="G3">
        <f>SUMIF(Reprovações!$B$2:$B$114,"="&amp;'Por Ciclo'!$A3,Reprovações!I$2:I$114)</f>
        <v>305</v>
      </c>
      <c r="H3">
        <f>SUMIF(Reprovações!$B$2:$B$114,"="&amp;'Por Ciclo'!$A3,Reprovações!J$2:J$114)</f>
        <v>463</v>
      </c>
      <c r="I3">
        <f>SUMIF(Reprovações!$B$2:$B$114,"="&amp;'Por Ciclo'!$A3,Reprovações!K$2:K$114)</f>
        <v>405</v>
      </c>
      <c r="J3">
        <f>SUMIF(Reprovações!$B$2:$B$114,"="&amp;'Por Ciclo'!$A3,Reprovações!L$2:L$114)</f>
        <v>462</v>
      </c>
      <c r="K3">
        <f>SUMIF(Reprovações!$B$2:$B$114,"="&amp;'Por Ciclo'!$A3,Reprovações!M$2:M$114)</f>
        <v>451</v>
      </c>
      <c r="L3">
        <f>SUMIF(Reprovações!$B$2:$B$114,"="&amp;'Por Ciclo'!$A3,Reprovações!N$2:N$114)</f>
        <v>233</v>
      </c>
      <c r="M3">
        <f>SUMIF(Reprovações!$B$2:$B$114,"="&amp;'Por Ciclo'!$A3,Reprovações!O$2:O$114)</f>
        <v>289</v>
      </c>
      <c r="N3">
        <f>SUMIF(Reprovações!$B$2:$B$114,"="&amp;'Por Ciclo'!$A3,Reprovações!P$2:P$114)</f>
        <v>304</v>
      </c>
      <c r="O3">
        <f>SUMIF(Reprovações!$B$2:$B$114,"="&amp;'Por Ciclo'!$A3,Reprovações!Q$2:Q$114)</f>
        <v>400</v>
      </c>
      <c r="P3">
        <f>SUMIF(Reprovações!$B$2:$B$114,"="&amp;'Por Ciclo'!$A3,Reprovações!R$2:R$114)</f>
        <v>459</v>
      </c>
    </row>
    <row r="4" spans="1:16" x14ac:dyDescent="0.35">
      <c r="A4" t="s">
        <v>22</v>
      </c>
      <c r="B4">
        <f>SUMIF(Reprovações!$B$2:$B$114,"="&amp;'Por Ciclo'!$A4,Reprovações!D$2:D$114)</f>
        <v>46</v>
      </c>
      <c r="C4">
        <f>SUMIF(Reprovações!$B$2:$B$114,"="&amp;'Por Ciclo'!$A4,Reprovações!E$2:E$114)</f>
        <v>239</v>
      </c>
      <c r="D4">
        <f>SUMIF(Reprovações!$B$2:$B$114,"="&amp;'Por Ciclo'!$A4,Reprovações!F$2:F$114)</f>
        <v>242</v>
      </c>
      <c r="E4">
        <f>SUMIF(Reprovações!$B$2:$B$114,"="&amp;'Por Ciclo'!$A4,Reprovações!G$2:G$114)</f>
        <v>44</v>
      </c>
      <c r="F4">
        <f>SUMIF(Reprovações!$B$2:$B$114,"="&amp;'Por Ciclo'!$A4,Reprovações!H$2:H$114)</f>
        <v>192</v>
      </c>
      <c r="G4">
        <f>SUMIF(Reprovações!$B$2:$B$114,"="&amp;'Por Ciclo'!$A4,Reprovações!I$2:I$114)</f>
        <v>207</v>
      </c>
      <c r="H4">
        <f>SUMIF(Reprovações!$B$2:$B$114,"="&amp;'Por Ciclo'!$A4,Reprovações!J$2:J$114)</f>
        <v>169</v>
      </c>
      <c r="I4">
        <f>SUMIF(Reprovações!$B$2:$B$114,"="&amp;'Por Ciclo'!$A4,Reprovações!K$2:K$114)</f>
        <v>234</v>
      </c>
      <c r="J4">
        <f>SUMIF(Reprovações!$B$2:$B$114,"="&amp;'Por Ciclo'!$A4,Reprovações!L$2:L$114)</f>
        <v>164</v>
      </c>
      <c r="K4">
        <f>SUMIF(Reprovações!$B$2:$B$114,"="&amp;'Por Ciclo'!$A4,Reprovações!M$2:M$114)</f>
        <v>134</v>
      </c>
      <c r="L4">
        <f>SUMIF(Reprovações!$B$2:$B$114,"="&amp;'Por Ciclo'!$A4,Reprovações!N$2:N$114)</f>
        <v>80</v>
      </c>
      <c r="M4">
        <f>SUMIF(Reprovações!$B$2:$B$114,"="&amp;'Por Ciclo'!$A4,Reprovações!O$2:O$114)</f>
        <v>94</v>
      </c>
      <c r="N4">
        <f>SUMIF(Reprovações!$B$2:$B$114,"="&amp;'Por Ciclo'!$A4,Reprovações!P$2:P$114)</f>
        <v>110</v>
      </c>
      <c r="O4">
        <f>SUMIF(Reprovações!$B$2:$B$114,"="&amp;'Por Ciclo'!$A4,Reprovações!Q$2:Q$114)</f>
        <v>145</v>
      </c>
      <c r="P4">
        <f>SUMIF(Reprovações!$B$2:$B$114,"="&amp;'Por Ciclo'!$A4,Reprovações!R$2:R$114)</f>
        <v>202</v>
      </c>
    </row>
    <row r="5" spans="1:16" x14ac:dyDescent="0.35">
      <c r="B5">
        <f>SUM(B3:B4)</f>
        <v>190</v>
      </c>
      <c r="C5">
        <f t="shared" ref="C5:P5" si="0">SUM(C3:C4)</f>
        <v>746</v>
      </c>
      <c r="D5">
        <f t="shared" si="0"/>
        <v>691</v>
      </c>
      <c r="E5">
        <f t="shared" si="0"/>
        <v>181</v>
      </c>
      <c r="F5">
        <f t="shared" si="0"/>
        <v>705</v>
      </c>
      <c r="G5">
        <f t="shared" si="0"/>
        <v>512</v>
      </c>
      <c r="H5">
        <f t="shared" si="0"/>
        <v>632</v>
      </c>
      <c r="I5">
        <f t="shared" si="0"/>
        <v>639</v>
      </c>
      <c r="J5">
        <f t="shared" si="0"/>
        <v>626</v>
      </c>
      <c r="K5">
        <f t="shared" si="0"/>
        <v>585</v>
      </c>
      <c r="L5">
        <f t="shared" si="0"/>
        <v>313</v>
      </c>
      <c r="M5">
        <f t="shared" si="0"/>
        <v>383</v>
      </c>
      <c r="N5">
        <f t="shared" si="0"/>
        <v>414</v>
      </c>
      <c r="O5">
        <f t="shared" si="0"/>
        <v>545</v>
      </c>
      <c r="P5">
        <f t="shared" si="0"/>
        <v>661</v>
      </c>
    </row>
    <row r="14" spans="1:16" x14ac:dyDescent="0.35">
      <c r="A14" t="s">
        <v>135</v>
      </c>
    </row>
    <row r="15" spans="1:16" x14ac:dyDescent="0.35">
      <c r="B15">
        <v>2015.1</v>
      </c>
      <c r="C15">
        <v>2015.2</v>
      </c>
      <c r="D15">
        <v>2016.1</v>
      </c>
      <c r="E15">
        <v>2016.2</v>
      </c>
      <c r="F15">
        <v>2017.1</v>
      </c>
      <c r="G15">
        <v>2017.2</v>
      </c>
      <c r="H15">
        <v>2018.1</v>
      </c>
      <c r="I15">
        <v>2018.2</v>
      </c>
      <c r="J15">
        <v>2019.1</v>
      </c>
      <c r="K15">
        <v>2019.2</v>
      </c>
      <c r="L15">
        <v>2020.1</v>
      </c>
      <c r="M15">
        <v>2020.2</v>
      </c>
      <c r="N15">
        <v>2021.1</v>
      </c>
      <c r="O15">
        <v>2021.2</v>
      </c>
      <c r="P15">
        <v>2022.1</v>
      </c>
    </row>
    <row r="16" spans="1:16" x14ac:dyDescent="0.35">
      <c r="A16" t="s">
        <v>15</v>
      </c>
      <c r="B16" s="1">
        <f>B3/B$5</f>
        <v>0.75789473684210529</v>
      </c>
      <c r="C16" s="1">
        <f t="shared" ref="C16:P16" si="1">C3/C$5</f>
        <v>0.67962466487935658</v>
      </c>
      <c r="D16" s="1">
        <f t="shared" si="1"/>
        <v>0.64978292329956588</v>
      </c>
      <c r="E16" s="1">
        <f t="shared" si="1"/>
        <v>0.75690607734806625</v>
      </c>
      <c r="F16" s="1">
        <f t="shared" si="1"/>
        <v>0.72765957446808516</v>
      </c>
      <c r="G16" s="1">
        <f t="shared" si="1"/>
        <v>0.595703125</v>
      </c>
      <c r="H16" s="1">
        <f t="shared" si="1"/>
        <v>0.73259493670886078</v>
      </c>
      <c r="I16" s="1">
        <f t="shared" si="1"/>
        <v>0.63380281690140849</v>
      </c>
      <c r="J16" s="1">
        <f t="shared" si="1"/>
        <v>0.73801916932907352</v>
      </c>
      <c r="K16" s="1">
        <f t="shared" si="1"/>
        <v>0.77094017094017098</v>
      </c>
      <c r="L16" s="1">
        <f t="shared" si="1"/>
        <v>0.74440894568690097</v>
      </c>
      <c r="M16" s="1">
        <f t="shared" si="1"/>
        <v>0.75456919060052219</v>
      </c>
      <c r="N16" s="1">
        <f t="shared" si="1"/>
        <v>0.7342995169082126</v>
      </c>
      <c r="O16" s="1">
        <f t="shared" si="1"/>
        <v>0.73394495412844041</v>
      </c>
      <c r="P16" s="1">
        <f t="shared" si="1"/>
        <v>0.69440242057488655</v>
      </c>
    </row>
    <row r="17" spans="1:16" x14ac:dyDescent="0.35">
      <c r="A17" t="s">
        <v>22</v>
      </c>
      <c r="B17" s="1">
        <f>B4/B$5</f>
        <v>0.24210526315789474</v>
      </c>
      <c r="C17" s="1">
        <f t="shared" ref="C17:P17" si="2">C4/C$5</f>
        <v>0.32037533512064342</v>
      </c>
      <c r="D17" s="1">
        <f t="shared" si="2"/>
        <v>0.35021707670043417</v>
      </c>
      <c r="E17" s="1">
        <f t="shared" si="2"/>
        <v>0.24309392265193369</v>
      </c>
      <c r="F17" s="1">
        <f t="shared" si="2"/>
        <v>0.2723404255319149</v>
      </c>
      <c r="G17" s="1">
        <f t="shared" si="2"/>
        <v>0.404296875</v>
      </c>
      <c r="H17" s="1">
        <f t="shared" si="2"/>
        <v>0.26740506329113922</v>
      </c>
      <c r="I17" s="1">
        <f t="shared" si="2"/>
        <v>0.36619718309859156</v>
      </c>
      <c r="J17" s="1">
        <f t="shared" si="2"/>
        <v>0.26198083067092653</v>
      </c>
      <c r="K17" s="1">
        <f t="shared" si="2"/>
        <v>0.22905982905982905</v>
      </c>
      <c r="L17" s="1">
        <f t="shared" si="2"/>
        <v>0.25559105431309903</v>
      </c>
      <c r="M17" s="1">
        <f t="shared" si="2"/>
        <v>0.24543080939947781</v>
      </c>
      <c r="N17" s="1">
        <f t="shared" si="2"/>
        <v>0.26570048309178745</v>
      </c>
      <c r="O17" s="1">
        <f t="shared" si="2"/>
        <v>0.26605504587155965</v>
      </c>
      <c r="P17" s="1">
        <f t="shared" si="2"/>
        <v>0.30559757942511345</v>
      </c>
    </row>
    <row r="19" spans="1:16" x14ac:dyDescent="0.35">
      <c r="A19" t="s">
        <v>136</v>
      </c>
    </row>
    <row r="20" spans="1:16" x14ac:dyDescent="0.35">
      <c r="A20" t="s">
        <v>137</v>
      </c>
      <c r="B20">
        <f>COUNTIF(Reprovações!B2:B114,"=Básico")</f>
        <v>34</v>
      </c>
    </row>
    <row r="21" spans="1:16" x14ac:dyDescent="0.35">
      <c r="A21" t="s">
        <v>22</v>
      </c>
      <c r="B21">
        <f>COUNTIF(Reprovações!B2:B114,"=Profissional")</f>
        <v>37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3A08-47F7-4768-9B79-F2B8D3289F8B}">
  <sheetPr filterMode="1"/>
  <dimension ref="A1:F114"/>
  <sheetViews>
    <sheetView workbookViewId="0">
      <selection activeCell="C2" sqref="C2:C114"/>
    </sheetView>
  </sheetViews>
  <sheetFormatPr defaultRowHeight="14.5" x14ac:dyDescent="0.35"/>
  <cols>
    <col min="1" max="1" width="80.36328125" bestFit="1" customWidth="1"/>
    <col min="2" max="2" width="10.453125" bestFit="1" customWidth="1"/>
    <col min="3" max="3" width="14.54296875" bestFit="1" customWidth="1"/>
    <col min="6" max="6" width="11.81640625" customWidth="1"/>
  </cols>
  <sheetData>
    <row r="1" spans="1:6" x14ac:dyDescent="0.35">
      <c r="A1" t="s">
        <v>12</v>
      </c>
      <c r="B1" t="s">
        <v>13</v>
      </c>
      <c r="C1" t="s">
        <v>138</v>
      </c>
      <c r="D1" t="s">
        <v>140</v>
      </c>
      <c r="E1" t="s">
        <v>139</v>
      </c>
      <c r="F1" t="s">
        <v>141</v>
      </c>
    </row>
    <row r="2" spans="1:6" x14ac:dyDescent="0.35">
      <c r="A2" t="s">
        <v>21</v>
      </c>
      <c r="B2" t="s">
        <v>22</v>
      </c>
      <c r="C2">
        <f>SUM(Reprovações!D7:R7)</f>
        <v>84</v>
      </c>
      <c r="D2">
        <f>MEDIAN(Reprovações!D7:R7)</f>
        <v>6</v>
      </c>
      <c r="E2">
        <f>LARGE(Reprovações!D7:R7,1)</f>
        <v>11</v>
      </c>
      <c r="F2">
        <f>COUNTIF(Reprovações!D7:R7,"=0")</f>
        <v>2</v>
      </c>
    </row>
    <row r="3" spans="1:6" hidden="1" x14ac:dyDescent="0.35">
      <c r="A3" t="s">
        <v>26</v>
      </c>
      <c r="B3" t="s">
        <v>15</v>
      </c>
      <c r="C3">
        <f>SUM(Reprovações!D11:R11)</f>
        <v>497</v>
      </c>
      <c r="D3">
        <f>MEDIAN(Reprovações!D11:R11)</f>
        <v>32</v>
      </c>
      <c r="E3">
        <f>LARGE(Reprovações!D11:R11,1)</f>
        <v>54</v>
      </c>
      <c r="F3">
        <f>COUNTIF(Reprovações!D11:R11,"=0")</f>
        <v>0</v>
      </c>
    </row>
    <row r="4" spans="1:6" hidden="1" x14ac:dyDescent="0.35">
      <c r="A4" t="s">
        <v>65</v>
      </c>
      <c r="B4" t="s">
        <v>15</v>
      </c>
      <c r="C4">
        <f>SUM(Reprovações!D49:R49)</f>
        <v>462</v>
      </c>
      <c r="D4">
        <f>MEDIAN(Reprovações!D49:R49)</f>
        <v>30</v>
      </c>
      <c r="E4">
        <f>LARGE(Reprovações!D49:R49,1)</f>
        <v>45</v>
      </c>
      <c r="F4">
        <f>COUNTIF(Reprovações!D49:R49,"=0")</f>
        <v>0</v>
      </c>
    </row>
    <row r="5" spans="1:6" hidden="1" x14ac:dyDescent="0.35">
      <c r="A5" t="s">
        <v>66</v>
      </c>
      <c r="B5" t="s">
        <v>15</v>
      </c>
      <c r="C5">
        <f>SUM(Reprovações!D50:R50)</f>
        <v>344</v>
      </c>
      <c r="D5">
        <f>MEDIAN(Reprovações!D50:R50)</f>
        <v>23</v>
      </c>
      <c r="E5">
        <f>LARGE(Reprovações!D50:R50,1)</f>
        <v>45</v>
      </c>
      <c r="F5">
        <f>COUNTIF(Reprovações!D50:R50,"=0")</f>
        <v>0</v>
      </c>
    </row>
    <row r="6" spans="1:6" hidden="1" x14ac:dyDescent="0.35">
      <c r="A6" t="s">
        <v>28</v>
      </c>
      <c r="B6" t="s">
        <v>15</v>
      </c>
      <c r="C6">
        <f>SUM(Reprovações!D13:R13)</f>
        <v>342</v>
      </c>
      <c r="D6">
        <f>MEDIAN(Reprovações!D13:R13)</f>
        <v>24</v>
      </c>
      <c r="E6">
        <f>LARGE(Reprovações!D13:R13,1)</f>
        <v>41</v>
      </c>
      <c r="F6">
        <f>COUNTIF(Reprovações!D13:R13,"=0")</f>
        <v>0</v>
      </c>
    </row>
    <row r="7" spans="1:6" hidden="1" x14ac:dyDescent="0.35">
      <c r="A7" t="s">
        <v>99</v>
      </c>
      <c r="B7" t="s">
        <v>15</v>
      </c>
      <c r="C7">
        <f>SUM(Reprovações!D83:R83)</f>
        <v>196</v>
      </c>
      <c r="D7">
        <f>MEDIAN(Reprovações!D83:R83)</f>
        <v>8</v>
      </c>
      <c r="E7">
        <f>LARGE(Reprovações!D83:R83,1)</f>
        <v>40</v>
      </c>
      <c r="F7">
        <f>COUNTIF(Reprovações!D83:R83,"=0")</f>
        <v>0</v>
      </c>
    </row>
    <row r="8" spans="1:6" hidden="1" x14ac:dyDescent="0.35">
      <c r="A8" t="s">
        <v>91</v>
      </c>
      <c r="B8" t="s">
        <v>15</v>
      </c>
      <c r="C8">
        <f>SUM(Reprovações!D75:R75)</f>
        <v>230</v>
      </c>
      <c r="D8">
        <f>MEDIAN(Reprovações!D75:R75)</f>
        <v>13</v>
      </c>
      <c r="E8">
        <f>LARGE(Reprovações!D75:R75,1)</f>
        <v>40</v>
      </c>
      <c r="F8">
        <f>COUNTIF(Reprovações!D75:R75,"=0")</f>
        <v>2</v>
      </c>
    </row>
    <row r="9" spans="1:6" hidden="1" x14ac:dyDescent="0.35">
      <c r="A9" t="s">
        <v>27</v>
      </c>
      <c r="B9" t="s">
        <v>15</v>
      </c>
      <c r="C9">
        <f>SUM(Reprovações!D12:R12)</f>
        <v>291</v>
      </c>
      <c r="D9">
        <f>MEDIAN(Reprovações!D12:R12)</f>
        <v>21</v>
      </c>
      <c r="E9">
        <f>LARGE(Reprovações!D12:R12,1)</f>
        <v>38</v>
      </c>
      <c r="F9">
        <f>COUNTIF(Reprovações!D12:R12,"=0")</f>
        <v>0</v>
      </c>
    </row>
    <row r="10" spans="1:6" x14ac:dyDescent="0.35">
      <c r="A10" t="s">
        <v>23</v>
      </c>
      <c r="B10" t="s">
        <v>22</v>
      </c>
      <c r="C10">
        <f>SUM(Reprovações!D8:R8)</f>
        <v>45</v>
      </c>
      <c r="D10">
        <f>MEDIAN(Reprovações!D8:R8)</f>
        <v>2</v>
      </c>
      <c r="E10">
        <f>LARGE(Reprovações!D8:R8,1)</f>
        <v>11</v>
      </c>
      <c r="F10">
        <f>COUNTIF(Reprovações!D8:R8,"=0")</f>
        <v>3</v>
      </c>
    </row>
    <row r="11" spans="1:6" hidden="1" x14ac:dyDescent="0.35">
      <c r="A11" t="s">
        <v>48</v>
      </c>
      <c r="B11" t="s">
        <v>15</v>
      </c>
      <c r="C11">
        <f>SUM(Reprovações!D33:R33)</f>
        <v>267</v>
      </c>
      <c r="D11">
        <f>MEDIAN(Reprovações!D33:R33)</f>
        <v>17</v>
      </c>
      <c r="E11">
        <f>LARGE(Reprovações!D33:R33,1)</f>
        <v>36</v>
      </c>
      <c r="F11">
        <f>COUNTIF(Reprovações!D33:R33,"=0")</f>
        <v>0</v>
      </c>
    </row>
    <row r="12" spans="1:6" hidden="1" x14ac:dyDescent="0.35">
      <c r="A12" t="s">
        <v>29</v>
      </c>
      <c r="B12" t="s">
        <v>15</v>
      </c>
      <c r="C12">
        <f>SUM(Reprovações!D14:R14)</f>
        <v>193</v>
      </c>
      <c r="D12">
        <f>MEDIAN(Reprovações!D14:R14)</f>
        <v>10</v>
      </c>
      <c r="E12">
        <f>LARGE(Reprovações!D14:R14,1)</f>
        <v>35</v>
      </c>
      <c r="F12">
        <f>COUNTIF(Reprovações!D14:R14,"=0")</f>
        <v>1</v>
      </c>
    </row>
    <row r="13" spans="1:6" x14ac:dyDescent="0.35">
      <c r="A13" t="s">
        <v>24</v>
      </c>
      <c r="B13" t="s">
        <v>22</v>
      </c>
      <c r="C13">
        <f>SUM(Reprovações!D9:R9)</f>
        <v>135</v>
      </c>
      <c r="D13">
        <f>MEDIAN(Reprovações!D9:R9)</f>
        <v>10</v>
      </c>
      <c r="E13">
        <f>LARGE(Reprovações!D9:R9,1)</f>
        <v>21</v>
      </c>
      <c r="F13">
        <f>COUNTIF(Reprovações!D9:R9,"=0")</f>
        <v>1</v>
      </c>
    </row>
    <row r="14" spans="1:6" hidden="1" x14ac:dyDescent="0.35">
      <c r="A14" t="s">
        <v>95</v>
      </c>
      <c r="B14" t="s">
        <v>15</v>
      </c>
      <c r="C14">
        <f>SUM(Reprovações!D79:R79)</f>
        <v>154</v>
      </c>
      <c r="D14">
        <f>MEDIAN(Reprovações!D79:R79)</f>
        <v>7</v>
      </c>
      <c r="E14">
        <f>LARGE(Reprovações!D79:R79,1)</f>
        <v>34</v>
      </c>
      <c r="F14">
        <f>COUNTIF(Reprovações!D79:R79,"=0")</f>
        <v>1</v>
      </c>
    </row>
    <row r="15" spans="1:6" x14ac:dyDescent="0.35">
      <c r="A15" t="s">
        <v>30</v>
      </c>
      <c r="B15" t="s">
        <v>22</v>
      </c>
      <c r="C15">
        <f>SUM(Reprovações!D15:R15)</f>
        <v>246</v>
      </c>
      <c r="D15">
        <f>MEDIAN(Reprovações!D15:R15)</f>
        <v>17</v>
      </c>
      <c r="E15">
        <f>LARGE(Reprovações!D15:R15,1)</f>
        <v>34</v>
      </c>
      <c r="F15">
        <f>COUNTIF(Reprovações!D15:R15,"=0")</f>
        <v>0</v>
      </c>
    </row>
    <row r="16" spans="1:6" hidden="1" x14ac:dyDescent="0.35">
      <c r="A16" t="s">
        <v>103</v>
      </c>
      <c r="B16" t="s">
        <v>15</v>
      </c>
      <c r="C16">
        <f>SUM(Reprovações!D87:R87)</f>
        <v>232</v>
      </c>
      <c r="D16">
        <f>MEDIAN(Reprovações!D87:R87)</f>
        <v>16</v>
      </c>
      <c r="E16">
        <f>LARGE(Reprovações!D87:R87,1)</f>
        <v>33</v>
      </c>
      <c r="F16">
        <f>COUNTIF(Reprovações!D87:R87,"=0")</f>
        <v>0</v>
      </c>
    </row>
    <row r="17" spans="1:6" hidden="1" x14ac:dyDescent="0.35">
      <c r="A17" t="s">
        <v>112</v>
      </c>
      <c r="B17" t="s">
        <v>15</v>
      </c>
      <c r="C17">
        <f>SUM(Reprovações!D96:R96)</f>
        <v>250</v>
      </c>
      <c r="D17">
        <f>MEDIAN(Reprovações!D96:R96)</f>
        <v>15</v>
      </c>
      <c r="E17">
        <f>LARGE(Reprovações!D96:R96,1)</f>
        <v>29</v>
      </c>
      <c r="F17">
        <f>COUNTIF(Reprovações!D96:R96,"=0")</f>
        <v>0</v>
      </c>
    </row>
    <row r="18" spans="1:6" hidden="1" x14ac:dyDescent="0.35">
      <c r="A18" t="s">
        <v>127</v>
      </c>
      <c r="B18" t="s">
        <v>51</v>
      </c>
      <c r="C18">
        <f>SUM(Reprovações!D111:R111)</f>
        <v>155</v>
      </c>
      <c r="D18">
        <f>MEDIAN(Reprovações!D111:R111)</f>
        <v>10</v>
      </c>
      <c r="E18">
        <f>LARGE(Reprovações!D111:R111,1)</f>
        <v>27</v>
      </c>
      <c r="F18">
        <f>COUNTIF(Reprovações!D111:R111,"=0")</f>
        <v>0</v>
      </c>
    </row>
    <row r="19" spans="1:6" hidden="1" x14ac:dyDescent="0.35">
      <c r="A19" t="s">
        <v>58</v>
      </c>
      <c r="B19" t="s">
        <v>15</v>
      </c>
      <c r="C19">
        <f>SUM(Reprovações!D42:R42)</f>
        <v>177</v>
      </c>
      <c r="D19">
        <f>MEDIAN(Reprovações!D42:R42)</f>
        <v>11</v>
      </c>
      <c r="E19">
        <f>LARGE(Reprovações!D42:R42,1)</f>
        <v>25</v>
      </c>
      <c r="F19">
        <f>COUNTIF(Reprovações!D42:R42,"=0")</f>
        <v>0</v>
      </c>
    </row>
    <row r="20" spans="1:6" x14ac:dyDescent="0.35">
      <c r="A20" t="s">
        <v>31</v>
      </c>
      <c r="B20" t="s">
        <v>22</v>
      </c>
      <c r="C20">
        <f>SUM(Reprovações!D16:R16)</f>
        <v>107</v>
      </c>
      <c r="D20">
        <f>MEDIAN(Reprovações!D16:R16)</f>
        <v>7</v>
      </c>
      <c r="E20">
        <f>LARGE(Reprovações!D16:R16,1)</f>
        <v>13</v>
      </c>
      <c r="F20">
        <f>COUNTIF(Reprovações!D16:R16,"=0")</f>
        <v>0</v>
      </c>
    </row>
    <row r="21" spans="1:6" hidden="1" x14ac:dyDescent="0.35">
      <c r="A21" t="s">
        <v>60</v>
      </c>
      <c r="B21" t="s">
        <v>15</v>
      </c>
      <c r="C21">
        <f>SUM(Reprovações!D44:R44)</f>
        <v>172</v>
      </c>
      <c r="D21">
        <f>MEDIAN(Reprovações!D44:R44)</f>
        <v>12</v>
      </c>
      <c r="E21">
        <f>LARGE(Reprovações!D44:R44,1)</f>
        <v>24</v>
      </c>
      <c r="F21">
        <f>COUNTIF(Reprovações!D44:R44,"=0")</f>
        <v>0</v>
      </c>
    </row>
    <row r="22" spans="1:6" hidden="1" x14ac:dyDescent="0.35">
      <c r="A22" t="s">
        <v>41</v>
      </c>
      <c r="B22" t="s">
        <v>15</v>
      </c>
      <c r="C22">
        <f>SUM(Reprovações!D26:R26)</f>
        <v>108</v>
      </c>
      <c r="D22">
        <f>MEDIAN(Reprovações!D26:R26)</f>
        <v>2</v>
      </c>
      <c r="E22">
        <f>LARGE(Reprovações!D26:R26,1)</f>
        <v>24</v>
      </c>
      <c r="F22">
        <f>COUNTIF(Reprovações!D26:R26,"=0")</f>
        <v>5</v>
      </c>
    </row>
    <row r="23" spans="1:6" x14ac:dyDescent="0.35">
      <c r="A23" t="s">
        <v>33</v>
      </c>
      <c r="B23" t="s">
        <v>22</v>
      </c>
      <c r="C23">
        <f>SUM(Reprovações!D18:R18)</f>
        <v>40</v>
      </c>
      <c r="D23">
        <f>MEDIAN(Reprovações!D18:R18)</f>
        <v>1</v>
      </c>
      <c r="E23">
        <f>LARGE(Reprovações!D18:R18,1)</f>
        <v>16</v>
      </c>
      <c r="F23">
        <f>COUNTIF(Reprovações!D18:R18,"=0")</f>
        <v>5</v>
      </c>
    </row>
    <row r="24" spans="1:6" hidden="1" x14ac:dyDescent="0.35">
      <c r="A24" t="s">
        <v>101</v>
      </c>
      <c r="B24" t="s">
        <v>15</v>
      </c>
      <c r="C24">
        <f>SUM(Reprovações!D85:R85)</f>
        <v>114</v>
      </c>
      <c r="D24">
        <f>MEDIAN(Reprovações!D85:R85)</f>
        <v>5</v>
      </c>
      <c r="E24">
        <f>LARGE(Reprovações!D85:R85,1)</f>
        <v>23</v>
      </c>
      <c r="F24">
        <f>COUNTIF(Reprovações!D85:R85,"=0")</f>
        <v>0</v>
      </c>
    </row>
    <row r="25" spans="1:6" x14ac:dyDescent="0.35">
      <c r="A25" t="s">
        <v>34</v>
      </c>
      <c r="B25" t="s">
        <v>22</v>
      </c>
      <c r="C25">
        <f>SUM(Reprovações!D19:R19)</f>
        <v>16</v>
      </c>
      <c r="D25">
        <f>MEDIAN(Reprovações!D19:R19)</f>
        <v>0</v>
      </c>
      <c r="E25">
        <f>LARGE(Reprovações!D19:R19,1)</f>
        <v>5</v>
      </c>
      <c r="F25">
        <f>COUNTIF(Reprovações!D19:R19,"=0")</f>
        <v>9</v>
      </c>
    </row>
    <row r="26" spans="1:6" hidden="1" x14ac:dyDescent="0.35">
      <c r="A26" t="s">
        <v>52</v>
      </c>
      <c r="B26" t="s">
        <v>15</v>
      </c>
      <c r="C26">
        <f>SUM(Reprovações!D36:R36)</f>
        <v>149</v>
      </c>
      <c r="D26">
        <f>MEDIAN(Reprovações!D36:R36)</f>
        <v>9</v>
      </c>
      <c r="E26">
        <f>LARGE(Reprovações!D36:R36,1)</f>
        <v>21</v>
      </c>
      <c r="F26">
        <f>COUNTIF(Reprovações!D36:R36,"=0")</f>
        <v>0</v>
      </c>
    </row>
    <row r="27" spans="1:6" hidden="1" x14ac:dyDescent="0.35">
      <c r="A27" t="s">
        <v>19</v>
      </c>
      <c r="B27" t="s">
        <v>15</v>
      </c>
      <c r="C27">
        <f>SUM(Reprovações!D5:R5)</f>
        <v>163</v>
      </c>
      <c r="D27">
        <f>MEDIAN(Reprovações!D5:R5)</f>
        <v>12</v>
      </c>
      <c r="E27">
        <f>LARGE(Reprovações!D5:R5,1)</f>
        <v>21</v>
      </c>
      <c r="F27">
        <f>COUNTIF(Reprovações!D5:R5,"=0")</f>
        <v>1</v>
      </c>
    </row>
    <row r="28" spans="1:6" x14ac:dyDescent="0.35">
      <c r="A28" t="s">
        <v>35</v>
      </c>
      <c r="B28" t="s">
        <v>22</v>
      </c>
      <c r="C28">
        <f>SUM(Reprovações!D20:R20)</f>
        <v>47</v>
      </c>
      <c r="D28">
        <f>MEDIAN(Reprovações!D20:R20)</f>
        <v>2</v>
      </c>
      <c r="E28">
        <f>LARGE(Reprovações!D20:R20,1)</f>
        <v>10</v>
      </c>
      <c r="F28">
        <f>COUNTIF(Reprovações!D20:R20,"=0")</f>
        <v>6</v>
      </c>
    </row>
    <row r="29" spans="1:6" x14ac:dyDescent="0.35">
      <c r="A29" t="s">
        <v>38</v>
      </c>
      <c r="B29" t="s">
        <v>22</v>
      </c>
      <c r="C29">
        <f>SUM(Reprovações!D23:R23)</f>
        <v>49</v>
      </c>
      <c r="D29">
        <f>MEDIAN(Reprovações!D23:R23)</f>
        <v>2</v>
      </c>
      <c r="E29">
        <f>LARGE(Reprovações!D23:R23,1)</f>
        <v>15</v>
      </c>
      <c r="F29">
        <f>COUNTIF(Reprovações!D23:R23,"=0")</f>
        <v>4</v>
      </c>
    </row>
    <row r="30" spans="1:6" hidden="1" x14ac:dyDescent="0.35">
      <c r="A30" t="s">
        <v>37</v>
      </c>
      <c r="B30" t="s">
        <v>15</v>
      </c>
      <c r="C30">
        <f>SUM(Reprovações!D22:R22)</f>
        <v>145</v>
      </c>
      <c r="D30">
        <f>MEDIAN(Reprovações!D22:R22)</f>
        <v>8</v>
      </c>
      <c r="E30">
        <f>LARGE(Reprovações!D22:R22,1)</f>
        <v>20</v>
      </c>
      <c r="F30">
        <f>COUNTIF(Reprovações!D22:R22,"=0")</f>
        <v>0</v>
      </c>
    </row>
    <row r="31" spans="1:6" hidden="1" x14ac:dyDescent="0.35">
      <c r="A31" t="s">
        <v>55</v>
      </c>
      <c r="B31" t="s">
        <v>15</v>
      </c>
      <c r="C31">
        <f>SUM(Reprovações!D39:R39)</f>
        <v>117</v>
      </c>
      <c r="D31">
        <f>MEDIAN(Reprovações!D39:R39)</f>
        <v>6</v>
      </c>
      <c r="E31">
        <f>LARGE(Reprovações!D39:R39,1)</f>
        <v>20</v>
      </c>
      <c r="F31">
        <f>COUNTIF(Reprovações!D39:R39,"=0")</f>
        <v>2</v>
      </c>
    </row>
    <row r="32" spans="1:6" x14ac:dyDescent="0.35">
      <c r="A32" t="s">
        <v>42</v>
      </c>
      <c r="B32" t="s">
        <v>22</v>
      </c>
      <c r="C32">
        <f>SUM(Reprovações!D27:R27)</f>
        <v>28</v>
      </c>
      <c r="D32">
        <f>MEDIAN(Reprovações!D27:R27)</f>
        <v>2</v>
      </c>
      <c r="E32">
        <f>LARGE(Reprovações!D27:R27,1)</f>
        <v>10</v>
      </c>
      <c r="F32">
        <f>COUNTIF(Reprovações!D27:R27,"=0")</f>
        <v>5</v>
      </c>
    </row>
    <row r="33" spans="1:6" hidden="1" x14ac:dyDescent="0.35">
      <c r="A33" t="s">
        <v>59</v>
      </c>
      <c r="B33" t="s">
        <v>15</v>
      </c>
      <c r="C33">
        <f>SUM(Reprovações!D43:R43)</f>
        <v>132</v>
      </c>
      <c r="D33">
        <f>MEDIAN(Reprovações!D43:R43)</f>
        <v>8</v>
      </c>
      <c r="E33">
        <f>LARGE(Reprovações!D43:R43,1)</f>
        <v>18</v>
      </c>
      <c r="F33">
        <f>COUNTIF(Reprovações!D43:R43,"=0")</f>
        <v>0</v>
      </c>
    </row>
    <row r="34" spans="1:6" hidden="1" x14ac:dyDescent="0.35">
      <c r="A34" t="s">
        <v>40</v>
      </c>
      <c r="B34" t="s">
        <v>15</v>
      </c>
      <c r="C34">
        <f>SUM(Reprovações!D25:R25)</f>
        <v>61</v>
      </c>
      <c r="D34">
        <f>MEDIAN(Reprovações!D25:R25)</f>
        <v>0</v>
      </c>
      <c r="E34">
        <f>LARGE(Reprovações!D25:R25,1)</f>
        <v>18</v>
      </c>
      <c r="F34">
        <f>COUNTIF(Reprovações!D25:R25,"=0")</f>
        <v>9</v>
      </c>
    </row>
    <row r="35" spans="1:6" hidden="1" x14ac:dyDescent="0.35">
      <c r="A35" t="s">
        <v>54</v>
      </c>
      <c r="B35" t="s">
        <v>15</v>
      </c>
      <c r="C35">
        <f>SUM(Reprovações!D38:R38)</f>
        <v>151</v>
      </c>
      <c r="D35">
        <f>MEDIAN(Reprovações!D38:R38)</f>
        <v>9</v>
      </c>
      <c r="E35">
        <f>LARGE(Reprovações!D38:R38,1)</f>
        <v>17</v>
      </c>
      <c r="F35">
        <f>COUNTIF(Reprovações!D38:R38,"=0")</f>
        <v>0</v>
      </c>
    </row>
    <row r="36" spans="1:6" x14ac:dyDescent="0.35">
      <c r="A36" t="s">
        <v>43</v>
      </c>
      <c r="B36" t="s">
        <v>22</v>
      </c>
      <c r="C36">
        <f>SUM(Reprovações!D28:R28)</f>
        <v>145</v>
      </c>
      <c r="D36">
        <f>MEDIAN(Reprovações!D28:R28)</f>
        <v>4</v>
      </c>
      <c r="E36">
        <f>LARGE(Reprovações!D28:R28,1)</f>
        <v>59</v>
      </c>
      <c r="F36">
        <f>COUNTIF(Reprovações!D28:R28,"=0")</f>
        <v>2</v>
      </c>
    </row>
    <row r="37" spans="1:6" x14ac:dyDescent="0.35">
      <c r="A37" t="s">
        <v>44</v>
      </c>
      <c r="B37" t="s">
        <v>22</v>
      </c>
      <c r="C37">
        <f>SUM(Reprovações!D29:R29)</f>
        <v>81</v>
      </c>
      <c r="D37">
        <f>MEDIAN(Reprovações!D29:R29)</f>
        <v>3</v>
      </c>
      <c r="E37">
        <f>LARGE(Reprovações!D29:R29,1)</f>
        <v>20</v>
      </c>
      <c r="F37">
        <f>COUNTIF(Reprovações!D29:R29,"=0")</f>
        <v>4</v>
      </c>
    </row>
    <row r="38" spans="1:6" x14ac:dyDescent="0.35">
      <c r="A38" t="s">
        <v>49</v>
      </c>
      <c r="B38" t="s">
        <v>22</v>
      </c>
      <c r="C38">
        <f>SUM(Reprovações!D34:R34)</f>
        <v>40</v>
      </c>
      <c r="D38">
        <f>MEDIAN(Reprovações!D34:R34)</f>
        <v>2</v>
      </c>
      <c r="E38">
        <f>LARGE(Reprovações!D34:R34,1)</f>
        <v>8</v>
      </c>
      <c r="F38">
        <f>COUNTIF(Reprovações!D34:R34,"=0")</f>
        <v>4</v>
      </c>
    </row>
    <row r="39" spans="1:6" x14ac:dyDescent="0.35">
      <c r="A39" t="s">
        <v>61</v>
      </c>
      <c r="B39" t="s">
        <v>22</v>
      </c>
      <c r="C39">
        <f>SUM(Reprovações!D45:R45)</f>
        <v>106</v>
      </c>
      <c r="D39">
        <f>MEDIAN(Reprovações!D45:R45)</f>
        <v>6</v>
      </c>
      <c r="E39">
        <f>LARGE(Reprovações!D45:R45,1)</f>
        <v>18</v>
      </c>
      <c r="F39">
        <f>COUNTIF(Reprovações!D45:R45,"=0")</f>
        <v>2</v>
      </c>
    </row>
    <row r="40" spans="1:6" x14ac:dyDescent="0.35">
      <c r="A40" t="s">
        <v>62</v>
      </c>
      <c r="B40" t="s">
        <v>22</v>
      </c>
      <c r="C40">
        <f>SUM(Reprovações!D46:R46)</f>
        <v>51</v>
      </c>
      <c r="D40">
        <f>MEDIAN(Reprovações!D46:R46)</f>
        <v>4</v>
      </c>
      <c r="E40">
        <f>LARGE(Reprovações!D46:R46,1)</f>
        <v>10</v>
      </c>
      <c r="F40">
        <f>COUNTIF(Reprovações!D46:R46,"=0")</f>
        <v>4</v>
      </c>
    </row>
    <row r="41" spans="1:6" hidden="1" x14ac:dyDescent="0.35">
      <c r="A41" t="s">
        <v>56</v>
      </c>
      <c r="B41" t="s">
        <v>15</v>
      </c>
      <c r="C41">
        <f>SUM(Reprovações!D40:R40)</f>
        <v>83</v>
      </c>
      <c r="D41">
        <f>MEDIAN(Reprovações!D40:R40)</f>
        <v>4</v>
      </c>
      <c r="E41">
        <f>LARGE(Reprovações!D40:R40,1)</f>
        <v>14</v>
      </c>
      <c r="F41">
        <f>COUNTIF(Reprovações!D40:R40,"=0")</f>
        <v>1</v>
      </c>
    </row>
    <row r="42" spans="1:6" hidden="1" x14ac:dyDescent="0.35">
      <c r="A42" t="s">
        <v>14</v>
      </c>
      <c r="B42" t="s">
        <v>15</v>
      </c>
      <c r="C42">
        <f>SUM(Reprovações!D2:R2)</f>
        <v>77</v>
      </c>
      <c r="D42">
        <f>MEDIAN(Reprovações!D2:R2)</f>
        <v>4</v>
      </c>
      <c r="E42">
        <f>LARGE(Reprovações!D2:R2,1)</f>
        <v>14</v>
      </c>
      <c r="F42">
        <f>COUNTIF(Reprovações!D2:R2,"=0")</f>
        <v>1</v>
      </c>
    </row>
    <row r="43" spans="1:6" x14ac:dyDescent="0.35">
      <c r="A43" t="s">
        <v>67</v>
      </c>
      <c r="B43" t="s">
        <v>22</v>
      </c>
      <c r="C43">
        <f>SUM(Reprovações!D51:R51)</f>
        <v>20</v>
      </c>
      <c r="D43">
        <f>MEDIAN(Reprovações!D51:R51)</f>
        <v>1</v>
      </c>
      <c r="E43">
        <f>LARGE(Reprovações!D51:R51,1)</f>
        <v>4</v>
      </c>
      <c r="F43">
        <f>COUNTIF(Reprovações!D51:R51,"=0")</f>
        <v>6</v>
      </c>
    </row>
    <row r="44" spans="1:6" x14ac:dyDescent="0.35">
      <c r="A44" t="s">
        <v>68</v>
      </c>
      <c r="B44" t="s">
        <v>22</v>
      </c>
      <c r="C44">
        <f>SUM(Reprovações!D52:R52)</f>
        <v>26</v>
      </c>
      <c r="D44">
        <f>MEDIAN(Reprovações!D52:R52)</f>
        <v>0</v>
      </c>
      <c r="E44">
        <f>LARGE(Reprovações!D52:R52,1)</f>
        <v>13</v>
      </c>
      <c r="F44">
        <f>COUNTIF(Reprovações!D52:R52,"=0")</f>
        <v>9</v>
      </c>
    </row>
    <row r="45" spans="1:6" x14ac:dyDescent="0.35">
      <c r="A45" t="s">
        <v>77</v>
      </c>
      <c r="B45" t="s">
        <v>22</v>
      </c>
      <c r="C45">
        <f>SUM(Reprovações!D61:R61)</f>
        <v>1</v>
      </c>
      <c r="D45">
        <f>MEDIAN(Reprovações!D61:R61)</f>
        <v>0</v>
      </c>
      <c r="E45">
        <f>LARGE(Reprovações!D61:R61,1)</f>
        <v>1</v>
      </c>
      <c r="F45">
        <f>COUNTIF(Reprovações!D61:R61,"=0")</f>
        <v>14</v>
      </c>
    </row>
    <row r="46" spans="1:6" hidden="1" x14ac:dyDescent="0.35">
      <c r="A46" t="s">
        <v>114</v>
      </c>
      <c r="B46" t="s">
        <v>15</v>
      </c>
      <c r="C46">
        <f>SUM(Reprovações!D98:R98)</f>
        <v>71</v>
      </c>
      <c r="D46">
        <f>MEDIAN(Reprovações!D98:R98)</f>
        <v>4</v>
      </c>
      <c r="E46">
        <f>LARGE(Reprovações!D98:R98,1)</f>
        <v>12</v>
      </c>
      <c r="F46">
        <f>COUNTIF(Reprovações!D98:R98,"=0")</f>
        <v>1</v>
      </c>
    </row>
    <row r="47" spans="1:6" hidden="1" x14ac:dyDescent="0.35">
      <c r="A47" t="s">
        <v>64</v>
      </c>
      <c r="B47" t="s">
        <v>15</v>
      </c>
      <c r="C47">
        <f>SUM(Reprovações!D48:R48)</f>
        <v>82</v>
      </c>
      <c r="D47">
        <f>MEDIAN(Reprovações!D48:R48)</f>
        <v>5</v>
      </c>
      <c r="E47">
        <f>LARGE(Reprovações!D48:R48,1)</f>
        <v>11</v>
      </c>
      <c r="F47">
        <f>COUNTIF(Reprovações!D48:R48,"=0")</f>
        <v>1</v>
      </c>
    </row>
    <row r="48" spans="1:6" x14ac:dyDescent="0.35">
      <c r="A48" t="s">
        <v>78</v>
      </c>
      <c r="B48" t="s">
        <v>22</v>
      </c>
      <c r="C48">
        <f>SUM(Reprovações!D62:R62)</f>
        <v>5</v>
      </c>
      <c r="D48">
        <f>MEDIAN(Reprovações!D62:R62)</f>
        <v>0</v>
      </c>
      <c r="E48">
        <f>LARGE(Reprovações!D62:R62,1)</f>
        <v>4</v>
      </c>
      <c r="F48">
        <f>COUNTIF(Reprovações!D62:R62,"=0")</f>
        <v>13</v>
      </c>
    </row>
    <row r="49" spans="1:6" x14ac:dyDescent="0.35">
      <c r="A49" t="s">
        <v>79</v>
      </c>
      <c r="B49" t="s">
        <v>22</v>
      </c>
      <c r="C49">
        <f>SUM(Reprovações!D63:R63)</f>
        <v>4</v>
      </c>
      <c r="D49">
        <f>MEDIAN(Reprovações!D63:R63)</f>
        <v>0</v>
      </c>
      <c r="E49">
        <f>LARGE(Reprovações!D63:R63,1)</f>
        <v>3</v>
      </c>
      <c r="F49">
        <f>COUNTIF(Reprovações!D63:R63,"=0")</f>
        <v>13</v>
      </c>
    </row>
    <row r="50" spans="1:6" hidden="1" x14ac:dyDescent="0.35">
      <c r="A50" t="s">
        <v>46</v>
      </c>
      <c r="B50" t="s">
        <v>15</v>
      </c>
      <c r="C50">
        <f>SUM(Reprovações!D31:R31)</f>
        <v>83</v>
      </c>
      <c r="D50">
        <f>MEDIAN(Reprovações!D31:R31)</f>
        <v>6</v>
      </c>
      <c r="E50">
        <f>LARGE(Reprovações!D31:R31,1)</f>
        <v>11</v>
      </c>
      <c r="F50">
        <f>COUNTIF(Reprovações!D31:R31,"=0")</f>
        <v>4</v>
      </c>
    </row>
    <row r="51" spans="1:6" hidden="1" x14ac:dyDescent="0.35">
      <c r="A51" t="s">
        <v>94</v>
      </c>
      <c r="B51" t="s">
        <v>17</v>
      </c>
      <c r="C51">
        <f>SUM(Reprovações!D78:R78)</f>
        <v>70</v>
      </c>
      <c r="D51">
        <f>MEDIAN(Reprovações!D78:R78)</f>
        <v>5</v>
      </c>
      <c r="E51">
        <f>LARGE(Reprovações!D78:R78,1)</f>
        <v>11</v>
      </c>
      <c r="F51">
        <f>COUNTIF(Reprovações!D78:R78,"=0")</f>
        <v>3</v>
      </c>
    </row>
    <row r="52" spans="1:6" hidden="1" x14ac:dyDescent="0.35">
      <c r="A52" t="s">
        <v>74</v>
      </c>
      <c r="B52" t="s">
        <v>17</v>
      </c>
      <c r="C52">
        <f>SUM(Reprovações!D58:R58)</f>
        <v>35</v>
      </c>
      <c r="D52">
        <f>MEDIAN(Reprovações!D58:R58)</f>
        <v>0</v>
      </c>
      <c r="E52">
        <f>LARGE(Reprovações!D58:R58,1)</f>
        <v>10</v>
      </c>
      <c r="F52">
        <f>COUNTIF(Reprovações!D58:R58,"=0")</f>
        <v>9</v>
      </c>
    </row>
    <row r="53" spans="1:6" x14ac:dyDescent="0.35">
      <c r="A53" t="s">
        <v>80</v>
      </c>
      <c r="B53" t="s">
        <v>22</v>
      </c>
      <c r="C53">
        <f>SUM(Reprovações!D64:R64)</f>
        <v>1</v>
      </c>
      <c r="D53">
        <f>MEDIAN(Reprovações!D64:R64)</f>
        <v>0</v>
      </c>
      <c r="E53">
        <f>LARGE(Reprovações!D64:R64,1)</f>
        <v>1</v>
      </c>
      <c r="F53">
        <f>COUNTIF(Reprovações!D64:R64,"=0")</f>
        <v>14</v>
      </c>
    </row>
    <row r="54" spans="1:6" x14ac:dyDescent="0.35">
      <c r="A54" t="s">
        <v>81</v>
      </c>
      <c r="B54" t="s">
        <v>22</v>
      </c>
      <c r="C54">
        <f>SUM(Reprovações!D65:R65)</f>
        <v>3</v>
      </c>
      <c r="D54">
        <f>MEDIAN(Reprovações!D65:R65)</f>
        <v>0</v>
      </c>
      <c r="E54">
        <f>LARGE(Reprovações!D65:R65,1)</f>
        <v>2</v>
      </c>
      <c r="F54">
        <f>COUNTIF(Reprovações!D65:R65,"=0")</f>
        <v>13</v>
      </c>
    </row>
    <row r="55" spans="1:6" x14ac:dyDescent="0.35">
      <c r="A55" t="s">
        <v>82</v>
      </c>
      <c r="B55" t="s">
        <v>22</v>
      </c>
      <c r="C55">
        <f>SUM(Reprovações!D66:R66)</f>
        <v>6</v>
      </c>
      <c r="D55">
        <f>MEDIAN(Reprovações!D66:R66)</f>
        <v>0</v>
      </c>
      <c r="E55">
        <f>LARGE(Reprovações!D66:R66,1)</f>
        <v>3</v>
      </c>
      <c r="F55">
        <f>COUNTIF(Reprovações!D66:R66,"=0")</f>
        <v>12</v>
      </c>
    </row>
    <row r="56" spans="1:6" hidden="1" x14ac:dyDescent="0.35">
      <c r="A56" t="s">
        <v>115</v>
      </c>
      <c r="B56" t="s">
        <v>15</v>
      </c>
      <c r="C56">
        <f>SUM(Reprovações!D99:R99)</f>
        <v>62</v>
      </c>
      <c r="D56">
        <f>MEDIAN(Reprovações!D99:R99)</f>
        <v>4</v>
      </c>
      <c r="E56">
        <f>LARGE(Reprovações!D99:R99,1)</f>
        <v>10</v>
      </c>
      <c r="F56">
        <f>COUNTIF(Reprovações!D99:R99,"=0")</f>
        <v>1</v>
      </c>
    </row>
    <row r="57" spans="1:6" hidden="1" x14ac:dyDescent="0.35">
      <c r="A57" t="s">
        <v>57</v>
      </c>
      <c r="B57" t="s">
        <v>15</v>
      </c>
      <c r="C57">
        <f>SUM(Reprovações!D41:R41)</f>
        <v>71</v>
      </c>
      <c r="D57">
        <f>MEDIAN(Reprovações!D41:R41)</f>
        <v>5</v>
      </c>
      <c r="E57">
        <f>LARGE(Reprovações!D41:R41,1)</f>
        <v>9</v>
      </c>
      <c r="F57">
        <f>COUNTIF(Reprovações!D41:R41,"=0")</f>
        <v>2</v>
      </c>
    </row>
    <row r="58" spans="1:6" hidden="1" x14ac:dyDescent="0.35">
      <c r="A58" t="s">
        <v>50</v>
      </c>
      <c r="B58" t="s">
        <v>51</v>
      </c>
      <c r="C58">
        <f>SUM(Reprovações!D35:R35)</f>
        <v>45</v>
      </c>
      <c r="D58">
        <f>MEDIAN(Reprovações!D35:R35)</f>
        <v>2</v>
      </c>
      <c r="E58">
        <f>LARGE(Reprovações!D35:R35,1)</f>
        <v>8</v>
      </c>
      <c r="F58">
        <f>COUNTIF(Reprovações!D35:R35,"=0")</f>
        <v>4</v>
      </c>
    </row>
    <row r="59" spans="1:6" x14ac:dyDescent="0.35">
      <c r="A59" t="s">
        <v>83</v>
      </c>
      <c r="B59" t="s">
        <v>22</v>
      </c>
      <c r="C59">
        <f>SUM(Reprovações!D67:R67)</f>
        <v>8</v>
      </c>
      <c r="D59">
        <f>MEDIAN(Reprovações!D67:R67)</f>
        <v>0</v>
      </c>
      <c r="E59">
        <f>LARGE(Reprovações!D67:R67,1)</f>
        <v>4</v>
      </c>
      <c r="F59">
        <f>COUNTIF(Reprovações!D67:R67,"=0")</f>
        <v>12</v>
      </c>
    </row>
    <row r="60" spans="1:6" x14ac:dyDescent="0.35">
      <c r="A60" t="s">
        <v>86</v>
      </c>
      <c r="B60" t="s">
        <v>22</v>
      </c>
      <c r="C60">
        <f>SUM(Reprovações!D70:R70)</f>
        <v>234</v>
      </c>
      <c r="D60">
        <f>MEDIAN(Reprovações!D70:R70)</f>
        <v>14</v>
      </c>
      <c r="E60">
        <f>LARGE(Reprovações!D70:R70,1)</f>
        <v>36</v>
      </c>
      <c r="F60">
        <f>COUNTIF(Reprovações!D70:R70,"=0")</f>
        <v>0</v>
      </c>
    </row>
    <row r="61" spans="1:6" hidden="1" x14ac:dyDescent="0.35">
      <c r="A61" t="s">
        <v>100</v>
      </c>
      <c r="B61" t="s">
        <v>15</v>
      </c>
      <c r="C61">
        <f>SUM(Reprovações!D84:R84)</f>
        <v>25</v>
      </c>
      <c r="D61">
        <f>MEDIAN(Reprovações!D84:R84)</f>
        <v>0</v>
      </c>
      <c r="E61">
        <f>LARGE(Reprovações!D84:R84,1)</f>
        <v>8</v>
      </c>
      <c r="F61">
        <f>COUNTIF(Reprovações!D84:R84,"=0")</f>
        <v>10</v>
      </c>
    </row>
    <row r="62" spans="1:6" x14ac:dyDescent="0.35">
      <c r="A62" t="s">
        <v>88</v>
      </c>
      <c r="B62" t="s">
        <v>22</v>
      </c>
      <c r="C62">
        <f>SUM(Reprovações!D72:R72)</f>
        <v>118</v>
      </c>
      <c r="D62">
        <f>MEDIAN(Reprovações!D72:R72)</f>
        <v>4</v>
      </c>
      <c r="E62">
        <f>LARGE(Reprovações!D72:R72,1)</f>
        <v>23</v>
      </c>
      <c r="F62">
        <f>COUNTIF(Reprovações!D72:R72,"=0")</f>
        <v>7</v>
      </c>
    </row>
    <row r="63" spans="1:6" x14ac:dyDescent="0.35">
      <c r="A63" t="s">
        <v>89</v>
      </c>
      <c r="B63" t="s">
        <v>22</v>
      </c>
      <c r="C63">
        <f>SUM(Reprovações!D73:R73)</f>
        <v>28</v>
      </c>
      <c r="D63">
        <f>MEDIAN(Reprovações!D73:R73)</f>
        <v>0</v>
      </c>
      <c r="E63">
        <f>LARGE(Reprovações!D73:R73,1)</f>
        <v>16</v>
      </c>
      <c r="F63">
        <f>COUNTIF(Reprovações!D73:R73,"=0")</f>
        <v>9</v>
      </c>
    </row>
    <row r="64" spans="1:6" hidden="1" x14ac:dyDescent="0.35">
      <c r="A64" t="s">
        <v>97</v>
      </c>
      <c r="B64" t="s">
        <v>51</v>
      </c>
      <c r="C64">
        <f>SUM(Reprovações!D81:R81)</f>
        <v>27</v>
      </c>
      <c r="D64">
        <f>MEDIAN(Reprovações!D81:R81)</f>
        <v>0</v>
      </c>
      <c r="E64">
        <f>LARGE(Reprovações!D81:R81,1)</f>
        <v>6</v>
      </c>
      <c r="F64">
        <f>COUNTIF(Reprovações!D81:R81,"=0")</f>
        <v>8</v>
      </c>
    </row>
    <row r="65" spans="1:6" hidden="1" x14ac:dyDescent="0.35">
      <c r="A65" t="s">
        <v>36</v>
      </c>
      <c r="B65" t="s">
        <v>15</v>
      </c>
      <c r="C65">
        <f>SUM(Reprovações!D21:R21)</f>
        <v>11</v>
      </c>
      <c r="D65">
        <f>MEDIAN(Reprovações!D21:R21)</f>
        <v>0</v>
      </c>
      <c r="E65">
        <f>LARGE(Reprovações!D21:R21,1)</f>
        <v>6</v>
      </c>
      <c r="F65">
        <f>COUNTIF(Reprovações!D21:R21,"=0")</f>
        <v>11</v>
      </c>
    </row>
    <row r="66" spans="1:6" hidden="1" x14ac:dyDescent="0.35">
      <c r="A66" t="s">
        <v>113</v>
      </c>
      <c r="B66" t="s">
        <v>17</v>
      </c>
      <c r="C66">
        <f>SUM(Reprovações!D97:R97)</f>
        <v>15</v>
      </c>
      <c r="D66">
        <f>MEDIAN(Reprovações!D97:R97)</f>
        <v>0</v>
      </c>
      <c r="E66">
        <f>LARGE(Reprovações!D97:R97,1)</f>
        <v>6</v>
      </c>
      <c r="F66">
        <f>COUNTIF(Reprovações!D97:R97,"=0")</f>
        <v>11</v>
      </c>
    </row>
    <row r="67" spans="1:6" hidden="1" x14ac:dyDescent="0.35">
      <c r="A67" t="s">
        <v>120</v>
      </c>
      <c r="B67" t="s">
        <v>17</v>
      </c>
      <c r="C67">
        <f>SUM(Reprovações!D104:R104)</f>
        <v>6</v>
      </c>
      <c r="D67">
        <f>MEDIAN(Reprovações!D104:R104)</f>
        <v>0</v>
      </c>
      <c r="E67">
        <f>LARGE(Reprovações!D104:R104,1)</f>
        <v>6</v>
      </c>
      <c r="F67">
        <f>COUNTIF(Reprovações!D104:R104,"=0")</f>
        <v>14</v>
      </c>
    </row>
    <row r="68" spans="1:6" hidden="1" x14ac:dyDescent="0.35">
      <c r="A68" t="s">
        <v>25</v>
      </c>
      <c r="B68" t="s">
        <v>17</v>
      </c>
      <c r="C68">
        <f>SUM(Reprovações!D10:R10)</f>
        <v>9</v>
      </c>
      <c r="D68">
        <f>MEDIAN(Reprovações!D10:R10)</f>
        <v>0</v>
      </c>
      <c r="E68">
        <f>LARGE(Reprovações!D10:R10,1)</f>
        <v>5</v>
      </c>
      <c r="F68">
        <f>COUNTIF(Reprovações!D10:R10,"=0")</f>
        <v>12</v>
      </c>
    </row>
    <row r="69" spans="1:6" hidden="1" x14ac:dyDescent="0.35">
      <c r="A69" t="s">
        <v>75</v>
      </c>
      <c r="B69" t="s">
        <v>17</v>
      </c>
      <c r="C69">
        <f>SUM(Reprovações!D59:R59)</f>
        <v>8</v>
      </c>
      <c r="D69">
        <f>MEDIAN(Reprovações!D59:R59)</f>
        <v>0</v>
      </c>
      <c r="E69">
        <f>LARGE(Reprovações!D59:R59,1)</f>
        <v>5</v>
      </c>
      <c r="F69">
        <f>COUNTIF(Reprovações!D59:R59,"=0")</f>
        <v>11</v>
      </c>
    </row>
    <row r="70" spans="1:6" x14ac:dyDescent="0.35">
      <c r="A70" t="s">
        <v>90</v>
      </c>
      <c r="B70" t="s">
        <v>22</v>
      </c>
      <c r="C70">
        <f>SUM(Reprovações!D74:R74)</f>
        <v>20</v>
      </c>
      <c r="D70">
        <f>MEDIAN(Reprovações!D74:R74)</f>
        <v>0</v>
      </c>
      <c r="E70">
        <f>LARGE(Reprovações!D74:R74,1)</f>
        <v>8</v>
      </c>
      <c r="F70">
        <f>COUNTIF(Reprovações!D74:R74,"=0")</f>
        <v>9</v>
      </c>
    </row>
    <row r="71" spans="1:6" hidden="1" x14ac:dyDescent="0.35">
      <c r="A71" t="s">
        <v>16</v>
      </c>
      <c r="B71" t="s">
        <v>17</v>
      </c>
      <c r="C71">
        <f>SUM(Reprovações!D3:R3)</f>
        <v>5</v>
      </c>
      <c r="D71">
        <f>MEDIAN(Reprovações!D3:R3)</f>
        <v>0</v>
      </c>
      <c r="E71">
        <f>LARGE(Reprovações!D3:R3,1)</f>
        <v>4</v>
      </c>
      <c r="F71">
        <f>COUNTIF(Reprovações!D3:R3,"=0")</f>
        <v>13</v>
      </c>
    </row>
    <row r="72" spans="1:6" hidden="1" x14ac:dyDescent="0.35">
      <c r="A72" t="s">
        <v>47</v>
      </c>
      <c r="B72" t="s">
        <v>17</v>
      </c>
      <c r="C72">
        <f>SUM(Reprovações!D32:R32)</f>
        <v>13</v>
      </c>
      <c r="D72">
        <f>MEDIAN(Reprovações!D32:R32)</f>
        <v>0</v>
      </c>
      <c r="E72">
        <f>LARGE(Reprovações!D32:R32,1)</f>
        <v>4</v>
      </c>
      <c r="F72">
        <f>COUNTIF(Reprovações!D32:R32,"=0")</f>
        <v>9</v>
      </c>
    </row>
    <row r="73" spans="1:6" hidden="1" x14ac:dyDescent="0.35">
      <c r="A73" t="s">
        <v>73</v>
      </c>
      <c r="B73" t="s">
        <v>17</v>
      </c>
      <c r="C73">
        <f>SUM(Reprovações!D57:R57)</f>
        <v>5</v>
      </c>
      <c r="D73">
        <f>MEDIAN(Reprovações!D57:R57)</f>
        <v>0</v>
      </c>
      <c r="E73">
        <f>LARGE(Reprovações!D57:R57,1)</f>
        <v>4</v>
      </c>
      <c r="F73">
        <f>COUNTIF(Reprovações!D57:R57,"=0")</f>
        <v>13</v>
      </c>
    </row>
    <row r="74" spans="1:6" x14ac:dyDescent="0.35">
      <c r="A74" t="s">
        <v>92</v>
      </c>
      <c r="B74" t="s">
        <v>22</v>
      </c>
      <c r="C74">
        <f>SUM(Reprovações!D76:R76)</f>
        <v>45</v>
      </c>
      <c r="D74">
        <f>MEDIAN(Reprovações!D76:R76)</f>
        <v>0</v>
      </c>
      <c r="E74">
        <f>LARGE(Reprovações!D76:R76,1)</f>
        <v>20</v>
      </c>
      <c r="F74">
        <f>COUNTIF(Reprovações!D76:R76,"=0")</f>
        <v>10</v>
      </c>
    </row>
    <row r="75" spans="1:6" x14ac:dyDescent="0.35">
      <c r="A75" t="s">
        <v>93</v>
      </c>
      <c r="B75" t="s">
        <v>22</v>
      </c>
      <c r="C75">
        <f>SUM(Reprovações!D77:R77)</f>
        <v>85</v>
      </c>
      <c r="D75">
        <f>MEDIAN(Reprovações!D77:R77)</f>
        <v>5</v>
      </c>
      <c r="E75">
        <f>LARGE(Reprovações!D77:R77,1)</f>
        <v>15</v>
      </c>
      <c r="F75">
        <f>COUNTIF(Reprovações!D77:R77,"=0")</f>
        <v>2</v>
      </c>
    </row>
    <row r="76" spans="1:6" x14ac:dyDescent="0.35">
      <c r="A76" t="s">
        <v>96</v>
      </c>
      <c r="B76" t="s">
        <v>22</v>
      </c>
      <c r="C76">
        <f>SUM(Reprovações!D80:R80)</f>
        <v>24</v>
      </c>
      <c r="D76">
        <f>MEDIAN(Reprovações!D80:R80)</f>
        <v>1</v>
      </c>
      <c r="E76">
        <f>LARGE(Reprovações!D80:R80,1)</f>
        <v>6</v>
      </c>
      <c r="F76">
        <f>COUNTIF(Reprovações!D80:R80,"=0")</f>
        <v>7</v>
      </c>
    </row>
    <row r="77" spans="1:6" hidden="1" x14ac:dyDescent="0.35">
      <c r="A77" t="s">
        <v>117</v>
      </c>
      <c r="B77" t="s">
        <v>17</v>
      </c>
      <c r="C77">
        <f>SUM(Reprovações!D101:R101)</f>
        <v>7</v>
      </c>
      <c r="D77">
        <f>MEDIAN(Reprovações!D101:R101)</f>
        <v>0</v>
      </c>
      <c r="E77">
        <f>LARGE(Reprovações!D101:R101,1)</f>
        <v>4</v>
      </c>
      <c r="F77">
        <f>COUNTIF(Reprovações!D101:R101,"=0")</f>
        <v>13</v>
      </c>
    </row>
    <row r="78" spans="1:6" hidden="1" x14ac:dyDescent="0.35">
      <c r="A78" t="s">
        <v>45</v>
      </c>
      <c r="B78" t="s">
        <v>17</v>
      </c>
      <c r="C78">
        <f>SUM(Reprovações!D30:R30)</f>
        <v>5</v>
      </c>
      <c r="D78">
        <f>MEDIAN(Reprovações!D30:R30)</f>
        <v>0</v>
      </c>
      <c r="E78">
        <f>LARGE(Reprovações!D30:R30,1)</f>
        <v>3</v>
      </c>
      <c r="F78">
        <f>COUNTIF(Reprovações!D30:R30,"=0")</f>
        <v>13</v>
      </c>
    </row>
    <row r="79" spans="1:6" hidden="1" x14ac:dyDescent="0.35">
      <c r="A79" t="s">
        <v>76</v>
      </c>
      <c r="B79" t="s">
        <v>17</v>
      </c>
      <c r="C79">
        <f>SUM(Reprovações!D60:R60)</f>
        <v>3</v>
      </c>
      <c r="D79">
        <f>MEDIAN(Reprovações!D60:R60)</f>
        <v>0</v>
      </c>
      <c r="E79">
        <f>LARGE(Reprovações!D60:R60,1)</f>
        <v>3</v>
      </c>
      <c r="F79">
        <f>COUNTIF(Reprovações!D60:R60,"=0")</f>
        <v>14</v>
      </c>
    </row>
    <row r="80" spans="1:6" x14ac:dyDescent="0.35">
      <c r="A80" t="s">
        <v>98</v>
      </c>
      <c r="B80" t="s">
        <v>22</v>
      </c>
      <c r="C80">
        <f>SUM(Reprovações!D82:R82)</f>
        <v>85</v>
      </c>
      <c r="D80">
        <f>MEDIAN(Reprovações!D82:R82)</f>
        <v>5</v>
      </c>
      <c r="E80">
        <f>LARGE(Reprovações!D82:R82,1)</f>
        <v>15</v>
      </c>
      <c r="F80">
        <f>COUNTIF(Reprovações!D82:R82,"=0")</f>
        <v>3</v>
      </c>
    </row>
    <row r="81" spans="1:6" x14ac:dyDescent="0.35">
      <c r="A81" t="s">
        <v>107</v>
      </c>
      <c r="B81" t="s">
        <v>22</v>
      </c>
      <c r="C81">
        <f>SUM(Reprovações!D91:R91)</f>
        <v>136</v>
      </c>
      <c r="D81">
        <f>MEDIAN(Reprovações!D91:R91)</f>
        <v>7</v>
      </c>
      <c r="E81">
        <f>LARGE(Reprovações!D91:R91,1)</f>
        <v>24</v>
      </c>
      <c r="F81">
        <f>COUNTIF(Reprovações!D91:R91,"=0")</f>
        <v>3</v>
      </c>
    </row>
    <row r="82" spans="1:6" x14ac:dyDescent="0.35">
      <c r="A82" t="s">
        <v>111</v>
      </c>
      <c r="B82" t="s">
        <v>22</v>
      </c>
      <c r="C82">
        <f>SUM(Reprovações!D95:R95)</f>
        <v>73</v>
      </c>
      <c r="D82">
        <f>MEDIAN(Reprovações!D95:R95)</f>
        <v>4</v>
      </c>
      <c r="E82">
        <f>LARGE(Reprovações!D95:R95,1)</f>
        <v>13</v>
      </c>
      <c r="F82">
        <f>COUNTIF(Reprovações!D95:R95,"=0")</f>
        <v>1</v>
      </c>
    </row>
    <row r="83" spans="1:6" hidden="1" x14ac:dyDescent="0.35">
      <c r="A83" t="s">
        <v>20</v>
      </c>
      <c r="B83" t="s">
        <v>15</v>
      </c>
      <c r="C83">
        <f>SUM(Reprovações!D6:R6)</f>
        <v>8</v>
      </c>
      <c r="D83">
        <f>MEDIAN(Reprovações!D6:R6)</f>
        <v>0</v>
      </c>
      <c r="E83">
        <f>LARGE(Reprovações!D6:R6,1)</f>
        <v>3</v>
      </c>
      <c r="F83">
        <f>COUNTIF(Reprovações!D6:R6,"=0")</f>
        <v>11</v>
      </c>
    </row>
    <row r="84" spans="1:6" hidden="1" x14ac:dyDescent="0.35">
      <c r="A84" t="s">
        <v>119</v>
      </c>
      <c r="B84" t="s">
        <v>17</v>
      </c>
      <c r="C84">
        <f>SUM(Reprovações!D103:R103)</f>
        <v>4</v>
      </c>
      <c r="D84">
        <f>MEDIAN(Reprovações!D103:R103)</f>
        <v>0</v>
      </c>
      <c r="E84">
        <f>LARGE(Reprovações!D103:R103,1)</f>
        <v>3</v>
      </c>
      <c r="F84">
        <f>COUNTIF(Reprovações!D103:R103,"=0")</f>
        <v>13</v>
      </c>
    </row>
    <row r="85" spans="1:6" hidden="1" x14ac:dyDescent="0.35">
      <c r="A85" t="s">
        <v>123</v>
      </c>
      <c r="B85" t="s">
        <v>17</v>
      </c>
      <c r="C85">
        <f>SUM(Reprovações!D107:R107)</f>
        <v>5</v>
      </c>
      <c r="D85">
        <f>MEDIAN(Reprovações!D107:R107)</f>
        <v>0</v>
      </c>
      <c r="E85">
        <f>LARGE(Reprovações!D107:R107,1)</f>
        <v>3</v>
      </c>
      <c r="F85">
        <f>COUNTIF(Reprovações!D107:R107,"=0")</f>
        <v>12</v>
      </c>
    </row>
    <row r="86" spans="1:6" hidden="1" x14ac:dyDescent="0.35">
      <c r="A86" t="s">
        <v>18</v>
      </c>
      <c r="B86" t="s">
        <v>17</v>
      </c>
      <c r="C86">
        <f>SUM(Reprovações!D4:R4)</f>
        <v>4</v>
      </c>
      <c r="D86">
        <f>MEDIAN(Reprovações!D4:R4)</f>
        <v>0</v>
      </c>
      <c r="E86">
        <f>LARGE(Reprovações!D4:R4,1)</f>
        <v>2</v>
      </c>
      <c r="F86">
        <f>COUNTIF(Reprovações!D4:R4,"=0")</f>
        <v>12</v>
      </c>
    </row>
    <row r="87" spans="1:6" hidden="1" x14ac:dyDescent="0.35">
      <c r="A87" t="s">
        <v>69</v>
      </c>
      <c r="B87" t="s">
        <v>17</v>
      </c>
      <c r="C87">
        <f>SUM(Reprovações!D53:R53)</f>
        <v>2</v>
      </c>
      <c r="D87">
        <f>MEDIAN(Reprovações!D53:R53)</f>
        <v>0</v>
      </c>
      <c r="E87">
        <f>LARGE(Reprovações!D53:R53,1)</f>
        <v>2</v>
      </c>
      <c r="F87">
        <f>COUNTIF(Reprovações!D53:R53,"=0")</f>
        <v>14</v>
      </c>
    </row>
    <row r="88" spans="1:6" hidden="1" x14ac:dyDescent="0.35">
      <c r="A88" t="s">
        <v>72</v>
      </c>
      <c r="B88" t="s">
        <v>17</v>
      </c>
      <c r="C88">
        <f>SUM(Reprovações!D56:R56)</f>
        <v>3</v>
      </c>
      <c r="D88">
        <f>MEDIAN(Reprovações!D56:R56)</f>
        <v>0</v>
      </c>
      <c r="E88">
        <f>LARGE(Reprovações!D56:R56,1)</f>
        <v>2</v>
      </c>
      <c r="F88">
        <f>COUNTIF(Reprovações!D56:R56,"=0")</f>
        <v>13</v>
      </c>
    </row>
    <row r="89" spans="1:6" hidden="1" x14ac:dyDescent="0.35">
      <c r="A89" t="s">
        <v>85</v>
      </c>
      <c r="B89" t="s">
        <v>17</v>
      </c>
      <c r="C89">
        <f>SUM(Reprovações!D69:R69)</f>
        <v>8</v>
      </c>
      <c r="D89">
        <f>MEDIAN(Reprovações!D69:R69)</f>
        <v>0</v>
      </c>
      <c r="E89">
        <f>LARGE(Reprovações!D69:R69,1)</f>
        <v>2</v>
      </c>
      <c r="F89">
        <f>COUNTIF(Reprovações!D69:R69,"=0")</f>
        <v>10</v>
      </c>
    </row>
    <row r="90" spans="1:6" hidden="1" x14ac:dyDescent="0.35">
      <c r="A90" t="s">
        <v>108</v>
      </c>
      <c r="B90" t="s">
        <v>17</v>
      </c>
      <c r="C90">
        <f>SUM(Reprovações!D92:R92)</f>
        <v>2</v>
      </c>
      <c r="D90">
        <f>MEDIAN(Reprovações!D92:R92)</f>
        <v>0</v>
      </c>
      <c r="E90">
        <f>LARGE(Reprovações!D92:R92,1)</f>
        <v>2</v>
      </c>
      <c r="F90">
        <f>COUNTIF(Reprovações!D92:R92,"=0")</f>
        <v>14</v>
      </c>
    </row>
    <row r="91" spans="1:6" hidden="1" x14ac:dyDescent="0.35">
      <c r="A91" t="s">
        <v>110</v>
      </c>
      <c r="B91" t="s">
        <v>17</v>
      </c>
      <c r="C91">
        <f>SUM(Reprovações!D94:R94)</f>
        <v>5</v>
      </c>
      <c r="D91">
        <f>MEDIAN(Reprovações!D94:R94)</f>
        <v>0</v>
      </c>
      <c r="E91">
        <f>LARGE(Reprovações!D94:R94,1)</f>
        <v>2</v>
      </c>
      <c r="F91">
        <f>COUNTIF(Reprovações!D94:R94,"=0")</f>
        <v>11</v>
      </c>
    </row>
    <row r="92" spans="1:6" x14ac:dyDescent="0.35">
      <c r="A92" t="s">
        <v>116</v>
      </c>
      <c r="B92" t="s">
        <v>22</v>
      </c>
      <c r="C92">
        <f>SUM(Reprovações!D100:R100)</f>
        <v>140</v>
      </c>
      <c r="D92">
        <f>MEDIAN(Reprovações!D100:R100)</f>
        <v>7</v>
      </c>
      <c r="E92">
        <f>LARGE(Reprovações!D100:R100,1)</f>
        <v>33</v>
      </c>
      <c r="F92">
        <f>COUNTIF(Reprovações!D100:R100,"=0")</f>
        <v>2</v>
      </c>
    </row>
    <row r="93" spans="1:6" hidden="1" x14ac:dyDescent="0.35">
      <c r="A93" t="s">
        <v>122</v>
      </c>
      <c r="B93" t="s">
        <v>17</v>
      </c>
      <c r="C93">
        <f>SUM(Reprovações!D106:R106)</f>
        <v>2</v>
      </c>
      <c r="D93">
        <f>MEDIAN(Reprovações!D106:R106)</f>
        <v>0</v>
      </c>
      <c r="E93">
        <f>LARGE(Reprovações!D106:R106,1)</f>
        <v>2</v>
      </c>
      <c r="F93">
        <f>COUNTIF(Reprovações!D106:R106,"=0")</f>
        <v>14</v>
      </c>
    </row>
    <row r="94" spans="1:6" hidden="1" x14ac:dyDescent="0.35">
      <c r="A94" t="s">
        <v>124</v>
      </c>
      <c r="B94" t="s">
        <v>17</v>
      </c>
      <c r="C94">
        <f>SUM(Reprovações!D108:R108)</f>
        <v>2</v>
      </c>
      <c r="D94">
        <f>MEDIAN(Reprovações!D108:R108)</f>
        <v>0</v>
      </c>
      <c r="E94">
        <f>LARGE(Reprovações!D108:R108,1)</f>
        <v>2</v>
      </c>
      <c r="F94">
        <f>COUNTIF(Reprovações!D108:R108,"=0")</f>
        <v>14</v>
      </c>
    </row>
    <row r="95" spans="1:6" hidden="1" x14ac:dyDescent="0.35">
      <c r="A95" t="s">
        <v>125</v>
      </c>
      <c r="B95" t="s">
        <v>17</v>
      </c>
      <c r="C95">
        <f>SUM(Reprovações!D109:R109)</f>
        <v>9</v>
      </c>
      <c r="D95">
        <f>MEDIAN(Reprovações!D109:R109)</f>
        <v>0</v>
      </c>
      <c r="E95">
        <f>LARGE(Reprovações!D109:R109,1)</f>
        <v>2</v>
      </c>
      <c r="F95">
        <f>COUNTIF(Reprovações!D109:R109,"=0")</f>
        <v>10</v>
      </c>
    </row>
    <row r="96" spans="1:6" hidden="1" x14ac:dyDescent="0.35">
      <c r="A96" t="s">
        <v>130</v>
      </c>
      <c r="B96" t="s">
        <v>17</v>
      </c>
      <c r="C96">
        <f>SUM(Reprovações!D114:R114)</f>
        <v>2</v>
      </c>
      <c r="D96">
        <f>MEDIAN(Reprovações!D114:R114)</f>
        <v>0</v>
      </c>
      <c r="E96">
        <f>LARGE(Reprovações!D114:R114,1)</f>
        <v>2</v>
      </c>
      <c r="F96">
        <f>COUNTIF(Reprovações!D114:R114,"=0")</f>
        <v>14</v>
      </c>
    </row>
    <row r="97" spans="1:6" hidden="1" x14ac:dyDescent="0.35">
      <c r="A97" t="s">
        <v>32</v>
      </c>
      <c r="B97" t="s">
        <v>17</v>
      </c>
      <c r="C97">
        <f>SUM(Reprovações!D17:R17)</f>
        <v>1</v>
      </c>
      <c r="D97">
        <f>MEDIAN(Reprovações!D17:R17)</f>
        <v>0</v>
      </c>
      <c r="E97">
        <f>LARGE(Reprovações!D17:R17,1)</f>
        <v>1</v>
      </c>
      <c r="F97">
        <f>COUNTIF(Reprovações!D17:R17,"=0")</f>
        <v>14</v>
      </c>
    </row>
    <row r="98" spans="1:6" hidden="1" x14ac:dyDescent="0.35">
      <c r="A98" t="s">
        <v>39</v>
      </c>
      <c r="B98" t="s">
        <v>17</v>
      </c>
      <c r="C98">
        <f>SUM(Reprovações!D24:R24)</f>
        <v>1</v>
      </c>
      <c r="D98">
        <f>MEDIAN(Reprovações!D24:R24)</f>
        <v>0</v>
      </c>
      <c r="E98">
        <f>LARGE(Reprovações!D24:R24,1)</f>
        <v>1</v>
      </c>
      <c r="F98">
        <f>COUNTIF(Reprovações!D24:R24,"=0")</f>
        <v>14</v>
      </c>
    </row>
    <row r="99" spans="1:6" hidden="1" x14ac:dyDescent="0.35">
      <c r="A99" t="s">
        <v>53</v>
      </c>
      <c r="B99" t="s">
        <v>17</v>
      </c>
      <c r="C99">
        <f>SUM(Reprovações!D37:R37)</f>
        <v>1</v>
      </c>
      <c r="D99">
        <f>MEDIAN(Reprovações!D37:R37)</f>
        <v>0</v>
      </c>
      <c r="E99">
        <f>LARGE(Reprovações!D37:R37,1)</f>
        <v>1</v>
      </c>
      <c r="F99">
        <f>COUNTIF(Reprovações!D37:R37,"=0")</f>
        <v>14</v>
      </c>
    </row>
    <row r="100" spans="1:6" hidden="1" x14ac:dyDescent="0.35">
      <c r="A100" t="s">
        <v>63</v>
      </c>
      <c r="B100" t="s">
        <v>17</v>
      </c>
      <c r="C100">
        <f>SUM(Reprovações!D47:R47)</f>
        <v>1</v>
      </c>
      <c r="D100">
        <f>MEDIAN(Reprovações!D47:R47)</f>
        <v>0</v>
      </c>
      <c r="E100">
        <f>LARGE(Reprovações!D47:R47,1)</f>
        <v>1</v>
      </c>
      <c r="F100">
        <f>COUNTIF(Reprovações!D47:R47,"=0")</f>
        <v>14</v>
      </c>
    </row>
    <row r="101" spans="1:6" hidden="1" x14ac:dyDescent="0.35">
      <c r="A101" t="s">
        <v>70</v>
      </c>
      <c r="B101" t="s">
        <v>17</v>
      </c>
      <c r="C101">
        <f>SUM(Reprovações!D54:R54)</f>
        <v>1</v>
      </c>
      <c r="D101">
        <f>MEDIAN(Reprovações!D54:R54)</f>
        <v>0</v>
      </c>
      <c r="E101">
        <f>LARGE(Reprovações!D54:R54,1)</f>
        <v>1</v>
      </c>
      <c r="F101">
        <f>COUNTIF(Reprovações!D54:R54,"=0")</f>
        <v>14</v>
      </c>
    </row>
    <row r="102" spans="1:6" hidden="1" x14ac:dyDescent="0.35">
      <c r="A102" t="s">
        <v>71</v>
      </c>
      <c r="B102" t="s">
        <v>17</v>
      </c>
      <c r="C102">
        <f>SUM(Reprovações!D55:R55)</f>
        <v>1</v>
      </c>
      <c r="D102">
        <f>MEDIAN(Reprovações!D55:R55)</f>
        <v>0</v>
      </c>
      <c r="E102">
        <f>LARGE(Reprovações!D55:R55,1)</f>
        <v>1</v>
      </c>
      <c r="F102">
        <f>COUNTIF(Reprovações!D55:R55,"=0")</f>
        <v>14</v>
      </c>
    </row>
    <row r="103" spans="1:6" hidden="1" x14ac:dyDescent="0.35">
      <c r="A103" t="s">
        <v>84</v>
      </c>
      <c r="B103" t="s">
        <v>17</v>
      </c>
      <c r="C103">
        <f>SUM(Reprovações!D68:R68)</f>
        <v>1</v>
      </c>
      <c r="D103">
        <f>MEDIAN(Reprovações!D68:R68)</f>
        <v>0</v>
      </c>
      <c r="E103">
        <f>LARGE(Reprovações!D68:R68,1)</f>
        <v>1</v>
      </c>
      <c r="F103">
        <f>COUNTIF(Reprovações!D68:R68,"=0")</f>
        <v>14</v>
      </c>
    </row>
    <row r="104" spans="1:6" hidden="1" x14ac:dyDescent="0.35">
      <c r="A104" t="s">
        <v>87</v>
      </c>
      <c r="B104" t="s">
        <v>17</v>
      </c>
      <c r="C104">
        <f>SUM(Reprovações!D71:R71)</f>
        <v>1</v>
      </c>
      <c r="D104">
        <f>MEDIAN(Reprovações!D71:R71)</f>
        <v>0</v>
      </c>
      <c r="E104">
        <f>LARGE(Reprovações!D71:R71,1)</f>
        <v>1</v>
      </c>
      <c r="F104">
        <f>COUNTIF(Reprovações!D71:R71,"=0")</f>
        <v>14</v>
      </c>
    </row>
    <row r="105" spans="1:6" hidden="1" x14ac:dyDescent="0.35">
      <c r="A105" t="s">
        <v>102</v>
      </c>
      <c r="B105" t="s">
        <v>17</v>
      </c>
      <c r="C105">
        <f>SUM(Reprovações!D86:R86)</f>
        <v>1</v>
      </c>
      <c r="D105">
        <f>MEDIAN(Reprovações!D86:R86)</f>
        <v>0</v>
      </c>
      <c r="E105">
        <f>LARGE(Reprovações!D86:R86,1)</f>
        <v>1</v>
      </c>
      <c r="F105">
        <f>COUNTIF(Reprovações!D86:R86,"=0")</f>
        <v>14</v>
      </c>
    </row>
    <row r="106" spans="1:6" hidden="1" x14ac:dyDescent="0.35">
      <c r="A106" t="s">
        <v>105</v>
      </c>
      <c r="B106" t="s">
        <v>17</v>
      </c>
      <c r="C106">
        <f>SUM(Reprovações!D89:R89)</f>
        <v>1</v>
      </c>
      <c r="D106">
        <f>MEDIAN(Reprovações!D89:R89)</f>
        <v>0</v>
      </c>
      <c r="E106">
        <f>LARGE(Reprovações!D89:R89,1)</f>
        <v>1</v>
      </c>
      <c r="F106">
        <f>COUNTIF(Reprovações!D89:R89,"=0")</f>
        <v>14</v>
      </c>
    </row>
    <row r="107" spans="1:6" hidden="1" x14ac:dyDescent="0.35">
      <c r="A107" t="s">
        <v>106</v>
      </c>
      <c r="B107" t="s">
        <v>17</v>
      </c>
      <c r="C107">
        <f>SUM(Reprovações!D90:R90)</f>
        <v>1</v>
      </c>
      <c r="D107">
        <f>MEDIAN(Reprovações!D90:R90)</f>
        <v>0</v>
      </c>
      <c r="E107">
        <f>LARGE(Reprovações!D90:R90,1)</f>
        <v>1</v>
      </c>
      <c r="F107">
        <f>COUNTIF(Reprovações!D90:R90,"=0")</f>
        <v>14</v>
      </c>
    </row>
    <row r="108" spans="1:6" hidden="1" x14ac:dyDescent="0.35">
      <c r="A108" t="s">
        <v>109</v>
      </c>
      <c r="B108" t="s">
        <v>17</v>
      </c>
      <c r="C108">
        <f>SUM(Reprovações!D93:R93)</f>
        <v>1</v>
      </c>
      <c r="D108">
        <f>MEDIAN(Reprovações!D93:R93)</f>
        <v>0</v>
      </c>
      <c r="E108">
        <f>LARGE(Reprovações!D93:R93,1)</f>
        <v>1</v>
      </c>
      <c r="F108">
        <f>COUNTIF(Reprovações!D93:R93,"=0")</f>
        <v>14</v>
      </c>
    </row>
    <row r="109" spans="1:6" hidden="1" x14ac:dyDescent="0.35">
      <c r="A109" t="s">
        <v>104</v>
      </c>
      <c r="B109" t="s">
        <v>15</v>
      </c>
      <c r="C109">
        <f>SUM(Reprovações!D88:R88)</f>
        <v>1</v>
      </c>
      <c r="D109">
        <f>MEDIAN(Reprovações!D88:R88)</f>
        <v>0</v>
      </c>
      <c r="E109">
        <f>LARGE(Reprovações!D88:R88,1)</f>
        <v>1</v>
      </c>
      <c r="F109">
        <f>COUNTIF(Reprovações!D88:R88,"=0")</f>
        <v>14</v>
      </c>
    </row>
    <row r="110" spans="1:6" x14ac:dyDescent="0.35">
      <c r="A110" t="s">
        <v>118</v>
      </c>
      <c r="B110" t="s">
        <v>22</v>
      </c>
      <c r="C110">
        <f>SUM(Reprovações!D102:R102)</f>
        <v>8</v>
      </c>
      <c r="D110">
        <f>MEDIAN(Reprovações!D102:R102)</f>
        <v>0</v>
      </c>
      <c r="E110">
        <f>LARGE(Reprovações!D102:R102,1)</f>
        <v>3</v>
      </c>
      <c r="F110">
        <f>COUNTIF(Reprovações!D102:R102,"=0")</f>
        <v>11</v>
      </c>
    </row>
    <row r="111" spans="1:6" hidden="1" x14ac:dyDescent="0.35">
      <c r="A111" t="s">
        <v>121</v>
      </c>
      <c r="B111" t="s">
        <v>17</v>
      </c>
      <c r="C111">
        <f>SUM(Reprovações!D105:R105)</f>
        <v>1</v>
      </c>
      <c r="D111">
        <f>MEDIAN(Reprovações!D105:R105)</f>
        <v>0</v>
      </c>
      <c r="E111">
        <f>LARGE(Reprovações!D105:R105,1)</f>
        <v>1</v>
      </c>
      <c r="F111">
        <f>COUNTIF(Reprovações!D105:R105,"=0")</f>
        <v>14</v>
      </c>
    </row>
    <row r="112" spans="1:6" hidden="1" x14ac:dyDescent="0.35">
      <c r="A112" t="s">
        <v>126</v>
      </c>
      <c r="B112" t="s">
        <v>17</v>
      </c>
      <c r="C112">
        <f>SUM(Reprovações!D110:R110)</f>
        <v>2</v>
      </c>
      <c r="D112">
        <f>MEDIAN(Reprovações!D110:R110)</f>
        <v>0</v>
      </c>
      <c r="E112">
        <f>LARGE(Reprovações!D110:R110,1)</f>
        <v>1</v>
      </c>
      <c r="F112">
        <f>COUNTIF(Reprovações!D110:R110,"=0")</f>
        <v>13</v>
      </c>
    </row>
    <row r="113" spans="1:6" hidden="1" x14ac:dyDescent="0.35">
      <c r="A113" t="s">
        <v>128</v>
      </c>
      <c r="B113" t="s">
        <v>17</v>
      </c>
      <c r="C113">
        <f>SUM(Reprovações!D112:R112)</f>
        <v>1</v>
      </c>
      <c r="D113">
        <f>MEDIAN(Reprovações!D112:R112)</f>
        <v>0</v>
      </c>
      <c r="E113">
        <f>LARGE(Reprovações!D112:R112,1)</f>
        <v>1</v>
      </c>
      <c r="F113">
        <f>COUNTIF(Reprovações!D112:R112,"=0")</f>
        <v>14</v>
      </c>
    </row>
    <row r="114" spans="1:6" x14ac:dyDescent="0.35">
      <c r="A114" t="s">
        <v>129</v>
      </c>
      <c r="B114" t="s">
        <v>22</v>
      </c>
      <c r="C114">
        <f>SUM(Reprovações!D113:R113)</f>
        <v>12</v>
      </c>
      <c r="D114">
        <f>MEDIAN(Reprovações!D113:R113)</f>
        <v>0</v>
      </c>
      <c r="E114">
        <f>LARGE(Reprovações!D113:R113,1)</f>
        <v>7</v>
      </c>
      <c r="F114">
        <f>COUNTIF(Reprovações!D113:R113,"=0")</f>
        <v>11</v>
      </c>
    </row>
  </sheetData>
  <autoFilter ref="A1:F114" xr:uid="{B02C3A08-47F7-4768-9B79-F2B8D3289F8B}">
    <filterColumn colId="1">
      <filters>
        <filter val="Profissional"/>
      </filters>
    </filterColumn>
    <sortState xmlns:xlrd2="http://schemas.microsoft.com/office/spreadsheetml/2017/richdata2" ref="A2:F114">
      <sortCondition ref="A1:A114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4F1EB-4EB7-4D32-A23E-609DA1112FCD}">
  <dimension ref="A1:K35"/>
  <sheetViews>
    <sheetView topLeftCell="A13" workbookViewId="0">
      <selection activeCell="G13" sqref="G13:K23"/>
    </sheetView>
  </sheetViews>
  <sheetFormatPr defaultRowHeight="14.5" x14ac:dyDescent="0.35"/>
  <cols>
    <col min="1" max="1" width="53.90625" bestFit="1" customWidth="1"/>
    <col min="2" max="2" width="10.453125" bestFit="1" customWidth="1"/>
    <col min="3" max="3" width="14.54296875" bestFit="1" customWidth="1"/>
    <col min="5" max="5" width="19.54296875" bestFit="1" customWidth="1"/>
    <col min="6" max="6" width="2.453125" customWidth="1"/>
    <col min="7" max="7" width="53.90625" bestFit="1" customWidth="1"/>
    <col min="8" max="10" width="7.453125" customWidth="1"/>
    <col min="11" max="11" width="19.54296875" bestFit="1" customWidth="1"/>
  </cols>
  <sheetData>
    <row r="1" spans="1:11" x14ac:dyDescent="0.35">
      <c r="A1" s="3" t="s">
        <v>142</v>
      </c>
      <c r="B1" t="s">
        <v>138</v>
      </c>
      <c r="C1" t="s">
        <v>140</v>
      </c>
      <c r="D1" t="s">
        <v>139</v>
      </c>
      <c r="E1" t="s">
        <v>141</v>
      </c>
      <c r="G1" s="3" t="s">
        <v>143</v>
      </c>
      <c r="H1" t="s">
        <v>138</v>
      </c>
      <c r="I1" t="s">
        <v>140</v>
      </c>
      <c r="J1" t="s">
        <v>139</v>
      </c>
      <c r="K1" t="s">
        <v>141</v>
      </c>
    </row>
    <row r="2" spans="1:11" x14ac:dyDescent="0.35">
      <c r="A2" t="s">
        <v>26</v>
      </c>
      <c r="B2" s="3">
        <v>497</v>
      </c>
      <c r="C2">
        <v>32</v>
      </c>
      <c r="D2">
        <v>54</v>
      </c>
      <c r="E2">
        <v>0</v>
      </c>
      <c r="G2" s="4" t="s">
        <v>30</v>
      </c>
      <c r="H2" s="5">
        <v>246</v>
      </c>
      <c r="I2" s="4">
        <v>17</v>
      </c>
      <c r="J2" s="4">
        <v>34</v>
      </c>
      <c r="K2" s="4">
        <v>0</v>
      </c>
    </row>
    <row r="3" spans="1:11" x14ac:dyDescent="0.35">
      <c r="A3" t="s">
        <v>65</v>
      </c>
      <c r="B3" s="3">
        <v>462</v>
      </c>
      <c r="C3">
        <v>30</v>
      </c>
      <c r="D3">
        <v>45</v>
      </c>
      <c r="E3">
        <v>0</v>
      </c>
      <c r="G3" s="4" t="s">
        <v>86</v>
      </c>
      <c r="H3" s="5">
        <v>234</v>
      </c>
      <c r="I3" s="4">
        <v>14</v>
      </c>
      <c r="J3" s="4">
        <v>36</v>
      </c>
      <c r="K3" s="4">
        <v>0</v>
      </c>
    </row>
    <row r="4" spans="1:11" x14ac:dyDescent="0.35">
      <c r="A4" t="s">
        <v>66</v>
      </c>
      <c r="B4" s="3">
        <v>344</v>
      </c>
      <c r="C4">
        <v>23</v>
      </c>
      <c r="D4">
        <v>45</v>
      </c>
      <c r="E4">
        <v>0</v>
      </c>
      <c r="G4" t="s">
        <v>43</v>
      </c>
      <c r="H4" s="3">
        <v>145</v>
      </c>
      <c r="I4">
        <v>4</v>
      </c>
      <c r="J4">
        <v>59</v>
      </c>
      <c r="K4">
        <v>2</v>
      </c>
    </row>
    <row r="5" spans="1:11" x14ac:dyDescent="0.35">
      <c r="A5" t="s">
        <v>28</v>
      </c>
      <c r="B5" s="3">
        <v>342</v>
      </c>
      <c r="C5">
        <v>24</v>
      </c>
      <c r="D5">
        <v>41</v>
      </c>
      <c r="E5">
        <v>0</v>
      </c>
      <c r="G5" t="s">
        <v>116</v>
      </c>
      <c r="H5" s="3">
        <v>140</v>
      </c>
      <c r="I5">
        <v>7</v>
      </c>
      <c r="J5">
        <v>33</v>
      </c>
      <c r="K5">
        <v>2</v>
      </c>
    </row>
    <row r="6" spans="1:11" x14ac:dyDescent="0.35">
      <c r="A6" t="s">
        <v>27</v>
      </c>
      <c r="B6" s="3">
        <v>291</v>
      </c>
      <c r="C6">
        <v>21</v>
      </c>
      <c r="D6">
        <v>38</v>
      </c>
      <c r="E6">
        <v>0</v>
      </c>
      <c r="G6" t="s">
        <v>107</v>
      </c>
      <c r="H6" s="3">
        <v>136</v>
      </c>
      <c r="I6">
        <v>7</v>
      </c>
      <c r="J6">
        <v>24</v>
      </c>
      <c r="K6">
        <v>3</v>
      </c>
    </row>
    <row r="7" spans="1:11" x14ac:dyDescent="0.35">
      <c r="A7" t="s">
        <v>48</v>
      </c>
      <c r="B7" s="3">
        <v>267</v>
      </c>
      <c r="C7">
        <v>17</v>
      </c>
      <c r="D7">
        <v>36</v>
      </c>
      <c r="E7">
        <v>0</v>
      </c>
      <c r="G7" t="s">
        <v>24</v>
      </c>
      <c r="H7" s="3">
        <v>135</v>
      </c>
      <c r="I7">
        <v>10</v>
      </c>
      <c r="J7">
        <v>21</v>
      </c>
      <c r="K7">
        <v>1</v>
      </c>
    </row>
    <row r="8" spans="1:11" x14ac:dyDescent="0.35">
      <c r="A8" t="s">
        <v>112</v>
      </c>
      <c r="B8" s="3">
        <v>250</v>
      </c>
      <c r="C8">
        <v>15</v>
      </c>
      <c r="D8">
        <v>29</v>
      </c>
      <c r="E8">
        <v>0</v>
      </c>
      <c r="G8" t="s">
        <v>88</v>
      </c>
      <c r="H8" s="3">
        <v>118</v>
      </c>
      <c r="I8">
        <v>4</v>
      </c>
      <c r="J8">
        <v>23</v>
      </c>
      <c r="K8">
        <v>7</v>
      </c>
    </row>
    <row r="9" spans="1:11" x14ac:dyDescent="0.35">
      <c r="A9" t="s">
        <v>103</v>
      </c>
      <c r="B9" s="3">
        <v>232</v>
      </c>
      <c r="C9">
        <v>16</v>
      </c>
      <c r="D9">
        <v>33</v>
      </c>
      <c r="E9">
        <v>0</v>
      </c>
      <c r="G9" t="s">
        <v>31</v>
      </c>
      <c r="H9" s="3">
        <v>107</v>
      </c>
      <c r="I9">
        <v>7</v>
      </c>
      <c r="J9">
        <v>13</v>
      </c>
      <c r="K9">
        <v>0</v>
      </c>
    </row>
    <row r="10" spans="1:11" x14ac:dyDescent="0.35">
      <c r="A10" t="s">
        <v>91</v>
      </c>
      <c r="B10" s="3">
        <v>230</v>
      </c>
      <c r="C10">
        <v>13</v>
      </c>
      <c r="D10">
        <v>40</v>
      </c>
      <c r="E10">
        <v>2</v>
      </c>
      <c r="G10" t="s">
        <v>61</v>
      </c>
      <c r="H10" s="3">
        <v>106</v>
      </c>
      <c r="I10">
        <v>6</v>
      </c>
      <c r="J10">
        <v>18</v>
      </c>
      <c r="K10">
        <v>2</v>
      </c>
    </row>
    <row r="11" spans="1:11" x14ac:dyDescent="0.35">
      <c r="G11" t="s">
        <v>93</v>
      </c>
      <c r="H11" s="3">
        <v>85</v>
      </c>
      <c r="I11">
        <v>5</v>
      </c>
      <c r="J11">
        <v>15</v>
      </c>
      <c r="K11">
        <v>2</v>
      </c>
    </row>
    <row r="13" spans="1:11" x14ac:dyDescent="0.35">
      <c r="A13" s="3" t="s">
        <v>145</v>
      </c>
      <c r="B13" t="s">
        <v>138</v>
      </c>
      <c r="C13" t="s">
        <v>140</v>
      </c>
      <c r="G13" s="3" t="s">
        <v>144</v>
      </c>
    </row>
    <row r="14" spans="1:11" x14ac:dyDescent="0.35">
      <c r="A14" t="s">
        <v>26</v>
      </c>
      <c r="B14">
        <v>497</v>
      </c>
      <c r="C14" s="3">
        <v>32</v>
      </c>
      <c r="D14">
        <v>54</v>
      </c>
      <c r="E14">
        <v>0</v>
      </c>
      <c r="G14" s="4" t="s">
        <v>30</v>
      </c>
      <c r="H14" s="4">
        <v>246</v>
      </c>
      <c r="I14" s="5">
        <v>17</v>
      </c>
      <c r="J14" s="4">
        <v>34</v>
      </c>
      <c r="K14" s="4">
        <v>0</v>
      </c>
    </row>
    <row r="15" spans="1:11" x14ac:dyDescent="0.35">
      <c r="A15" t="s">
        <v>65</v>
      </c>
      <c r="B15">
        <v>462</v>
      </c>
      <c r="C15" s="3">
        <v>30</v>
      </c>
      <c r="D15">
        <v>45</v>
      </c>
      <c r="E15">
        <v>0</v>
      </c>
      <c r="G15" s="4" t="s">
        <v>86</v>
      </c>
      <c r="H15" s="4">
        <v>234</v>
      </c>
      <c r="I15" s="5">
        <v>14</v>
      </c>
      <c r="J15" s="4">
        <v>36</v>
      </c>
      <c r="K15" s="4">
        <v>0</v>
      </c>
    </row>
    <row r="16" spans="1:11" x14ac:dyDescent="0.35">
      <c r="A16" t="s">
        <v>66</v>
      </c>
      <c r="B16">
        <v>344</v>
      </c>
      <c r="C16" s="3">
        <v>23</v>
      </c>
      <c r="D16">
        <v>45</v>
      </c>
      <c r="E16">
        <v>0</v>
      </c>
      <c r="G16" t="s">
        <v>24</v>
      </c>
      <c r="H16">
        <v>135</v>
      </c>
      <c r="I16" s="3">
        <v>10</v>
      </c>
      <c r="J16">
        <v>21</v>
      </c>
      <c r="K16">
        <v>1</v>
      </c>
    </row>
    <row r="17" spans="1:11" x14ac:dyDescent="0.35">
      <c r="A17" t="s">
        <v>28</v>
      </c>
      <c r="B17">
        <v>342</v>
      </c>
      <c r="C17" s="3">
        <v>24</v>
      </c>
      <c r="D17">
        <v>41</v>
      </c>
      <c r="E17">
        <v>0</v>
      </c>
      <c r="G17" t="s">
        <v>116</v>
      </c>
      <c r="H17">
        <v>140</v>
      </c>
      <c r="I17" s="3">
        <v>7</v>
      </c>
      <c r="J17">
        <v>33</v>
      </c>
      <c r="K17">
        <v>2</v>
      </c>
    </row>
    <row r="18" spans="1:11" x14ac:dyDescent="0.35">
      <c r="A18" t="s">
        <v>27</v>
      </c>
      <c r="B18">
        <v>291</v>
      </c>
      <c r="C18" s="3">
        <v>21</v>
      </c>
      <c r="D18">
        <v>38</v>
      </c>
      <c r="E18">
        <v>0</v>
      </c>
      <c r="G18" t="s">
        <v>107</v>
      </c>
      <c r="H18">
        <v>136</v>
      </c>
      <c r="I18" s="3">
        <v>7</v>
      </c>
      <c r="J18">
        <v>24</v>
      </c>
      <c r="K18">
        <v>3</v>
      </c>
    </row>
    <row r="19" spans="1:11" x14ac:dyDescent="0.35">
      <c r="A19" t="s">
        <v>48</v>
      </c>
      <c r="B19">
        <v>267</v>
      </c>
      <c r="C19" s="3">
        <v>17</v>
      </c>
      <c r="D19">
        <v>36</v>
      </c>
      <c r="E19">
        <v>0</v>
      </c>
      <c r="G19" t="s">
        <v>31</v>
      </c>
      <c r="H19">
        <v>107</v>
      </c>
      <c r="I19" s="3">
        <v>7</v>
      </c>
      <c r="J19">
        <v>13</v>
      </c>
      <c r="K19">
        <v>0</v>
      </c>
    </row>
    <row r="20" spans="1:11" x14ac:dyDescent="0.35">
      <c r="A20" t="s">
        <v>112</v>
      </c>
      <c r="B20">
        <v>250</v>
      </c>
      <c r="C20" s="3">
        <v>15</v>
      </c>
      <c r="D20">
        <v>29</v>
      </c>
      <c r="E20">
        <v>0</v>
      </c>
      <c r="G20" t="s">
        <v>61</v>
      </c>
      <c r="H20">
        <v>106</v>
      </c>
      <c r="I20" s="3">
        <v>6</v>
      </c>
      <c r="J20">
        <v>18</v>
      </c>
      <c r="K20">
        <v>2</v>
      </c>
    </row>
    <row r="21" spans="1:11" x14ac:dyDescent="0.35">
      <c r="A21" t="s">
        <v>103</v>
      </c>
      <c r="B21">
        <v>232</v>
      </c>
      <c r="C21" s="3">
        <v>16</v>
      </c>
      <c r="D21">
        <v>33</v>
      </c>
      <c r="E21">
        <v>0</v>
      </c>
      <c r="G21" t="s">
        <v>21</v>
      </c>
      <c r="H21">
        <v>84</v>
      </c>
      <c r="I21" s="3">
        <v>6</v>
      </c>
      <c r="J21">
        <v>11</v>
      </c>
      <c r="K21">
        <v>2</v>
      </c>
    </row>
    <row r="22" spans="1:11" x14ac:dyDescent="0.35">
      <c r="A22" t="s">
        <v>91</v>
      </c>
      <c r="B22">
        <v>230</v>
      </c>
      <c r="C22" s="3">
        <v>13</v>
      </c>
      <c r="D22">
        <v>40</v>
      </c>
      <c r="E22">
        <v>2</v>
      </c>
      <c r="G22" t="s">
        <v>93</v>
      </c>
      <c r="H22">
        <v>85</v>
      </c>
      <c r="I22" s="3">
        <v>5</v>
      </c>
      <c r="J22">
        <v>15</v>
      </c>
      <c r="K22">
        <v>2</v>
      </c>
    </row>
    <row r="23" spans="1:11" x14ac:dyDescent="0.35">
      <c r="A23" t="s">
        <v>99</v>
      </c>
      <c r="B23">
        <v>196</v>
      </c>
      <c r="C23" s="3">
        <v>8</v>
      </c>
      <c r="D23">
        <v>40</v>
      </c>
      <c r="E23">
        <v>0</v>
      </c>
      <c r="G23" t="s">
        <v>98</v>
      </c>
      <c r="H23">
        <v>85</v>
      </c>
      <c r="I23" s="3">
        <v>5</v>
      </c>
      <c r="J23">
        <v>15</v>
      </c>
      <c r="K23">
        <v>3</v>
      </c>
    </row>
    <row r="25" spans="1:11" x14ac:dyDescent="0.35">
      <c r="A25" s="3" t="s">
        <v>146</v>
      </c>
      <c r="G25" s="3" t="s">
        <v>146</v>
      </c>
    </row>
    <row r="26" spans="1:11" x14ac:dyDescent="0.35">
      <c r="A26" t="s">
        <v>26</v>
      </c>
      <c r="B26">
        <v>497</v>
      </c>
      <c r="C26">
        <v>32</v>
      </c>
      <c r="D26" s="3">
        <v>54</v>
      </c>
      <c r="E26">
        <v>0</v>
      </c>
      <c r="G26" t="s">
        <v>43</v>
      </c>
      <c r="H26">
        <v>145</v>
      </c>
      <c r="I26">
        <v>4</v>
      </c>
      <c r="J26">
        <v>59</v>
      </c>
      <c r="K26">
        <v>2</v>
      </c>
    </row>
    <row r="27" spans="1:11" x14ac:dyDescent="0.35">
      <c r="A27" t="s">
        <v>65</v>
      </c>
      <c r="B27">
        <v>462</v>
      </c>
      <c r="C27">
        <v>30</v>
      </c>
      <c r="D27" s="3">
        <v>45</v>
      </c>
      <c r="E27">
        <v>0</v>
      </c>
      <c r="G27" s="4" t="s">
        <v>86</v>
      </c>
      <c r="H27" s="4">
        <v>234</v>
      </c>
      <c r="I27" s="4">
        <v>14</v>
      </c>
      <c r="J27" s="4">
        <v>36</v>
      </c>
      <c r="K27" s="4">
        <v>0</v>
      </c>
    </row>
    <row r="28" spans="1:11" x14ac:dyDescent="0.35">
      <c r="A28" t="s">
        <v>66</v>
      </c>
      <c r="B28">
        <v>344</v>
      </c>
      <c r="C28">
        <v>23</v>
      </c>
      <c r="D28" s="3">
        <v>45</v>
      </c>
      <c r="E28">
        <v>0</v>
      </c>
      <c r="G28" s="4" t="s">
        <v>30</v>
      </c>
      <c r="H28" s="4">
        <v>246</v>
      </c>
      <c r="I28" s="4">
        <v>17</v>
      </c>
      <c r="J28" s="4">
        <v>34</v>
      </c>
      <c r="K28" s="4">
        <v>0</v>
      </c>
    </row>
    <row r="29" spans="1:11" x14ac:dyDescent="0.35">
      <c r="A29" t="s">
        <v>28</v>
      </c>
      <c r="B29">
        <v>342</v>
      </c>
      <c r="C29">
        <v>24</v>
      </c>
      <c r="D29" s="3">
        <v>41</v>
      </c>
      <c r="E29">
        <v>0</v>
      </c>
      <c r="G29" t="s">
        <v>116</v>
      </c>
      <c r="H29">
        <v>140</v>
      </c>
      <c r="I29">
        <v>7</v>
      </c>
      <c r="J29">
        <v>33</v>
      </c>
      <c r="K29">
        <v>2</v>
      </c>
    </row>
    <row r="30" spans="1:11" x14ac:dyDescent="0.35">
      <c r="A30" t="s">
        <v>99</v>
      </c>
      <c r="B30">
        <v>196</v>
      </c>
      <c r="C30">
        <v>8</v>
      </c>
      <c r="D30" s="3">
        <v>40</v>
      </c>
      <c r="E30">
        <v>0</v>
      </c>
      <c r="G30" t="s">
        <v>107</v>
      </c>
      <c r="H30">
        <v>136</v>
      </c>
      <c r="I30">
        <v>7</v>
      </c>
      <c r="J30">
        <v>24</v>
      </c>
      <c r="K30">
        <v>3</v>
      </c>
    </row>
    <row r="31" spans="1:11" x14ac:dyDescent="0.35">
      <c r="A31" t="s">
        <v>91</v>
      </c>
      <c r="B31">
        <v>230</v>
      </c>
      <c r="C31">
        <v>13</v>
      </c>
      <c r="D31" s="3">
        <v>40</v>
      </c>
      <c r="E31">
        <v>2</v>
      </c>
      <c r="G31" t="s">
        <v>88</v>
      </c>
      <c r="H31">
        <v>118</v>
      </c>
      <c r="I31">
        <v>4</v>
      </c>
      <c r="J31">
        <v>23</v>
      </c>
      <c r="K31">
        <v>7</v>
      </c>
    </row>
    <row r="32" spans="1:11" x14ac:dyDescent="0.35">
      <c r="A32" t="s">
        <v>27</v>
      </c>
      <c r="B32">
        <v>291</v>
      </c>
      <c r="C32">
        <v>21</v>
      </c>
      <c r="D32" s="3">
        <v>38</v>
      </c>
      <c r="E32">
        <v>0</v>
      </c>
      <c r="G32" t="s">
        <v>24</v>
      </c>
      <c r="H32">
        <v>135</v>
      </c>
      <c r="I32">
        <v>10</v>
      </c>
      <c r="J32">
        <v>21</v>
      </c>
      <c r="K32">
        <v>1</v>
      </c>
    </row>
    <row r="33" spans="1:11" x14ac:dyDescent="0.35">
      <c r="A33" t="s">
        <v>48</v>
      </c>
      <c r="B33">
        <v>267</v>
      </c>
      <c r="C33">
        <v>17</v>
      </c>
      <c r="D33" s="3">
        <v>36</v>
      </c>
      <c r="E33">
        <v>0</v>
      </c>
      <c r="G33" t="s">
        <v>44</v>
      </c>
      <c r="H33">
        <v>81</v>
      </c>
      <c r="I33">
        <v>3</v>
      </c>
      <c r="J33">
        <v>20</v>
      </c>
      <c r="K33">
        <v>4</v>
      </c>
    </row>
    <row r="34" spans="1:11" x14ac:dyDescent="0.35">
      <c r="A34" t="s">
        <v>29</v>
      </c>
      <c r="B34">
        <v>193</v>
      </c>
      <c r="C34">
        <v>10</v>
      </c>
      <c r="D34" s="3">
        <v>35</v>
      </c>
      <c r="E34">
        <v>1</v>
      </c>
      <c r="G34" t="s">
        <v>92</v>
      </c>
      <c r="H34">
        <v>45</v>
      </c>
      <c r="I34">
        <v>0</v>
      </c>
      <c r="J34">
        <v>20</v>
      </c>
      <c r="K34">
        <v>10</v>
      </c>
    </row>
    <row r="35" spans="1:11" x14ac:dyDescent="0.35">
      <c r="G35" t="s">
        <v>61</v>
      </c>
      <c r="H35">
        <v>106</v>
      </c>
      <c r="I35">
        <v>6</v>
      </c>
      <c r="J35">
        <v>18</v>
      </c>
      <c r="K35">
        <v>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CF6A-0DBC-4928-98C9-21FFD5746540}">
  <dimension ref="A1:P13"/>
  <sheetViews>
    <sheetView topLeftCell="A4" workbookViewId="0">
      <selection activeCell="A15" sqref="A15"/>
    </sheetView>
  </sheetViews>
  <sheetFormatPr defaultRowHeight="14.5" x14ac:dyDescent="0.35"/>
  <cols>
    <col min="1" max="1" width="53.90625" bestFit="1" customWidth="1"/>
    <col min="2" max="16" width="7" bestFit="1" customWidth="1"/>
    <col min="17" max="17" width="3" bestFit="1" customWidth="1"/>
  </cols>
  <sheetData>
    <row r="1" spans="1:16" x14ac:dyDescent="0.35">
      <c r="A1" s="3" t="s">
        <v>148</v>
      </c>
    </row>
    <row r="2" spans="1:16" x14ac:dyDescent="0.35">
      <c r="A2" t="s">
        <v>12</v>
      </c>
      <c r="B2">
        <v>2015.1</v>
      </c>
      <c r="C2">
        <v>2015.2</v>
      </c>
      <c r="D2">
        <v>2016.1</v>
      </c>
      <c r="E2">
        <v>2016.2</v>
      </c>
      <c r="F2">
        <v>2017.1</v>
      </c>
      <c r="G2">
        <v>2017.2</v>
      </c>
      <c r="H2">
        <v>2018.1</v>
      </c>
      <c r="I2">
        <v>2018.2</v>
      </c>
      <c r="J2">
        <v>2019.1</v>
      </c>
      <c r="K2">
        <v>2019.2</v>
      </c>
      <c r="L2">
        <v>2020.1</v>
      </c>
      <c r="M2">
        <v>2020.2</v>
      </c>
      <c r="N2">
        <v>2021.1</v>
      </c>
      <c r="O2">
        <v>2021.2</v>
      </c>
      <c r="P2">
        <v>2022.1</v>
      </c>
    </row>
    <row r="3" spans="1:16" x14ac:dyDescent="0.35">
      <c r="A3" t="s">
        <v>30</v>
      </c>
      <c r="B3">
        <v>6</v>
      </c>
      <c r="C3">
        <v>17</v>
      </c>
      <c r="D3">
        <v>15</v>
      </c>
      <c r="E3">
        <v>3</v>
      </c>
      <c r="F3">
        <v>34</v>
      </c>
      <c r="G3">
        <v>20</v>
      </c>
      <c r="H3">
        <v>17</v>
      </c>
      <c r="I3">
        <v>20</v>
      </c>
      <c r="J3">
        <v>24</v>
      </c>
      <c r="K3">
        <v>3</v>
      </c>
      <c r="L3">
        <v>3</v>
      </c>
      <c r="M3">
        <v>13</v>
      </c>
      <c r="N3">
        <v>21</v>
      </c>
      <c r="O3">
        <v>19</v>
      </c>
      <c r="P3">
        <v>31</v>
      </c>
    </row>
    <row r="4" spans="1:16" x14ac:dyDescent="0.35">
      <c r="A4" t="s">
        <v>86</v>
      </c>
      <c r="B4">
        <v>9</v>
      </c>
      <c r="C4">
        <v>34</v>
      </c>
      <c r="D4">
        <v>26</v>
      </c>
      <c r="E4">
        <v>5</v>
      </c>
      <c r="F4">
        <v>20</v>
      </c>
      <c r="G4">
        <v>36</v>
      </c>
      <c r="H4">
        <v>18</v>
      </c>
      <c r="I4">
        <v>12</v>
      </c>
      <c r="J4">
        <v>20</v>
      </c>
      <c r="K4">
        <v>15</v>
      </c>
      <c r="L4">
        <v>14</v>
      </c>
      <c r="M4">
        <v>2</v>
      </c>
      <c r="N4">
        <v>2</v>
      </c>
      <c r="O4">
        <v>13</v>
      </c>
      <c r="P4">
        <v>8</v>
      </c>
    </row>
    <row r="5" spans="1:16" x14ac:dyDescent="0.35">
      <c r="A5" t="s">
        <v>147</v>
      </c>
      <c r="B5">
        <f>MEDIAN('Ciclo Profissional'!D2:D21)</f>
        <v>1</v>
      </c>
      <c r="C5">
        <f>MEDIAN('Ciclo Profissional'!E2:E21)</f>
        <v>8.5</v>
      </c>
      <c r="D5">
        <f>MEDIAN('Ciclo Profissional'!F2:F21)</f>
        <v>7.5</v>
      </c>
      <c r="E5">
        <f>MEDIAN('Ciclo Profissional'!G2:G21)</f>
        <v>1.5</v>
      </c>
      <c r="F5">
        <f>MEDIAN('Ciclo Profissional'!H2:H21)</f>
        <v>6</v>
      </c>
      <c r="G5">
        <f>MEDIAN('Ciclo Profissional'!I2:I21)</f>
        <v>6</v>
      </c>
      <c r="H5">
        <f>MEDIAN('Ciclo Profissional'!J2:J21)</f>
        <v>7</v>
      </c>
      <c r="I5">
        <f>MEDIAN('Ciclo Profissional'!K2:K21)</f>
        <v>10.5</v>
      </c>
      <c r="J5">
        <f>MEDIAN('Ciclo Profissional'!L2:L21)</f>
        <v>4</v>
      </c>
      <c r="K5">
        <f>MEDIAN('Ciclo Profissional'!M2:M21)</f>
        <v>4.5</v>
      </c>
      <c r="L5">
        <f>MEDIAN('Ciclo Profissional'!N2:N21)</f>
        <v>2</v>
      </c>
      <c r="M5">
        <f>MEDIAN('Ciclo Profissional'!O2:O21)</f>
        <v>3.5</v>
      </c>
      <c r="N5">
        <f>MEDIAN('Ciclo Profissional'!P2:P21)</f>
        <v>2</v>
      </c>
      <c r="O5">
        <f>MEDIAN('Ciclo Profissional'!Q2:Q21)</f>
        <v>6</v>
      </c>
      <c r="P5">
        <f>MEDIAN('Ciclo Profissional'!R2:R21)</f>
        <v>6.5</v>
      </c>
    </row>
    <row r="7" spans="1:16" x14ac:dyDescent="0.35">
      <c r="A7" t="s">
        <v>24</v>
      </c>
      <c r="B7">
        <v>2</v>
      </c>
      <c r="C7">
        <v>21</v>
      </c>
      <c r="D7">
        <v>7</v>
      </c>
      <c r="E7">
        <v>6</v>
      </c>
      <c r="F7">
        <v>16</v>
      </c>
      <c r="G7">
        <v>17</v>
      </c>
      <c r="H7">
        <v>12</v>
      </c>
      <c r="I7">
        <v>10</v>
      </c>
      <c r="J7">
        <v>11</v>
      </c>
      <c r="K7">
        <v>12</v>
      </c>
      <c r="L7">
        <v>1</v>
      </c>
      <c r="M7">
        <v>0</v>
      </c>
      <c r="N7">
        <v>2</v>
      </c>
      <c r="O7">
        <v>4</v>
      </c>
      <c r="P7">
        <v>14</v>
      </c>
    </row>
    <row r="8" spans="1:16" x14ac:dyDescent="0.35">
      <c r="A8" t="s">
        <v>116</v>
      </c>
      <c r="B8">
        <v>0</v>
      </c>
      <c r="C8">
        <v>33</v>
      </c>
      <c r="D8">
        <v>4</v>
      </c>
      <c r="E8">
        <v>3</v>
      </c>
      <c r="F8">
        <v>5</v>
      </c>
      <c r="G8">
        <v>0</v>
      </c>
      <c r="H8">
        <v>13</v>
      </c>
      <c r="I8">
        <v>21</v>
      </c>
      <c r="J8">
        <v>12</v>
      </c>
      <c r="K8">
        <v>14</v>
      </c>
      <c r="L8">
        <v>5</v>
      </c>
      <c r="M8">
        <v>5</v>
      </c>
      <c r="N8">
        <v>7</v>
      </c>
      <c r="O8">
        <v>10</v>
      </c>
      <c r="P8">
        <v>8</v>
      </c>
    </row>
    <row r="9" spans="1:16" x14ac:dyDescent="0.35">
      <c r="A9" t="s">
        <v>107</v>
      </c>
      <c r="B9">
        <v>0</v>
      </c>
      <c r="C9">
        <v>0</v>
      </c>
      <c r="D9">
        <v>9</v>
      </c>
      <c r="E9">
        <v>0</v>
      </c>
      <c r="F9">
        <v>6</v>
      </c>
      <c r="G9">
        <v>3</v>
      </c>
      <c r="H9">
        <v>6</v>
      </c>
      <c r="I9">
        <v>7</v>
      </c>
      <c r="J9">
        <v>24</v>
      </c>
      <c r="K9">
        <v>5</v>
      </c>
      <c r="L9">
        <v>10</v>
      </c>
      <c r="M9">
        <v>17</v>
      </c>
      <c r="N9">
        <v>15</v>
      </c>
      <c r="O9">
        <v>13</v>
      </c>
      <c r="P9">
        <v>21</v>
      </c>
    </row>
    <row r="10" spans="1:16" x14ac:dyDescent="0.35">
      <c r="A10" t="s">
        <v>147</v>
      </c>
      <c r="B10">
        <v>1</v>
      </c>
      <c r="C10">
        <v>8.5</v>
      </c>
      <c r="D10">
        <v>7.5</v>
      </c>
      <c r="E10">
        <v>1.5</v>
      </c>
      <c r="F10">
        <v>6</v>
      </c>
      <c r="G10">
        <v>6</v>
      </c>
      <c r="H10">
        <v>7</v>
      </c>
      <c r="I10">
        <v>10.5</v>
      </c>
      <c r="J10">
        <v>4</v>
      </c>
      <c r="K10">
        <v>4.5</v>
      </c>
      <c r="L10">
        <v>2</v>
      </c>
      <c r="M10">
        <v>3.5</v>
      </c>
      <c r="N10">
        <v>2</v>
      </c>
      <c r="O10">
        <v>6</v>
      </c>
      <c r="P10">
        <v>6.5</v>
      </c>
    </row>
    <row r="12" spans="1:16" x14ac:dyDescent="0.35">
      <c r="A12" t="s">
        <v>43</v>
      </c>
      <c r="B12">
        <v>0</v>
      </c>
      <c r="C12">
        <v>15</v>
      </c>
      <c r="D12">
        <v>59</v>
      </c>
      <c r="E12">
        <v>4</v>
      </c>
      <c r="F12">
        <v>8</v>
      </c>
      <c r="G12">
        <v>10</v>
      </c>
      <c r="H12">
        <v>9</v>
      </c>
      <c r="I12">
        <v>20</v>
      </c>
      <c r="J12">
        <v>9</v>
      </c>
      <c r="K12">
        <v>2</v>
      </c>
      <c r="L12">
        <v>0</v>
      </c>
      <c r="M12">
        <v>1</v>
      </c>
      <c r="N12">
        <v>1</v>
      </c>
      <c r="O12">
        <v>4</v>
      </c>
      <c r="P12">
        <v>3</v>
      </c>
    </row>
    <row r="13" spans="1:16" x14ac:dyDescent="0.35">
      <c r="A13" t="s">
        <v>147</v>
      </c>
      <c r="B13">
        <v>1</v>
      </c>
      <c r="C13">
        <v>8.5</v>
      </c>
      <c r="D13">
        <v>7.5</v>
      </c>
      <c r="E13">
        <v>1.5</v>
      </c>
      <c r="F13">
        <v>6</v>
      </c>
      <c r="G13">
        <v>6</v>
      </c>
      <c r="H13">
        <v>7</v>
      </c>
      <c r="I13">
        <v>10.5</v>
      </c>
      <c r="J13">
        <v>4</v>
      </c>
      <c r="K13">
        <v>4.5</v>
      </c>
      <c r="L13">
        <v>2</v>
      </c>
      <c r="M13">
        <v>3.5</v>
      </c>
      <c r="N13">
        <v>2</v>
      </c>
      <c r="O13">
        <v>6</v>
      </c>
      <c r="P13">
        <v>6.5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CADD-C4D0-41DB-B989-D92C87EF11E6}">
  <dimension ref="A1:S38"/>
  <sheetViews>
    <sheetView workbookViewId="0">
      <selection activeCell="C21" sqref="C21"/>
    </sheetView>
  </sheetViews>
  <sheetFormatPr defaultRowHeight="14.5" x14ac:dyDescent="0.35"/>
  <cols>
    <col min="1" max="1" width="69.453125" bestFit="1" customWidth="1"/>
  </cols>
  <sheetData>
    <row r="1" spans="1:19" x14ac:dyDescent="0.35">
      <c r="A1" t="s">
        <v>12</v>
      </c>
      <c r="B1" t="s">
        <v>13</v>
      </c>
      <c r="C1" t="s">
        <v>0</v>
      </c>
      <c r="D1">
        <v>2015.1</v>
      </c>
      <c r="E1">
        <v>2015.2</v>
      </c>
      <c r="F1">
        <v>2016.1</v>
      </c>
      <c r="G1">
        <v>2016.2</v>
      </c>
      <c r="H1">
        <v>2017.1</v>
      </c>
      <c r="I1">
        <v>2017.2</v>
      </c>
      <c r="J1">
        <v>2018.1</v>
      </c>
      <c r="K1">
        <v>2018.2</v>
      </c>
      <c r="L1">
        <v>2019.1</v>
      </c>
      <c r="M1">
        <v>2019.2</v>
      </c>
      <c r="N1">
        <v>2020.1</v>
      </c>
      <c r="O1">
        <v>2020.2</v>
      </c>
      <c r="P1">
        <v>2021.1</v>
      </c>
      <c r="Q1">
        <v>2021.2</v>
      </c>
      <c r="R1">
        <v>2022.1</v>
      </c>
      <c r="S1" t="s">
        <v>131</v>
      </c>
    </row>
    <row r="2" spans="1:19" x14ac:dyDescent="0.35">
      <c r="A2" t="s">
        <v>30</v>
      </c>
      <c r="B2" t="s">
        <v>22</v>
      </c>
      <c r="C2">
        <v>4</v>
      </c>
      <c r="D2">
        <v>6</v>
      </c>
      <c r="E2">
        <v>17</v>
      </c>
      <c r="F2">
        <v>15</v>
      </c>
      <c r="G2">
        <v>3</v>
      </c>
      <c r="H2">
        <v>34</v>
      </c>
      <c r="I2">
        <v>20</v>
      </c>
      <c r="J2">
        <v>17</v>
      </c>
      <c r="K2">
        <v>20</v>
      </c>
      <c r="L2">
        <v>24</v>
      </c>
      <c r="M2">
        <v>3</v>
      </c>
      <c r="N2">
        <v>3</v>
      </c>
      <c r="O2">
        <v>13</v>
      </c>
      <c r="P2">
        <v>21</v>
      </c>
      <c r="Q2">
        <v>19</v>
      </c>
      <c r="R2">
        <v>31</v>
      </c>
      <c r="S2">
        <v>246</v>
      </c>
    </row>
    <row r="3" spans="1:19" x14ac:dyDescent="0.35">
      <c r="A3" t="s">
        <v>86</v>
      </c>
      <c r="B3" t="s">
        <v>22</v>
      </c>
      <c r="C3">
        <v>4</v>
      </c>
      <c r="D3">
        <v>9</v>
      </c>
      <c r="E3">
        <v>34</v>
      </c>
      <c r="F3">
        <v>26</v>
      </c>
      <c r="G3">
        <v>5</v>
      </c>
      <c r="H3">
        <v>20</v>
      </c>
      <c r="I3">
        <v>36</v>
      </c>
      <c r="J3">
        <v>18</v>
      </c>
      <c r="K3">
        <v>12</v>
      </c>
      <c r="L3">
        <v>20</v>
      </c>
      <c r="M3">
        <v>15</v>
      </c>
      <c r="N3">
        <v>14</v>
      </c>
      <c r="O3">
        <v>2</v>
      </c>
      <c r="P3">
        <v>2</v>
      </c>
      <c r="Q3">
        <v>13</v>
      </c>
      <c r="R3">
        <v>8</v>
      </c>
      <c r="S3">
        <v>234</v>
      </c>
    </row>
    <row r="4" spans="1:19" x14ac:dyDescent="0.35">
      <c r="A4" t="s">
        <v>43</v>
      </c>
      <c r="B4" t="s">
        <v>22</v>
      </c>
      <c r="C4">
        <v>8</v>
      </c>
      <c r="D4">
        <v>0</v>
      </c>
      <c r="E4">
        <v>15</v>
      </c>
      <c r="F4">
        <v>59</v>
      </c>
      <c r="G4">
        <v>4</v>
      </c>
      <c r="H4">
        <v>8</v>
      </c>
      <c r="I4">
        <v>10</v>
      </c>
      <c r="J4">
        <v>9</v>
      </c>
      <c r="K4">
        <v>20</v>
      </c>
      <c r="L4">
        <v>9</v>
      </c>
      <c r="M4">
        <v>2</v>
      </c>
      <c r="N4">
        <v>0</v>
      </c>
      <c r="O4">
        <v>1</v>
      </c>
      <c r="P4">
        <v>1</v>
      </c>
      <c r="Q4">
        <v>4</v>
      </c>
      <c r="R4">
        <v>3</v>
      </c>
      <c r="S4">
        <v>145</v>
      </c>
    </row>
    <row r="5" spans="1:19" x14ac:dyDescent="0.35">
      <c r="A5" t="s">
        <v>116</v>
      </c>
      <c r="B5" t="s">
        <v>22</v>
      </c>
      <c r="C5">
        <v>5</v>
      </c>
      <c r="D5">
        <v>0</v>
      </c>
      <c r="E5">
        <v>33</v>
      </c>
      <c r="F5">
        <v>4</v>
      </c>
      <c r="G5">
        <v>3</v>
      </c>
      <c r="H5">
        <v>5</v>
      </c>
      <c r="I5">
        <v>0</v>
      </c>
      <c r="J5">
        <v>13</v>
      </c>
      <c r="K5">
        <v>21</v>
      </c>
      <c r="L5">
        <v>12</v>
      </c>
      <c r="M5">
        <v>14</v>
      </c>
      <c r="N5">
        <v>5</v>
      </c>
      <c r="O5">
        <v>5</v>
      </c>
      <c r="P5">
        <v>7</v>
      </c>
      <c r="Q5">
        <v>10</v>
      </c>
      <c r="R5">
        <v>8</v>
      </c>
      <c r="S5">
        <v>140</v>
      </c>
    </row>
    <row r="6" spans="1:19" x14ac:dyDescent="0.35">
      <c r="A6" t="s">
        <v>107</v>
      </c>
      <c r="B6" t="s">
        <v>22</v>
      </c>
      <c r="C6">
        <v>7</v>
      </c>
      <c r="D6">
        <v>0</v>
      </c>
      <c r="E6">
        <v>0</v>
      </c>
      <c r="F6">
        <v>9</v>
      </c>
      <c r="G6">
        <v>0</v>
      </c>
      <c r="H6">
        <v>6</v>
      </c>
      <c r="I6">
        <v>3</v>
      </c>
      <c r="J6">
        <v>6</v>
      </c>
      <c r="K6">
        <v>7</v>
      </c>
      <c r="L6">
        <v>24</v>
      </c>
      <c r="M6">
        <v>5</v>
      </c>
      <c r="N6">
        <v>10</v>
      </c>
      <c r="O6">
        <v>17</v>
      </c>
      <c r="P6">
        <v>15</v>
      </c>
      <c r="Q6">
        <v>13</v>
      </c>
      <c r="R6">
        <v>21</v>
      </c>
      <c r="S6">
        <v>136</v>
      </c>
    </row>
    <row r="7" spans="1:19" x14ac:dyDescent="0.35">
      <c r="A7" t="s">
        <v>24</v>
      </c>
      <c r="B7" t="s">
        <v>22</v>
      </c>
      <c r="C7">
        <v>6</v>
      </c>
      <c r="D7">
        <v>2</v>
      </c>
      <c r="E7">
        <v>21</v>
      </c>
      <c r="F7">
        <v>7</v>
      </c>
      <c r="G7">
        <v>6</v>
      </c>
      <c r="H7">
        <v>16</v>
      </c>
      <c r="I7">
        <v>17</v>
      </c>
      <c r="J7">
        <v>12</v>
      </c>
      <c r="K7">
        <v>10</v>
      </c>
      <c r="L7">
        <v>11</v>
      </c>
      <c r="M7">
        <v>12</v>
      </c>
      <c r="N7">
        <v>1</v>
      </c>
      <c r="O7">
        <v>0</v>
      </c>
      <c r="P7">
        <v>2</v>
      </c>
      <c r="Q7">
        <v>4</v>
      </c>
      <c r="R7">
        <v>14</v>
      </c>
      <c r="S7">
        <v>135</v>
      </c>
    </row>
    <row r="8" spans="1:19" x14ac:dyDescent="0.35">
      <c r="A8" t="s">
        <v>88</v>
      </c>
      <c r="B8" t="s">
        <v>22</v>
      </c>
      <c r="C8">
        <v>6</v>
      </c>
      <c r="D8">
        <v>0</v>
      </c>
      <c r="E8">
        <v>13</v>
      </c>
      <c r="F8">
        <v>12</v>
      </c>
      <c r="G8">
        <v>4</v>
      </c>
      <c r="H8">
        <v>14</v>
      </c>
      <c r="I8">
        <v>16</v>
      </c>
      <c r="J8">
        <v>23</v>
      </c>
      <c r="K8">
        <v>22</v>
      </c>
      <c r="L8">
        <v>14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118</v>
      </c>
    </row>
    <row r="9" spans="1:19" x14ac:dyDescent="0.35">
      <c r="A9" t="s">
        <v>31</v>
      </c>
      <c r="B9" t="s">
        <v>22</v>
      </c>
      <c r="C9">
        <v>5</v>
      </c>
      <c r="D9">
        <v>2</v>
      </c>
      <c r="E9">
        <v>7</v>
      </c>
      <c r="F9">
        <v>8</v>
      </c>
      <c r="G9">
        <v>3</v>
      </c>
      <c r="H9">
        <v>11</v>
      </c>
      <c r="I9">
        <v>4</v>
      </c>
      <c r="J9">
        <v>7</v>
      </c>
      <c r="K9">
        <v>13</v>
      </c>
      <c r="L9">
        <v>8</v>
      </c>
      <c r="M9">
        <v>7</v>
      </c>
      <c r="N9">
        <v>2</v>
      </c>
      <c r="O9">
        <v>6</v>
      </c>
      <c r="P9">
        <v>12</v>
      </c>
      <c r="Q9">
        <v>5</v>
      </c>
      <c r="R9">
        <v>12</v>
      </c>
      <c r="S9">
        <v>107</v>
      </c>
    </row>
    <row r="10" spans="1:19" x14ac:dyDescent="0.35">
      <c r="A10" t="s">
        <v>61</v>
      </c>
      <c r="B10" t="s">
        <v>22</v>
      </c>
      <c r="C10">
        <v>9</v>
      </c>
      <c r="D10">
        <v>3</v>
      </c>
      <c r="E10">
        <v>6</v>
      </c>
      <c r="F10">
        <v>3</v>
      </c>
      <c r="G10">
        <v>0</v>
      </c>
      <c r="H10">
        <v>3</v>
      </c>
      <c r="I10">
        <v>18</v>
      </c>
      <c r="J10">
        <v>10</v>
      </c>
      <c r="K10">
        <v>15</v>
      </c>
      <c r="L10">
        <v>0</v>
      </c>
      <c r="M10">
        <v>10</v>
      </c>
      <c r="N10">
        <v>5</v>
      </c>
      <c r="O10">
        <v>5</v>
      </c>
      <c r="P10">
        <v>13</v>
      </c>
      <c r="Q10">
        <v>8</v>
      </c>
      <c r="R10">
        <v>7</v>
      </c>
      <c r="S10">
        <v>106</v>
      </c>
    </row>
    <row r="11" spans="1:19" x14ac:dyDescent="0.35">
      <c r="A11" t="s">
        <v>93</v>
      </c>
      <c r="B11" t="s">
        <v>22</v>
      </c>
      <c r="C11">
        <v>4</v>
      </c>
      <c r="D11">
        <v>2</v>
      </c>
      <c r="E11">
        <v>9</v>
      </c>
      <c r="F11">
        <v>15</v>
      </c>
      <c r="G11">
        <v>0</v>
      </c>
      <c r="H11">
        <v>13</v>
      </c>
      <c r="I11">
        <v>7</v>
      </c>
      <c r="J11">
        <v>11</v>
      </c>
      <c r="K11">
        <v>5</v>
      </c>
      <c r="L11">
        <v>1</v>
      </c>
      <c r="M11">
        <v>0</v>
      </c>
      <c r="N11">
        <v>1</v>
      </c>
      <c r="O11">
        <v>3</v>
      </c>
      <c r="P11">
        <v>2</v>
      </c>
      <c r="Q11">
        <v>10</v>
      </c>
      <c r="R11">
        <v>6</v>
      </c>
      <c r="S11">
        <v>85</v>
      </c>
    </row>
    <row r="12" spans="1:19" x14ac:dyDescent="0.35">
      <c r="A12" t="s">
        <v>98</v>
      </c>
      <c r="B12" t="s">
        <v>22</v>
      </c>
      <c r="C12">
        <v>5</v>
      </c>
      <c r="D12">
        <v>1</v>
      </c>
      <c r="E12">
        <v>2</v>
      </c>
      <c r="F12">
        <v>0</v>
      </c>
      <c r="G12">
        <v>0</v>
      </c>
      <c r="H12">
        <v>15</v>
      </c>
      <c r="I12">
        <v>13</v>
      </c>
      <c r="J12">
        <v>7</v>
      </c>
      <c r="K12">
        <v>11</v>
      </c>
      <c r="L12">
        <v>4</v>
      </c>
      <c r="M12">
        <v>2</v>
      </c>
      <c r="N12">
        <v>13</v>
      </c>
      <c r="O12">
        <v>5</v>
      </c>
      <c r="P12">
        <v>0</v>
      </c>
      <c r="Q12">
        <v>5</v>
      </c>
      <c r="R12">
        <v>7</v>
      </c>
      <c r="S12">
        <v>85</v>
      </c>
    </row>
    <row r="13" spans="1:19" x14ac:dyDescent="0.35">
      <c r="A13" t="s">
        <v>21</v>
      </c>
      <c r="B13" t="s">
        <v>22</v>
      </c>
      <c r="C13">
        <v>6</v>
      </c>
      <c r="D13">
        <v>1</v>
      </c>
      <c r="E13">
        <v>11</v>
      </c>
      <c r="F13">
        <v>10</v>
      </c>
      <c r="G13">
        <v>0</v>
      </c>
      <c r="H13">
        <v>6</v>
      </c>
      <c r="I13">
        <v>0</v>
      </c>
      <c r="J13">
        <v>3</v>
      </c>
      <c r="K13">
        <v>8</v>
      </c>
      <c r="L13">
        <v>4</v>
      </c>
      <c r="M13">
        <v>9</v>
      </c>
      <c r="N13">
        <v>2</v>
      </c>
      <c r="O13">
        <v>6</v>
      </c>
      <c r="P13">
        <v>7</v>
      </c>
      <c r="Q13">
        <v>10</v>
      </c>
      <c r="R13">
        <v>7</v>
      </c>
      <c r="S13">
        <v>84</v>
      </c>
    </row>
    <row r="14" spans="1:19" x14ac:dyDescent="0.35">
      <c r="A14" t="s">
        <v>44</v>
      </c>
      <c r="B14" t="s">
        <v>22</v>
      </c>
      <c r="C14">
        <v>5</v>
      </c>
      <c r="D14">
        <v>1</v>
      </c>
      <c r="E14">
        <v>3</v>
      </c>
      <c r="F14">
        <v>0</v>
      </c>
      <c r="G14">
        <v>0</v>
      </c>
      <c r="H14">
        <v>2</v>
      </c>
      <c r="I14">
        <v>3</v>
      </c>
      <c r="J14">
        <v>0</v>
      </c>
      <c r="K14">
        <v>20</v>
      </c>
      <c r="L14">
        <v>9</v>
      </c>
      <c r="M14">
        <v>14</v>
      </c>
      <c r="N14">
        <v>7</v>
      </c>
      <c r="O14">
        <v>9</v>
      </c>
      <c r="P14">
        <v>3</v>
      </c>
      <c r="Q14">
        <v>10</v>
      </c>
      <c r="R14">
        <v>0</v>
      </c>
      <c r="S14">
        <v>81</v>
      </c>
    </row>
    <row r="15" spans="1:19" x14ac:dyDescent="0.35">
      <c r="A15" t="s">
        <v>111</v>
      </c>
      <c r="B15" t="s">
        <v>22</v>
      </c>
      <c r="C15">
        <v>9</v>
      </c>
      <c r="D15">
        <v>0</v>
      </c>
      <c r="E15">
        <v>7</v>
      </c>
      <c r="F15">
        <v>6</v>
      </c>
      <c r="G15">
        <v>1</v>
      </c>
      <c r="H15">
        <v>6</v>
      </c>
      <c r="I15">
        <v>4</v>
      </c>
      <c r="J15">
        <v>4</v>
      </c>
      <c r="K15">
        <v>13</v>
      </c>
      <c r="L15">
        <v>4</v>
      </c>
      <c r="M15">
        <v>4</v>
      </c>
      <c r="N15">
        <v>3</v>
      </c>
      <c r="O15">
        <v>4</v>
      </c>
      <c r="P15">
        <v>6</v>
      </c>
      <c r="Q15">
        <v>7</v>
      </c>
      <c r="R15">
        <v>4</v>
      </c>
      <c r="S15">
        <v>73</v>
      </c>
    </row>
    <row r="16" spans="1:19" x14ac:dyDescent="0.35">
      <c r="A16" t="s">
        <v>62</v>
      </c>
      <c r="B16" t="s">
        <v>22</v>
      </c>
      <c r="C16">
        <v>10</v>
      </c>
      <c r="D16">
        <v>2</v>
      </c>
      <c r="E16">
        <v>4</v>
      </c>
      <c r="F16">
        <v>7</v>
      </c>
      <c r="G16">
        <v>0</v>
      </c>
      <c r="H16">
        <v>2</v>
      </c>
      <c r="I16">
        <v>0</v>
      </c>
      <c r="J16">
        <v>4</v>
      </c>
      <c r="K16">
        <v>7</v>
      </c>
      <c r="L16">
        <v>4</v>
      </c>
      <c r="M16">
        <v>6</v>
      </c>
      <c r="N16">
        <v>0</v>
      </c>
      <c r="O16">
        <v>1</v>
      </c>
      <c r="P16">
        <v>0</v>
      </c>
      <c r="Q16">
        <v>10</v>
      </c>
      <c r="R16">
        <v>4</v>
      </c>
      <c r="S16">
        <v>51</v>
      </c>
    </row>
    <row r="17" spans="1:19" x14ac:dyDescent="0.35">
      <c r="A17" t="s">
        <v>38</v>
      </c>
      <c r="B17" t="s">
        <v>22</v>
      </c>
      <c r="C17">
        <v>7</v>
      </c>
      <c r="D17">
        <v>0</v>
      </c>
      <c r="E17">
        <v>8</v>
      </c>
      <c r="F17">
        <v>15</v>
      </c>
      <c r="G17">
        <v>0</v>
      </c>
      <c r="H17">
        <v>2</v>
      </c>
      <c r="I17">
        <v>5</v>
      </c>
      <c r="J17">
        <v>5</v>
      </c>
      <c r="K17">
        <v>1</v>
      </c>
      <c r="L17">
        <v>2</v>
      </c>
      <c r="M17">
        <v>3</v>
      </c>
      <c r="N17">
        <v>2</v>
      </c>
      <c r="O17">
        <v>0</v>
      </c>
      <c r="P17">
        <v>0</v>
      </c>
      <c r="Q17">
        <v>2</v>
      </c>
      <c r="R17">
        <v>4</v>
      </c>
      <c r="S17">
        <v>49</v>
      </c>
    </row>
    <row r="18" spans="1:19" x14ac:dyDescent="0.35">
      <c r="A18" t="s">
        <v>35</v>
      </c>
      <c r="B18" t="s">
        <v>22</v>
      </c>
      <c r="C18">
        <v>7</v>
      </c>
      <c r="D18">
        <v>0</v>
      </c>
      <c r="E18">
        <v>5</v>
      </c>
      <c r="F18">
        <v>10</v>
      </c>
      <c r="G18">
        <v>4</v>
      </c>
      <c r="H18">
        <v>4</v>
      </c>
      <c r="I18">
        <v>8</v>
      </c>
      <c r="J18">
        <v>7</v>
      </c>
      <c r="K18">
        <v>6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2</v>
      </c>
      <c r="S18">
        <v>47</v>
      </c>
    </row>
    <row r="19" spans="1:19" x14ac:dyDescent="0.35">
      <c r="A19" t="s">
        <v>23</v>
      </c>
      <c r="B19" t="s">
        <v>22</v>
      </c>
      <c r="C19">
        <v>7</v>
      </c>
      <c r="D19">
        <v>1</v>
      </c>
      <c r="E19">
        <v>11</v>
      </c>
      <c r="F19">
        <v>7</v>
      </c>
      <c r="G19">
        <v>2</v>
      </c>
      <c r="H19">
        <v>6</v>
      </c>
      <c r="I19">
        <v>3</v>
      </c>
      <c r="J19">
        <v>2</v>
      </c>
      <c r="K19">
        <v>7</v>
      </c>
      <c r="L19">
        <v>2</v>
      </c>
      <c r="M19">
        <v>1</v>
      </c>
      <c r="N19">
        <v>2</v>
      </c>
      <c r="O19">
        <v>1</v>
      </c>
      <c r="P19">
        <v>0</v>
      </c>
      <c r="Q19">
        <v>0</v>
      </c>
      <c r="R19">
        <v>0</v>
      </c>
      <c r="S19">
        <v>45</v>
      </c>
    </row>
    <row r="20" spans="1:19" x14ac:dyDescent="0.35">
      <c r="A20" t="s">
        <v>92</v>
      </c>
      <c r="B20" t="s">
        <v>22</v>
      </c>
      <c r="C20">
        <v>7</v>
      </c>
      <c r="D20">
        <v>3</v>
      </c>
      <c r="E20">
        <v>12</v>
      </c>
      <c r="F20">
        <v>0</v>
      </c>
      <c r="G20">
        <v>2</v>
      </c>
      <c r="H20">
        <v>8</v>
      </c>
      <c r="I20">
        <v>20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45</v>
      </c>
    </row>
    <row r="21" spans="1:19" x14ac:dyDescent="0.35">
      <c r="A21" t="s">
        <v>33</v>
      </c>
      <c r="B21" t="s">
        <v>22</v>
      </c>
      <c r="C21">
        <v>5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4</v>
      </c>
      <c r="M21">
        <v>6</v>
      </c>
      <c r="N21">
        <v>1</v>
      </c>
      <c r="O21">
        <v>4</v>
      </c>
      <c r="P21">
        <v>3</v>
      </c>
      <c r="Q21">
        <v>3</v>
      </c>
      <c r="R21">
        <v>16</v>
      </c>
      <c r="S21">
        <v>40</v>
      </c>
    </row>
    <row r="22" spans="1:19" x14ac:dyDescent="0.35">
      <c r="A22" t="s">
        <v>49</v>
      </c>
      <c r="B22" t="s">
        <v>22</v>
      </c>
      <c r="C22">
        <v>7</v>
      </c>
      <c r="D22">
        <v>2</v>
      </c>
      <c r="E22">
        <v>2</v>
      </c>
      <c r="F22">
        <v>8</v>
      </c>
      <c r="G22">
        <v>1</v>
      </c>
      <c r="H22">
        <v>0</v>
      </c>
      <c r="I22">
        <v>4</v>
      </c>
      <c r="J22">
        <v>5</v>
      </c>
      <c r="K22">
        <v>7</v>
      </c>
      <c r="L22">
        <v>3</v>
      </c>
      <c r="M22">
        <v>3</v>
      </c>
      <c r="N22">
        <v>0</v>
      </c>
      <c r="O22">
        <v>4</v>
      </c>
      <c r="P22">
        <v>1</v>
      </c>
      <c r="Q22">
        <v>0</v>
      </c>
      <c r="R22">
        <v>0</v>
      </c>
      <c r="S22">
        <v>40</v>
      </c>
    </row>
    <row r="23" spans="1:19" x14ac:dyDescent="0.35">
      <c r="A23" t="s">
        <v>42</v>
      </c>
      <c r="B23" t="s">
        <v>22</v>
      </c>
      <c r="C23">
        <v>5</v>
      </c>
      <c r="D23">
        <v>1</v>
      </c>
      <c r="E23">
        <v>0</v>
      </c>
      <c r="F23">
        <v>2</v>
      </c>
      <c r="G23">
        <v>3</v>
      </c>
      <c r="H23">
        <v>2</v>
      </c>
      <c r="I23">
        <v>2</v>
      </c>
      <c r="J23">
        <v>2</v>
      </c>
      <c r="K23">
        <v>2</v>
      </c>
      <c r="L23">
        <v>0</v>
      </c>
      <c r="M23">
        <v>0</v>
      </c>
      <c r="N23">
        <v>2</v>
      </c>
      <c r="O23">
        <v>2</v>
      </c>
      <c r="P23">
        <v>0</v>
      </c>
      <c r="Q23">
        <v>0</v>
      </c>
      <c r="R23">
        <v>10</v>
      </c>
      <c r="S23">
        <v>28</v>
      </c>
    </row>
    <row r="24" spans="1:19" x14ac:dyDescent="0.35">
      <c r="A24" t="s">
        <v>89</v>
      </c>
      <c r="B24" t="s">
        <v>22</v>
      </c>
      <c r="C24">
        <v>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</v>
      </c>
      <c r="N24">
        <v>2</v>
      </c>
      <c r="O24">
        <v>1</v>
      </c>
      <c r="P24">
        <v>1</v>
      </c>
      <c r="Q24">
        <v>2</v>
      </c>
      <c r="R24">
        <v>16</v>
      </c>
      <c r="S24">
        <v>28</v>
      </c>
    </row>
    <row r="25" spans="1:19" x14ac:dyDescent="0.35">
      <c r="A25" t="s">
        <v>68</v>
      </c>
      <c r="B25" t="s">
        <v>22</v>
      </c>
      <c r="C25">
        <v>6</v>
      </c>
      <c r="D25">
        <v>3</v>
      </c>
      <c r="E25">
        <v>3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L25">
        <v>1</v>
      </c>
      <c r="M25">
        <v>4</v>
      </c>
      <c r="N25">
        <v>0</v>
      </c>
      <c r="O25">
        <v>0</v>
      </c>
      <c r="P25">
        <v>0</v>
      </c>
      <c r="Q25">
        <v>0</v>
      </c>
      <c r="R25">
        <v>13</v>
      </c>
      <c r="S25">
        <v>26</v>
      </c>
    </row>
    <row r="26" spans="1:19" x14ac:dyDescent="0.35">
      <c r="A26" t="s">
        <v>96</v>
      </c>
      <c r="B26" t="s">
        <v>22</v>
      </c>
      <c r="C26">
        <v>5</v>
      </c>
      <c r="D26">
        <v>1</v>
      </c>
      <c r="E26">
        <v>5</v>
      </c>
      <c r="F26">
        <v>6</v>
      </c>
      <c r="G26">
        <v>2</v>
      </c>
      <c r="H26">
        <v>4</v>
      </c>
      <c r="I26">
        <v>3</v>
      </c>
      <c r="J26">
        <v>0</v>
      </c>
      <c r="K26">
        <v>0</v>
      </c>
      <c r="L26">
        <v>0</v>
      </c>
      <c r="M26">
        <v>0</v>
      </c>
      <c r="N26">
        <v>2</v>
      </c>
      <c r="O26">
        <v>1</v>
      </c>
      <c r="P26">
        <v>0</v>
      </c>
      <c r="Q26">
        <v>0</v>
      </c>
      <c r="R26">
        <v>0</v>
      </c>
      <c r="S26">
        <v>24</v>
      </c>
    </row>
    <row r="27" spans="1:19" x14ac:dyDescent="0.35">
      <c r="A27" t="s">
        <v>67</v>
      </c>
      <c r="B27" t="s">
        <v>22</v>
      </c>
      <c r="C27">
        <v>9</v>
      </c>
      <c r="D27">
        <v>2</v>
      </c>
      <c r="E27">
        <v>4</v>
      </c>
      <c r="F27">
        <v>2</v>
      </c>
      <c r="G27">
        <v>0</v>
      </c>
      <c r="H27">
        <v>2</v>
      </c>
      <c r="I27">
        <v>1</v>
      </c>
      <c r="J27">
        <v>0</v>
      </c>
      <c r="K27">
        <v>3</v>
      </c>
      <c r="L27">
        <v>2</v>
      </c>
      <c r="M27">
        <v>3</v>
      </c>
      <c r="N27">
        <v>0</v>
      </c>
      <c r="O27">
        <v>0</v>
      </c>
      <c r="P27">
        <v>0</v>
      </c>
      <c r="Q27">
        <v>1</v>
      </c>
      <c r="R27">
        <v>0</v>
      </c>
      <c r="S27">
        <v>20</v>
      </c>
    </row>
    <row r="28" spans="1:19" x14ac:dyDescent="0.35">
      <c r="A28" t="s">
        <v>90</v>
      </c>
      <c r="B28" t="s">
        <v>22</v>
      </c>
      <c r="C28">
        <v>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2</v>
      </c>
      <c r="P28">
        <v>8</v>
      </c>
      <c r="Q28">
        <v>2</v>
      </c>
      <c r="R28">
        <v>6</v>
      </c>
      <c r="S28">
        <v>20</v>
      </c>
    </row>
    <row r="29" spans="1:19" x14ac:dyDescent="0.35">
      <c r="A29" t="s">
        <v>34</v>
      </c>
      <c r="B29" t="s">
        <v>22</v>
      </c>
      <c r="C29">
        <v>10</v>
      </c>
      <c r="D29">
        <v>0</v>
      </c>
      <c r="E29">
        <v>0</v>
      </c>
      <c r="F29">
        <v>2</v>
      </c>
      <c r="G29">
        <v>0</v>
      </c>
      <c r="H29">
        <v>0</v>
      </c>
      <c r="I29">
        <v>0</v>
      </c>
      <c r="J29">
        <v>2</v>
      </c>
      <c r="K29">
        <v>2</v>
      </c>
      <c r="L29">
        <v>0</v>
      </c>
      <c r="M29">
        <v>0</v>
      </c>
      <c r="N29">
        <v>0</v>
      </c>
      <c r="O29">
        <v>2</v>
      </c>
      <c r="P29">
        <v>3</v>
      </c>
      <c r="Q29">
        <v>5</v>
      </c>
      <c r="R29">
        <v>0</v>
      </c>
      <c r="S29">
        <v>16</v>
      </c>
    </row>
    <row r="30" spans="1:19" x14ac:dyDescent="0.35">
      <c r="A30" t="s">
        <v>129</v>
      </c>
      <c r="B30" t="s">
        <v>22</v>
      </c>
      <c r="C30">
        <v>8</v>
      </c>
      <c r="D30">
        <v>0</v>
      </c>
      <c r="E30">
        <v>0</v>
      </c>
      <c r="F30">
        <v>0</v>
      </c>
      <c r="G30">
        <v>0</v>
      </c>
      <c r="H30">
        <v>3</v>
      </c>
      <c r="I30">
        <v>7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v>12</v>
      </c>
    </row>
    <row r="31" spans="1:19" x14ac:dyDescent="0.35">
      <c r="A31" t="s">
        <v>83</v>
      </c>
      <c r="B31" t="s">
        <v>22</v>
      </c>
      <c r="C31">
        <v>8</v>
      </c>
      <c r="D31">
        <v>2</v>
      </c>
      <c r="E31">
        <v>4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8</v>
      </c>
    </row>
    <row r="32" spans="1:19" x14ac:dyDescent="0.35">
      <c r="A32" t="s">
        <v>118</v>
      </c>
      <c r="B32" t="s">
        <v>22</v>
      </c>
      <c r="C32">
        <v>8</v>
      </c>
      <c r="D32">
        <v>0</v>
      </c>
      <c r="E32">
        <v>2</v>
      </c>
      <c r="F32">
        <v>2</v>
      </c>
      <c r="G32">
        <v>0</v>
      </c>
      <c r="H32">
        <v>0</v>
      </c>
      <c r="I32">
        <v>3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8</v>
      </c>
    </row>
    <row r="33" spans="1:19" x14ac:dyDescent="0.35">
      <c r="A33" t="s">
        <v>82</v>
      </c>
      <c r="B33" t="s">
        <v>22</v>
      </c>
      <c r="C33">
        <v>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2</v>
      </c>
      <c r="R33">
        <v>3</v>
      </c>
      <c r="S33">
        <v>6</v>
      </c>
    </row>
    <row r="34" spans="1:19" x14ac:dyDescent="0.35">
      <c r="A34" t="s">
        <v>78</v>
      </c>
      <c r="B34" t="s">
        <v>22</v>
      </c>
      <c r="C34">
        <v>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4</v>
      </c>
      <c r="N34">
        <v>1</v>
      </c>
      <c r="O34">
        <v>0</v>
      </c>
      <c r="P34">
        <v>0</v>
      </c>
      <c r="Q34">
        <v>0</v>
      </c>
      <c r="R34">
        <v>0</v>
      </c>
      <c r="S34">
        <v>5</v>
      </c>
    </row>
    <row r="35" spans="1:19" x14ac:dyDescent="0.35">
      <c r="A35" t="s">
        <v>79</v>
      </c>
      <c r="B35" t="s">
        <v>22</v>
      </c>
      <c r="C35">
        <v>6</v>
      </c>
      <c r="D35">
        <v>1</v>
      </c>
      <c r="E35">
        <v>0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</v>
      </c>
    </row>
    <row r="36" spans="1:19" x14ac:dyDescent="0.35">
      <c r="A36" t="s">
        <v>81</v>
      </c>
      <c r="B36" t="s">
        <v>22</v>
      </c>
      <c r="C36">
        <v>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</v>
      </c>
    </row>
    <row r="37" spans="1:19" x14ac:dyDescent="0.35">
      <c r="A37" t="s">
        <v>77</v>
      </c>
      <c r="B37" t="s">
        <v>22</v>
      </c>
      <c r="C37">
        <v>5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</row>
    <row r="38" spans="1:19" x14ac:dyDescent="0.35">
      <c r="A38" t="s">
        <v>80</v>
      </c>
      <c r="B38" t="s">
        <v>22</v>
      </c>
      <c r="C38">
        <v>6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</row>
  </sheetData>
  <autoFilter ref="A1:S38" xr:uid="{D91ECADD-C4D0-41DB-B989-D92C87EF11E6}">
    <sortState xmlns:xlrd2="http://schemas.microsoft.com/office/spreadsheetml/2017/richdata2" ref="A2:S38">
      <sortCondition descending="1" ref="S1:S38"/>
    </sortState>
  </autoFilter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6CAE-0724-4442-898A-B95AEE62FA5F}">
  <dimension ref="A2:P17"/>
  <sheetViews>
    <sheetView tabSelected="1" workbookViewId="0">
      <selection activeCell="A6" sqref="A6:E11"/>
    </sheetView>
  </sheetViews>
  <sheetFormatPr defaultRowHeight="14.5" x14ac:dyDescent="0.35"/>
  <cols>
    <col min="1" max="1" width="53.81640625" customWidth="1"/>
  </cols>
  <sheetData>
    <row r="2" spans="1:16" x14ac:dyDescent="0.35">
      <c r="A2" t="s">
        <v>127</v>
      </c>
      <c r="B2">
        <v>3</v>
      </c>
      <c r="C2">
        <v>11</v>
      </c>
      <c r="D2">
        <v>10</v>
      </c>
      <c r="E2">
        <v>3</v>
      </c>
      <c r="F2">
        <v>6</v>
      </c>
      <c r="G2">
        <v>7</v>
      </c>
      <c r="H2">
        <v>12</v>
      </c>
      <c r="I2">
        <v>8</v>
      </c>
      <c r="J2">
        <v>14</v>
      </c>
      <c r="K2">
        <v>13</v>
      </c>
      <c r="L2">
        <v>9</v>
      </c>
      <c r="M2">
        <v>5</v>
      </c>
      <c r="N2">
        <v>13</v>
      </c>
      <c r="O2">
        <v>27</v>
      </c>
      <c r="P2">
        <v>14</v>
      </c>
    </row>
    <row r="5" spans="1:16" x14ac:dyDescent="0.35">
      <c r="G5" t="s">
        <v>51</v>
      </c>
    </row>
    <row r="6" spans="1:16" x14ac:dyDescent="0.35">
      <c r="A6" s="3" t="s">
        <v>144</v>
      </c>
      <c r="B6" t="s">
        <v>166</v>
      </c>
      <c r="C6" t="s">
        <v>140</v>
      </c>
      <c r="D6" t="s">
        <v>167</v>
      </c>
      <c r="E6" t="s">
        <v>168</v>
      </c>
      <c r="G6" t="s">
        <v>166</v>
      </c>
      <c r="H6" t="s">
        <v>140</v>
      </c>
      <c r="I6" t="s">
        <v>167</v>
      </c>
      <c r="J6" t="s">
        <v>168</v>
      </c>
    </row>
    <row r="7" spans="1:16" x14ac:dyDescent="0.35">
      <c r="A7" s="4" t="s">
        <v>30</v>
      </c>
      <c r="B7" s="4">
        <v>246</v>
      </c>
      <c r="C7" s="5">
        <v>17</v>
      </c>
      <c r="D7" s="4">
        <v>34</v>
      </c>
      <c r="E7" s="4">
        <v>0</v>
      </c>
    </row>
    <row r="8" spans="1:16" x14ac:dyDescent="0.35">
      <c r="A8" s="4" t="s">
        <v>86</v>
      </c>
      <c r="B8" s="4">
        <v>234</v>
      </c>
      <c r="C8" s="5">
        <v>14</v>
      </c>
      <c r="D8" s="4">
        <v>36</v>
      </c>
      <c r="E8" s="4">
        <v>0</v>
      </c>
    </row>
    <row r="9" spans="1:16" x14ac:dyDescent="0.35">
      <c r="A9" t="s">
        <v>127</v>
      </c>
      <c r="B9">
        <f>SUM(B2:P2)</f>
        <v>155</v>
      </c>
      <c r="C9" s="3">
        <f>MEDIAN(B2:P2)</f>
        <v>10</v>
      </c>
      <c r="D9">
        <f>LARGE(B2:P2,1)</f>
        <v>27</v>
      </c>
      <c r="E9">
        <v>0</v>
      </c>
    </row>
    <row r="10" spans="1:16" x14ac:dyDescent="0.35">
      <c r="A10" t="s">
        <v>24</v>
      </c>
      <c r="B10">
        <v>135</v>
      </c>
      <c r="C10" s="3">
        <v>10</v>
      </c>
      <c r="D10">
        <v>21</v>
      </c>
      <c r="E10">
        <v>1</v>
      </c>
    </row>
    <row r="11" spans="1:16" x14ac:dyDescent="0.35">
      <c r="A11" t="s">
        <v>116</v>
      </c>
      <c r="B11">
        <v>140</v>
      </c>
      <c r="C11" s="3">
        <v>7</v>
      </c>
      <c r="D11">
        <v>33</v>
      </c>
      <c r="E11">
        <v>2</v>
      </c>
    </row>
    <row r="12" spans="1:16" x14ac:dyDescent="0.35">
      <c r="A12" t="s">
        <v>107</v>
      </c>
      <c r="B12">
        <v>136</v>
      </c>
      <c r="C12" s="3">
        <v>7</v>
      </c>
      <c r="D12">
        <v>24</v>
      </c>
      <c r="E12">
        <v>3</v>
      </c>
    </row>
    <row r="13" spans="1:16" x14ac:dyDescent="0.35">
      <c r="A13" t="s">
        <v>31</v>
      </c>
      <c r="B13">
        <v>107</v>
      </c>
      <c r="C13" s="3">
        <v>7</v>
      </c>
      <c r="D13">
        <v>13</v>
      </c>
      <c r="E13">
        <v>0</v>
      </c>
    </row>
    <row r="14" spans="1:16" x14ac:dyDescent="0.35">
      <c r="A14" t="s">
        <v>61</v>
      </c>
      <c r="B14">
        <v>106</v>
      </c>
      <c r="C14" s="3">
        <v>6</v>
      </c>
      <c r="D14">
        <v>18</v>
      </c>
      <c r="E14">
        <v>2</v>
      </c>
    </row>
    <row r="15" spans="1:16" x14ac:dyDescent="0.35">
      <c r="A15" t="s">
        <v>21</v>
      </c>
      <c r="B15">
        <v>84</v>
      </c>
      <c r="C15" s="3">
        <v>6</v>
      </c>
      <c r="D15">
        <v>11</v>
      </c>
      <c r="E15">
        <v>2</v>
      </c>
    </row>
    <row r="16" spans="1:16" x14ac:dyDescent="0.35">
      <c r="A16" t="s">
        <v>93</v>
      </c>
      <c r="B16">
        <v>85</v>
      </c>
      <c r="C16" s="3">
        <v>5</v>
      </c>
      <c r="D16">
        <v>15</v>
      </c>
      <c r="E16">
        <v>2</v>
      </c>
    </row>
    <row r="17" spans="1:5" x14ac:dyDescent="0.35">
      <c r="A17" t="s">
        <v>98</v>
      </c>
      <c r="B17">
        <v>85</v>
      </c>
      <c r="C17" s="3">
        <v>5</v>
      </c>
      <c r="D17">
        <v>15</v>
      </c>
      <c r="E17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Reprovações</vt:lpstr>
      <vt:lpstr>Por Periodo</vt:lpstr>
      <vt:lpstr>Taxa de Sucesso</vt:lpstr>
      <vt:lpstr>Por Ciclo</vt:lpstr>
      <vt:lpstr>Métricas</vt:lpstr>
      <vt:lpstr>Top Top</vt:lpstr>
      <vt:lpstr>Comparação Das top</vt:lpstr>
      <vt:lpstr>Ciclo Profissional</vt:lpstr>
      <vt:lpstr>TCC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Ayres Nishio</dc:creator>
  <cp:lastModifiedBy>Ayres Nishio</cp:lastModifiedBy>
  <dcterms:created xsi:type="dcterms:W3CDTF">2022-11-07T20:45:21Z</dcterms:created>
  <dcterms:modified xsi:type="dcterms:W3CDTF">2022-11-29T18:44:39Z</dcterms:modified>
</cp:coreProperties>
</file>