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83c8a7b179b407/Desktop/Classwork/Homework Activity1/"/>
    </mc:Choice>
  </mc:AlternateContent>
  <xr:revisionPtr revIDLastSave="0" documentId="8_{98D69BA2-410A-42D1-B637-9ED13D1A54D5}" xr6:coauthVersionLast="47" xr6:coauthVersionMax="47" xr10:uidLastSave="{00000000-0000-0000-0000-000000000000}"/>
  <bookViews>
    <workbookView xWindow="28995" yWindow="1170" windowWidth="14400" windowHeight="10605" firstSheet="4" activeTab="7" xr2:uid="{00000000-000D-0000-FFFF-FFFF00000000}"/>
  </bookViews>
  <sheets>
    <sheet name="Crowdfunding (2)" sheetId="17" r:id="rId1"/>
    <sheet name="Crowdfunding" sheetId="1" r:id="rId2"/>
    <sheet name="Sheet3" sheetId="4" r:id="rId3"/>
    <sheet name="Sheet4" sheetId="5" r:id="rId4"/>
    <sheet name="Sheet17" sheetId="18" r:id="rId5"/>
    <sheet name="Crowfunding Goal Analysis" sheetId="19" r:id="rId6"/>
    <sheet name="Sheet5" sheetId="21" r:id="rId7"/>
    <sheet name="Statistical Analysis" sheetId="20" r:id="rId8"/>
  </sheets>
  <definedNames>
    <definedName name="_xlnm._FilterDatabase" localSheetId="1" hidden="1">Crowdfunding!$A$1:$T$1001</definedName>
    <definedName name="_xlnm._FilterDatabase" localSheetId="0" hidden="1">'Crowdfunding (2)'!$A$1:$T$1001</definedName>
  </definedNames>
  <calcPr calcId="191028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0" l="1"/>
  <c r="F16" i="20"/>
  <c r="C16" i="20"/>
  <c r="C17" i="20"/>
  <c r="F15" i="20"/>
  <c r="C15" i="20"/>
  <c r="F14" i="20"/>
  <c r="C14" i="20"/>
  <c r="F13" i="20"/>
  <c r="C13" i="20"/>
  <c r="F12" i="20"/>
  <c r="C12" i="20"/>
  <c r="F2" i="19"/>
  <c r="D13" i="19"/>
  <c r="C13" i="19"/>
  <c r="B13" i="19"/>
  <c r="C2" i="19"/>
  <c r="B12" i="19"/>
  <c r="B2" i="19"/>
  <c r="D12" i="19"/>
  <c r="C12" i="19"/>
  <c r="D11" i="19"/>
  <c r="C11" i="19"/>
  <c r="B11" i="19"/>
  <c r="D8" i="19"/>
  <c r="D10" i="19"/>
  <c r="C10" i="19"/>
  <c r="C9" i="19"/>
  <c r="B9" i="19"/>
  <c r="B10" i="19"/>
  <c r="D9" i="19"/>
  <c r="C8" i="19"/>
  <c r="B8" i="19"/>
  <c r="D7" i="19"/>
  <c r="C7" i="19"/>
  <c r="B7" i="19"/>
  <c r="D6" i="19"/>
  <c r="C6" i="19"/>
  <c r="D5" i="19"/>
  <c r="E5" i="19" s="1"/>
  <c r="H5" i="19" s="1"/>
  <c r="C5" i="19"/>
  <c r="D4" i="19"/>
  <c r="H4" i="19" s="1"/>
  <c r="C4" i="19"/>
  <c r="B6" i="19"/>
  <c r="B5" i="19"/>
  <c r="E10" i="19"/>
  <c r="B4" i="19"/>
  <c r="E4" i="19" s="1"/>
  <c r="G4" i="19" s="1"/>
  <c r="B3" i="19"/>
  <c r="D3" i="19"/>
  <c r="C3" i="19"/>
  <c r="D2" i="19"/>
  <c r="U2" i="1"/>
  <c r="G7" i="18"/>
  <c r="G6" i="18"/>
  <c r="G5" i="18"/>
  <c r="T1001" i="17"/>
  <c r="S1001" i="17"/>
  <c r="O1001" i="17"/>
  <c r="M1001" i="17"/>
  <c r="G1001" i="17"/>
  <c r="F1001" i="17"/>
  <c r="T1000" i="17"/>
  <c r="S1000" i="17"/>
  <c r="O1000" i="17"/>
  <c r="M1000" i="17"/>
  <c r="G1000" i="17"/>
  <c r="F1000" i="17"/>
  <c r="T999" i="17"/>
  <c r="S999" i="17"/>
  <c r="O999" i="17"/>
  <c r="M999" i="17"/>
  <c r="G999" i="17"/>
  <c r="F999" i="17"/>
  <c r="T998" i="17"/>
  <c r="S998" i="17"/>
  <c r="O998" i="17"/>
  <c r="M998" i="17"/>
  <c r="G998" i="17"/>
  <c r="F998" i="17"/>
  <c r="T997" i="17"/>
  <c r="S997" i="17"/>
  <c r="O997" i="17"/>
  <c r="M997" i="17"/>
  <c r="G997" i="17"/>
  <c r="F997" i="17"/>
  <c r="T996" i="17"/>
  <c r="S996" i="17"/>
  <c r="O996" i="17"/>
  <c r="M996" i="17"/>
  <c r="G996" i="17"/>
  <c r="F996" i="17"/>
  <c r="T995" i="17"/>
  <c r="S995" i="17"/>
  <c r="O995" i="17"/>
  <c r="M995" i="17"/>
  <c r="G995" i="17"/>
  <c r="F995" i="17"/>
  <c r="T994" i="17"/>
  <c r="S994" i="17"/>
  <c r="O994" i="17"/>
  <c r="M994" i="17"/>
  <c r="G994" i="17"/>
  <c r="F994" i="17"/>
  <c r="T993" i="17"/>
  <c r="S993" i="17"/>
  <c r="O993" i="17"/>
  <c r="M993" i="17"/>
  <c r="G993" i="17"/>
  <c r="F993" i="17"/>
  <c r="T992" i="17"/>
  <c r="S992" i="17"/>
  <c r="O992" i="17"/>
  <c r="M992" i="17"/>
  <c r="G992" i="17"/>
  <c r="F992" i="17"/>
  <c r="T991" i="17"/>
  <c r="S991" i="17"/>
  <c r="O991" i="17"/>
  <c r="M991" i="17"/>
  <c r="G991" i="17"/>
  <c r="F991" i="17"/>
  <c r="T990" i="17"/>
  <c r="S990" i="17"/>
  <c r="O990" i="17"/>
  <c r="M990" i="17"/>
  <c r="G990" i="17"/>
  <c r="F990" i="17"/>
  <c r="T989" i="17"/>
  <c r="S989" i="17"/>
  <c r="O989" i="17"/>
  <c r="M989" i="17"/>
  <c r="G989" i="17"/>
  <c r="F989" i="17"/>
  <c r="T988" i="17"/>
  <c r="S988" i="17"/>
  <c r="O988" i="17"/>
  <c r="M988" i="17"/>
  <c r="G988" i="17"/>
  <c r="F988" i="17"/>
  <c r="T987" i="17"/>
  <c r="S987" i="17"/>
  <c r="O987" i="17"/>
  <c r="M987" i="17"/>
  <c r="G987" i="17"/>
  <c r="F987" i="17"/>
  <c r="T986" i="17"/>
  <c r="S986" i="17"/>
  <c r="O986" i="17"/>
  <c r="M986" i="17"/>
  <c r="G986" i="17"/>
  <c r="F986" i="17"/>
  <c r="T985" i="17"/>
  <c r="S985" i="17"/>
  <c r="O985" i="17"/>
  <c r="M985" i="17"/>
  <c r="G985" i="17"/>
  <c r="F985" i="17"/>
  <c r="T984" i="17"/>
  <c r="S984" i="17"/>
  <c r="O984" i="17"/>
  <c r="M984" i="17"/>
  <c r="G984" i="17"/>
  <c r="F984" i="17"/>
  <c r="T983" i="17"/>
  <c r="S983" i="17"/>
  <c r="O983" i="17"/>
  <c r="M983" i="17"/>
  <c r="G983" i="17"/>
  <c r="F983" i="17"/>
  <c r="T982" i="17"/>
  <c r="S982" i="17"/>
  <c r="O982" i="17"/>
  <c r="M982" i="17"/>
  <c r="G982" i="17"/>
  <c r="F982" i="17"/>
  <c r="T981" i="17"/>
  <c r="S981" i="17"/>
  <c r="O981" i="17"/>
  <c r="M981" i="17"/>
  <c r="G981" i="17"/>
  <c r="F981" i="17"/>
  <c r="T980" i="17"/>
  <c r="S980" i="17"/>
  <c r="O980" i="17"/>
  <c r="M980" i="17"/>
  <c r="G980" i="17"/>
  <c r="F980" i="17"/>
  <c r="T979" i="17"/>
  <c r="S979" i="17"/>
  <c r="O979" i="17"/>
  <c r="M979" i="17"/>
  <c r="G979" i="17"/>
  <c r="F979" i="17"/>
  <c r="T978" i="17"/>
  <c r="S978" i="17"/>
  <c r="O978" i="17"/>
  <c r="M978" i="17"/>
  <c r="G978" i="17"/>
  <c r="F978" i="17"/>
  <c r="T977" i="17"/>
  <c r="S977" i="17"/>
  <c r="O977" i="17"/>
  <c r="M977" i="17"/>
  <c r="G977" i="17"/>
  <c r="F977" i="17"/>
  <c r="T976" i="17"/>
  <c r="S976" i="17"/>
  <c r="O976" i="17"/>
  <c r="M976" i="17"/>
  <c r="G976" i="17"/>
  <c r="F976" i="17"/>
  <c r="T975" i="17"/>
  <c r="S975" i="17"/>
  <c r="O975" i="17"/>
  <c r="M975" i="17"/>
  <c r="G975" i="17"/>
  <c r="F975" i="17"/>
  <c r="T974" i="17"/>
  <c r="S974" i="17"/>
  <c r="O974" i="17"/>
  <c r="M974" i="17"/>
  <c r="G974" i="17"/>
  <c r="F974" i="17"/>
  <c r="T973" i="17"/>
  <c r="S973" i="17"/>
  <c r="O973" i="17"/>
  <c r="M973" i="17"/>
  <c r="G973" i="17"/>
  <c r="F973" i="17"/>
  <c r="T972" i="17"/>
  <c r="S972" i="17"/>
  <c r="O972" i="17"/>
  <c r="M972" i="17"/>
  <c r="G972" i="17"/>
  <c r="F972" i="17"/>
  <c r="T971" i="17"/>
  <c r="S971" i="17"/>
  <c r="O971" i="17"/>
  <c r="M971" i="17"/>
  <c r="G971" i="17"/>
  <c r="F971" i="17"/>
  <c r="T970" i="17"/>
  <c r="S970" i="17"/>
  <c r="O970" i="17"/>
  <c r="M970" i="17"/>
  <c r="G970" i="17"/>
  <c r="F970" i="17"/>
  <c r="T969" i="17"/>
  <c r="S969" i="17"/>
  <c r="O969" i="17"/>
  <c r="M969" i="17"/>
  <c r="G969" i="17"/>
  <c r="F969" i="17"/>
  <c r="T968" i="17"/>
  <c r="S968" i="17"/>
  <c r="O968" i="17"/>
  <c r="M968" i="17"/>
  <c r="G968" i="17"/>
  <c r="F968" i="17"/>
  <c r="T967" i="17"/>
  <c r="S967" i="17"/>
  <c r="O967" i="17"/>
  <c r="M967" i="17"/>
  <c r="G967" i="17"/>
  <c r="F967" i="17"/>
  <c r="T966" i="17"/>
  <c r="S966" i="17"/>
  <c r="O966" i="17"/>
  <c r="M966" i="17"/>
  <c r="G966" i="17"/>
  <c r="F966" i="17"/>
  <c r="T965" i="17"/>
  <c r="S965" i="17"/>
  <c r="O965" i="17"/>
  <c r="M965" i="17"/>
  <c r="G965" i="17"/>
  <c r="F965" i="17"/>
  <c r="T964" i="17"/>
  <c r="S964" i="17"/>
  <c r="O964" i="17"/>
  <c r="M964" i="17"/>
  <c r="G964" i="17"/>
  <c r="F964" i="17"/>
  <c r="T963" i="17"/>
  <c r="S963" i="17"/>
  <c r="O963" i="17"/>
  <c r="M963" i="17"/>
  <c r="G963" i="17"/>
  <c r="F963" i="17"/>
  <c r="T962" i="17"/>
  <c r="S962" i="17"/>
  <c r="O962" i="17"/>
  <c r="M962" i="17"/>
  <c r="G962" i="17"/>
  <c r="F962" i="17"/>
  <c r="T961" i="17"/>
  <c r="S961" i="17"/>
  <c r="O961" i="17"/>
  <c r="M961" i="17"/>
  <c r="G961" i="17"/>
  <c r="F961" i="17"/>
  <c r="T960" i="17"/>
  <c r="S960" i="17"/>
  <c r="O960" i="17"/>
  <c r="M960" i="17"/>
  <c r="G960" i="17"/>
  <c r="F960" i="17"/>
  <c r="T959" i="17"/>
  <c r="S959" i="17"/>
  <c r="O959" i="17"/>
  <c r="M959" i="17"/>
  <c r="G959" i="17"/>
  <c r="F959" i="17"/>
  <c r="T958" i="17"/>
  <c r="S958" i="17"/>
  <c r="O958" i="17"/>
  <c r="M958" i="17"/>
  <c r="G958" i="17"/>
  <c r="F958" i="17"/>
  <c r="T957" i="17"/>
  <c r="S957" i="17"/>
  <c r="O957" i="17"/>
  <c r="M957" i="17"/>
  <c r="G957" i="17"/>
  <c r="F957" i="17"/>
  <c r="T956" i="17"/>
  <c r="S956" i="17"/>
  <c r="O956" i="17"/>
  <c r="M956" i="17"/>
  <c r="G956" i="17"/>
  <c r="F956" i="17"/>
  <c r="T955" i="17"/>
  <c r="S955" i="17"/>
  <c r="O955" i="17"/>
  <c r="M955" i="17"/>
  <c r="G955" i="17"/>
  <c r="F955" i="17"/>
  <c r="T954" i="17"/>
  <c r="S954" i="17"/>
  <c r="O954" i="17"/>
  <c r="M954" i="17"/>
  <c r="G954" i="17"/>
  <c r="F954" i="17"/>
  <c r="T953" i="17"/>
  <c r="S953" i="17"/>
  <c r="O953" i="17"/>
  <c r="M953" i="17"/>
  <c r="G953" i="17"/>
  <c r="F953" i="17"/>
  <c r="T952" i="17"/>
  <c r="S952" i="17"/>
  <c r="O952" i="17"/>
  <c r="M952" i="17"/>
  <c r="G952" i="17"/>
  <c r="F952" i="17"/>
  <c r="T951" i="17"/>
  <c r="S951" i="17"/>
  <c r="O951" i="17"/>
  <c r="M951" i="17"/>
  <c r="G951" i="17"/>
  <c r="F951" i="17"/>
  <c r="T950" i="17"/>
  <c r="S950" i="17"/>
  <c r="O950" i="17"/>
  <c r="M950" i="17"/>
  <c r="G950" i="17"/>
  <c r="F950" i="17"/>
  <c r="T949" i="17"/>
  <c r="S949" i="17"/>
  <c r="O949" i="17"/>
  <c r="M949" i="17"/>
  <c r="G949" i="17"/>
  <c r="F949" i="17"/>
  <c r="T948" i="17"/>
  <c r="S948" i="17"/>
  <c r="O948" i="17"/>
  <c r="M948" i="17"/>
  <c r="G948" i="17"/>
  <c r="F948" i="17"/>
  <c r="T947" i="17"/>
  <c r="S947" i="17"/>
  <c r="O947" i="17"/>
  <c r="M947" i="17"/>
  <c r="G947" i="17"/>
  <c r="F947" i="17"/>
  <c r="T946" i="17"/>
  <c r="S946" i="17"/>
  <c r="O946" i="17"/>
  <c r="M946" i="17"/>
  <c r="G946" i="17"/>
  <c r="F946" i="17"/>
  <c r="T945" i="17"/>
  <c r="S945" i="17"/>
  <c r="O945" i="17"/>
  <c r="M945" i="17"/>
  <c r="G945" i="17"/>
  <c r="F945" i="17"/>
  <c r="T944" i="17"/>
  <c r="S944" i="17"/>
  <c r="O944" i="17"/>
  <c r="M944" i="17"/>
  <c r="G944" i="17"/>
  <c r="F944" i="17"/>
  <c r="T943" i="17"/>
  <c r="S943" i="17"/>
  <c r="O943" i="17"/>
  <c r="M943" i="17"/>
  <c r="G943" i="17"/>
  <c r="F943" i="17"/>
  <c r="T942" i="17"/>
  <c r="S942" i="17"/>
  <c r="O942" i="17"/>
  <c r="M942" i="17"/>
  <c r="G942" i="17"/>
  <c r="F942" i="17"/>
  <c r="T941" i="17"/>
  <c r="S941" i="17"/>
  <c r="O941" i="17"/>
  <c r="M941" i="17"/>
  <c r="G941" i="17"/>
  <c r="F941" i="17"/>
  <c r="T940" i="17"/>
  <c r="S940" i="17"/>
  <c r="O940" i="17"/>
  <c r="M940" i="17"/>
  <c r="G940" i="17"/>
  <c r="F940" i="17"/>
  <c r="T939" i="17"/>
  <c r="S939" i="17"/>
  <c r="O939" i="17"/>
  <c r="M939" i="17"/>
  <c r="G939" i="17"/>
  <c r="F939" i="17"/>
  <c r="T938" i="17"/>
  <c r="S938" i="17"/>
  <c r="O938" i="17"/>
  <c r="M938" i="17"/>
  <c r="G938" i="17"/>
  <c r="F938" i="17"/>
  <c r="T937" i="17"/>
  <c r="S937" i="17"/>
  <c r="O937" i="17"/>
  <c r="M937" i="17"/>
  <c r="G937" i="17"/>
  <c r="F937" i="17"/>
  <c r="T936" i="17"/>
  <c r="S936" i="17"/>
  <c r="O936" i="17"/>
  <c r="M936" i="17"/>
  <c r="G936" i="17"/>
  <c r="F936" i="17"/>
  <c r="T935" i="17"/>
  <c r="S935" i="17"/>
  <c r="O935" i="17"/>
  <c r="M935" i="17"/>
  <c r="G935" i="17"/>
  <c r="F935" i="17"/>
  <c r="T934" i="17"/>
  <c r="S934" i="17"/>
  <c r="O934" i="17"/>
  <c r="M934" i="17"/>
  <c r="G934" i="17"/>
  <c r="F934" i="17"/>
  <c r="T933" i="17"/>
  <c r="S933" i="17"/>
  <c r="O933" i="17"/>
  <c r="M933" i="17"/>
  <c r="G933" i="17"/>
  <c r="F933" i="17"/>
  <c r="T932" i="17"/>
  <c r="S932" i="17"/>
  <c r="O932" i="17"/>
  <c r="M932" i="17"/>
  <c r="G932" i="17"/>
  <c r="F932" i="17"/>
  <c r="T931" i="17"/>
  <c r="S931" i="17"/>
  <c r="O931" i="17"/>
  <c r="M931" i="17"/>
  <c r="G931" i="17"/>
  <c r="F931" i="17"/>
  <c r="T930" i="17"/>
  <c r="S930" i="17"/>
  <c r="O930" i="17"/>
  <c r="M930" i="17"/>
  <c r="G930" i="17"/>
  <c r="F930" i="17"/>
  <c r="T929" i="17"/>
  <c r="S929" i="17"/>
  <c r="O929" i="17"/>
  <c r="M929" i="17"/>
  <c r="G929" i="17"/>
  <c r="F929" i="17"/>
  <c r="T928" i="17"/>
  <c r="S928" i="17"/>
  <c r="O928" i="17"/>
  <c r="M928" i="17"/>
  <c r="G928" i="17"/>
  <c r="F928" i="17"/>
  <c r="T927" i="17"/>
  <c r="S927" i="17"/>
  <c r="O927" i="17"/>
  <c r="M927" i="17"/>
  <c r="G927" i="17"/>
  <c r="F927" i="17"/>
  <c r="T926" i="17"/>
  <c r="S926" i="17"/>
  <c r="O926" i="17"/>
  <c r="M926" i="17"/>
  <c r="G926" i="17"/>
  <c r="F926" i="17"/>
  <c r="T925" i="17"/>
  <c r="S925" i="17"/>
  <c r="O925" i="17"/>
  <c r="M925" i="17"/>
  <c r="G925" i="17"/>
  <c r="F925" i="17"/>
  <c r="T924" i="17"/>
  <c r="S924" i="17"/>
  <c r="O924" i="17"/>
  <c r="M924" i="17"/>
  <c r="G924" i="17"/>
  <c r="F924" i="17"/>
  <c r="T923" i="17"/>
  <c r="S923" i="17"/>
  <c r="O923" i="17"/>
  <c r="M923" i="17"/>
  <c r="G923" i="17"/>
  <c r="F923" i="17"/>
  <c r="T922" i="17"/>
  <c r="S922" i="17"/>
  <c r="O922" i="17"/>
  <c r="M922" i="17"/>
  <c r="G922" i="17"/>
  <c r="F922" i="17"/>
  <c r="T921" i="17"/>
  <c r="S921" i="17"/>
  <c r="O921" i="17"/>
  <c r="M921" i="17"/>
  <c r="G921" i="17"/>
  <c r="F921" i="17"/>
  <c r="T920" i="17"/>
  <c r="S920" i="17"/>
  <c r="O920" i="17"/>
  <c r="M920" i="17"/>
  <c r="G920" i="17"/>
  <c r="F920" i="17"/>
  <c r="T919" i="17"/>
  <c r="S919" i="17"/>
  <c r="O919" i="17"/>
  <c r="M919" i="17"/>
  <c r="G919" i="17"/>
  <c r="F919" i="17"/>
  <c r="T918" i="17"/>
  <c r="S918" i="17"/>
  <c r="O918" i="17"/>
  <c r="M918" i="17"/>
  <c r="G918" i="17"/>
  <c r="F918" i="17"/>
  <c r="T917" i="17"/>
  <c r="S917" i="17"/>
  <c r="O917" i="17"/>
  <c r="M917" i="17"/>
  <c r="G917" i="17"/>
  <c r="F917" i="17"/>
  <c r="T916" i="17"/>
  <c r="S916" i="17"/>
  <c r="O916" i="17"/>
  <c r="M916" i="17"/>
  <c r="G916" i="17"/>
  <c r="F916" i="17"/>
  <c r="T915" i="17"/>
  <c r="S915" i="17"/>
  <c r="O915" i="17"/>
  <c r="M915" i="17"/>
  <c r="G915" i="17"/>
  <c r="F915" i="17"/>
  <c r="T914" i="17"/>
  <c r="S914" i="17"/>
  <c r="O914" i="17"/>
  <c r="M914" i="17"/>
  <c r="G914" i="17"/>
  <c r="F914" i="17"/>
  <c r="T913" i="17"/>
  <c r="S913" i="17"/>
  <c r="O913" i="17"/>
  <c r="M913" i="17"/>
  <c r="G913" i="17"/>
  <c r="F913" i="17"/>
  <c r="T912" i="17"/>
  <c r="S912" i="17"/>
  <c r="O912" i="17"/>
  <c r="M912" i="17"/>
  <c r="G912" i="17"/>
  <c r="F912" i="17"/>
  <c r="T911" i="17"/>
  <c r="S911" i="17"/>
  <c r="O911" i="17"/>
  <c r="M911" i="17"/>
  <c r="G911" i="17"/>
  <c r="F911" i="17"/>
  <c r="T910" i="17"/>
  <c r="S910" i="17"/>
  <c r="O910" i="17"/>
  <c r="M910" i="17"/>
  <c r="G910" i="17"/>
  <c r="F910" i="17"/>
  <c r="T909" i="17"/>
  <c r="S909" i="17"/>
  <c r="O909" i="17"/>
  <c r="M909" i="17"/>
  <c r="G909" i="17"/>
  <c r="F909" i="17"/>
  <c r="T908" i="17"/>
  <c r="S908" i="17"/>
  <c r="O908" i="17"/>
  <c r="M908" i="17"/>
  <c r="G908" i="17"/>
  <c r="F908" i="17"/>
  <c r="T907" i="17"/>
  <c r="S907" i="17"/>
  <c r="O907" i="17"/>
  <c r="M907" i="17"/>
  <c r="G907" i="17"/>
  <c r="F907" i="17"/>
  <c r="T906" i="17"/>
  <c r="S906" i="17"/>
  <c r="O906" i="17"/>
  <c r="M906" i="17"/>
  <c r="G906" i="17"/>
  <c r="F906" i="17"/>
  <c r="T905" i="17"/>
  <c r="S905" i="17"/>
  <c r="O905" i="17"/>
  <c r="M905" i="17"/>
  <c r="G905" i="17"/>
  <c r="F905" i="17"/>
  <c r="T904" i="17"/>
  <c r="S904" i="17"/>
  <c r="O904" i="17"/>
  <c r="M904" i="17"/>
  <c r="G904" i="17"/>
  <c r="F904" i="17"/>
  <c r="T903" i="17"/>
  <c r="S903" i="17"/>
  <c r="O903" i="17"/>
  <c r="M903" i="17"/>
  <c r="G903" i="17"/>
  <c r="F903" i="17"/>
  <c r="T902" i="17"/>
  <c r="S902" i="17"/>
  <c r="O902" i="17"/>
  <c r="M902" i="17"/>
  <c r="G902" i="17"/>
  <c r="F902" i="17"/>
  <c r="T901" i="17"/>
  <c r="S901" i="17"/>
  <c r="O901" i="17"/>
  <c r="M901" i="17"/>
  <c r="G901" i="17"/>
  <c r="F901" i="17"/>
  <c r="T900" i="17"/>
  <c r="S900" i="17"/>
  <c r="O900" i="17"/>
  <c r="M900" i="17"/>
  <c r="G900" i="17"/>
  <c r="F900" i="17"/>
  <c r="T899" i="17"/>
  <c r="S899" i="17"/>
  <c r="O899" i="17"/>
  <c r="M899" i="17"/>
  <c r="G899" i="17"/>
  <c r="F899" i="17"/>
  <c r="T898" i="17"/>
  <c r="S898" i="17"/>
  <c r="O898" i="17"/>
  <c r="M898" i="17"/>
  <c r="G898" i="17"/>
  <c r="F898" i="17"/>
  <c r="T897" i="17"/>
  <c r="S897" i="17"/>
  <c r="O897" i="17"/>
  <c r="M897" i="17"/>
  <c r="G897" i="17"/>
  <c r="F897" i="17"/>
  <c r="T896" i="17"/>
  <c r="S896" i="17"/>
  <c r="O896" i="17"/>
  <c r="M896" i="17"/>
  <c r="G896" i="17"/>
  <c r="F896" i="17"/>
  <c r="T895" i="17"/>
  <c r="S895" i="17"/>
  <c r="O895" i="17"/>
  <c r="M895" i="17"/>
  <c r="G895" i="17"/>
  <c r="F895" i="17"/>
  <c r="T894" i="17"/>
  <c r="S894" i="17"/>
  <c r="O894" i="17"/>
  <c r="M894" i="17"/>
  <c r="G894" i="17"/>
  <c r="F894" i="17"/>
  <c r="T893" i="17"/>
  <c r="S893" i="17"/>
  <c r="O893" i="17"/>
  <c r="M893" i="17"/>
  <c r="G893" i="17"/>
  <c r="F893" i="17"/>
  <c r="T892" i="17"/>
  <c r="S892" i="17"/>
  <c r="O892" i="17"/>
  <c r="M892" i="17"/>
  <c r="G892" i="17"/>
  <c r="F892" i="17"/>
  <c r="T891" i="17"/>
  <c r="S891" i="17"/>
  <c r="O891" i="17"/>
  <c r="M891" i="17"/>
  <c r="G891" i="17"/>
  <c r="F891" i="17"/>
  <c r="T890" i="17"/>
  <c r="S890" i="17"/>
  <c r="O890" i="17"/>
  <c r="M890" i="17"/>
  <c r="G890" i="17"/>
  <c r="F890" i="17"/>
  <c r="T889" i="17"/>
  <c r="S889" i="17"/>
  <c r="O889" i="17"/>
  <c r="M889" i="17"/>
  <c r="G889" i="17"/>
  <c r="F889" i="17"/>
  <c r="T888" i="17"/>
  <c r="S888" i="17"/>
  <c r="O888" i="17"/>
  <c r="M888" i="17"/>
  <c r="G888" i="17"/>
  <c r="F888" i="17"/>
  <c r="T887" i="17"/>
  <c r="S887" i="17"/>
  <c r="O887" i="17"/>
  <c r="M887" i="17"/>
  <c r="G887" i="17"/>
  <c r="F887" i="17"/>
  <c r="T886" i="17"/>
  <c r="S886" i="17"/>
  <c r="O886" i="17"/>
  <c r="M886" i="17"/>
  <c r="G886" i="17"/>
  <c r="F886" i="17"/>
  <c r="T885" i="17"/>
  <c r="S885" i="17"/>
  <c r="O885" i="17"/>
  <c r="M885" i="17"/>
  <c r="G885" i="17"/>
  <c r="F885" i="17"/>
  <c r="T884" i="17"/>
  <c r="S884" i="17"/>
  <c r="O884" i="17"/>
  <c r="M884" i="17"/>
  <c r="G884" i="17"/>
  <c r="F884" i="17"/>
  <c r="T883" i="17"/>
  <c r="S883" i="17"/>
  <c r="O883" i="17"/>
  <c r="M883" i="17"/>
  <c r="G883" i="17"/>
  <c r="F883" i="17"/>
  <c r="T882" i="17"/>
  <c r="S882" i="17"/>
  <c r="O882" i="17"/>
  <c r="M882" i="17"/>
  <c r="G882" i="17"/>
  <c r="F882" i="17"/>
  <c r="T881" i="17"/>
  <c r="S881" i="17"/>
  <c r="O881" i="17"/>
  <c r="M881" i="17"/>
  <c r="G881" i="17"/>
  <c r="F881" i="17"/>
  <c r="T880" i="17"/>
  <c r="S880" i="17"/>
  <c r="O880" i="17"/>
  <c r="M880" i="17"/>
  <c r="G880" i="17"/>
  <c r="F880" i="17"/>
  <c r="T879" i="17"/>
  <c r="S879" i="17"/>
  <c r="O879" i="17"/>
  <c r="M879" i="17"/>
  <c r="G879" i="17"/>
  <c r="F879" i="17"/>
  <c r="T878" i="17"/>
  <c r="S878" i="17"/>
  <c r="O878" i="17"/>
  <c r="M878" i="17"/>
  <c r="G878" i="17"/>
  <c r="F878" i="17"/>
  <c r="T877" i="17"/>
  <c r="S877" i="17"/>
  <c r="O877" i="17"/>
  <c r="M877" i="17"/>
  <c r="G877" i="17"/>
  <c r="F877" i="17"/>
  <c r="T876" i="17"/>
  <c r="S876" i="17"/>
  <c r="O876" i="17"/>
  <c r="M876" i="17"/>
  <c r="G876" i="17"/>
  <c r="F876" i="17"/>
  <c r="T875" i="17"/>
  <c r="S875" i="17"/>
  <c r="O875" i="17"/>
  <c r="M875" i="17"/>
  <c r="G875" i="17"/>
  <c r="F875" i="17"/>
  <c r="T874" i="17"/>
  <c r="S874" i="17"/>
  <c r="O874" i="17"/>
  <c r="M874" i="17"/>
  <c r="G874" i="17"/>
  <c r="F874" i="17"/>
  <c r="T873" i="17"/>
  <c r="S873" i="17"/>
  <c r="O873" i="17"/>
  <c r="M873" i="17"/>
  <c r="G873" i="17"/>
  <c r="F873" i="17"/>
  <c r="T872" i="17"/>
  <c r="S872" i="17"/>
  <c r="O872" i="17"/>
  <c r="M872" i="17"/>
  <c r="G872" i="17"/>
  <c r="F872" i="17"/>
  <c r="T871" i="17"/>
  <c r="S871" i="17"/>
  <c r="O871" i="17"/>
  <c r="M871" i="17"/>
  <c r="G871" i="17"/>
  <c r="F871" i="17"/>
  <c r="T870" i="17"/>
  <c r="S870" i="17"/>
  <c r="O870" i="17"/>
  <c r="M870" i="17"/>
  <c r="G870" i="17"/>
  <c r="F870" i="17"/>
  <c r="T869" i="17"/>
  <c r="S869" i="17"/>
  <c r="O869" i="17"/>
  <c r="M869" i="17"/>
  <c r="G869" i="17"/>
  <c r="F869" i="17"/>
  <c r="T868" i="17"/>
  <c r="S868" i="17"/>
  <c r="O868" i="17"/>
  <c r="M868" i="17"/>
  <c r="G868" i="17"/>
  <c r="F868" i="17"/>
  <c r="T867" i="17"/>
  <c r="S867" i="17"/>
  <c r="O867" i="17"/>
  <c r="M867" i="17"/>
  <c r="G867" i="17"/>
  <c r="F867" i="17"/>
  <c r="T866" i="17"/>
  <c r="S866" i="17"/>
  <c r="O866" i="17"/>
  <c r="M866" i="17"/>
  <c r="G866" i="17"/>
  <c r="F866" i="17"/>
  <c r="T865" i="17"/>
  <c r="S865" i="17"/>
  <c r="O865" i="17"/>
  <c r="M865" i="17"/>
  <c r="G865" i="17"/>
  <c r="F865" i="17"/>
  <c r="T864" i="17"/>
  <c r="S864" i="17"/>
  <c r="O864" i="17"/>
  <c r="M864" i="17"/>
  <c r="G864" i="17"/>
  <c r="F864" i="17"/>
  <c r="T863" i="17"/>
  <c r="S863" i="17"/>
  <c r="O863" i="17"/>
  <c r="M863" i="17"/>
  <c r="G863" i="17"/>
  <c r="F863" i="17"/>
  <c r="T862" i="17"/>
  <c r="S862" i="17"/>
  <c r="O862" i="17"/>
  <c r="M862" i="17"/>
  <c r="G862" i="17"/>
  <c r="F862" i="17"/>
  <c r="T861" i="17"/>
  <c r="S861" i="17"/>
  <c r="O861" i="17"/>
  <c r="M861" i="17"/>
  <c r="G861" i="17"/>
  <c r="F861" i="17"/>
  <c r="T860" i="17"/>
  <c r="S860" i="17"/>
  <c r="O860" i="17"/>
  <c r="M860" i="17"/>
  <c r="G860" i="17"/>
  <c r="F860" i="17"/>
  <c r="T859" i="17"/>
  <c r="S859" i="17"/>
  <c r="O859" i="17"/>
  <c r="M859" i="17"/>
  <c r="G859" i="17"/>
  <c r="F859" i="17"/>
  <c r="T858" i="17"/>
  <c r="S858" i="17"/>
  <c r="O858" i="17"/>
  <c r="M858" i="17"/>
  <c r="G858" i="17"/>
  <c r="F858" i="17"/>
  <c r="T857" i="17"/>
  <c r="S857" i="17"/>
  <c r="O857" i="17"/>
  <c r="M857" i="17"/>
  <c r="G857" i="17"/>
  <c r="F857" i="17"/>
  <c r="T856" i="17"/>
  <c r="S856" i="17"/>
  <c r="O856" i="17"/>
  <c r="M856" i="17"/>
  <c r="G856" i="17"/>
  <c r="F856" i="17"/>
  <c r="T855" i="17"/>
  <c r="S855" i="17"/>
  <c r="O855" i="17"/>
  <c r="M855" i="17"/>
  <c r="G855" i="17"/>
  <c r="F855" i="17"/>
  <c r="T854" i="17"/>
  <c r="S854" i="17"/>
  <c r="O854" i="17"/>
  <c r="M854" i="17"/>
  <c r="G854" i="17"/>
  <c r="F854" i="17"/>
  <c r="T853" i="17"/>
  <c r="S853" i="17"/>
  <c r="O853" i="17"/>
  <c r="M853" i="17"/>
  <c r="G853" i="17"/>
  <c r="F853" i="17"/>
  <c r="T852" i="17"/>
  <c r="S852" i="17"/>
  <c r="O852" i="17"/>
  <c r="M852" i="17"/>
  <c r="G852" i="17"/>
  <c r="F852" i="17"/>
  <c r="T851" i="17"/>
  <c r="S851" i="17"/>
  <c r="O851" i="17"/>
  <c r="M851" i="17"/>
  <c r="G851" i="17"/>
  <c r="F851" i="17"/>
  <c r="T850" i="17"/>
  <c r="S850" i="17"/>
  <c r="O850" i="17"/>
  <c r="M850" i="17"/>
  <c r="G850" i="17"/>
  <c r="F850" i="17"/>
  <c r="T849" i="17"/>
  <c r="S849" i="17"/>
  <c r="O849" i="17"/>
  <c r="M849" i="17"/>
  <c r="G849" i="17"/>
  <c r="F849" i="17"/>
  <c r="T848" i="17"/>
  <c r="S848" i="17"/>
  <c r="O848" i="17"/>
  <c r="M848" i="17"/>
  <c r="G848" i="17"/>
  <c r="F848" i="17"/>
  <c r="T847" i="17"/>
  <c r="S847" i="17"/>
  <c r="O847" i="17"/>
  <c r="M847" i="17"/>
  <c r="G847" i="17"/>
  <c r="F847" i="17"/>
  <c r="T846" i="17"/>
  <c r="S846" i="17"/>
  <c r="O846" i="17"/>
  <c r="M846" i="17"/>
  <c r="G846" i="17"/>
  <c r="F846" i="17"/>
  <c r="T845" i="17"/>
  <c r="S845" i="17"/>
  <c r="O845" i="17"/>
  <c r="M845" i="17"/>
  <c r="G845" i="17"/>
  <c r="F845" i="17"/>
  <c r="T844" i="17"/>
  <c r="S844" i="17"/>
  <c r="O844" i="17"/>
  <c r="M844" i="17"/>
  <c r="G844" i="17"/>
  <c r="F844" i="17"/>
  <c r="T843" i="17"/>
  <c r="S843" i="17"/>
  <c r="O843" i="17"/>
  <c r="M843" i="17"/>
  <c r="G843" i="17"/>
  <c r="F843" i="17"/>
  <c r="T842" i="17"/>
  <c r="S842" i="17"/>
  <c r="O842" i="17"/>
  <c r="M842" i="17"/>
  <c r="G842" i="17"/>
  <c r="F842" i="17"/>
  <c r="T841" i="17"/>
  <c r="S841" i="17"/>
  <c r="O841" i="17"/>
  <c r="M841" i="17"/>
  <c r="G841" i="17"/>
  <c r="F841" i="17"/>
  <c r="T840" i="17"/>
  <c r="S840" i="17"/>
  <c r="O840" i="17"/>
  <c r="M840" i="17"/>
  <c r="G840" i="17"/>
  <c r="F840" i="17"/>
  <c r="T839" i="17"/>
  <c r="S839" i="17"/>
  <c r="O839" i="17"/>
  <c r="M839" i="17"/>
  <c r="G839" i="17"/>
  <c r="F839" i="17"/>
  <c r="T838" i="17"/>
  <c r="S838" i="17"/>
  <c r="O838" i="17"/>
  <c r="M838" i="17"/>
  <c r="G838" i="17"/>
  <c r="F838" i="17"/>
  <c r="T837" i="17"/>
  <c r="S837" i="17"/>
  <c r="O837" i="17"/>
  <c r="M837" i="17"/>
  <c r="G837" i="17"/>
  <c r="F837" i="17"/>
  <c r="T836" i="17"/>
  <c r="S836" i="17"/>
  <c r="O836" i="17"/>
  <c r="M836" i="17"/>
  <c r="G836" i="17"/>
  <c r="F836" i="17"/>
  <c r="T835" i="17"/>
  <c r="S835" i="17"/>
  <c r="O835" i="17"/>
  <c r="M835" i="17"/>
  <c r="G835" i="17"/>
  <c r="F835" i="17"/>
  <c r="T834" i="17"/>
  <c r="S834" i="17"/>
  <c r="O834" i="17"/>
  <c r="M834" i="17"/>
  <c r="G834" i="17"/>
  <c r="F834" i="17"/>
  <c r="T833" i="17"/>
  <c r="S833" i="17"/>
  <c r="O833" i="17"/>
  <c r="M833" i="17"/>
  <c r="G833" i="17"/>
  <c r="F833" i="17"/>
  <c r="T832" i="17"/>
  <c r="S832" i="17"/>
  <c r="O832" i="17"/>
  <c r="M832" i="17"/>
  <c r="G832" i="17"/>
  <c r="F832" i="17"/>
  <c r="T831" i="17"/>
  <c r="S831" i="17"/>
  <c r="O831" i="17"/>
  <c r="M831" i="17"/>
  <c r="G831" i="17"/>
  <c r="F831" i="17"/>
  <c r="T830" i="17"/>
  <c r="S830" i="17"/>
  <c r="O830" i="17"/>
  <c r="M830" i="17"/>
  <c r="G830" i="17"/>
  <c r="F830" i="17"/>
  <c r="T829" i="17"/>
  <c r="S829" i="17"/>
  <c r="O829" i="17"/>
  <c r="M829" i="17"/>
  <c r="G829" i="17"/>
  <c r="F829" i="17"/>
  <c r="T828" i="17"/>
  <c r="S828" i="17"/>
  <c r="O828" i="17"/>
  <c r="M828" i="17"/>
  <c r="G828" i="17"/>
  <c r="F828" i="17"/>
  <c r="T827" i="17"/>
  <c r="S827" i="17"/>
  <c r="O827" i="17"/>
  <c r="M827" i="17"/>
  <c r="G827" i="17"/>
  <c r="F827" i="17"/>
  <c r="T826" i="17"/>
  <c r="S826" i="17"/>
  <c r="O826" i="17"/>
  <c r="M826" i="17"/>
  <c r="G826" i="17"/>
  <c r="F826" i="17"/>
  <c r="T825" i="17"/>
  <c r="S825" i="17"/>
  <c r="O825" i="17"/>
  <c r="M825" i="17"/>
  <c r="G825" i="17"/>
  <c r="F825" i="17"/>
  <c r="T824" i="17"/>
  <c r="S824" i="17"/>
  <c r="O824" i="17"/>
  <c r="M824" i="17"/>
  <c r="G824" i="17"/>
  <c r="F824" i="17"/>
  <c r="T823" i="17"/>
  <c r="S823" i="17"/>
  <c r="O823" i="17"/>
  <c r="M823" i="17"/>
  <c r="G823" i="17"/>
  <c r="F823" i="17"/>
  <c r="T822" i="17"/>
  <c r="S822" i="17"/>
  <c r="O822" i="17"/>
  <c r="M822" i="17"/>
  <c r="G822" i="17"/>
  <c r="F822" i="17"/>
  <c r="T821" i="17"/>
  <c r="S821" i="17"/>
  <c r="O821" i="17"/>
  <c r="M821" i="17"/>
  <c r="G821" i="17"/>
  <c r="F821" i="17"/>
  <c r="T820" i="17"/>
  <c r="S820" i="17"/>
  <c r="O820" i="17"/>
  <c r="M820" i="17"/>
  <c r="G820" i="17"/>
  <c r="F820" i="17"/>
  <c r="T819" i="17"/>
  <c r="S819" i="17"/>
  <c r="O819" i="17"/>
  <c r="M819" i="17"/>
  <c r="G819" i="17"/>
  <c r="F819" i="17"/>
  <c r="T818" i="17"/>
  <c r="S818" i="17"/>
  <c r="O818" i="17"/>
  <c r="M818" i="17"/>
  <c r="G818" i="17"/>
  <c r="F818" i="17"/>
  <c r="T817" i="17"/>
  <c r="S817" i="17"/>
  <c r="O817" i="17"/>
  <c r="M817" i="17"/>
  <c r="G817" i="17"/>
  <c r="F817" i="17"/>
  <c r="T816" i="17"/>
  <c r="S816" i="17"/>
  <c r="O816" i="17"/>
  <c r="M816" i="17"/>
  <c r="G816" i="17"/>
  <c r="F816" i="17"/>
  <c r="T815" i="17"/>
  <c r="S815" i="17"/>
  <c r="O815" i="17"/>
  <c r="M815" i="17"/>
  <c r="G815" i="17"/>
  <c r="F815" i="17"/>
  <c r="T814" i="17"/>
  <c r="S814" i="17"/>
  <c r="O814" i="17"/>
  <c r="M814" i="17"/>
  <c r="G814" i="17"/>
  <c r="F814" i="17"/>
  <c r="T813" i="17"/>
  <c r="S813" i="17"/>
  <c r="O813" i="17"/>
  <c r="M813" i="17"/>
  <c r="G813" i="17"/>
  <c r="F813" i="17"/>
  <c r="T812" i="17"/>
  <c r="S812" i="17"/>
  <c r="O812" i="17"/>
  <c r="M812" i="17"/>
  <c r="G812" i="17"/>
  <c r="F812" i="17"/>
  <c r="T811" i="17"/>
  <c r="S811" i="17"/>
  <c r="O811" i="17"/>
  <c r="M811" i="17"/>
  <c r="G811" i="17"/>
  <c r="F811" i="17"/>
  <c r="T810" i="17"/>
  <c r="S810" i="17"/>
  <c r="O810" i="17"/>
  <c r="M810" i="17"/>
  <c r="G810" i="17"/>
  <c r="F810" i="17"/>
  <c r="T809" i="17"/>
  <c r="S809" i="17"/>
  <c r="O809" i="17"/>
  <c r="M809" i="17"/>
  <c r="G809" i="17"/>
  <c r="F809" i="17"/>
  <c r="T808" i="17"/>
  <c r="S808" i="17"/>
  <c r="O808" i="17"/>
  <c r="M808" i="17"/>
  <c r="G808" i="17"/>
  <c r="F808" i="17"/>
  <c r="T807" i="17"/>
  <c r="S807" i="17"/>
  <c r="O807" i="17"/>
  <c r="M807" i="17"/>
  <c r="G807" i="17"/>
  <c r="F807" i="17"/>
  <c r="T806" i="17"/>
  <c r="S806" i="17"/>
  <c r="O806" i="17"/>
  <c r="M806" i="17"/>
  <c r="G806" i="17"/>
  <c r="F806" i="17"/>
  <c r="T805" i="17"/>
  <c r="S805" i="17"/>
  <c r="O805" i="17"/>
  <c r="M805" i="17"/>
  <c r="G805" i="17"/>
  <c r="F805" i="17"/>
  <c r="T804" i="17"/>
  <c r="S804" i="17"/>
  <c r="O804" i="17"/>
  <c r="M804" i="17"/>
  <c r="G804" i="17"/>
  <c r="F804" i="17"/>
  <c r="T803" i="17"/>
  <c r="S803" i="17"/>
  <c r="O803" i="17"/>
  <c r="M803" i="17"/>
  <c r="G803" i="17"/>
  <c r="F803" i="17"/>
  <c r="T802" i="17"/>
  <c r="S802" i="17"/>
  <c r="O802" i="17"/>
  <c r="M802" i="17"/>
  <c r="G802" i="17"/>
  <c r="F802" i="17"/>
  <c r="T801" i="17"/>
  <c r="S801" i="17"/>
  <c r="O801" i="17"/>
  <c r="M801" i="17"/>
  <c r="G801" i="17"/>
  <c r="F801" i="17"/>
  <c r="T800" i="17"/>
  <c r="S800" i="17"/>
  <c r="O800" i="17"/>
  <c r="M800" i="17"/>
  <c r="G800" i="17"/>
  <c r="F800" i="17"/>
  <c r="T799" i="17"/>
  <c r="S799" i="17"/>
  <c r="O799" i="17"/>
  <c r="M799" i="17"/>
  <c r="G799" i="17"/>
  <c r="F799" i="17"/>
  <c r="T798" i="17"/>
  <c r="S798" i="17"/>
  <c r="O798" i="17"/>
  <c r="M798" i="17"/>
  <c r="G798" i="17"/>
  <c r="F798" i="17"/>
  <c r="T797" i="17"/>
  <c r="S797" i="17"/>
  <c r="O797" i="17"/>
  <c r="M797" i="17"/>
  <c r="G797" i="17"/>
  <c r="F797" i="17"/>
  <c r="T796" i="17"/>
  <c r="S796" i="17"/>
  <c r="O796" i="17"/>
  <c r="M796" i="17"/>
  <c r="G796" i="17"/>
  <c r="F796" i="17"/>
  <c r="T795" i="17"/>
  <c r="S795" i="17"/>
  <c r="O795" i="17"/>
  <c r="M795" i="17"/>
  <c r="G795" i="17"/>
  <c r="F795" i="17"/>
  <c r="T794" i="17"/>
  <c r="S794" i="17"/>
  <c r="O794" i="17"/>
  <c r="M794" i="17"/>
  <c r="G794" i="17"/>
  <c r="F794" i="17"/>
  <c r="T793" i="17"/>
  <c r="S793" i="17"/>
  <c r="O793" i="17"/>
  <c r="M793" i="17"/>
  <c r="G793" i="17"/>
  <c r="F793" i="17"/>
  <c r="T792" i="17"/>
  <c r="S792" i="17"/>
  <c r="O792" i="17"/>
  <c r="M792" i="17"/>
  <c r="G792" i="17"/>
  <c r="F792" i="17"/>
  <c r="T791" i="17"/>
  <c r="S791" i="17"/>
  <c r="O791" i="17"/>
  <c r="M791" i="17"/>
  <c r="G791" i="17"/>
  <c r="F791" i="17"/>
  <c r="T790" i="17"/>
  <c r="S790" i="17"/>
  <c r="O790" i="17"/>
  <c r="M790" i="17"/>
  <c r="G790" i="17"/>
  <c r="F790" i="17"/>
  <c r="T789" i="17"/>
  <c r="S789" i="17"/>
  <c r="O789" i="17"/>
  <c r="M789" i="17"/>
  <c r="G789" i="17"/>
  <c r="F789" i="17"/>
  <c r="T788" i="17"/>
  <c r="S788" i="17"/>
  <c r="O788" i="17"/>
  <c r="M788" i="17"/>
  <c r="G788" i="17"/>
  <c r="F788" i="17"/>
  <c r="T787" i="17"/>
  <c r="S787" i="17"/>
  <c r="O787" i="17"/>
  <c r="M787" i="17"/>
  <c r="G787" i="17"/>
  <c r="F787" i="17"/>
  <c r="T786" i="17"/>
  <c r="S786" i="17"/>
  <c r="O786" i="17"/>
  <c r="M786" i="17"/>
  <c r="G786" i="17"/>
  <c r="F786" i="17"/>
  <c r="T785" i="17"/>
  <c r="S785" i="17"/>
  <c r="O785" i="17"/>
  <c r="M785" i="17"/>
  <c r="G785" i="17"/>
  <c r="F785" i="17"/>
  <c r="T784" i="17"/>
  <c r="S784" i="17"/>
  <c r="O784" i="17"/>
  <c r="M784" i="17"/>
  <c r="G784" i="17"/>
  <c r="F784" i="17"/>
  <c r="T783" i="17"/>
  <c r="S783" i="17"/>
  <c r="O783" i="17"/>
  <c r="M783" i="17"/>
  <c r="G783" i="17"/>
  <c r="F783" i="17"/>
  <c r="T782" i="17"/>
  <c r="S782" i="17"/>
  <c r="O782" i="17"/>
  <c r="M782" i="17"/>
  <c r="G782" i="17"/>
  <c r="F782" i="17"/>
  <c r="T781" i="17"/>
  <c r="S781" i="17"/>
  <c r="O781" i="17"/>
  <c r="M781" i="17"/>
  <c r="G781" i="17"/>
  <c r="F781" i="17"/>
  <c r="T780" i="17"/>
  <c r="S780" i="17"/>
  <c r="O780" i="17"/>
  <c r="M780" i="17"/>
  <c r="G780" i="17"/>
  <c r="F780" i="17"/>
  <c r="T779" i="17"/>
  <c r="S779" i="17"/>
  <c r="O779" i="17"/>
  <c r="M779" i="17"/>
  <c r="G779" i="17"/>
  <c r="F779" i="17"/>
  <c r="T778" i="17"/>
  <c r="S778" i="17"/>
  <c r="O778" i="17"/>
  <c r="M778" i="17"/>
  <c r="G778" i="17"/>
  <c r="F778" i="17"/>
  <c r="T777" i="17"/>
  <c r="S777" i="17"/>
  <c r="O777" i="17"/>
  <c r="M777" i="17"/>
  <c r="G777" i="17"/>
  <c r="F777" i="17"/>
  <c r="T776" i="17"/>
  <c r="S776" i="17"/>
  <c r="O776" i="17"/>
  <c r="M776" i="17"/>
  <c r="G776" i="17"/>
  <c r="F776" i="17"/>
  <c r="T775" i="17"/>
  <c r="S775" i="17"/>
  <c r="O775" i="17"/>
  <c r="M775" i="17"/>
  <c r="G775" i="17"/>
  <c r="F775" i="17"/>
  <c r="T774" i="17"/>
  <c r="S774" i="17"/>
  <c r="O774" i="17"/>
  <c r="M774" i="17"/>
  <c r="G774" i="17"/>
  <c r="F774" i="17"/>
  <c r="T773" i="17"/>
  <c r="S773" i="17"/>
  <c r="O773" i="17"/>
  <c r="M773" i="17"/>
  <c r="G773" i="17"/>
  <c r="F773" i="17"/>
  <c r="T772" i="17"/>
  <c r="S772" i="17"/>
  <c r="O772" i="17"/>
  <c r="M772" i="17"/>
  <c r="G772" i="17"/>
  <c r="F772" i="17"/>
  <c r="T771" i="17"/>
  <c r="S771" i="17"/>
  <c r="O771" i="17"/>
  <c r="M771" i="17"/>
  <c r="G771" i="17"/>
  <c r="F771" i="17"/>
  <c r="T770" i="17"/>
  <c r="S770" i="17"/>
  <c r="O770" i="17"/>
  <c r="M770" i="17"/>
  <c r="G770" i="17"/>
  <c r="F770" i="17"/>
  <c r="T769" i="17"/>
  <c r="S769" i="17"/>
  <c r="O769" i="17"/>
  <c r="M769" i="17"/>
  <c r="G769" i="17"/>
  <c r="F769" i="17"/>
  <c r="T768" i="17"/>
  <c r="S768" i="17"/>
  <c r="O768" i="17"/>
  <c r="M768" i="17"/>
  <c r="G768" i="17"/>
  <c r="F768" i="17"/>
  <c r="T767" i="17"/>
  <c r="S767" i="17"/>
  <c r="O767" i="17"/>
  <c r="M767" i="17"/>
  <c r="G767" i="17"/>
  <c r="F767" i="17"/>
  <c r="T766" i="17"/>
  <c r="S766" i="17"/>
  <c r="O766" i="17"/>
  <c r="M766" i="17"/>
  <c r="G766" i="17"/>
  <c r="F766" i="17"/>
  <c r="T765" i="17"/>
  <c r="S765" i="17"/>
  <c r="O765" i="17"/>
  <c r="M765" i="17"/>
  <c r="G765" i="17"/>
  <c r="F765" i="17"/>
  <c r="T764" i="17"/>
  <c r="S764" i="17"/>
  <c r="O764" i="17"/>
  <c r="M764" i="17"/>
  <c r="G764" i="17"/>
  <c r="F764" i="17"/>
  <c r="T763" i="17"/>
  <c r="S763" i="17"/>
  <c r="O763" i="17"/>
  <c r="M763" i="17"/>
  <c r="G763" i="17"/>
  <c r="F763" i="17"/>
  <c r="T762" i="17"/>
  <c r="S762" i="17"/>
  <c r="O762" i="17"/>
  <c r="M762" i="17"/>
  <c r="G762" i="17"/>
  <c r="F762" i="17"/>
  <c r="T761" i="17"/>
  <c r="S761" i="17"/>
  <c r="O761" i="17"/>
  <c r="M761" i="17"/>
  <c r="G761" i="17"/>
  <c r="F761" i="17"/>
  <c r="T760" i="17"/>
  <c r="S760" i="17"/>
  <c r="O760" i="17"/>
  <c r="M760" i="17"/>
  <c r="G760" i="17"/>
  <c r="F760" i="17"/>
  <c r="T759" i="17"/>
  <c r="S759" i="17"/>
  <c r="O759" i="17"/>
  <c r="M759" i="17"/>
  <c r="G759" i="17"/>
  <c r="F759" i="17"/>
  <c r="T758" i="17"/>
  <c r="S758" i="17"/>
  <c r="O758" i="17"/>
  <c r="M758" i="17"/>
  <c r="G758" i="17"/>
  <c r="F758" i="17"/>
  <c r="T757" i="17"/>
  <c r="S757" i="17"/>
  <c r="O757" i="17"/>
  <c r="M757" i="17"/>
  <c r="G757" i="17"/>
  <c r="F757" i="17"/>
  <c r="T756" i="17"/>
  <c r="S756" i="17"/>
  <c r="O756" i="17"/>
  <c r="M756" i="17"/>
  <c r="G756" i="17"/>
  <c r="F756" i="17"/>
  <c r="T755" i="17"/>
  <c r="S755" i="17"/>
  <c r="O755" i="17"/>
  <c r="M755" i="17"/>
  <c r="G755" i="17"/>
  <c r="F755" i="17"/>
  <c r="T754" i="17"/>
  <c r="S754" i="17"/>
  <c r="O754" i="17"/>
  <c r="M754" i="17"/>
  <c r="G754" i="17"/>
  <c r="F754" i="17"/>
  <c r="T753" i="17"/>
  <c r="S753" i="17"/>
  <c r="O753" i="17"/>
  <c r="M753" i="17"/>
  <c r="G753" i="17"/>
  <c r="F753" i="17"/>
  <c r="T752" i="17"/>
  <c r="S752" i="17"/>
  <c r="O752" i="17"/>
  <c r="M752" i="17"/>
  <c r="G752" i="17"/>
  <c r="F752" i="17"/>
  <c r="T751" i="17"/>
  <c r="S751" i="17"/>
  <c r="O751" i="17"/>
  <c r="M751" i="17"/>
  <c r="G751" i="17"/>
  <c r="F751" i="17"/>
  <c r="T750" i="17"/>
  <c r="S750" i="17"/>
  <c r="O750" i="17"/>
  <c r="M750" i="17"/>
  <c r="G750" i="17"/>
  <c r="F750" i="17"/>
  <c r="T749" i="17"/>
  <c r="S749" i="17"/>
  <c r="O749" i="17"/>
  <c r="M749" i="17"/>
  <c r="G749" i="17"/>
  <c r="F749" i="17"/>
  <c r="T748" i="17"/>
  <c r="S748" i="17"/>
  <c r="O748" i="17"/>
  <c r="M748" i="17"/>
  <c r="G748" i="17"/>
  <c r="F748" i="17"/>
  <c r="T747" i="17"/>
  <c r="S747" i="17"/>
  <c r="O747" i="17"/>
  <c r="M747" i="17"/>
  <c r="G747" i="17"/>
  <c r="F747" i="17"/>
  <c r="T746" i="17"/>
  <c r="S746" i="17"/>
  <c r="O746" i="17"/>
  <c r="M746" i="17"/>
  <c r="G746" i="17"/>
  <c r="F746" i="17"/>
  <c r="T745" i="17"/>
  <c r="S745" i="17"/>
  <c r="O745" i="17"/>
  <c r="M745" i="17"/>
  <c r="G745" i="17"/>
  <c r="F745" i="17"/>
  <c r="T744" i="17"/>
  <c r="S744" i="17"/>
  <c r="O744" i="17"/>
  <c r="M744" i="17"/>
  <c r="G744" i="17"/>
  <c r="F744" i="17"/>
  <c r="T743" i="17"/>
  <c r="S743" i="17"/>
  <c r="O743" i="17"/>
  <c r="M743" i="17"/>
  <c r="G743" i="17"/>
  <c r="F743" i="17"/>
  <c r="T742" i="17"/>
  <c r="S742" i="17"/>
  <c r="O742" i="17"/>
  <c r="M742" i="17"/>
  <c r="G742" i="17"/>
  <c r="F742" i="17"/>
  <c r="T741" i="17"/>
  <c r="S741" i="17"/>
  <c r="O741" i="17"/>
  <c r="M741" i="17"/>
  <c r="G741" i="17"/>
  <c r="F741" i="17"/>
  <c r="T740" i="17"/>
  <c r="S740" i="17"/>
  <c r="O740" i="17"/>
  <c r="M740" i="17"/>
  <c r="G740" i="17"/>
  <c r="F740" i="17"/>
  <c r="T739" i="17"/>
  <c r="S739" i="17"/>
  <c r="O739" i="17"/>
  <c r="M739" i="17"/>
  <c r="G739" i="17"/>
  <c r="F739" i="17"/>
  <c r="T738" i="17"/>
  <c r="S738" i="17"/>
  <c r="O738" i="17"/>
  <c r="M738" i="17"/>
  <c r="G738" i="17"/>
  <c r="F738" i="17"/>
  <c r="T737" i="17"/>
  <c r="S737" i="17"/>
  <c r="O737" i="17"/>
  <c r="M737" i="17"/>
  <c r="G737" i="17"/>
  <c r="F737" i="17"/>
  <c r="T736" i="17"/>
  <c r="S736" i="17"/>
  <c r="O736" i="17"/>
  <c r="M736" i="17"/>
  <c r="G736" i="17"/>
  <c r="F736" i="17"/>
  <c r="T735" i="17"/>
  <c r="S735" i="17"/>
  <c r="O735" i="17"/>
  <c r="M735" i="17"/>
  <c r="G735" i="17"/>
  <c r="F735" i="17"/>
  <c r="T734" i="17"/>
  <c r="S734" i="17"/>
  <c r="O734" i="17"/>
  <c r="M734" i="17"/>
  <c r="G734" i="17"/>
  <c r="F734" i="17"/>
  <c r="T733" i="17"/>
  <c r="S733" i="17"/>
  <c r="O733" i="17"/>
  <c r="M733" i="17"/>
  <c r="G733" i="17"/>
  <c r="F733" i="17"/>
  <c r="T732" i="17"/>
  <c r="S732" i="17"/>
  <c r="O732" i="17"/>
  <c r="M732" i="17"/>
  <c r="G732" i="17"/>
  <c r="F732" i="17"/>
  <c r="T731" i="17"/>
  <c r="S731" i="17"/>
  <c r="O731" i="17"/>
  <c r="M731" i="17"/>
  <c r="G731" i="17"/>
  <c r="F731" i="17"/>
  <c r="T730" i="17"/>
  <c r="S730" i="17"/>
  <c r="O730" i="17"/>
  <c r="M730" i="17"/>
  <c r="G730" i="17"/>
  <c r="F730" i="17"/>
  <c r="T729" i="17"/>
  <c r="S729" i="17"/>
  <c r="O729" i="17"/>
  <c r="M729" i="17"/>
  <c r="G729" i="17"/>
  <c r="F729" i="17"/>
  <c r="T728" i="17"/>
  <c r="S728" i="17"/>
  <c r="O728" i="17"/>
  <c r="M728" i="17"/>
  <c r="G728" i="17"/>
  <c r="F728" i="17"/>
  <c r="T727" i="17"/>
  <c r="S727" i="17"/>
  <c r="O727" i="17"/>
  <c r="M727" i="17"/>
  <c r="G727" i="17"/>
  <c r="F727" i="17"/>
  <c r="T726" i="17"/>
  <c r="S726" i="17"/>
  <c r="O726" i="17"/>
  <c r="M726" i="17"/>
  <c r="G726" i="17"/>
  <c r="F726" i="17"/>
  <c r="T725" i="17"/>
  <c r="S725" i="17"/>
  <c r="O725" i="17"/>
  <c r="M725" i="17"/>
  <c r="G725" i="17"/>
  <c r="F725" i="17"/>
  <c r="T724" i="17"/>
  <c r="S724" i="17"/>
  <c r="O724" i="17"/>
  <c r="M724" i="17"/>
  <c r="G724" i="17"/>
  <c r="F724" i="17"/>
  <c r="T723" i="17"/>
  <c r="S723" i="17"/>
  <c r="O723" i="17"/>
  <c r="M723" i="17"/>
  <c r="G723" i="17"/>
  <c r="F723" i="17"/>
  <c r="T722" i="17"/>
  <c r="S722" i="17"/>
  <c r="O722" i="17"/>
  <c r="M722" i="17"/>
  <c r="G722" i="17"/>
  <c r="F722" i="17"/>
  <c r="T721" i="17"/>
  <c r="S721" i="17"/>
  <c r="O721" i="17"/>
  <c r="M721" i="17"/>
  <c r="G721" i="17"/>
  <c r="F721" i="17"/>
  <c r="T720" i="17"/>
  <c r="S720" i="17"/>
  <c r="O720" i="17"/>
  <c r="M720" i="17"/>
  <c r="G720" i="17"/>
  <c r="F720" i="17"/>
  <c r="T719" i="17"/>
  <c r="S719" i="17"/>
  <c r="O719" i="17"/>
  <c r="M719" i="17"/>
  <c r="G719" i="17"/>
  <c r="F719" i="17"/>
  <c r="T718" i="17"/>
  <c r="S718" i="17"/>
  <c r="O718" i="17"/>
  <c r="M718" i="17"/>
  <c r="G718" i="17"/>
  <c r="F718" i="17"/>
  <c r="T717" i="17"/>
  <c r="S717" i="17"/>
  <c r="O717" i="17"/>
  <c r="M717" i="17"/>
  <c r="G717" i="17"/>
  <c r="F717" i="17"/>
  <c r="T716" i="17"/>
  <c r="S716" i="17"/>
  <c r="O716" i="17"/>
  <c r="M716" i="17"/>
  <c r="G716" i="17"/>
  <c r="F716" i="17"/>
  <c r="T715" i="17"/>
  <c r="S715" i="17"/>
  <c r="O715" i="17"/>
  <c r="M715" i="17"/>
  <c r="G715" i="17"/>
  <c r="F715" i="17"/>
  <c r="T714" i="17"/>
  <c r="S714" i="17"/>
  <c r="O714" i="17"/>
  <c r="M714" i="17"/>
  <c r="G714" i="17"/>
  <c r="F714" i="17"/>
  <c r="T713" i="17"/>
  <c r="S713" i="17"/>
  <c r="O713" i="17"/>
  <c r="M713" i="17"/>
  <c r="G713" i="17"/>
  <c r="F713" i="17"/>
  <c r="T712" i="17"/>
  <c r="S712" i="17"/>
  <c r="O712" i="17"/>
  <c r="M712" i="17"/>
  <c r="G712" i="17"/>
  <c r="F712" i="17"/>
  <c r="T711" i="17"/>
  <c r="S711" i="17"/>
  <c r="O711" i="17"/>
  <c r="M711" i="17"/>
  <c r="G711" i="17"/>
  <c r="F711" i="17"/>
  <c r="T710" i="17"/>
  <c r="S710" i="17"/>
  <c r="O710" i="17"/>
  <c r="M710" i="17"/>
  <c r="G710" i="17"/>
  <c r="F710" i="17"/>
  <c r="T709" i="17"/>
  <c r="S709" i="17"/>
  <c r="O709" i="17"/>
  <c r="M709" i="17"/>
  <c r="G709" i="17"/>
  <c r="F709" i="17"/>
  <c r="T708" i="17"/>
  <c r="S708" i="17"/>
  <c r="O708" i="17"/>
  <c r="M708" i="17"/>
  <c r="G708" i="17"/>
  <c r="F708" i="17"/>
  <c r="T707" i="17"/>
  <c r="S707" i="17"/>
  <c r="O707" i="17"/>
  <c r="M707" i="17"/>
  <c r="G707" i="17"/>
  <c r="F707" i="17"/>
  <c r="T706" i="17"/>
  <c r="S706" i="17"/>
  <c r="O706" i="17"/>
  <c r="M706" i="17"/>
  <c r="G706" i="17"/>
  <c r="F706" i="17"/>
  <c r="T705" i="17"/>
  <c r="S705" i="17"/>
  <c r="O705" i="17"/>
  <c r="M705" i="17"/>
  <c r="G705" i="17"/>
  <c r="F705" i="17"/>
  <c r="T704" i="17"/>
  <c r="S704" i="17"/>
  <c r="O704" i="17"/>
  <c r="M704" i="17"/>
  <c r="G704" i="17"/>
  <c r="F704" i="17"/>
  <c r="T703" i="17"/>
  <c r="S703" i="17"/>
  <c r="O703" i="17"/>
  <c r="M703" i="17"/>
  <c r="G703" i="17"/>
  <c r="F703" i="17"/>
  <c r="T702" i="17"/>
  <c r="S702" i="17"/>
  <c r="O702" i="17"/>
  <c r="M702" i="17"/>
  <c r="G702" i="17"/>
  <c r="F702" i="17"/>
  <c r="T701" i="17"/>
  <c r="S701" i="17"/>
  <c r="O701" i="17"/>
  <c r="M701" i="17"/>
  <c r="G701" i="17"/>
  <c r="F701" i="17"/>
  <c r="T700" i="17"/>
  <c r="S700" i="17"/>
  <c r="O700" i="17"/>
  <c r="M700" i="17"/>
  <c r="G700" i="17"/>
  <c r="F700" i="17"/>
  <c r="T699" i="17"/>
  <c r="S699" i="17"/>
  <c r="O699" i="17"/>
  <c r="M699" i="17"/>
  <c r="G699" i="17"/>
  <c r="F699" i="17"/>
  <c r="T698" i="17"/>
  <c r="S698" i="17"/>
  <c r="O698" i="17"/>
  <c r="M698" i="17"/>
  <c r="G698" i="17"/>
  <c r="F698" i="17"/>
  <c r="T697" i="17"/>
  <c r="S697" i="17"/>
  <c r="O697" i="17"/>
  <c r="M697" i="17"/>
  <c r="G697" i="17"/>
  <c r="F697" i="17"/>
  <c r="T696" i="17"/>
  <c r="S696" i="17"/>
  <c r="O696" i="17"/>
  <c r="M696" i="17"/>
  <c r="G696" i="17"/>
  <c r="F696" i="17"/>
  <c r="T695" i="17"/>
  <c r="S695" i="17"/>
  <c r="O695" i="17"/>
  <c r="M695" i="17"/>
  <c r="G695" i="17"/>
  <c r="F695" i="17"/>
  <c r="T694" i="17"/>
  <c r="S694" i="17"/>
  <c r="O694" i="17"/>
  <c r="M694" i="17"/>
  <c r="G694" i="17"/>
  <c r="F694" i="17"/>
  <c r="T693" i="17"/>
  <c r="S693" i="17"/>
  <c r="O693" i="17"/>
  <c r="M693" i="17"/>
  <c r="G693" i="17"/>
  <c r="F693" i="17"/>
  <c r="T692" i="17"/>
  <c r="S692" i="17"/>
  <c r="O692" i="17"/>
  <c r="M692" i="17"/>
  <c r="G692" i="17"/>
  <c r="F692" i="17"/>
  <c r="T691" i="17"/>
  <c r="S691" i="17"/>
  <c r="O691" i="17"/>
  <c r="M691" i="17"/>
  <c r="G691" i="17"/>
  <c r="F691" i="17"/>
  <c r="T690" i="17"/>
  <c r="S690" i="17"/>
  <c r="O690" i="17"/>
  <c r="M690" i="17"/>
  <c r="G690" i="17"/>
  <c r="F690" i="17"/>
  <c r="T689" i="17"/>
  <c r="S689" i="17"/>
  <c r="O689" i="17"/>
  <c r="M689" i="17"/>
  <c r="G689" i="17"/>
  <c r="F689" i="17"/>
  <c r="T688" i="17"/>
  <c r="S688" i="17"/>
  <c r="O688" i="17"/>
  <c r="M688" i="17"/>
  <c r="G688" i="17"/>
  <c r="F688" i="17"/>
  <c r="T687" i="17"/>
  <c r="S687" i="17"/>
  <c r="O687" i="17"/>
  <c r="M687" i="17"/>
  <c r="G687" i="17"/>
  <c r="F687" i="17"/>
  <c r="T686" i="17"/>
  <c r="S686" i="17"/>
  <c r="O686" i="17"/>
  <c r="M686" i="17"/>
  <c r="G686" i="17"/>
  <c r="F686" i="17"/>
  <c r="T685" i="17"/>
  <c r="S685" i="17"/>
  <c r="O685" i="17"/>
  <c r="M685" i="17"/>
  <c r="G685" i="17"/>
  <c r="F685" i="17"/>
  <c r="T684" i="17"/>
  <c r="S684" i="17"/>
  <c r="O684" i="17"/>
  <c r="M684" i="17"/>
  <c r="G684" i="17"/>
  <c r="F684" i="17"/>
  <c r="T683" i="17"/>
  <c r="S683" i="17"/>
  <c r="O683" i="17"/>
  <c r="M683" i="17"/>
  <c r="G683" i="17"/>
  <c r="F683" i="17"/>
  <c r="T682" i="17"/>
  <c r="S682" i="17"/>
  <c r="O682" i="17"/>
  <c r="M682" i="17"/>
  <c r="G682" i="17"/>
  <c r="F682" i="17"/>
  <c r="T681" i="17"/>
  <c r="S681" i="17"/>
  <c r="O681" i="17"/>
  <c r="M681" i="17"/>
  <c r="G681" i="17"/>
  <c r="F681" i="17"/>
  <c r="T680" i="17"/>
  <c r="S680" i="17"/>
  <c r="O680" i="17"/>
  <c r="M680" i="17"/>
  <c r="G680" i="17"/>
  <c r="F680" i="17"/>
  <c r="T679" i="17"/>
  <c r="S679" i="17"/>
  <c r="O679" i="17"/>
  <c r="M679" i="17"/>
  <c r="G679" i="17"/>
  <c r="F679" i="17"/>
  <c r="T678" i="17"/>
  <c r="S678" i="17"/>
  <c r="O678" i="17"/>
  <c r="M678" i="17"/>
  <c r="G678" i="17"/>
  <c r="F678" i="17"/>
  <c r="T677" i="17"/>
  <c r="S677" i="17"/>
  <c r="O677" i="17"/>
  <c r="M677" i="17"/>
  <c r="G677" i="17"/>
  <c r="F677" i="17"/>
  <c r="T676" i="17"/>
  <c r="S676" i="17"/>
  <c r="O676" i="17"/>
  <c r="M676" i="17"/>
  <c r="G676" i="17"/>
  <c r="F676" i="17"/>
  <c r="T675" i="17"/>
  <c r="S675" i="17"/>
  <c r="O675" i="17"/>
  <c r="M675" i="17"/>
  <c r="G675" i="17"/>
  <c r="F675" i="17"/>
  <c r="T674" i="17"/>
  <c r="S674" i="17"/>
  <c r="O674" i="17"/>
  <c r="M674" i="17"/>
  <c r="G674" i="17"/>
  <c r="F674" i="17"/>
  <c r="T673" i="17"/>
  <c r="S673" i="17"/>
  <c r="O673" i="17"/>
  <c r="M673" i="17"/>
  <c r="G673" i="17"/>
  <c r="F673" i="17"/>
  <c r="T672" i="17"/>
  <c r="S672" i="17"/>
  <c r="O672" i="17"/>
  <c r="M672" i="17"/>
  <c r="G672" i="17"/>
  <c r="F672" i="17"/>
  <c r="T671" i="17"/>
  <c r="S671" i="17"/>
  <c r="O671" i="17"/>
  <c r="M671" i="17"/>
  <c r="G671" i="17"/>
  <c r="F671" i="17"/>
  <c r="T670" i="17"/>
  <c r="S670" i="17"/>
  <c r="O670" i="17"/>
  <c r="M670" i="17"/>
  <c r="G670" i="17"/>
  <c r="F670" i="17"/>
  <c r="T669" i="17"/>
  <c r="S669" i="17"/>
  <c r="O669" i="17"/>
  <c r="M669" i="17"/>
  <c r="G669" i="17"/>
  <c r="F669" i="17"/>
  <c r="T668" i="17"/>
  <c r="S668" i="17"/>
  <c r="O668" i="17"/>
  <c r="M668" i="17"/>
  <c r="G668" i="17"/>
  <c r="F668" i="17"/>
  <c r="T667" i="17"/>
  <c r="S667" i="17"/>
  <c r="O667" i="17"/>
  <c r="M667" i="17"/>
  <c r="G667" i="17"/>
  <c r="F667" i="17"/>
  <c r="T666" i="17"/>
  <c r="S666" i="17"/>
  <c r="O666" i="17"/>
  <c r="M666" i="17"/>
  <c r="G666" i="17"/>
  <c r="F666" i="17"/>
  <c r="T665" i="17"/>
  <c r="S665" i="17"/>
  <c r="O665" i="17"/>
  <c r="M665" i="17"/>
  <c r="G665" i="17"/>
  <c r="F665" i="17"/>
  <c r="T664" i="17"/>
  <c r="S664" i="17"/>
  <c r="O664" i="17"/>
  <c r="M664" i="17"/>
  <c r="G664" i="17"/>
  <c r="F664" i="17"/>
  <c r="T663" i="17"/>
  <c r="S663" i="17"/>
  <c r="O663" i="17"/>
  <c r="M663" i="17"/>
  <c r="G663" i="17"/>
  <c r="F663" i="17"/>
  <c r="T662" i="17"/>
  <c r="S662" i="17"/>
  <c r="O662" i="17"/>
  <c r="M662" i="17"/>
  <c r="G662" i="17"/>
  <c r="F662" i="17"/>
  <c r="T661" i="17"/>
  <c r="S661" i="17"/>
  <c r="O661" i="17"/>
  <c r="M661" i="17"/>
  <c r="G661" i="17"/>
  <c r="F661" i="17"/>
  <c r="T660" i="17"/>
  <c r="S660" i="17"/>
  <c r="O660" i="17"/>
  <c r="M660" i="17"/>
  <c r="G660" i="17"/>
  <c r="F660" i="17"/>
  <c r="T659" i="17"/>
  <c r="S659" i="17"/>
  <c r="O659" i="17"/>
  <c r="M659" i="17"/>
  <c r="G659" i="17"/>
  <c r="F659" i="17"/>
  <c r="T658" i="17"/>
  <c r="S658" i="17"/>
  <c r="O658" i="17"/>
  <c r="M658" i="17"/>
  <c r="G658" i="17"/>
  <c r="F658" i="17"/>
  <c r="T657" i="17"/>
  <c r="S657" i="17"/>
  <c r="O657" i="17"/>
  <c r="M657" i="17"/>
  <c r="G657" i="17"/>
  <c r="F657" i="17"/>
  <c r="T656" i="17"/>
  <c r="S656" i="17"/>
  <c r="O656" i="17"/>
  <c r="M656" i="17"/>
  <c r="G656" i="17"/>
  <c r="F656" i="17"/>
  <c r="T655" i="17"/>
  <c r="S655" i="17"/>
  <c r="O655" i="17"/>
  <c r="M655" i="17"/>
  <c r="G655" i="17"/>
  <c r="F655" i="17"/>
  <c r="T654" i="17"/>
  <c r="S654" i="17"/>
  <c r="O654" i="17"/>
  <c r="M654" i="17"/>
  <c r="G654" i="17"/>
  <c r="F654" i="17"/>
  <c r="T653" i="17"/>
  <c r="S653" i="17"/>
  <c r="O653" i="17"/>
  <c r="M653" i="17"/>
  <c r="G653" i="17"/>
  <c r="F653" i="17"/>
  <c r="T652" i="17"/>
  <c r="S652" i="17"/>
  <c r="O652" i="17"/>
  <c r="M652" i="17"/>
  <c r="G652" i="17"/>
  <c r="F652" i="17"/>
  <c r="T651" i="17"/>
  <c r="S651" i="17"/>
  <c r="O651" i="17"/>
  <c r="M651" i="17"/>
  <c r="G651" i="17"/>
  <c r="F651" i="17"/>
  <c r="T650" i="17"/>
  <c r="S650" i="17"/>
  <c r="O650" i="17"/>
  <c r="M650" i="17"/>
  <c r="G650" i="17"/>
  <c r="F650" i="17"/>
  <c r="T649" i="17"/>
  <c r="S649" i="17"/>
  <c r="O649" i="17"/>
  <c r="M649" i="17"/>
  <c r="G649" i="17"/>
  <c r="F649" i="17"/>
  <c r="T648" i="17"/>
  <c r="S648" i="17"/>
  <c r="O648" i="17"/>
  <c r="M648" i="17"/>
  <c r="G648" i="17"/>
  <c r="F648" i="17"/>
  <c r="T647" i="17"/>
  <c r="S647" i="17"/>
  <c r="O647" i="17"/>
  <c r="M647" i="17"/>
  <c r="G647" i="17"/>
  <c r="F647" i="17"/>
  <c r="T646" i="17"/>
  <c r="S646" i="17"/>
  <c r="O646" i="17"/>
  <c r="M646" i="17"/>
  <c r="G646" i="17"/>
  <c r="F646" i="17"/>
  <c r="T645" i="17"/>
  <c r="S645" i="17"/>
  <c r="O645" i="17"/>
  <c r="M645" i="17"/>
  <c r="G645" i="17"/>
  <c r="F645" i="17"/>
  <c r="T644" i="17"/>
  <c r="S644" i="17"/>
  <c r="O644" i="17"/>
  <c r="M644" i="17"/>
  <c r="G644" i="17"/>
  <c r="F644" i="17"/>
  <c r="T643" i="17"/>
  <c r="S643" i="17"/>
  <c r="O643" i="17"/>
  <c r="M643" i="17"/>
  <c r="G643" i="17"/>
  <c r="F643" i="17"/>
  <c r="T642" i="17"/>
  <c r="S642" i="17"/>
  <c r="O642" i="17"/>
  <c r="M642" i="17"/>
  <c r="G642" i="17"/>
  <c r="F642" i="17"/>
  <c r="T641" i="17"/>
  <c r="S641" i="17"/>
  <c r="O641" i="17"/>
  <c r="M641" i="17"/>
  <c r="G641" i="17"/>
  <c r="F641" i="17"/>
  <c r="T640" i="17"/>
  <c r="S640" i="17"/>
  <c r="O640" i="17"/>
  <c r="M640" i="17"/>
  <c r="G640" i="17"/>
  <c r="F640" i="17"/>
  <c r="T639" i="17"/>
  <c r="S639" i="17"/>
  <c r="O639" i="17"/>
  <c r="M639" i="17"/>
  <c r="G639" i="17"/>
  <c r="F639" i="17"/>
  <c r="T638" i="17"/>
  <c r="S638" i="17"/>
  <c r="O638" i="17"/>
  <c r="M638" i="17"/>
  <c r="G638" i="17"/>
  <c r="F638" i="17"/>
  <c r="T637" i="17"/>
  <c r="S637" i="17"/>
  <c r="O637" i="17"/>
  <c r="M637" i="17"/>
  <c r="G637" i="17"/>
  <c r="F637" i="17"/>
  <c r="T636" i="17"/>
  <c r="S636" i="17"/>
  <c r="O636" i="17"/>
  <c r="M636" i="17"/>
  <c r="G636" i="17"/>
  <c r="F636" i="17"/>
  <c r="T635" i="17"/>
  <c r="S635" i="17"/>
  <c r="O635" i="17"/>
  <c r="M635" i="17"/>
  <c r="G635" i="17"/>
  <c r="F635" i="17"/>
  <c r="T634" i="17"/>
  <c r="S634" i="17"/>
  <c r="O634" i="17"/>
  <c r="M634" i="17"/>
  <c r="G634" i="17"/>
  <c r="F634" i="17"/>
  <c r="T633" i="17"/>
  <c r="S633" i="17"/>
  <c r="O633" i="17"/>
  <c r="M633" i="17"/>
  <c r="G633" i="17"/>
  <c r="F633" i="17"/>
  <c r="T632" i="17"/>
  <c r="S632" i="17"/>
  <c r="O632" i="17"/>
  <c r="M632" i="17"/>
  <c r="G632" i="17"/>
  <c r="F632" i="17"/>
  <c r="T631" i="17"/>
  <c r="S631" i="17"/>
  <c r="O631" i="17"/>
  <c r="M631" i="17"/>
  <c r="G631" i="17"/>
  <c r="F631" i="17"/>
  <c r="T630" i="17"/>
  <c r="S630" i="17"/>
  <c r="O630" i="17"/>
  <c r="M630" i="17"/>
  <c r="G630" i="17"/>
  <c r="F630" i="17"/>
  <c r="T629" i="17"/>
  <c r="S629" i="17"/>
  <c r="O629" i="17"/>
  <c r="M629" i="17"/>
  <c r="G629" i="17"/>
  <c r="F629" i="17"/>
  <c r="T628" i="17"/>
  <c r="S628" i="17"/>
  <c r="O628" i="17"/>
  <c r="M628" i="17"/>
  <c r="G628" i="17"/>
  <c r="F628" i="17"/>
  <c r="T627" i="17"/>
  <c r="S627" i="17"/>
  <c r="O627" i="17"/>
  <c r="M627" i="17"/>
  <c r="G627" i="17"/>
  <c r="F627" i="17"/>
  <c r="T626" i="17"/>
  <c r="S626" i="17"/>
  <c r="O626" i="17"/>
  <c r="M626" i="17"/>
  <c r="G626" i="17"/>
  <c r="F626" i="17"/>
  <c r="T625" i="17"/>
  <c r="S625" i="17"/>
  <c r="O625" i="17"/>
  <c r="M625" i="17"/>
  <c r="G625" i="17"/>
  <c r="F625" i="17"/>
  <c r="T624" i="17"/>
  <c r="S624" i="17"/>
  <c r="O624" i="17"/>
  <c r="M624" i="17"/>
  <c r="G624" i="17"/>
  <c r="F624" i="17"/>
  <c r="T623" i="17"/>
  <c r="S623" i="17"/>
  <c r="O623" i="17"/>
  <c r="M623" i="17"/>
  <c r="G623" i="17"/>
  <c r="F623" i="17"/>
  <c r="T622" i="17"/>
  <c r="S622" i="17"/>
  <c r="O622" i="17"/>
  <c r="M622" i="17"/>
  <c r="G622" i="17"/>
  <c r="F622" i="17"/>
  <c r="T621" i="17"/>
  <c r="S621" i="17"/>
  <c r="O621" i="17"/>
  <c r="M621" i="17"/>
  <c r="G621" i="17"/>
  <c r="F621" i="17"/>
  <c r="T620" i="17"/>
  <c r="S620" i="17"/>
  <c r="O620" i="17"/>
  <c r="M620" i="17"/>
  <c r="G620" i="17"/>
  <c r="F620" i="17"/>
  <c r="T619" i="17"/>
  <c r="S619" i="17"/>
  <c r="O619" i="17"/>
  <c r="M619" i="17"/>
  <c r="G619" i="17"/>
  <c r="F619" i="17"/>
  <c r="T618" i="17"/>
  <c r="S618" i="17"/>
  <c r="O618" i="17"/>
  <c r="M618" i="17"/>
  <c r="G618" i="17"/>
  <c r="F618" i="17"/>
  <c r="T617" i="17"/>
  <c r="S617" i="17"/>
  <c r="O617" i="17"/>
  <c r="M617" i="17"/>
  <c r="G617" i="17"/>
  <c r="F617" i="17"/>
  <c r="T616" i="17"/>
  <c r="S616" i="17"/>
  <c r="O616" i="17"/>
  <c r="M616" i="17"/>
  <c r="G616" i="17"/>
  <c r="F616" i="17"/>
  <c r="T615" i="17"/>
  <c r="S615" i="17"/>
  <c r="O615" i="17"/>
  <c r="M615" i="17"/>
  <c r="G615" i="17"/>
  <c r="F615" i="17"/>
  <c r="T614" i="17"/>
  <c r="S614" i="17"/>
  <c r="O614" i="17"/>
  <c r="M614" i="17"/>
  <c r="G614" i="17"/>
  <c r="F614" i="17"/>
  <c r="T613" i="17"/>
  <c r="S613" i="17"/>
  <c r="O613" i="17"/>
  <c r="M613" i="17"/>
  <c r="G613" i="17"/>
  <c r="F613" i="17"/>
  <c r="T612" i="17"/>
  <c r="S612" i="17"/>
  <c r="O612" i="17"/>
  <c r="M612" i="17"/>
  <c r="G612" i="17"/>
  <c r="F612" i="17"/>
  <c r="T611" i="17"/>
  <c r="S611" i="17"/>
  <c r="O611" i="17"/>
  <c r="M611" i="17"/>
  <c r="G611" i="17"/>
  <c r="F611" i="17"/>
  <c r="T610" i="17"/>
  <c r="S610" i="17"/>
  <c r="O610" i="17"/>
  <c r="M610" i="17"/>
  <c r="G610" i="17"/>
  <c r="F610" i="17"/>
  <c r="T609" i="17"/>
  <c r="S609" i="17"/>
  <c r="O609" i="17"/>
  <c r="M609" i="17"/>
  <c r="G609" i="17"/>
  <c r="F609" i="17"/>
  <c r="T608" i="17"/>
  <c r="S608" i="17"/>
  <c r="O608" i="17"/>
  <c r="M608" i="17"/>
  <c r="G608" i="17"/>
  <c r="F608" i="17"/>
  <c r="T607" i="17"/>
  <c r="S607" i="17"/>
  <c r="O607" i="17"/>
  <c r="M607" i="17"/>
  <c r="G607" i="17"/>
  <c r="F607" i="17"/>
  <c r="T606" i="17"/>
  <c r="S606" i="17"/>
  <c r="O606" i="17"/>
  <c r="M606" i="17"/>
  <c r="G606" i="17"/>
  <c r="F606" i="17"/>
  <c r="T605" i="17"/>
  <c r="S605" i="17"/>
  <c r="O605" i="17"/>
  <c r="M605" i="17"/>
  <c r="G605" i="17"/>
  <c r="F605" i="17"/>
  <c r="T604" i="17"/>
  <c r="S604" i="17"/>
  <c r="O604" i="17"/>
  <c r="M604" i="17"/>
  <c r="G604" i="17"/>
  <c r="F604" i="17"/>
  <c r="T603" i="17"/>
  <c r="S603" i="17"/>
  <c r="O603" i="17"/>
  <c r="M603" i="17"/>
  <c r="G603" i="17"/>
  <c r="F603" i="17"/>
  <c r="T602" i="17"/>
  <c r="S602" i="17"/>
  <c r="O602" i="17"/>
  <c r="M602" i="17"/>
  <c r="G602" i="17"/>
  <c r="F602" i="17"/>
  <c r="T601" i="17"/>
  <c r="S601" i="17"/>
  <c r="O601" i="17"/>
  <c r="M601" i="17"/>
  <c r="G601" i="17"/>
  <c r="F601" i="17"/>
  <c r="T600" i="17"/>
  <c r="S600" i="17"/>
  <c r="O600" i="17"/>
  <c r="M600" i="17"/>
  <c r="G600" i="17"/>
  <c r="F600" i="17"/>
  <c r="T599" i="17"/>
  <c r="S599" i="17"/>
  <c r="O599" i="17"/>
  <c r="M599" i="17"/>
  <c r="G599" i="17"/>
  <c r="F599" i="17"/>
  <c r="T598" i="17"/>
  <c r="S598" i="17"/>
  <c r="O598" i="17"/>
  <c r="M598" i="17"/>
  <c r="G598" i="17"/>
  <c r="F598" i="17"/>
  <c r="T597" i="17"/>
  <c r="S597" i="17"/>
  <c r="O597" i="17"/>
  <c r="M597" i="17"/>
  <c r="G597" i="17"/>
  <c r="F597" i="17"/>
  <c r="T596" i="17"/>
  <c r="S596" i="17"/>
  <c r="O596" i="17"/>
  <c r="M596" i="17"/>
  <c r="G596" i="17"/>
  <c r="F596" i="17"/>
  <c r="T595" i="17"/>
  <c r="S595" i="17"/>
  <c r="O595" i="17"/>
  <c r="M595" i="17"/>
  <c r="G595" i="17"/>
  <c r="F595" i="17"/>
  <c r="T594" i="17"/>
  <c r="S594" i="17"/>
  <c r="O594" i="17"/>
  <c r="M594" i="17"/>
  <c r="G594" i="17"/>
  <c r="F594" i="17"/>
  <c r="T593" i="17"/>
  <c r="S593" i="17"/>
  <c r="O593" i="17"/>
  <c r="M593" i="17"/>
  <c r="G593" i="17"/>
  <c r="F593" i="17"/>
  <c r="T592" i="17"/>
  <c r="S592" i="17"/>
  <c r="O592" i="17"/>
  <c r="M592" i="17"/>
  <c r="G592" i="17"/>
  <c r="F592" i="17"/>
  <c r="T591" i="17"/>
  <c r="S591" i="17"/>
  <c r="O591" i="17"/>
  <c r="M591" i="17"/>
  <c r="G591" i="17"/>
  <c r="F591" i="17"/>
  <c r="T590" i="17"/>
  <c r="S590" i="17"/>
  <c r="O590" i="17"/>
  <c r="M590" i="17"/>
  <c r="G590" i="17"/>
  <c r="F590" i="17"/>
  <c r="T589" i="17"/>
  <c r="S589" i="17"/>
  <c r="O589" i="17"/>
  <c r="M589" i="17"/>
  <c r="G589" i="17"/>
  <c r="F589" i="17"/>
  <c r="T588" i="17"/>
  <c r="S588" i="17"/>
  <c r="O588" i="17"/>
  <c r="M588" i="17"/>
  <c r="G588" i="17"/>
  <c r="F588" i="17"/>
  <c r="T587" i="17"/>
  <c r="S587" i="17"/>
  <c r="O587" i="17"/>
  <c r="M587" i="17"/>
  <c r="G587" i="17"/>
  <c r="F587" i="17"/>
  <c r="T586" i="17"/>
  <c r="S586" i="17"/>
  <c r="O586" i="17"/>
  <c r="M586" i="17"/>
  <c r="G586" i="17"/>
  <c r="F586" i="17"/>
  <c r="T585" i="17"/>
  <c r="S585" i="17"/>
  <c r="O585" i="17"/>
  <c r="M585" i="17"/>
  <c r="G585" i="17"/>
  <c r="F585" i="17"/>
  <c r="T584" i="17"/>
  <c r="S584" i="17"/>
  <c r="O584" i="17"/>
  <c r="M584" i="17"/>
  <c r="G584" i="17"/>
  <c r="F584" i="17"/>
  <c r="T583" i="17"/>
  <c r="S583" i="17"/>
  <c r="O583" i="17"/>
  <c r="M583" i="17"/>
  <c r="G583" i="17"/>
  <c r="F583" i="17"/>
  <c r="T582" i="17"/>
  <c r="S582" i="17"/>
  <c r="O582" i="17"/>
  <c r="M582" i="17"/>
  <c r="G582" i="17"/>
  <c r="F582" i="17"/>
  <c r="T581" i="17"/>
  <c r="S581" i="17"/>
  <c r="O581" i="17"/>
  <c r="M581" i="17"/>
  <c r="G581" i="17"/>
  <c r="F581" i="17"/>
  <c r="T580" i="17"/>
  <c r="S580" i="17"/>
  <c r="O580" i="17"/>
  <c r="M580" i="17"/>
  <c r="G580" i="17"/>
  <c r="F580" i="17"/>
  <c r="T579" i="17"/>
  <c r="S579" i="17"/>
  <c r="O579" i="17"/>
  <c r="M579" i="17"/>
  <c r="G579" i="17"/>
  <c r="F579" i="17"/>
  <c r="T578" i="17"/>
  <c r="S578" i="17"/>
  <c r="O578" i="17"/>
  <c r="M578" i="17"/>
  <c r="G578" i="17"/>
  <c r="F578" i="17"/>
  <c r="T577" i="17"/>
  <c r="S577" i="17"/>
  <c r="O577" i="17"/>
  <c r="M577" i="17"/>
  <c r="G577" i="17"/>
  <c r="F577" i="17"/>
  <c r="T576" i="17"/>
  <c r="S576" i="17"/>
  <c r="O576" i="17"/>
  <c r="M576" i="17"/>
  <c r="G576" i="17"/>
  <c r="F576" i="17"/>
  <c r="T575" i="17"/>
  <c r="S575" i="17"/>
  <c r="O575" i="17"/>
  <c r="M575" i="17"/>
  <c r="G575" i="17"/>
  <c r="F575" i="17"/>
  <c r="T574" i="17"/>
  <c r="S574" i="17"/>
  <c r="O574" i="17"/>
  <c r="M574" i="17"/>
  <c r="G574" i="17"/>
  <c r="F574" i="17"/>
  <c r="T573" i="17"/>
  <c r="S573" i="17"/>
  <c r="O573" i="17"/>
  <c r="M573" i="17"/>
  <c r="G573" i="17"/>
  <c r="F573" i="17"/>
  <c r="T572" i="17"/>
  <c r="S572" i="17"/>
  <c r="O572" i="17"/>
  <c r="M572" i="17"/>
  <c r="G572" i="17"/>
  <c r="F572" i="17"/>
  <c r="T571" i="17"/>
  <c r="S571" i="17"/>
  <c r="O571" i="17"/>
  <c r="M571" i="17"/>
  <c r="G571" i="17"/>
  <c r="F571" i="17"/>
  <c r="T570" i="17"/>
  <c r="S570" i="17"/>
  <c r="O570" i="17"/>
  <c r="M570" i="17"/>
  <c r="G570" i="17"/>
  <c r="F570" i="17"/>
  <c r="T569" i="17"/>
  <c r="S569" i="17"/>
  <c r="O569" i="17"/>
  <c r="M569" i="17"/>
  <c r="G569" i="17"/>
  <c r="F569" i="17"/>
  <c r="T568" i="17"/>
  <c r="S568" i="17"/>
  <c r="O568" i="17"/>
  <c r="M568" i="17"/>
  <c r="G568" i="17"/>
  <c r="F568" i="17"/>
  <c r="T567" i="17"/>
  <c r="S567" i="17"/>
  <c r="O567" i="17"/>
  <c r="M567" i="17"/>
  <c r="G567" i="17"/>
  <c r="F567" i="17"/>
  <c r="T566" i="17"/>
  <c r="S566" i="17"/>
  <c r="O566" i="17"/>
  <c r="M566" i="17"/>
  <c r="G566" i="17"/>
  <c r="F566" i="17"/>
  <c r="T565" i="17"/>
  <c r="S565" i="17"/>
  <c r="O565" i="17"/>
  <c r="M565" i="17"/>
  <c r="G565" i="17"/>
  <c r="F565" i="17"/>
  <c r="T564" i="17"/>
  <c r="S564" i="17"/>
  <c r="O564" i="17"/>
  <c r="M564" i="17"/>
  <c r="G564" i="17"/>
  <c r="F564" i="17"/>
  <c r="T563" i="17"/>
  <c r="S563" i="17"/>
  <c r="O563" i="17"/>
  <c r="M563" i="17"/>
  <c r="G563" i="17"/>
  <c r="F563" i="17"/>
  <c r="T562" i="17"/>
  <c r="S562" i="17"/>
  <c r="O562" i="17"/>
  <c r="M562" i="17"/>
  <c r="G562" i="17"/>
  <c r="F562" i="17"/>
  <c r="T561" i="17"/>
  <c r="S561" i="17"/>
  <c r="O561" i="17"/>
  <c r="M561" i="17"/>
  <c r="G561" i="17"/>
  <c r="F561" i="17"/>
  <c r="T560" i="17"/>
  <c r="S560" i="17"/>
  <c r="O560" i="17"/>
  <c r="M560" i="17"/>
  <c r="G560" i="17"/>
  <c r="F560" i="17"/>
  <c r="T559" i="17"/>
  <c r="S559" i="17"/>
  <c r="O559" i="17"/>
  <c r="M559" i="17"/>
  <c r="G559" i="17"/>
  <c r="F559" i="17"/>
  <c r="T558" i="17"/>
  <c r="S558" i="17"/>
  <c r="O558" i="17"/>
  <c r="M558" i="17"/>
  <c r="G558" i="17"/>
  <c r="F558" i="17"/>
  <c r="T557" i="17"/>
  <c r="S557" i="17"/>
  <c r="O557" i="17"/>
  <c r="M557" i="17"/>
  <c r="G557" i="17"/>
  <c r="F557" i="17"/>
  <c r="T556" i="17"/>
  <c r="S556" i="17"/>
  <c r="O556" i="17"/>
  <c r="M556" i="17"/>
  <c r="G556" i="17"/>
  <c r="F556" i="17"/>
  <c r="T555" i="17"/>
  <c r="S555" i="17"/>
  <c r="O555" i="17"/>
  <c r="M555" i="17"/>
  <c r="G555" i="17"/>
  <c r="F555" i="17"/>
  <c r="T554" i="17"/>
  <c r="S554" i="17"/>
  <c r="O554" i="17"/>
  <c r="M554" i="17"/>
  <c r="G554" i="17"/>
  <c r="F554" i="17"/>
  <c r="T553" i="17"/>
  <c r="S553" i="17"/>
  <c r="O553" i="17"/>
  <c r="M553" i="17"/>
  <c r="G553" i="17"/>
  <c r="F553" i="17"/>
  <c r="T552" i="17"/>
  <c r="S552" i="17"/>
  <c r="O552" i="17"/>
  <c r="M552" i="17"/>
  <c r="G552" i="17"/>
  <c r="F552" i="17"/>
  <c r="T551" i="17"/>
  <c r="S551" i="17"/>
  <c r="O551" i="17"/>
  <c r="M551" i="17"/>
  <c r="G551" i="17"/>
  <c r="F551" i="17"/>
  <c r="T550" i="17"/>
  <c r="S550" i="17"/>
  <c r="O550" i="17"/>
  <c r="M550" i="17"/>
  <c r="G550" i="17"/>
  <c r="F550" i="17"/>
  <c r="T549" i="17"/>
  <c r="S549" i="17"/>
  <c r="O549" i="17"/>
  <c r="M549" i="17"/>
  <c r="G549" i="17"/>
  <c r="F549" i="17"/>
  <c r="T548" i="17"/>
  <c r="S548" i="17"/>
  <c r="O548" i="17"/>
  <c r="M548" i="17"/>
  <c r="G548" i="17"/>
  <c r="F548" i="17"/>
  <c r="T547" i="17"/>
  <c r="S547" i="17"/>
  <c r="O547" i="17"/>
  <c r="M547" i="17"/>
  <c r="G547" i="17"/>
  <c r="F547" i="17"/>
  <c r="T546" i="17"/>
  <c r="S546" i="17"/>
  <c r="O546" i="17"/>
  <c r="M546" i="17"/>
  <c r="G546" i="17"/>
  <c r="F546" i="17"/>
  <c r="T545" i="17"/>
  <c r="S545" i="17"/>
  <c r="O545" i="17"/>
  <c r="M545" i="17"/>
  <c r="G545" i="17"/>
  <c r="F545" i="17"/>
  <c r="T544" i="17"/>
  <c r="S544" i="17"/>
  <c r="O544" i="17"/>
  <c r="M544" i="17"/>
  <c r="G544" i="17"/>
  <c r="F544" i="17"/>
  <c r="T543" i="17"/>
  <c r="S543" i="17"/>
  <c r="O543" i="17"/>
  <c r="M543" i="17"/>
  <c r="G543" i="17"/>
  <c r="F543" i="17"/>
  <c r="T542" i="17"/>
  <c r="S542" i="17"/>
  <c r="O542" i="17"/>
  <c r="M542" i="17"/>
  <c r="G542" i="17"/>
  <c r="F542" i="17"/>
  <c r="T541" i="17"/>
  <c r="S541" i="17"/>
  <c r="O541" i="17"/>
  <c r="M541" i="17"/>
  <c r="G541" i="17"/>
  <c r="F541" i="17"/>
  <c r="T540" i="17"/>
  <c r="S540" i="17"/>
  <c r="O540" i="17"/>
  <c r="M540" i="17"/>
  <c r="G540" i="17"/>
  <c r="F540" i="17"/>
  <c r="T539" i="17"/>
  <c r="S539" i="17"/>
  <c r="O539" i="17"/>
  <c r="M539" i="17"/>
  <c r="G539" i="17"/>
  <c r="F539" i="17"/>
  <c r="T538" i="17"/>
  <c r="S538" i="17"/>
  <c r="O538" i="17"/>
  <c r="M538" i="17"/>
  <c r="G538" i="17"/>
  <c r="F538" i="17"/>
  <c r="T537" i="17"/>
  <c r="S537" i="17"/>
  <c r="O537" i="17"/>
  <c r="M537" i="17"/>
  <c r="G537" i="17"/>
  <c r="F537" i="17"/>
  <c r="T536" i="17"/>
  <c r="S536" i="17"/>
  <c r="O536" i="17"/>
  <c r="M536" i="17"/>
  <c r="G536" i="17"/>
  <c r="F536" i="17"/>
  <c r="T535" i="17"/>
  <c r="S535" i="17"/>
  <c r="O535" i="17"/>
  <c r="M535" i="17"/>
  <c r="G535" i="17"/>
  <c r="F535" i="17"/>
  <c r="T534" i="17"/>
  <c r="S534" i="17"/>
  <c r="O534" i="17"/>
  <c r="M534" i="17"/>
  <c r="G534" i="17"/>
  <c r="F534" i="17"/>
  <c r="T533" i="17"/>
  <c r="S533" i="17"/>
  <c r="O533" i="17"/>
  <c r="M533" i="17"/>
  <c r="G533" i="17"/>
  <c r="F533" i="17"/>
  <c r="T532" i="17"/>
  <c r="S532" i="17"/>
  <c r="O532" i="17"/>
  <c r="M532" i="17"/>
  <c r="G532" i="17"/>
  <c r="F532" i="17"/>
  <c r="T531" i="17"/>
  <c r="S531" i="17"/>
  <c r="O531" i="17"/>
  <c r="M531" i="17"/>
  <c r="G531" i="17"/>
  <c r="F531" i="17"/>
  <c r="T530" i="17"/>
  <c r="S530" i="17"/>
  <c r="O530" i="17"/>
  <c r="M530" i="17"/>
  <c r="G530" i="17"/>
  <c r="F530" i="17"/>
  <c r="T529" i="17"/>
  <c r="S529" i="17"/>
  <c r="O529" i="17"/>
  <c r="M529" i="17"/>
  <c r="G529" i="17"/>
  <c r="F529" i="17"/>
  <c r="T528" i="17"/>
  <c r="S528" i="17"/>
  <c r="O528" i="17"/>
  <c r="M528" i="17"/>
  <c r="G528" i="17"/>
  <c r="F528" i="17"/>
  <c r="T527" i="17"/>
  <c r="S527" i="17"/>
  <c r="O527" i="17"/>
  <c r="M527" i="17"/>
  <c r="G527" i="17"/>
  <c r="F527" i="17"/>
  <c r="T526" i="17"/>
  <c r="S526" i="17"/>
  <c r="O526" i="17"/>
  <c r="M526" i="17"/>
  <c r="G526" i="17"/>
  <c r="F526" i="17"/>
  <c r="T525" i="17"/>
  <c r="S525" i="17"/>
  <c r="O525" i="17"/>
  <c r="M525" i="17"/>
  <c r="G525" i="17"/>
  <c r="F525" i="17"/>
  <c r="T524" i="17"/>
  <c r="S524" i="17"/>
  <c r="O524" i="17"/>
  <c r="M524" i="17"/>
  <c r="G524" i="17"/>
  <c r="F524" i="17"/>
  <c r="T523" i="17"/>
  <c r="S523" i="17"/>
  <c r="O523" i="17"/>
  <c r="M523" i="17"/>
  <c r="G523" i="17"/>
  <c r="F523" i="17"/>
  <c r="T522" i="17"/>
  <c r="S522" i="17"/>
  <c r="O522" i="17"/>
  <c r="M522" i="17"/>
  <c r="G522" i="17"/>
  <c r="F522" i="17"/>
  <c r="T521" i="17"/>
  <c r="S521" i="17"/>
  <c r="O521" i="17"/>
  <c r="M521" i="17"/>
  <c r="G521" i="17"/>
  <c r="F521" i="17"/>
  <c r="T520" i="17"/>
  <c r="S520" i="17"/>
  <c r="O520" i="17"/>
  <c r="M520" i="17"/>
  <c r="G520" i="17"/>
  <c r="F520" i="17"/>
  <c r="T519" i="17"/>
  <c r="S519" i="17"/>
  <c r="O519" i="17"/>
  <c r="M519" i="17"/>
  <c r="G519" i="17"/>
  <c r="F519" i="17"/>
  <c r="T518" i="17"/>
  <c r="S518" i="17"/>
  <c r="O518" i="17"/>
  <c r="M518" i="17"/>
  <c r="G518" i="17"/>
  <c r="F518" i="17"/>
  <c r="T517" i="17"/>
  <c r="S517" i="17"/>
  <c r="O517" i="17"/>
  <c r="M517" i="17"/>
  <c r="G517" i="17"/>
  <c r="F517" i="17"/>
  <c r="T516" i="17"/>
  <c r="S516" i="17"/>
  <c r="O516" i="17"/>
  <c r="M516" i="17"/>
  <c r="G516" i="17"/>
  <c r="F516" i="17"/>
  <c r="T515" i="17"/>
  <c r="S515" i="17"/>
  <c r="O515" i="17"/>
  <c r="M515" i="17"/>
  <c r="G515" i="17"/>
  <c r="F515" i="17"/>
  <c r="T514" i="17"/>
  <c r="S514" i="17"/>
  <c r="O514" i="17"/>
  <c r="M514" i="17"/>
  <c r="G514" i="17"/>
  <c r="F514" i="17"/>
  <c r="T513" i="17"/>
  <c r="S513" i="17"/>
  <c r="O513" i="17"/>
  <c r="M513" i="17"/>
  <c r="G513" i="17"/>
  <c r="F513" i="17"/>
  <c r="T512" i="17"/>
  <c r="S512" i="17"/>
  <c r="O512" i="17"/>
  <c r="M512" i="17"/>
  <c r="G512" i="17"/>
  <c r="F512" i="17"/>
  <c r="T511" i="17"/>
  <c r="S511" i="17"/>
  <c r="O511" i="17"/>
  <c r="M511" i="17"/>
  <c r="G511" i="17"/>
  <c r="F511" i="17"/>
  <c r="T510" i="17"/>
  <c r="S510" i="17"/>
  <c r="O510" i="17"/>
  <c r="M510" i="17"/>
  <c r="G510" i="17"/>
  <c r="F510" i="17"/>
  <c r="T509" i="17"/>
  <c r="S509" i="17"/>
  <c r="O509" i="17"/>
  <c r="M509" i="17"/>
  <c r="G509" i="17"/>
  <c r="F509" i="17"/>
  <c r="T508" i="17"/>
  <c r="S508" i="17"/>
  <c r="O508" i="17"/>
  <c r="M508" i="17"/>
  <c r="G508" i="17"/>
  <c r="F508" i="17"/>
  <c r="T507" i="17"/>
  <c r="S507" i="17"/>
  <c r="O507" i="17"/>
  <c r="M507" i="17"/>
  <c r="G507" i="17"/>
  <c r="F507" i="17"/>
  <c r="T506" i="17"/>
  <c r="S506" i="17"/>
  <c r="O506" i="17"/>
  <c r="M506" i="17"/>
  <c r="G506" i="17"/>
  <c r="F506" i="17"/>
  <c r="T505" i="17"/>
  <c r="S505" i="17"/>
  <c r="O505" i="17"/>
  <c r="M505" i="17"/>
  <c r="G505" i="17"/>
  <c r="F505" i="17"/>
  <c r="T504" i="17"/>
  <c r="S504" i="17"/>
  <c r="O504" i="17"/>
  <c r="M504" i="17"/>
  <c r="G504" i="17"/>
  <c r="F504" i="17"/>
  <c r="T503" i="17"/>
  <c r="S503" i="17"/>
  <c r="O503" i="17"/>
  <c r="M503" i="17"/>
  <c r="G503" i="17"/>
  <c r="F503" i="17"/>
  <c r="T502" i="17"/>
  <c r="S502" i="17"/>
  <c r="O502" i="17"/>
  <c r="M502" i="17"/>
  <c r="G502" i="17"/>
  <c r="F502" i="17"/>
  <c r="T501" i="17"/>
  <c r="S501" i="17"/>
  <c r="O501" i="17"/>
  <c r="M501" i="17"/>
  <c r="G501" i="17"/>
  <c r="F501" i="17"/>
  <c r="T500" i="17"/>
  <c r="S500" i="17"/>
  <c r="O500" i="17"/>
  <c r="M500" i="17"/>
  <c r="G500" i="17"/>
  <c r="F500" i="17"/>
  <c r="T499" i="17"/>
  <c r="S499" i="17"/>
  <c r="O499" i="17"/>
  <c r="M499" i="17"/>
  <c r="G499" i="17"/>
  <c r="F499" i="17"/>
  <c r="T498" i="17"/>
  <c r="S498" i="17"/>
  <c r="O498" i="17"/>
  <c r="M498" i="17"/>
  <c r="G498" i="17"/>
  <c r="F498" i="17"/>
  <c r="T497" i="17"/>
  <c r="S497" i="17"/>
  <c r="O497" i="17"/>
  <c r="M497" i="17"/>
  <c r="G497" i="17"/>
  <c r="F497" i="17"/>
  <c r="T496" i="17"/>
  <c r="S496" i="17"/>
  <c r="O496" i="17"/>
  <c r="M496" i="17"/>
  <c r="G496" i="17"/>
  <c r="F496" i="17"/>
  <c r="T495" i="17"/>
  <c r="S495" i="17"/>
  <c r="O495" i="17"/>
  <c r="M495" i="17"/>
  <c r="G495" i="17"/>
  <c r="F495" i="17"/>
  <c r="T494" i="17"/>
  <c r="S494" i="17"/>
  <c r="O494" i="17"/>
  <c r="M494" i="17"/>
  <c r="G494" i="17"/>
  <c r="F494" i="17"/>
  <c r="T493" i="17"/>
  <c r="S493" i="17"/>
  <c r="O493" i="17"/>
  <c r="M493" i="17"/>
  <c r="G493" i="17"/>
  <c r="F493" i="17"/>
  <c r="T492" i="17"/>
  <c r="S492" i="17"/>
  <c r="O492" i="17"/>
  <c r="M492" i="17"/>
  <c r="G492" i="17"/>
  <c r="F492" i="17"/>
  <c r="T491" i="17"/>
  <c r="S491" i="17"/>
  <c r="O491" i="17"/>
  <c r="M491" i="17"/>
  <c r="G491" i="17"/>
  <c r="F491" i="17"/>
  <c r="T490" i="17"/>
  <c r="S490" i="17"/>
  <c r="O490" i="17"/>
  <c r="M490" i="17"/>
  <c r="G490" i="17"/>
  <c r="F490" i="17"/>
  <c r="T489" i="17"/>
  <c r="S489" i="17"/>
  <c r="O489" i="17"/>
  <c r="M489" i="17"/>
  <c r="G489" i="17"/>
  <c r="F489" i="17"/>
  <c r="T488" i="17"/>
  <c r="S488" i="17"/>
  <c r="O488" i="17"/>
  <c r="M488" i="17"/>
  <c r="G488" i="17"/>
  <c r="F488" i="17"/>
  <c r="T487" i="17"/>
  <c r="S487" i="17"/>
  <c r="O487" i="17"/>
  <c r="M487" i="17"/>
  <c r="G487" i="17"/>
  <c r="F487" i="17"/>
  <c r="T486" i="17"/>
  <c r="S486" i="17"/>
  <c r="O486" i="17"/>
  <c r="M486" i="17"/>
  <c r="G486" i="17"/>
  <c r="F486" i="17"/>
  <c r="T485" i="17"/>
  <c r="S485" i="17"/>
  <c r="O485" i="17"/>
  <c r="M485" i="17"/>
  <c r="G485" i="17"/>
  <c r="F485" i="17"/>
  <c r="T484" i="17"/>
  <c r="S484" i="17"/>
  <c r="O484" i="17"/>
  <c r="M484" i="17"/>
  <c r="G484" i="17"/>
  <c r="F484" i="17"/>
  <c r="T483" i="17"/>
  <c r="S483" i="17"/>
  <c r="O483" i="17"/>
  <c r="M483" i="17"/>
  <c r="G483" i="17"/>
  <c r="F483" i="17"/>
  <c r="T482" i="17"/>
  <c r="S482" i="17"/>
  <c r="O482" i="17"/>
  <c r="M482" i="17"/>
  <c r="G482" i="17"/>
  <c r="F482" i="17"/>
  <c r="T481" i="17"/>
  <c r="S481" i="17"/>
  <c r="O481" i="17"/>
  <c r="M481" i="17"/>
  <c r="G481" i="17"/>
  <c r="F481" i="17"/>
  <c r="T480" i="17"/>
  <c r="S480" i="17"/>
  <c r="O480" i="17"/>
  <c r="M480" i="17"/>
  <c r="G480" i="17"/>
  <c r="F480" i="17"/>
  <c r="T479" i="17"/>
  <c r="S479" i="17"/>
  <c r="O479" i="17"/>
  <c r="M479" i="17"/>
  <c r="G479" i="17"/>
  <c r="F479" i="17"/>
  <c r="T478" i="17"/>
  <c r="S478" i="17"/>
  <c r="O478" i="17"/>
  <c r="M478" i="17"/>
  <c r="G478" i="17"/>
  <c r="F478" i="17"/>
  <c r="T477" i="17"/>
  <c r="S477" i="17"/>
  <c r="O477" i="17"/>
  <c r="M477" i="17"/>
  <c r="G477" i="17"/>
  <c r="F477" i="17"/>
  <c r="T476" i="17"/>
  <c r="S476" i="17"/>
  <c r="O476" i="17"/>
  <c r="M476" i="17"/>
  <c r="G476" i="17"/>
  <c r="F476" i="17"/>
  <c r="T475" i="17"/>
  <c r="S475" i="17"/>
  <c r="O475" i="17"/>
  <c r="M475" i="17"/>
  <c r="G475" i="17"/>
  <c r="F475" i="17"/>
  <c r="T474" i="17"/>
  <c r="S474" i="17"/>
  <c r="O474" i="17"/>
  <c r="M474" i="17"/>
  <c r="G474" i="17"/>
  <c r="F474" i="17"/>
  <c r="T473" i="17"/>
  <c r="S473" i="17"/>
  <c r="O473" i="17"/>
  <c r="M473" i="17"/>
  <c r="G473" i="17"/>
  <c r="F473" i="17"/>
  <c r="T472" i="17"/>
  <c r="S472" i="17"/>
  <c r="O472" i="17"/>
  <c r="M472" i="17"/>
  <c r="G472" i="17"/>
  <c r="F472" i="17"/>
  <c r="T471" i="17"/>
  <c r="S471" i="17"/>
  <c r="O471" i="17"/>
  <c r="M471" i="17"/>
  <c r="G471" i="17"/>
  <c r="F471" i="17"/>
  <c r="T470" i="17"/>
  <c r="S470" i="17"/>
  <c r="O470" i="17"/>
  <c r="M470" i="17"/>
  <c r="G470" i="17"/>
  <c r="F470" i="17"/>
  <c r="T469" i="17"/>
  <c r="S469" i="17"/>
  <c r="O469" i="17"/>
  <c r="M469" i="17"/>
  <c r="G469" i="17"/>
  <c r="F469" i="17"/>
  <c r="T468" i="17"/>
  <c r="S468" i="17"/>
  <c r="O468" i="17"/>
  <c r="M468" i="17"/>
  <c r="G468" i="17"/>
  <c r="F468" i="17"/>
  <c r="T467" i="17"/>
  <c r="S467" i="17"/>
  <c r="O467" i="17"/>
  <c r="M467" i="17"/>
  <c r="G467" i="17"/>
  <c r="F467" i="17"/>
  <c r="T466" i="17"/>
  <c r="S466" i="17"/>
  <c r="O466" i="17"/>
  <c r="M466" i="17"/>
  <c r="G466" i="17"/>
  <c r="F466" i="17"/>
  <c r="T465" i="17"/>
  <c r="S465" i="17"/>
  <c r="O465" i="17"/>
  <c r="M465" i="17"/>
  <c r="G465" i="17"/>
  <c r="F465" i="17"/>
  <c r="T464" i="17"/>
  <c r="S464" i="17"/>
  <c r="O464" i="17"/>
  <c r="M464" i="17"/>
  <c r="G464" i="17"/>
  <c r="F464" i="17"/>
  <c r="T463" i="17"/>
  <c r="S463" i="17"/>
  <c r="O463" i="17"/>
  <c r="M463" i="17"/>
  <c r="G463" i="17"/>
  <c r="F463" i="17"/>
  <c r="T462" i="17"/>
  <c r="S462" i="17"/>
  <c r="O462" i="17"/>
  <c r="M462" i="17"/>
  <c r="G462" i="17"/>
  <c r="F462" i="17"/>
  <c r="T461" i="17"/>
  <c r="S461" i="17"/>
  <c r="O461" i="17"/>
  <c r="M461" i="17"/>
  <c r="G461" i="17"/>
  <c r="F461" i="17"/>
  <c r="T460" i="17"/>
  <c r="S460" i="17"/>
  <c r="O460" i="17"/>
  <c r="M460" i="17"/>
  <c r="G460" i="17"/>
  <c r="F460" i="17"/>
  <c r="T459" i="17"/>
  <c r="S459" i="17"/>
  <c r="O459" i="17"/>
  <c r="M459" i="17"/>
  <c r="G459" i="17"/>
  <c r="F459" i="17"/>
  <c r="T458" i="17"/>
  <c r="S458" i="17"/>
  <c r="O458" i="17"/>
  <c r="M458" i="17"/>
  <c r="G458" i="17"/>
  <c r="F458" i="17"/>
  <c r="T457" i="17"/>
  <c r="S457" i="17"/>
  <c r="O457" i="17"/>
  <c r="M457" i="17"/>
  <c r="G457" i="17"/>
  <c r="F457" i="17"/>
  <c r="T456" i="17"/>
  <c r="S456" i="17"/>
  <c r="O456" i="17"/>
  <c r="M456" i="17"/>
  <c r="G456" i="17"/>
  <c r="F456" i="17"/>
  <c r="T455" i="17"/>
  <c r="S455" i="17"/>
  <c r="O455" i="17"/>
  <c r="M455" i="17"/>
  <c r="G455" i="17"/>
  <c r="F455" i="17"/>
  <c r="T454" i="17"/>
  <c r="S454" i="17"/>
  <c r="O454" i="17"/>
  <c r="M454" i="17"/>
  <c r="G454" i="17"/>
  <c r="F454" i="17"/>
  <c r="T453" i="17"/>
  <c r="S453" i="17"/>
  <c r="O453" i="17"/>
  <c r="M453" i="17"/>
  <c r="G453" i="17"/>
  <c r="F453" i="17"/>
  <c r="T452" i="17"/>
  <c r="S452" i="17"/>
  <c r="O452" i="17"/>
  <c r="M452" i="17"/>
  <c r="G452" i="17"/>
  <c r="F452" i="17"/>
  <c r="T451" i="17"/>
  <c r="S451" i="17"/>
  <c r="O451" i="17"/>
  <c r="M451" i="17"/>
  <c r="G451" i="17"/>
  <c r="F451" i="17"/>
  <c r="T450" i="17"/>
  <c r="S450" i="17"/>
  <c r="O450" i="17"/>
  <c r="M450" i="17"/>
  <c r="G450" i="17"/>
  <c r="F450" i="17"/>
  <c r="T449" i="17"/>
  <c r="S449" i="17"/>
  <c r="O449" i="17"/>
  <c r="M449" i="17"/>
  <c r="G449" i="17"/>
  <c r="F449" i="17"/>
  <c r="T448" i="17"/>
  <c r="S448" i="17"/>
  <c r="O448" i="17"/>
  <c r="M448" i="17"/>
  <c r="G448" i="17"/>
  <c r="F448" i="17"/>
  <c r="T447" i="17"/>
  <c r="S447" i="17"/>
  <c r="O447" i="17"/>
  <c r="M447" i="17"/>
  <c r="G447" i="17"/>
  <c r="F447" i="17"/>
  <c r="T446" i="17"/>
  <c r="S446" i="17"/>
  <c r="O446" i="17"/>
  <c r="M446" i="17"/>
  <c r="G446" i="17"/>
  <c r="F446" i="17"/>
  <c r="T445" i="17"/>
  <c r="S445" i="17"/>
  <c r="O445" i="17"/>
  <c r="M445" i="17"/>
  <c r="G445" i="17"/>
  <c r="F445" i="17"/>
  <c r="T444" i="17"/>
  <c r="S444" i="17"/>
  <c r="O444" i="17"/>
  <c r="M444" i="17"/>
  <c r="G444" i="17"/>
  <c r="F444" i="17"/>
  <c r="T443" i="17"/>
  <c r="S443" i="17"/>
  <c r="O443" i="17"/>
  <c r="M443" i="17"/>
  <c r="G443" i="17"/>
  <c r="F443" i="17"/>
  <c r="T442" i="17"/>
  <c r="S442" i="17"/>
  <c r="O442" i="17"/>
  <c r="M442" i="17"/>
  <c r="G442" i="17"/>
  <c r="F442" i="17"/>
  <c r="T441" i="17"/>
  <c r="S441" i="17"/>
  <c r="O441" i="17"/>
  <c r="M441" i="17"/>
  <c r="G441" i="17"/>
  <c r="F441" i="17"/>
  <c r="T440" i="17"/>
  <c r="S440" i="17"/>
  <c r="O440" i="17"/>
  <c r="M440" i="17"/>
  <c r="G440" i="17"/>
  <c r="F440" i="17"/>
  <c r="T439" i="17"/>
  <c r="S439" i="17"/>
  <c r="O439" i="17"/>
  <c r="M439" i="17"/>
  <c r="G439" i="17"/>
  <c r="F439" i="17"/>
  <c r="T438" i="17"/>
  <c r="S438" i="17"/>
  <c r="O438" i="17"/>
  <c r="M438" i="17"/>
  <c r="G438" i="17"/>
  <c r="F438" i="17"/>
  <c r="T437" i="17"/>
  <c r="S437" i="17"/>
  <c r="O437" i="17"/>
  <c r="M437" i="17"/>
  <c r="G437" i="17"/>
  <c r="F437" i="17"/>
  <c r="T436" i="17"/>
  <c r="S436" i="17"/>
  <c r="O436" i="17"/>
  <c r="M436" i="17"/>
  <c r="G436" i="17"/>
  <c r="F436" i="17"/>
  <c r="T435" i="17"/>
  <c r="S435" i="17"/>
  <c r="O435" i="17"/>
  <c r="M435" i="17"/>
  <c r="G435" i="17"/>
  <c r="F435" i="17"/>
  <c r="T434" i="17"/>
  <c r="S434" i="17"/>
  <c r="O434" i="17"/>
  <c r="M434" i="17"/>
  <c r="G434" i="17"/>
  <c r="F434" i="17"/>
  <c r="T433" i="17"/>
  <c r="S433" i="17"/>
  <c r="O433" i="17"/>
  <c r="M433" i="17"/>
  <c r="G433" i="17"/>
  <c r="F433" i="17"/>
  <c r="T432" i="17"/>
  <c r="S432" i="17"/>
  <c r="O432" i="17"/>
  <c r="M432" i="17"/>
  <c r="G432" i="17"/>
  <c r="F432" i="17"/>
  <c r="T431" i="17"/>
  <c r="S431" i="17"/>
  <c r="O431" i="17"/>
  <c r="M431" i="17"/>
  <c r="G431" i="17"/>
  <c r="F431" i="17"/>
  <c r="T430" i="17"/>
  <c r="S430" i="17"/>
  <c r="O430" i="17"/>
  <c r="M430" i="17"/>
  <c r="G430" i="17"/>
  <c r="F430" i="17"/>
  <c r="T429" i="17"/>
  <c r="S429" i="17"/>
  <c r="O429" i="17"/>
  <c r="M429" i="17"/>
  <c r="G429" i="17"/>
  <c r="F429" i="17"/>
  <c r="T428" i="17"/>
  <c r="S428" i="17"/>
  <c r="O428" i="17"/>
  <c r="M428" i="17"/>
  <c r="G428" i="17"/>
  <c r="F428" i="17"/>
  <c r="T427" i="17"/>
  <c r="S427" i="17"/>
  <c r="O427" i="17"/>
  <c r="M427" i="17"/>
  <c r="G427" i="17"/>
  <c r="F427" i="17"/>
  <c r="T426" i="17"/>
  <c r="S426" i="17"/>
  <c r="O426" i="17"/>
  <c r="M426" i="17"/>
  <c r="G426" i="17"/>
  <c r="F426" i="17"/>
  <c r="T425" i="17"/>
  <c r="S425" i="17"/>
  <c r="O425" i="17"/>
  <c r="M425" i="17"/>
  <c r="G425" i="17"/>
  <c r="F425" i="17"/>
  <c r="T424" i="17"/>
  <c r="S424" i="17"/>
  <c r="O424" i="17"/>
  <c r="M424" i="17"/>
  <c r="G424" i="17"/>
  <c r="F424" i="17"/>
  <c r="T423" i="17"/>
  <c r="S423" i="17"/>
  <c r="O423" i="17"/>
  <c r="M423" i="17"/>
  <c r="G423" i="17"/>
  <c r="F423" i="17"/>
  <c r="T422" i="17"/>
  <c r="S422" i="17"/>
  <c r="O422" i="17"/>
  <c r="M422" i="17"/>
  <c r="G422" i="17"/>
  <c r="F422" i="17"/>
  <c r="T421" i="17"/>
  <c r="S421" i="17"/>
  <c r="O421" i="17"/>
  <c r="M421" i="17"/>
  <c r="G421" i="17"/>
  <c r="F421" i="17"/>
  <c r="T420" i="17"/>
  <c r="S420" i="17"/>
  <c r="O420" i="17"/>
  <c r="M420" i="17"/>
  <c r="G420" i="17"/>
  <c r="F420" i="17"/>
  <c r="T419" i="17"/>
  <c r="S419" i="17"/>
  <c r="O419" i="17"/>
  <c r="M419" i="17"/>
  <c r="G419" i="17"/>
  <c r="F419" i="17"/>
  <c r="T418" i="17"/>
  <c r="S418" i="17"/>
  <c r="O418" i="17"/>
  <c r="M418" i="17"/>
  <c r="G418" i="17"/>
  <c r="F418" i="17"/>
  <c r="T417" i="17"/>
  <c r="S417" i="17"/>
  <c r="O417" i="17"/>
  <c r="M417" i="17"/>
  <c r="G417" i="17"/>
  <c r="F417" i="17"/>
  <c r="T416" i="17"/>
  <c r="S416" i="17"/>
  <c r="O416" i="17"/>
  <c r="M416" i="17"/>
  <c r="G416" i="17"/>
  <c r="F416" i="17"/>
  <c r="T415" i="17"/>
  <c r="S415" i="17"/>
  <c r="O415" i="17"/>
  <c r="M415" i="17"/>
  <c r="G415" i="17"/>
  <c r="F415" i="17"/>
  <c r="T414" i="17"/>
  <c r="S414" i="17"/>
  <c r="O414" i="17"/>
  <c r="M414" i="17"/>
  <c r="G414" i="17"/>
  <c r="F414" i="17"/>
  <c r="T413" i="17"/>
  <c r="S413" i="17"/>
  <c r="O413" i="17"/>
  <c r="M413" i="17"/>
  <c r="G413" i="17"/>
  <c r="F413" i="17"/>
  <c r="T412" i="17"/>
  <c r="S412" i="17"/>
  <c r="O412" i="17"/>
  <c r="M412" i="17"/>
  <c r="G412" i="17"/>
  <c r="F412" i="17"/>
  <c r="T411" i="17"/>
  <c r="S411" i="17"/>
  <c r="O411" i="17"/>
  <c r="M411" i="17"/>
  <c r="G411" i="17"/>
  <c r="F411" i="17"/>
  <c r="T410" i="17"/>
  <c r="S410" i="17"/>
  <c r="O410" i="17"/>
  <c r="M410" i="17"/>
  <c r="G410" i="17"/>
  <c r="F410" i="17"/>
  <c r="T409" i="17"/>
  <c r="S409" i="17"/>
  <c r="O409" i="17"/>
  <c r="M409" i="17"/>
  <c r="G409" i="17"/>
  <c r="F409" i="17"/>
  <c r="T408" i="17"/>
  <c r="S408" i="17"/>
  <c r="O408" i="17"/>
  <c r="M408" i="17"/>
  <c r="G408" i="17"/>
  <c r="F408" i="17"/>
  <c r="T407" i="17"/>
  <c r="S407" i="17"/>
  <c r="O407" i="17"/>
  <c r="M407" i="17"/>
  <c r="G407" i="17"/>
  <c r="F407" i="17"/>
  <c r="T406" i="17"/>
  <c r="S406" i="17"/>
  <c r="O406" i="17"/>
  <c r="M406" i="17"/>
  <c r="G406" i="17"/>
  <c r="F406" i="17"/>
  <c r="T405" i="17"/>
  <c r="S405" i="17"/>
  <c r="O405" i="17"/>
  <c r="M405" i="17"/>
  <c r="G405" i="17"/>
  <c r="F405" i="17"/>
  <c r="T404" i="17"/>
  <c r="S404" i="17"/>
  <c r="O404" i="17"/>
  <c r="M404" i="17"/>
  <c r="G404" i="17"/>
  <c r="F404" i="17"/>
  <c r="T403" i="17"/>
  <c r="S403" i="17"/>
  <c r="O403" i="17"/>
  <c r="M403" i="17"/>
  <c r="G403" i="17"/>
  <c r="F403" i="17"/>
  <c r="T402" i="17"/>
  <c r="S402" i="17"/>
  <c r="O402" i="17"/>
  <c r="M402" i="17"/>
  <c r="G402" i="17"/>
  <c r="F402" i="17"/>
  <c r="T401" i="17"/>
  <c r="S401" i="17"/>
  <c r="O401" i="17"/>
  <c r="M401" i="17"/>
  <c r="G401" i="17"/>
  <c r="F401" i="17"/>
  <c r="T400" i="17"/>
  <c r="S400" i="17"/>
  <c r="O400" i="17"/>
  <c r="M400" i="17"/>
  <c r="G400" i="17"/>
  <c r="F400" i="17"/>
  <c r="T399" i="17"/>
  <c r="S399" i="17"/>
  <c r="O399" i="17"/>
  <c r="M399" i="17"/>
  <c r="G399" i="17"/>
  <c r="F399" i="17"/>
  <c r="T398" i="17"/>
  <c r="S398" i="17"/>
  <c r="O398" i="17"/>
  <c r="M398" i="17"/>
  <c r="G398" i="17"/>
  <c r="F398" i="17"/>
  <c r="T397" i="17"/>
  <c r="S397" i="17"/>
  <c r="O397" i="17"/>
  <c r="M397" i="17"/>
  <c r="G397" i="17"/>
  <c r="F397" i="17"/>
  <c r="T396" i="17"/>
  <c r="S396" i="17"/>
  <c r="O396" i="17"/>
  <c r="M396" i="17"/>
  <c r="G396" i="17"/>
  <c r="F396" i="17"/>
  <c r="T395" i="17"/>
  <c r="S395" i="17"/>
  <c r="O395" i="17"/>
  <c r="M395" i="17"/>
  <c r="G395" i="17"/>
  <c r="F395" i="17"/>
  <c r="T394" i="17"/>
  <c r="S394" i="17"/>
  <c r="O394" i="17"/>
  <c r="M394" i="17"/>
  <c r="G394" i="17"/>
  <c r="F394" i="17"/>
  <c r="T393" i="17"/>
  <c r="S393" i="17"/>
  <c r="O393" i="17"/>
  <c r="M393" i="17"/>
  <c r="G393" i="17"/>
  <c r="F393" i="17"/>
  <c r="T392" i="17"/>
  <c r="S392" i="17"/>
  <c r="O392" i="17"/>
  <c r="M392" i="17"/>
  <c r="G392" i="17"/>
  <c r="F392" i="17"/>
  <c r="T391" i="17"/>
  <c r="S391" i="17"/>
  <c r="O391" i="17"/>
  <c r="M391" i="17"/>
  <c r="G391" i="17"/>
  <c r="F391" i="17"/>
  <c r="T390" i="17"/>
  <c r="S390" i="17"/>
  <c r="O390" i="17"/>
  <c r="M390" i="17"/>
  <c r="G390" i="17"/>
  <c r="F390" i="17"/>
  <c r="T389" i="17"/>
  <c r="S389" i="17"/>
  <c r="O389" i="17"/>
  <c r="M389" i="17"/>
  <c r="G389" i="17"/>
  <c r="F389" i="17"/>
  <c r="T388" i="17"/>
  <c r="S388" i="17"/>
  <c r="O388" i="17"/>
  <c r="M388" i="17"/>
  <c r="G388" i="17"/>
  <c r="F388" i="17"/>
  <c r="T387" i="17"/>
  <c r="S387" i="17"/>
  <c r="O387" i="17"/>
  <c r="M387" i="17"/>
  <c r="G387" i="17"/>
  <c r="F387" i="17"/>
  <c r="T386" i="17"/>
  <c r="S386" i="17"/>
  <c r="O386" i="17"/>
  <c r="M386" i="17"/>
  <c r="G386" i="17"/>
  <c r="F386" i="17"/>
  <c r="T385" i="17"/>
  <c r="S385" i="17"/>
  <c r="O385" i="17"/>
  <c r="M385" i="17"/>
  <c r="G385" i="17"/>
  <c r="F385" i="17"/>
  <c r="T384" i="17"/>
  <c r="S384" i="17"/>
  <c r="O384" i="17"/>
  <c r="M384" i="17"/>
  <c r="G384" i="17"/>
  <c r="F384" i="17"/>
  <c r="T383" i="17"/>
  <c r="S383" i="17"/>
  <c r="O383" i="17"/>
  <c r="M383" i="17"/>
  <c r="G383" i="17"/>
  <c r="F383" i="17"/>
  <c r="T382" i="17"/>
  <c r="S382" i="17"/>
  <c r="O382" i="17"/>
  <c r="M382" i="17"/>
  <c r="G382" i="17"/>
  <c r="F382" i="17"/>
  <c r="T381" i="17"/>
  <c r="S381" i="17"/>
  <c r="O381" i="17"/>
  <c r="M381" i="17"/>
  <c r="G381" i="17"/>
  <c r="F381" i="17"/>
  <c r="T380" i="17"/>
  <c r="S380" i="17"/>
  <c r="O380" i="17"/>
  <c r="M380" i="17"/>
  <c r="G380" i="17"/>
  <c r="F380" i="17"/>
  <c r="T379" i="17"/>
  <c r="S379" i="17"/>
  <c r="O379" i="17"/>
  <c r="M379" i="17"/>
  <c r="G379" i="17"/>
  <c r="F379" i="17"/>
  <c r="T378" i="17"/>
  <c r="S378" i="17"/>
  <c r="O378" i="17"/>
  <c r="M378" i="17"/>
  <c r="G378" i="17"/>
  <c r="F378" i="17"/>
  <c r="T377" i="17"/>
  <c r="S377" i="17"/>
  <c r="O377" i="17"/>
  <c r="M377" i="17"/>
  <c r="G377" i="17"/>
  <c r="F377" i="17"/>
  <c r="T376" i="17"/>
  <c r="S376" i="17"/>
  <c r="O376" i="17"/>
  <c r="M376" i="17"/>
  <c r="G376" i="17"/>
  <c r="F376" i="17"/>
  <c r="T375" i="17"/>
  <c r="S375" i="17"/>
  <c r="O375" i="17"/>
  <c r="M375" i="17"/>
  <c r="G375" i="17"/>
  <c r="F375" i="17"/>
  <c r="T374" i="17"/>
  <c r="S374" i="17"/>
  <c r="O374" i="17"/>
  <c r="M374" i="17"/>
  <c r="G374" i="17"/>
  <c r="F374" i="17"/>
  <c r="T373" i="17"/>
  <c r="S373" i="17"/>
  <c r="O373" i="17"/>
  <c r="M373" i="17"/>
  <c r="G373" i="17"/>
  <c r="F373" i="17"/>
  <c r="T372" i="17"/>
  <c r="S372" i="17"/>
  <c r="O372" i="17"/>
  <c r="M372" i="17"/>
  <c r="G372" i="17"/>
  <c r="F372" i="17"/>
  <c r="T371" i="17"/>
  <c r="S371" i="17"/>
  <c r="O371" i="17"/>
  <c r="M371" i="17"/>
  <c r="G371" i="17"/>
  <c r="F371" i="17"/>
  <c r="T370" i="17"/>
  <c r="S370" i="17"/>
  <c r="O370" i="17"/>
  <c r="M370" i="17"/>
  <c r="G370" i="17"/>
  <c r="F370" i="17"/>
  <c r="T369" i="17"/>
  <c r="S369" i="17"/>
  <c r="O369" i="17"/>
  <c r="M369" i="17"/>
  <c r="G369" i="17"/>
  <c r="F369" i="17"/>
  <c r="T368" i="17"/>
  <c r="S368" i="17"/>
  <c r="O368" i="17"/>
  <c r="M368" i="17"/>
  <c r="G368" i="17"/>
  <c r="F368" i="17"/>
  <c r="T367" i="17"/>
  <c r="S367" i="17"/>
  <c r="O367" i="17"/>
  <c r="M367" i="17"/>
  <c r="G367" i="17"/>
  <c r="F367" i="17"/>
  <c r="T366" i="17"/>
  <c r="S366" i="17"/>
  <c r="O366" i="17"/>
  <c r="M366" i="17"/>
  <c r="G366" i="17"/>
  <c r="F366" i="17"/>
  <c r="T365" i="17"/>
  <c r="S365" i="17"/>
  <c r="O365" i="17"/>
  <c r="M365" i="17"/>
  <c r="G365" i="17"/>
  <c r="F365" i="17"/>
  <c r="T364" i="17"/>
  <c r="S364" i="17"/>
  <c r="O364" i="17"/>
  <c r="M364" i="17"/>
  <c r="G364" i="17"/>
  <c r="F364" i="17"/>
  <c r="T363" i="17"/>
  <c r="S363" i="17"/>
  <c r="O363" i="17"/>
  <c r="M363" i="17"/>
  <c r="G363" i="17"/>
  <c r="F363" i="17"/>
  <c r="T362" i="17"/>
  <c r="S362" i="17"/>
  <c r="O362" i="17"/>
  <c r="M362" i="17"/>
  <c r="G362" i="17"/>
  <c r="F362" i="17"/>
  <c r="T361" i="17"/>
  <c r="S361" i="17"/>
  <c r="O361" i="17"/>
  <c r="M361" i="17"/>
  <c r="G361" i="17"/>
  <c r="F361" i="17"/>
  <c r="T360" i="17"/>
  <c r="S360" i="17"/>
  <c r="O360" i="17"/>
  <c r="M360" i="17"/>
  <c r="G360" i="17"/>
  <c r="F360" i="17"/>
  <c r="T359" i="17"/>
  <c r="S359" i="17"/>
  <c r="O359" i="17"/>
  <c r="M359" i="17"/>
  <c r="G359" i="17"/>
  <c r="F359" i="17"/>
  <c r="T358" i="17"/>
  <c r="S358" i="17"/>
  <c r="O358" i="17"/>
  <c r="M358" i="17"/>
  <c r="G358" i="17"/>
  <c r="F358" i="17"/>
  <c r="T357" i="17"/>
  <c r="S357" i="17"/>
  <c r="O357" i="17"/>
  <c r="M357" i="17"/>
  <c r="G357" i="17"/>
  <c r="F357" i="17"/>
  <c r="T356" i="17"/>
  <c r="S356" i="17"/>
  <c r="O356" i="17"/>
  <c r="M356" i="17"/>
  <c r="G356" i="17"/>
  <c r="F356" i="17"/>
  <c r="T355" i="17"/>
  <c r="S355" i="17"/>
  <c r="O355" i="17"/>
  <c r="M355" i="17"/>
  <c r="G355" i="17"/>
  <c r="F355" i="17"/>
  <c r="T354" i="17"/>
  <c r="S354" i="17"/>
  <c r="O354" i="17"/>
  <c r="M354" i="17"/>
  <c r="G354" i="17"/>
  <c r="F354" i="17"/>
  <c r="T353" i="17"/>
  <c r="S353" i="17"/>
  <c r="O353" i="17"/>
  <c r="M353" i="17"/>
  <c r="G353" i="17"/>
  <c r="F353" i="17"/>
  <c r="T352" i="17"/>
  <c r="S352" i="17"/>
  <c r="O352" i="17"/>
  <c r="M352" i="17"/>
  <c r="G352" i="17"/>
  <c r="F352" i="17"/>
  <c r="T351" i="17"/>
  <c r="S351" i="17"/>
  <c r="O351" i="17"/>
  <c r="M351" i="17"/>
  <c r="G351" i="17"/>
  <c r="F351" i="17"/>
  <c r="T350" i="17"/>
  <c r="S350" i="17"/>
  <c r="O350" i="17"/>
  <c r="M350" i="17"/>
  <c r="G350" i="17"/>
  <c r="F350" i="17"/>
  <c r="T349" i="17"/>
  <c r="S349" i="17"/>
  <c r="O349" i="17"/>
  <c r="M349" i="17"/>
  <c r="G349" i="17"/>
  <c r="F349" i="17"/>
  <c r="T348" i="17"/>
  <c r="S348" i="17"/>
  <c r="O348" i="17"/>
  <c r="M348" i="17"/>
  <c r="G348" i="17"/>
  <c r="F348" i="17"/>
  <c r="T347" i="17"/>
  <c r="S347" i="17"/>
  <c r="O347" i="17"/>
  <c r="M347" i="17"/>
  <c r="G347" i="17"/>
  <c r="F347" i="17"/>
  <c r="T346" i="17"/>
  <c r="S346" i="17"/>
  <c r="O346" i="17"/>
  <c r="M346" i="17"/>
  <c r="G346" i="17"/>
  <c r="F346" i="17"/>
  <c r="T345" i="17"/>
  <c r="S345" i="17"/>
  <c r="O345" i="17"/>
  <c r="M345" i="17"/>
  <c r="G345" i="17"/>
  <c r="F345" i="17"/>
  <c r="T344" i="17"/>
  <c r="S344" i="17"/>
  <c r="O344" i="17"/>
  <c r="M344" i="17"/>
  <c r="G344" i="17"/>
  <c r="F344" i="17"/>
  <c r="T343" i="17"/>
  <c r="S343" i="17"/>
  <c r="O343" i="17"/>
  <c r="M343" i="17"/>
  <c r="G343" i="17"/>
  <c r="F343" i="17"/>
  <c r="T342" i="17"/>
  <c r="S342" i="17"/>
  <c r="O342" i="17"/>
  <c r="M342" i="17"/>
  <c r="G342" i="17"/>
  <c r="F342" i="17"/>
  <c r="T341" i="17"/>
  <c r="S341" i="17"/>
  <c r="O341" i="17"/>
  <c r="M341" i="17"/>
  <c r="G341" i="17"/>
  <c r="F341" i="17"/>
  <c r="T340" i="17"/>
  <c r="S340" i="17"/>
  <c r="O340" i="17"/>
  <c r="M340" i="17"/>
  <c r="G340" i="17"/>
  <c r="F340" i="17"/>
  <c r="T339" i="17"/>
  <c r="S339" i="17"/>
  <c r="O339" i="17"/>
  <c r="M339" i="17"/>
  <c r="G339" i="17"/>
  <c r="F339" i="17"/>
  <c r="T338" i="17"/>
  <c r="S338" i="17"/>
  <c r="O338" i="17"/>
  <c r="M338" i="17"/>
  <c r="G338" i="17"/>
  <c r="F338" i="17"/>
  <c r="T337" i="17"/>
  <c r="S337" i="17"/>
  <c r="O337" i="17"/>
  <c r="M337" i="17"/>
  <c r="G337" i="17"/>
  <c r="F337" i="17"/>
  <c r="T336" i="17"/>
  <c r="S336" i="17"/>
  <c r="O336" i="17"/>
  <c r="M336" i="17"/>
  <c r="G336" i="17"/>
  <c r="F336" i="17"/>
  <c r="T335" i="17"/>
  <c r="S335" i="17"/>
  <c r="O335" i="17"/>
  <c r="M335" i="17"/>
  <c r="G335" i="17"/>
  <c r="F335" i="17"/>
  <c r="T334" i="17"/>
  <c r="S334" i="17"/>
  <c r="O334" i="17"/>
  <c r="M334" i="17"/>
  <c r="G334" i="17"/>
  <c r="F334" i="17"/>
  <c r="T333" i="17"/>
  <c r="S333" i="17"/>
  <c r="O333" i="17"/>
  <c r="M333" i="17"/>
  <c r="G333" i="17"/>
  <c r="F333" i="17"/>
  <c r="T332" i="17"/>
  <c r="S332" i="17"/>
  <c r="O332" i="17"/>
  <c r="M332" i="17"/>
  <c r="G332" i="17"/>
  <c r="F332" i="17"/>
  <c r="T331" i="17"/>
  <c r="S331" i="17"/>
  <c r="O331" i="17"/>
  <c r="M331" i="17"/>
  <c r="G331" i="17"/>
  <c r="F331" i="17"/>
  <c r="T330" i="17"/>
  <c r="S330" i="17"/>
  <c r="O330" i="17"/>
  <c r="M330" i="17"/>
  <c r="G330" i="17"/>
  <c r="F330" i="17"/>
  <c r="T329" i="17"/>
  <c r="S329" i="17"/>
  <c r="O329" i="17"/>
  <c r="M329" i="17"/>
  <c r="G329" i="17"/>
  <c r="F329" i="17"/>
  <c r="T328" i="17"/>
  <c r="S328" i="17"/>
  <c r="O328" i="17"/>
  <c r="M328" i="17"/>
  <c r="G328" i="17"/>
  <c r="F328" i="17"/>
  <c r="T327" i="17"/>
  <c r="S327" i="17"/>
  <c r="O327" i="17"/>
  <c r="M327" i="17"/>
  <c r="G327" i="17"/>
  <c r="F327" i="17"/>
  <c r="T326" i="17"/>
  <c r="S326" i="17"/>
  <c r="O326" i="17"/>
  <c r="M326" i="17"/>
  <c r="G326" i="17"/>
  <c r="F326" i="17"/>
  <c r="T325" i="17"/>
  <c r="S325" i="17"/>
  <c r="O325" i="17"/>
  <c r="M325" i="17"/>
  <c r="G325" i="17"/>
  <c r="F325" i="17"/>
  <c r="T324" i="17"/>
  <c r="S324" i="17"/>
  <c r="O324" i="17"/>
  <c r="M324" i="17"/>
  <c r="G324" i="17"/>
  <c r="F324" i="17"/>
  <c r="T323" i="17"/>
  <c r="S323" i="17"/>
  <c r="O323" i="17"/>
  <c r="M323" i="17"/>
  <c r="G323" i="17"/>
  <c r="F323" i="17"/>
  <c r="T322" i="17"/>
  <c r="S322" i="17"/>
  <c r="O322" i="17"/>
  <c r="M322" i="17"/>
  <c r="G322" i="17"/>
  <c r="F322" i="17"/>
  <c r="T321" i="17"/>
  <c r="S321" i="17"/>
  <c r="O321" i="17"/>
  <c r="M321" i="17"/>
  <c r="G321" i="17"/>
  <c r="F321" i="17"/>
  <c r="T320" i="17"/>
  <c r="S320" i="17"/>
  <c r="O320" i="17"/>
  <c r="M320" i="17"/>
  <c r="G320" i="17"/>
  <c r="F320" i="17"/>
  <c r="T319" i="17"/>
  <c r="S319" i="17"/>
  <c r="O319" i="17"/>
  <c r="M319" i="17"/>
  <c r="G319" i="17"/>
  <c r="F319" i="17"/>
  <c r="T318" i="17"/>
  <c r="S318" i="17"/>
  <c r="O318" i="17"/>
  <c r="M318" i="17"/>
  <c r="G318" i="17"/>
  <c r="F318" i="17"/>
  <c r="T317" i="17"/>
  <c r="S317" i="17"/>
  <c r="O317" i="17"/>
  <c r="M317" i="17"/>
  <c r="G317" i="17"/>
  <c r="F317" i="17"/>
  <c r="T316" i="17"/>
  <c r="S316" i="17"/>
  <c r="O316" i="17"/>
  <c r="M316" i="17"/>
  <c r="G316" i="17"/>
  <c r="F316" i="17"/>
  <c r="T315" i="17"/>
  <c r="S315" i="17"/>
  <c r="O315" i="17"/>
  <c r="M315" i="17"/>
  <c r="G315" i="17"/>
  <c r="F315" i="17"/>
  <c r="T314" i="17"/>
  <c r="S314" i="17"/>
  <c r="O314" i="17"/>
  <c r="M314" i="17"/>
  <c r="G314" i="17"/>
  <c r="F314" i="17"/>
  <c r="T313" i="17"/>
  <c r="S313" i="17"/>
  <c r="O313" i="17"/>
  <c r="M313" i="17"/>
  <c r="G313" i="17"/>
  <c r="F313" i="17"/>
  <c r="T312" i="17"/>
  <c r="S312" i="17"/>
  <c r="O312" i="17"/>
  <c r="M312" i="17"/>
  <c r="G312" i="17"/>
  <c r="F312" i="17"/>
  <c r="T311" i="17"/>
  <c r="S311" i="17"/>
  <c r="O311" i="17"/>
  <c r="M311" i="17"/>
  <c r="G311" i="17"/>
  <c r="F311" i="17"/>
  <c r="T310" i="17"/>
  <c r="S310" i="17"/>
  <c r="O310" i="17"/>
  <c r="M310" i="17"/>
  <c r="G310" i="17"/>
  <c r="F310" i="17"/>
  <c r="T309" i="17"/>
  <c r="S309" i="17"/>
  <c r="O309" i="17"/>
  <c r="M309" i="17"/>
  <c r="G309" i="17"/>
  <c r="F309" i="17"/>
  <c r="T308" i="17"/>
  <c r="S308" i="17"/>
  <c r="O308" i="17"/>
  <c r="M308" i="17"/>
  <c r="G308" i="17"/>
  <c r="F308" i="17"/>
  <c r="T307" i="17"/>
  <c r="S307" i="17"/>
  <c r="O307" i="17"/>
  <c r="M307" i="17"/>
  <c r="G307" i="17"/>
  <c r="F307" i="17"/>
  <c r="T306" i="17"/>
  <c r="S306" i="17"/>
  <c r="O306" i="17"/>
  <c r="M306" i="17"/>
  <c r="G306" i="17"/>
  <c r="F306" i="17"/>
  <c r="T305" i="17"/>
  <c r="S305" i="17"/>
  <c r="O305" i="17"/>
  <c r="M305" i="17"/>
  <c r="G305" i="17"/>
  <c r="F305" i="17"/>
  <c r="T304" i="17"/>
  <c r="S304" i="17"/>
  <c r="O304" i="17"/>
  <c r="M304" i="17"/>
  <c r="G304" i="17"/>
  <c r="F304" i="17"/>
  <c r="T303" i="17"/>
  <c r="S303" i="17"/>
  <c r="O303" i="17"/>
  <c r="M303" i="17"/>
  <c r="G303" i="17"/>
  <c r="F303" i="17"/>
  <c r="T302" i="17"/>
  <c r="S302" i="17"/>
  <c r="O302" i="17"/>
  <c r="M302" i="17"/>
  <c r="G302" i="17"/>
  <c r="F302" i="17"/>
  <c r="T301" i="17"/>
  <c r="S301" i="17"/>
  <c r="O301" i="17"/>
  <c r="M301" i="17"/>
  <c r="G301" i="17"/>
  <c r="F301" i="17"/>
  <c r="T300" i="17"/>
  <c r="S300" i="17"/>
  <c r="O300" i="17"/>
  <c r="M300" i="17"/>
  <c r="G300" i="17"/>
  <c r="F300" i="17"/>
  <c r="T299" i="17"/>
  <c r="S299" i="17"/>
  <c r="O299" i="17"/>
  <c r="M299" i="17"/>
  <c r="G299" i="17"/>
  <c r="F299" i="17"/>
  <c r="T298" i="17"/>
  <c r="S298" i="17"/>
  <c r="O298" i="17"/>
  <c r="M298" i="17"/>
  <c r="G298" i="17"/>
  <c r="F298" i="17"/>
  <c r="T297" i="17"/>
  <c r="S297" i="17"/>
  <c r="O297" i="17"/>
  <c r="M297" i="17"/>
  <c r="G297" i="17"/>
  <c r="F297" i="17"/>
  <c r="T296" i="17"/>
  <c r="S296" i="17"/>
  <c r="O296" i="17"/>
  <c r="M296" i="17"/>
  <c r="G296" i="17"/>
  <c r="F296" i="17"/>
  <c r="T295" i="17"/>
  <c r="S295" i="17"/>
  <c r="O295" i="17"/>
  <c r="M295" i="17"/>
  <c r="G295" i="17"/>
  <c r="F295" i="17"/>
  <c r="T294" i="17"/>
  <c r="S294" i="17"/>
  <c r="O294" i="17"/>
  <c r="M294" i="17"/>
  <c r="G294" i="17"/>
  <c r="F294" i="17"/>
  <c r="T293" i="17"/>
  <c r="S293" i="17"/>
  <c r="O293" i="17"/>
  <c r="M293" i="17"/>
  <c r="G293" i="17"/>
  <c r="F293" i="17"/>
  <c r="T292" i="17"/>
  <c r="S292" i="17"/>
  <c r="O292" i="17"/>
  <c r="M292" i="17"/>
  <c r="G292" i="17"/>
  <c r="F292" i="17"/>
  <c r="T291" i="17"/>
  <c r="S291" i="17"/>
  <c r="O291" i="17"/>
  <c r="M291" i="17"/>
  <c r="G291" i="17"/>
  <c r="F291" i="17"/>
  <c r="T290" i="17"/>
  <c r="S290" i="17"/>
  <c r="O290" i="17"/>
  <c r="M290" i="17"/>
  <c r="G290" i="17"/>
  <c r="F290" i="17"/>
  <c r="T289" i="17"/>
  <c r="S289" i="17"/>
  <c r="O289" i="17"/>
  <c r="M289" i="17"/>
  <c r="G289" i="17"/>
  <c r="F289" i="17"/>
  <c r="T288" i="17"/>
  <c r="S288" i="17"/>
  <c r="O288" i="17"/>
  <c r="M288" i="17"/>
  <c r="G288" i="17"/>
  <c r="F288" i="17"/>
  <c r="T287" i="17"/>
  <c r="S287" i="17"/>
  <c r="O287" i="17"/>
  <c r="M287" i="17"/>
  <c r="G287" i="17"/>
  <c r="F287" i="17"/>
  <c r="T286" i="17"/>
  <c r="S286" i="17"/>
  <c r="O286" i="17"/>
  <c r="M286" i="17"/>
  <c r="G286" i="17"/>
  <c r="F286" i="17"/>
  <c r="T285" i="17"/>
  <c r="S285" i="17"/>
  <c r="O285" i="17"/>
  <c r="M285" i="17"/>
  <c r="G285" i="17"/>
  <c r="F285" i="17"/>
  <c r="T284" i="17"/>
  <c r="S284" i="17"/>
  <c r="O284" i="17"/>
  <c r="M284" i="17"/>
  <c r="G284" i="17"/>
  <c r="F284" i="17"/>
  <c r="T283" i="17"/>
  <c r="S283" i="17"/>
  <c r="O283" i="17"/>
  <c r="M283" i="17"/>
  <c r="G283" i="17"/>
  <c r="F283" i="17"/>
  <c r="T282" i="17"/>
  <c r="S282" i="17"/>
  <c r="O282" i="17"/>
  <c r="M282" i="17"/>
  <c r="G282" i="17"/>
  <c r="F282" i="17"/>
  <c r="T281" i="17"/>
  <c r="S281" i="17"/>
  <c r="O281" i="17"/>
  <c r="M281" i="17"/>
  <c r="G281" i="17"/>
  <c r="F281" i="17"/>
  <c r="T280" i="17"/>
  <c r="S280" i="17"/>
  <c r="O280" i="17"/>
  <c r="M280" i="17"/>
  <c r="G280" i="17"/>
  <c r="F280" i="17"/>
  <c r="T279" i="17"/>
  <c r="S279" i="17"/>
  <c r="O279" i="17"/>
  <c r="M279" i="17"/>
  <c r="G279" i="17"/>
  <c r="F279" i="17"/>
  <c r="T278" i="17"/>
  <c r="S278" i="17"/>
  <c r="O278" i="17"/>
  <c r="M278" i="17"/>
  <c r="G278" i="17"/>
  <c r="F278" i="17"/>
  <c r="T277" i="17"/>
  <c r="S277" i="17"/>
  <c r="O277" i="17"/>
  <c r="M277" i="17"/>
  <c r="G277" i="17"/>
  <c r="F277" i="17"/>
  <c r="T276" i="17"/>
  <c r="S276" i="17"/>
  <c r="O276" i="17"/>
  <c r="M276" i="17"/>
  <c r="G276" i="17"/>
  <c r="F276" i="17"/>
  <c r="T275" i="17"/>
  <c r="S275" i="17"/>
  <c r="O275" i="17"/>
  <c r="M275" i="17"/>
  <c r="G275" i="17"/>
  <c r="F275" i="17"/>
  <c r="T274" i="17"/>
  <c r="S274" i="17"/>
  <c r="O274" i="17"/>
  <c r="M274" i="17"/>
  <c r="G274" i="17"/>
  <c r="F274" i="17"/>
  <c r="T273" i="17"/>
  <c r="S273" i="17"/>
  <c r="O273" i="17"/>
  <c r="M273" i="17"/>
  <c r="G273" i="17"/>
  <c r="F273" i="17"/>
  <c r="T272" i="17"/>
  <c r="S272" i="17"/>
  <c r="O272" i="17"/>
  <c r="M272" i="17"/>
  <c r="G272" i="17"/>
  <c r="F272" i="17"/>
  <c r="T271" i="17"/>
  <c r="S271" i="17"/>
  <c r="O271" i="17"/>
  <c r="M271" i="17"/>
  <c r="G271" i="17"/>
  <c r="F271" i="17"/>
  <c r="T270" i="17"/>
  <c r="S270" i="17"/>
  <c r="O270" i="17"/>
  <c r="M270" i="17"/>
  <c r="G270" i="17"/>
  <c r="F270" i="17"/>
  <c r="T269" i="17"/>
  <c r="S269" i="17"/>
  <c r="O269" i="17"/>
  <c r="M269" i="17"/>
  <c r="G269" i="17"/>
  <c r="F269" i="17"/>
  <c r="T268" i="17"/>
  <c r="S268" i="17"/>
  <c r="O268" i="17"/>
  <c r="M268" i="17"/>
  <c r="G268" i="17"/>
  <c r="F268" i="17"/>
  <c r="T267" i="17"/>
  <c r="S267" i="17"/>
  <c r="O267" i="17"/>
  <c r="M267" i="17"/>
  <c r="G267" i="17"/>
  <c r="F267" i="17"/>
  <c r="T266" i="17"/>
  <c r="S266" i="17"/>
  <c r="O266" i="17"/>
  <c r="M266" i="17"/>
  <c r="G266" i="17"/>
  <c r="F266" i="17"/>
  <c r="T265" i="17"/>
  <c r="S265" i="17"/>
  <c r="O265" i="17"/>
  <c r="M265" i="17"/>
  <c r="G265" i="17"/>
  <c r="F265" i="17"/>
  <c r="T264" i="17"/>
  <c r="S264" i="17"/>
  <c r="O264" i="17"/>
  <c r="M264" i="17"/>
  <c r="G264" i="17"/>
  <c r="F264" i="17"/>
  <c r="T263" i="17"/>
  <c r="S263" i="17"/>
  <c r="O263" i="17"/>
  <c r="M263" i="17"/>
  <c r="G263" i="17"/>
  <c r="F263" i="17"/>
  <c r="T262" i="17"/>
  <c r="S262" i="17"/>
  <c r="O262" i="17"/>
  <c r="M262" i="17"/>
  <c r="G262" i="17"/>
  <c r="F262" i="17"/>
  <c r="T261" i="17"/>
  <c r="S261" i="17"/>
  <c r="O261" i="17"/>
  <c r="M261" i="17"/>
  <c r="G261" i="17"/>
  <c r="F261" i="17"/>
  <c r="T260" i="17"/>
  <c r="S260" i="17"/>
  <c r="O260" i="17"/>
  <c r="M260" i="17"/>
  <c r="G260" i="17"/>
  <c r="F260" i="17"/>
  <c r="T259" i="17"/>
  <c r="S259" i="17"/>
  <c r="O259" i="17"/>
  <c r="M259" i="17"/>
  <c r="G259" i="17"/>
  <c r="F259" i="17"/>
  <c r="T258" i="17"/>
  <c r="S258" i="17"/>
  <c r="O258" i="17"/>
  <c r="M258" i="17"/>
  <c r="G258" i="17"/>
  <c r="F258" i="17"/>
  <c r="T257" i="17"/>
  <c r="S257" i="17"/>
  <c r="O257" i="17"/>
  <c r="M257" i="17"/>
  <c r="G257" i="17"/>
  <c r="F257" i="17"/>
  <c r="T256" i="17"/>
  <c r="S256" i="17"/>
  <c r="O256" i="17"/>
  <c r="M256" i="17"/>
  <c r="G256" i="17"/>
  <c r="F256" i="17"/>
  <c r="T255" i="17"/>
  <c r="S255" i="17"/>
  <c r="O255" i="17"/>
  <c r="M255" i="17"/>
  <c r="G255" i="17"/>
  <c r="F255" i="17"/>
  <c r="T254" i="17"/>
  <c r="S254" i="17"/>
  <c r="O254" i="17"/>
  <c r="M254" i="17"/>
  <c r="G254" i="17"/>
  <c r="F254" i="17"/>
  <c r="T253" i="17"/>
  <c r="S253" i="17"/>
  <c r="O253" i="17"/>
  <c r="M253" i="17"/>
  <c r="G253" i="17"/>
  <c r="F253" i="17"/>
  <c r="T252" i="17"/>
  <c r="S252" i="17"/>
  <c r="O252" i="17"/>
  <c r="M252" i="17"/>
  <c r="G252" i="17"/>
  <c r="F252" i="17"/>
  <c r="T251" i="17"/>
  <c r="S251" i="17"/>
  <c r="O251" i="17"/>
  <c r="M251" i="17"/>
  <c r="G251" i="17"/>
  <c r="F251" i="17"/>
  <c r="T250" i="17"/>
  <c r="S250" i="17"/>
  <c r="O250" i="17"/>
  <c r="M250" i="17"/>
  <c r="G250" i="17"/>
  <c r="F250" i="17"/>
  <c r="T249" i="17"/>
  <c r="S249" i="17"/>
  <c r="O249" i="17"/>
  <c r="M249" i="17"/>
  <c r="G249" i="17"/>
  <c r="F249" i="17"/>
  <c r="T248" i="17"/>
  <c r="S248" i="17"/>
  <c r="O248" i="17"/>
  <c r="M248" i="17"/>
  <c r="G248" i="17"/>
  <c r="F248" i="17"/>
  <c r="T247" i="17"/>
  <c r="S247" i="17"/>
  <c r="O247" i="17"/>
  <c r="M247" i="17"/>
  <c r="G247" i="17"/>
  <c r="F247" i="17"/>
  <c r="T246" i="17"/>
  <c r="S246" i="17"/>
  <c r="O246" i="17"/>
  <c r="M246" i="17"/>
  <c r="G246" i="17"/>
  <c r="F246" i="17"/>
  <c r="T245" i="17"/>
  <c r="S245" i="17"/>
  <c r="O245" i="17"/>
  <c r="M245" i="17"/>
  <c r="G245" i="17"/>
  <c r="F245" i="17"/>
  <c r="T244" i="17"/>
  <c r="S244" i="17"/>
  <c r="O244" i="17"/>
  <c r="M244" i="17"/>
  <c r="G244" i="17"/>
  <c r="F244" i="17"/>
  <c r="T243" i="17"/>
  <c r="S243" i="17"/>
  <c r="O243" i="17"/>
  <c r="M243" i="17"/>
  <c r="G243" i="17"/>
  <c r="F243" i="17"/>
  <c r="T242" i="17"/>
  <c r="S242" i="17"/>
  <c r="O242" i="17"/>
  <c r="M242" i="17"/>
  <c r="G242" i="17"/>
  <c r="F242" i="17"/>
  <c r="T241" i="17"/>
  <c r="S241" i="17"/>
  <c r="O241" i="17"/>
  <c r="M241" i="17"/>
  <c r="G241" i="17"/>
  <c r="F241" i="17"/>
  <c r="T240" i="17"/>
  <c r="S240" i="17"/>
  <c r="O240" i="17"/>
  <c r="M240" i="17"/>
  <c r="G240" i="17"/>
  <c r="F240" i="17"/>
  <c r="T239" i="17"/>
  <c r="S239" i="17"/>
  <c r="O239" i="17"/>
  <c r="M239" i="17"/>
  <c r="G239" i="17"/>
  <c r="F239" i="17"/>
  <c r="T238" i="17"/>
  <c r="S238" i="17"/>
  <c r="O238" i="17"/>
  <c r="M238" i="17"/>
  <c r="G238" i="17"/>
  <c r="F238" i="17"/>
  <c r="T237" i="17"/>
  <c r="S237" i="17"/>
  <c r="O237" i="17"/>
  <c r="M237" i="17"/>
  <c r="G237" i="17"/>
  <c r="F237" i="17"/>
  <c r="T236" i="17"/>
  <c r="S236" i="17"/>
  <c r="O236" i="17"/>
  <c r="M236" i="17"/>
  <c r="G236" i="17"/>
  <c r="F236" i="17"/>
  <c r="T235" i="17"/>
  <c r="S235" i="17"/>
  <c r="O235" i="17"/>
  <c r="M235" i="17"/>
  <c r="G235" i="17"/>
  <c r="F235" i="17"/>
  <c r="T234" i="17"/>
  <c r="S234" i="17"/>
  <c r="O234" i="17"/>
  <c r="M234" i="17"/>
  <c r="G234" i="17"/>
  <c r="F234" i="17"/>
  <c r="T233" i="17"/>
  <c r="S233" i="17"/>
  <c r="O233" i="17"/>
  <c r="M233" i="17"/>
  <c r="G233" i="17"/>
  <c r="F233" i="17"/>
  <c r="T232" i="17"/>
  <c r="S232" i="17"/>
  <c r="O232" i="17"/>
  <c r="M232" i="17"/>
  <c r="G232" i="17"/>
  <c r="F232" i="17"/>
  <c r="T231" i="17"/>
  <c r="S231" i="17"/>
  <c r="O231" i="17"/>
  <c r="M231" i="17"/>
  <c r="G231" i="17"/>
  <c r="F231" i="17"/>
  <c r="T230" i="17"/>
  <c r="S230" i="17"/>
  <c r="O230" i="17"/>
  <c r="M230" i="17"/>
  <c r="G230" i="17"/>
  <c r="F230" i="17"/>
  <c r="T229" i="17"/>
  <c r="S229" i="17"/>
  <c r="O229" i="17"/>
  <c r="M229" i="17"/>
  <c r="G229" i="17"/>
  <c r="F229" i="17"/>
  <c r="T228" i="17"/>
  <c r="S228" i="17"/>
  <c r="O228" i="17"/>
  <c r="M228" i="17"/>
  <c r="G228" i="17"/>
  <c r="F228" i="17"/>
  <c r="T227" i="17"/>
  <c r="S227" i="17"/>
  <c r="O227" i="17"/>
  <c r="M227" i="17"/>
  <c r="G227" i="17"/>
  <c r="F227" i="17"/>
  <c r="T226" i="17"/>
  <c r="S226" i="17"/>
  <c r="O226" i="17"/>
  <c r="M226" i="17"/>
  <c r="G226" i="17"/>
  <c r="F226" i="17"/>
  <c r="T225" i="17"/>
  <c r="S225" i="17"/>
  <c r="O225" i="17"/>
  <c r="M225" i="17"/>
  <c r="G225" i="17"/>
  <c r="F225" i="17"/>
  <c r="T224" i="17"/>
  <c r="S224" i="17"/>
  <c r="O224" i="17"/>
  <c r="M224" i="17"/>
  <c r="G224" i="17"/>
  <c r="F224" i="17"/>
  <c r="T223" i="17"/>
  <c r="S223" i="17"/>
  <c r="O223" i="17"/>
  <c r="M223" i="17"/>
  <c r="G223" i="17"/>
  <c r="F223" i="17"/>
  <c r="T222" i="17"/>
  <c r="S222" i="17"/>
  <c r="O222" i="17"/>
  <c r="M222" i="17"/>
  <c r="G222" i="17"/>
  <c r="F222" i="17"/>
  <c r="T221" i="17"/>
  <c r="S221" i="17"/>
  <c r="O221" i="17"/>
  <c r="M221" i="17"/>
  <c r="G221" i="17"/>
  <c r="F221" i="17"/>
  <c r="T220" i="17"/>
  <c r="S220" i="17"/>
  <c r="O220" i="17"/>
  <c r="M220" i="17"/>
  <c r="G220" i="17"/>
  <c r="F220" i="17"/>
  <c r="T219" i="17"/>
  <c r="S219" i="17"/>
  <c r="O219" i="17"/>
  <c r="M219" i="17"/>
  <c r="G219" i="17"/>
  <c r="F219" i="17"/>
  <c r="T218" i="17"/>
  <c r="S218" i="17"/>
  <c r="O218" i="17"/>
  <c r="M218" i="17"/>
  <c r="G218" i="17"/>
  <c r="F218" i="17"/>
  <c r="T217" i="17"/>
  <c r="S217" i="17"/>
  <c r="O217" i="17"/>
  <c r="M217" i="17"/>
  <c r="G217" i="17"/>
  <c r="F217" i="17"/>
  <c r="T216" i="17"/>
  <c r="S216" i="17"/>
  <c r="O216" i="17"/>
  <c r="M216" i="17"/>
  <c r="G216" i="17"/>
  <c r="F216" i="17"/>
  <c r="T215" i="17"/>
  <c r="S215" i="17"/>
  <c r="O215" i="17"/>
  <c r="M215" i="17"/>
  <c r="G215" i="17"/>
  <c r="F215" i="17"/>
  <c r="T214" i="17"/>
  <c r="S214" i="17"/>
  <c r="O214" i="17"/>
  <c r="M214" i="17"/>
  <c r="G214" i="17"/>
  <c r="F214" i="17"/>
  <c r="T213" i="17"/>
  <c r="S213" i="17"/>
  <c r="O213" i="17"/>
  <c r="M213" i="17"/>
  <c r="G213" i="17"/>
  <c r="F213" i="17"/>
  <c r="T212" i="17"/>
  <c r="S212" i="17"/>
  <c r="O212" i="17"/>
  <c r="M212" i="17"/>
  <c r="G212" i="17"/>
  <c r="F212" i="17"/>
  <c r="T211" i="17"/>
  <c r="S211" i="17"/>
  <c r="O211" i="17"/>
  <c r="M211" i="17"/>
  <c r="G211" i="17"/>
  <c r="F211" i="17"/>
  <c r="T210" i="17"/>
  <c r="S210" i="17"/>
  <c r="O210" i="17"/>
  <c r="M210" i="17"/>
  <c r="G210" i="17"/>
  <c r="F210" i="17"/>
  <c r="T209" i="17"/>
  <c r="S209" i="17"/>
  <c r="O209" i="17"/>
  <c r="M209" i="17"/>
  <c r="G209" i="17"/>
  <c r="F209" i="17"/>
  <c r="T208" i="17"/>
  <c r="S208" i="17"/>
  <c r="O208" i="17"/>
  <c r="M208" i="17"/>
  <c r="G208" i="17"/>
  <c r="F208" i="17"/>
  <c r="T207" i="17"/>
  <c r="S207" i="17"/>
  <c r="O207" i="17"/>
  <c r="M207" i="17"/>
  <c r="G207" i="17"/>
  <c r="F207" i="17"/>
  <c r="T206" i="17"/>
  <c r="S206" i="17"/>
  <c r="O206" i="17"/>
  <c r="M206" i="17"/>
  <c r="G206" i="17"/>
  <c r="F206" i="17"/>
  <c r="T205" i="17"/>
  <c r="S205" i="17"/>
  <c r="O205" i="17"/>
  <c r="M205" i="17"/>
  <c r="G205" i="17"/>
  <c r="F205" i="17"/>
  <c r="T204" i="17"/>
  <c r="S204" i="17"/>
  <c r="O204" i="17"/>
  <c r="M204" i="17"/>
  <c r="G204" i="17"/>
  <c r="F204" i="17"/>
  <c r="T203" i="17"/>
  <c r="S203" i="17"/>
  <c r="O203" i="17"/>
  <c r="M203" i="17"/>
  <c r="G203" i="17"/>
  <c r="F203" i="17"/>
  <c r="T202" i="17"/>
  <c r="S202" i="17"/>
  <c r="O202" i="17"/>
  <c r="M202" i="17"/>
  <c r="G202" i="17"/>
  <c r="F202" i="17"/>
  <c r="T201" i="17"/>
  <c r="S201" i="17"/>
  <c r="O201" i="17"/>
  <c r="M201" i="17"/>
  <c r="G201" i="17"/>
  <c r="F201" i="17"/>
  <c r="T200" i="17"/>
  <c r="S200" i="17"/>
  <c r="O200" i="17"/>
  <c r="M200" i="17"/>
  <c r="G200" i="17"/>
  <c r="F200" i="17"/>
  <c r="T199" i="17"/>
  <c r="S199" i="17"/>
  <c r="O199" i="17"/>
  <c r="M199" i="17"/>
  <c r="G199" i="17"/>
  <c r="F199" i="17"/>
  <c r="T198" i="17"/>
  <c r="S198" i="17"/>
  <c r="O198" i="17"/>
  <c r="M198" i="17"/>
  <c r="G198" i="17"/>
  <c r="F198" i="17"/>
  <c r="T197" i="17"/>
  <c r="S197" i="17"/>
  <c r="O197" i="17"/>
  <c r="M197" i="17"/>
  <c r="G197" i="17"/>
  <c r="F197" i="17"/>
  <c r="T196" i="17"/>
  <c r="S196" i="17"/>
  <c r="O196" i="17"/>
  <c r="M196" i="17"/>
  <c r="G196" i="17"/>
  <c r="F196" i="17"/>
  <c r="T195" i="17"/>
  <c r="S195" i="17"/>
  <c r="O195" i="17"/>
  <c r="M195" i="17"/>
  <c r="G195" i="17"/>
  <c r="F195" i="17"/>
  <c r="T194" i="17"/>
  <c r="S194" i="17"/>
  <c r="O194" i="17"/>
  <c r="M194" i="17"/>
  <c r="G194" i="17"/>
  <c r="F194" i="17"/>
  <c r="T193" i="17"/>
  <c r="S193" i="17"/>
  <c r="O193" i="17"/>
  <c r="M193" i="17"/>
  <c r="G193" i="17"/>
  <c r="F193" i="17"/>
  <c r="T192" i="17"/>
  <c r="S192" i="17"/>
  <c r="O192" i="17"/>
  <c r="M192" i="17"/>
  <c r="G192" i="17"/>
  <c r="F192" i="17"/>
  <c r="T191" i="17"/>
  <c r="S191" i="17"/>
  <c r="O191" i="17"/>
  <c r="M191" i="17"/>
  <c r="G191" i="17"/>
  <c r="F191" i="17"/>
  <c r="T190" i="17"/>
  <c r="S190" i="17"/>
  <c r="O190" i="17"/>
  <c r="M190" i="17"/>
  <c r="G190" i="17"/>
  <c r="F190" i="17"/>
  <c r="T189" i="17"/>
  <c r="S189" i="17"/>
  <c r="O189" i="17"/>
  <c r="M189" i="17"/>
  <c r="G189" i="17"/>
  <c r="F189" i="17"/>
  <c r="T188" i="17"/>
  <c r="S188" i="17"/>
  <c r="O188" i="17"/>
  <c r="M188" i="17"/>
  <c r="G188" i="17"/>
  <c r="F188" i="17"/>
  <c r="T187" i="17"/>
  <c r="S187" i="17"/>
  <c r="O187" i="17"/>
  <c r="M187" i="17"/>
  <c r="G187" i="17"/>
  <c r="F187" i="17"/>
  <c r="T186" i="17"/>
  <c r="S186" i="17"/>
  <c r="O186" i="17"/>
  <c r="M186" i="17"/>
  <c r="G186" i="17"/>
  <c r="F186" i="17"/>
  <c r="T185" i="17"/>
  <c r="S185" i="17"/>
  <c r="O185" i="17"/>
  <c r="M185" i="17"/>
  <c r="G185" i="17"/>
  <c r="F185" i="17"/>
  <c r="T184" i="17"/>
  <c r="S184" i="17"/>
  <c r="O184" i="17"/>
  <c r="M184" i="17"/>
  <c r="G184" i="17"/>
  <c r="F184" i="17"/>
  <c r="T183" i="17"/>
  <c r="S183" i="17"/>
  <c r="O183" i="17"/>
  <c r="M183" i="17"/>
  <c r="G183" i="17"/>
  <c r="F183" i="17"/>
  <c r="T182" i="17"/>
  <c r="S182" i="17"/>
  <c r="O182" i="17"/>
  <c r="M182" i="17"/>
  <c r="G182" i="17"/>
  <c r="F182" i="17"/>
  <c r="T181" i="17"/>
  <c r="S181" i="17"/>
  <c r="O181" i="17"/>
  <c r="M181" i="17"/>
  <c r="G181" i="17"/>
  <c r="F181" i="17"/>
  <c r="T180" i="17"/>
  <c r="S180" i="17"/>
  <c r="O180" i="17"/>
  <c r="M180" i="17"/>
  <c r="G180" i="17"/>
  <c r="F180" i="17"/>
  <c r="T179" i="17"/>
  <c r="S179" i="17"/>
  <c r="O179" i="17"/>
  <c r="M179" i="17"/>
  <c r="G179" i="17"/>
  <c r="F179" i="17"/>
  <c r="T178" i="17"/>
  <c r="S178" i="17"/>
  <c r="O178" i="17"/>
  <c r="M178" i="17"/>
  <c r="G178" i="17"/>
  <c r="F178" i="17"/>
  <c r="T177" i="17"/>
  <c r="S177" i="17"/>
  <c r="O177" i="17"/>
  <c r="M177" i="17"/>
  <c r="G177" i="17"/>
  <c r="F177" i="17"/>
  <c r="T176" i="17"/>
  <c r="S176" i="17"/>
  <c r="O176" i="17"/>
  <c r="M176" i="17"/>
  <c r="G176" i="17"/>
  <c r="F176" i="17"/>
  <c r="T175" i="17"/>
  <c r="S175" i="17"/>
  <c r="O175" i="17"/>
  <c r="M175" i="17"/>
  <c r="G175" i="17"/>
  <c r="F175" i="17"/>
  <c r="T174" i="17"/>
  <c r="S174" i="17"/>
  <c r="O174" i="17"/>
  <c r="M174" i="17"/>
  <c r="G174" i="17"/>
  <c r="F174" i="17"/>
  <c r="T173" i="17"/>
  <c r="S173" i="17"/>
  <c r="O173" i="17"/>
  <c r="M173" i="17"/>
  <c r="G173" i="17"/>
  <c r="F173" i="17"/>
  <c r="T172" i="17"/>
  <c r="S172" i="17"/>
  <c r="O172" i="17"/>
  <c r="M172" i="17"/>
  <c r="G172" i="17"/>
  <c r="F172" i="17"/>
  <c r="T171" i="17"/>
  <c r="S171" i="17"/>
  <c r="O171" i="17"/>
  <c r="M171" i="17"/>
  <c r="G171" i="17"/>
  <c r="F171" i="17"/>
  <c r="T170" i="17"/>
  <c r="S170" i="17"/>
  <c r="O170" i="17"/>
  <c r="M170" i="17"/>
  <c r="G170" i="17"/>
  <c r="F170" i="17"/>
  <c r="T169" i="17"/>
  <c r="S169" i="17"/>
  <c r="O169" i="17"/>
  <c r="M169" i="17"/>
  <c r="G169" i="17"/>
  <c r="F169" i="17"/>
  <c r="T168" i="17"/>
  <c r="S168" i="17"/>
  <c r="O168" i="17"/>
  <c r="M168" i="17"/>
  <c r="G168" i="17"/>
  <c r="F168" i="17"/>
  <c r="T167" i="17"/>
  <c r="S167" i="17"/>
  <c r="O167" i="17"/>
  <c r="M167" i="17"/>
  <c r="G167" i="17"/>
  <c r="F167" i="17"/>
  <c r="T166" i="17"/>
  <c r="S166" i="17"/>
  <c r="O166" i="17"/>
  <c r="M166" i="17"/>
  <c r="G166" i="17"/>
  <c r="F166" i="17"/>
  <c r="T165" i="17"/>
  <c r="S165" i="17"/>
  <c r="O165" i="17"/>
  <c r="M165" i="17"/>
  <c r="G165" i="17"/>
  <c r="F165" i="17"/>
  <c r="T164" i="17"/>
  <c r="S164" i="17"/>
  <c r="O164" i="17"/>
  <c r="M164" i="17"/>
  <c r="G164" i="17"/>
  <c r="F164" i="17"/>
  <c r="T163" i="17"/>
  <c r="S163" i="17"/>
  <c r="O163" i="17"/>
  <c r="M163" i="17"/>
  <c r="G163" i="17"/>
  <c r="F163" i="17"/>
  <c r="T162" i="17"/>
  <c r="S162" i="17"/>
  <c r="O162" i="17"/>
  <c r="M162" i="17"/>
  <c r="G162" i="17"/>
  <c r="F162" i="17"/>
  <c r="T161" i="17"/>
  <c r="S161" i="17"/>
  <c r="O161" i="17"/>
  <c r="M161" i="17"/>
  <c r="G161" i="17"/>
  <c r="F161" i="17"/>
  <c r="T160" i="17"/>
  <c r="S160" i="17"/>
  <c r="O160" i="17"/>
  <c r="M160" i="17"/>
  <c r="G160" i="17"/>
  <c r="F160" i="17"/>
  <c r="T159" i="17"/>
  <c r="S159" i="17"/>
  <c r="O159" i="17"/>
  <c r="M159" i="17"/>
  <c r="G159" i="17"/>
  <c r="F159" i="17"/>
  <c r="T158" i="17"/>
  <c r="S158" i="17"/>
  <c r="O158" i="17"/>
  <c r="M158" i="17"/>
  <c r="G158" i="17"/>
  <c r="F158" i="17"/>
  <c r="T157" i="17"/>
  <c r="S157" i="17"/>
  <c r="O157" i="17"/>
  <c r="M157" i="17"/>
  <c r="G157" i="17"/>
  <c r="F157" i="17"/>
  <c r="T156" i="17"/>
  <c r="S156" i="17"/>
  <c r="O156" i="17"/>
  <c r="M156" i="17"/>
  <c r="G156" i="17"/>
  <c r="F156" i="17"/>
  <c r="T155" i="17"/>
  <c r="S155" i="17"/>
  <c r="O155" i="17"/>
  <c r="M155" i="17"/>
  <c r="G155" i="17"/>
  <c r="F155" i="17"/>
  <c r="T154" i="17"/>
  <c r="S154" i="17"/>
  <c r="O154" i="17"/>
  <c r="M154" i="17"/>
  <c r="G154" i="17"/>
  <c r="F154" i="17"/>
  <c r="T153" i="17"/>
  <c r="S153" i="17"/>
  <c r="O153" i="17"/>
  <c r="M153" i="17"/>
  <c r="G153" i="17"/>
  <c r="F153" i="17"/>
  <c r="T152" i="17"/>
  <c r="S152" i="17"/>
  <c r="O152" i="17"/>
  <c r="M152" i="17"/>
  <c r="G152" i="17"/>
  <c r="F152" i="17"/>
  <c r="T151" i="17"/>
  <c r="S151" i="17"/>
  <c r="O151" i="17"/>
  <c r="M151" i="17"/>
  <c r="G151" i="17"/>
  <c r="F151" i="17"/>
  <c r="T150" i="17"/>
  <c r="S150" i="17"/>
  <c r="O150" i="17"/>
  <c r="M150" i="17"/>
  <c r="G150" i="17"/>
  <c r="F150" i="17"/>
  <c r="T149" i="17"/>
  <c r="S149" i="17"/>
  <c r="O149" i="17"/>
  <c r="M149" i="17"/>
  <c r="G149" i="17"/>
  <c r="F149" i="17"/>
  <c r="T148" i="17"/>
  <c r="S148" i="17"/>
  <c r="O148" i="17"/>
  <c r="M148" i="17"/>
  <c r="G148" i="17"/>
  <c r="F148" i="17"/>
  <c r="T147" i="17"/>
  <c r="S147" i="17"/>
  <c r="O147" i="17"/>
  <c r="M147" i="17"/>
  <c r="G147" i="17"/>
  <c r="F147" i="17"/>
  <c r="T146" i="17"/>
  <c r="S146" i="17"/>
  <c r="O146" i="17"/>
  <c r="M146" i="17"/>
  <c r="G146" i="17"/>
  <c r="F146" i="17"/>
  <c r="T145" i="17"/>
  <c r="S145" i="17"/>
  <c r="O145" i="17"/>
  <c r="M145" i="17"/>
  <c r="G145" i="17"/>
  <c r="F145" i="17"/>
  <c r="T144" i="17"/>
  <c r="S144" i="17"/>
  <c r="O144" i="17"/>
  <c r="M144" i="17"/>
  <c r="G144" i="17"/>
  <c r="F144" i="17"/>
  <c r="T143" i="17"/>
  <c r="S143" i="17"/>
  <c r="O143" i="17"/>
  <c r="M143" i="17"/>
  <c r="G143" i="17"/>
  <c r="F143" i="17"/>
  <c r="T142" i="17"/>
  <c r="S142" i="17"/>
  <c r="O142" i="17"/>
  <c r="M142" i="17"/>
  <c r="G142" i="17"/>
  <c r="F142" i="17"/>
  <c r="T141" i="17"/>
  <c r="S141" i="17"/>
  <c r="O141" i="17"/>
  <c r="M141" i="17"/>
  <c r="G141" i="17"/>
  <c r="F141" i="17"/>
  <c r="T140" i="17"/>
  <c r="S140" i="17"/>
  <c r="O140" i="17"/>
  <c r="M140" i="17"/>
  <c r="G140" i="17"/>
  <c r="F140" i="17"/>
  <c r="T139" i="17"/>
  <c r="S139" i="17"/>
  <c r="O139" i="17"/>
  <c r="M139" i="17"/>
  <c r="G139" i="17"/>
  <c r="F139" i="17"/>
  <c r="T138" i="17"/>
  <c r="S138" i="17"/>
  <c r="O138" i="17"/>
  <c r="M138" i="17"/>
  <c r="G138" i="17"/>
  <c r="F138" i="17"/>
  <c r="T137" i="17"/>
  <c r="S137" i="17"/>
  <c r="O137" i="17"/>
  <c r="M137" i="17"/>
  <c r="G137" i="17"/>
  <c r="F137" i="17"/>
  <c r="T136" i="17"/>
  <c r="S136" i="17"/>
  <c r="O136" i="17"/>
  <c r="M136" i="17"/>
  <c r="G136" i="17"/>
  <c r="F136" i="17"/>
  <c r="T135" i="17"/>
  <c r="S135" i="17"/>
  <c r="O135" i="17"/>
  <c r="M135" i="17"/>
  <c r="G135" i="17"/>
  <c r="F135" i="17"/>
  <c r="T134" i="17"/>
  <c r="S134" i="17"/>
  <c r="O134" i="17"/>
  <c r="M134" i="17"/>
  <c r="G134" i="17"/>
  <c r="F134" i="17"/>
  <c r="T133" i="17"/>
  <c r="S133" i="17"/>
  <c r="O133" i="17"/>
  <c r="M133" i="17"/>
  <c r="G133" i="17"/>
  <c r="F133" i="17"/>
  <c r="T132" i="17"/>
  <c r="S132" i="17"/>
  <c r="O132" i="17"/>
  <c r="M132" i="17"/>
  <c r="G132" i="17"/>
  <c r="F132" i="17"/>
  <c r="T131" i="17"/>
  <c r="S131" i="17"/>
  <c r="O131" i="17"/>
  <c r="M131" i="17"/>
  <c r="G131" i="17"/>
  <c r="F131" i="17"/>
  <c r="T130" i="17"/>
  <c r="S130" i="17"/>
  <c r="O130" i="17"/>
  <c r="M130" i="17"/>
  <c r="G130" i="17"/>
  <c r="F130" i="17"/>
  <c r="T129" i="17"/>
  <c r="S129" i="17"/>
  <c r="O129" i="17"/>
  <c r="M129" i="17"/>
  <c r="G129" i="17"/>
  <c r="F129" i="17"/>
  <c r="T128" i="17"/>
  <c r="S128" i="17"/>
  <c r="O128" i="17"/>
  <c r="M128" i="17"/>
  <c r="G128" i="17"/>
  <c r="F128" i="17"/>
  <c r="T127" i="17"/>
  <c r="S127" i="17"/>
  <c r="O127" i="17"/>
  <c r="M127" i="17"/>
  <c r="G127" i="17"/>
  <c r="F127" i="17"/>
  <c r="T126" i="17"/>
  <c r="S126" i="17"/>
  <c r="O126" i="17"/>
  <c r="M126" i="17"/>
  <c r="G126" i="17"/>
  <c r="F126" i="17"/>
  <c r="T125" i="17"/>
  <c r="S125" i="17"/>
  <c r="O125" i="17"/>
  <c r="M125" i="17"/>
  <c r="G125" i="17"/>
  <c r="F125" i="17"/>
  <c r="T124" i="17"/>
  <c r="S124" i="17"/>
  <c r="O124" i="17"/>
  <c r="M124" i="17"/>
  <c r="G124" i="17"/>
  <c r="F124" i="17"/>
  <c r="T123" i="17"/>
  <c r="S123" i="17"/>
  <c r="O123" i="17"/>
  <c r="M123" i="17"/>
  <c r="G123" i="17"/>
  <c r="F123" i="17"/>
  <c r="T122" i="17"/>
  <c r="S122" i="17"/>
  <c r="O122" i="17"/>
  <c r="M122" i="17"/>
  <c r="G122" i="17"/>
  <c r="F122" i="17"/>
  <c r="T121" i="17"/>
  <c r="S121" i="17"/>
  <c r="O121" i="17"/>
  <c r="M121" i="17"/>
  <c r="G121" i="17"/>
  <c r="F121" i="17"/>
  <c r="T120" i="17"/>
  <c r="S120" i="17"/>
  <c r="O120" i="17"/>
  <c r="M120" i="17"/>
  <c r="G120" i="17"/>
  <c r="F120" i="17"/>
  <c r="T119" i="17"/>
  <c r="S119" i="17"/>
  <c r="O119" i="17"/>
  <c r="M119" i="17"/>
  <c r="G119" i="17"/>
  <c r="F119" i="17"/>
  <c r="T118" i="17"/>
  <c r="S118" i="17"/>
  <c r="O118" i="17"/>
  <c r="M118" i="17"/>
  <c r="G118" i="17"/>
  <c r="F118" i="17"/>
  <c r="T117" i="17"/>
  <c r="S117" i="17"/>
  <c r="O117" i="17"/>
  <c r="M117" i="17"/>
  <c r="G117" i="17"/>
  <c r="F117" i="17"/>
  <c r="T116" i="17"/>
  <c r="S116" i="17"/>
  <c r="O116" i="17"/>
  <c r="M116" i="17"/>
  <c r="G116" i="17"/>
  <c r="F116" i="17"/>
  <c r="T115" i="17"/>
  <c r="S115" i="17"/>
  <c r="O115" i="17"/>
  <c r="M115" i="17"/>
  <c r="G115" i="17"/>
  <c r="F115" i="17"/>
  <c r="T114" i="17"/>
  <c r="S114" i="17"/>
  <c r="O114" i="17"/>
  <c r="M114" i="17"/>
  <c r="G114" i="17"/>
  <c r="F114" i="17"/>
  <c r="T113" i="17"/>
  <c r="S113" i="17"/>
  <c r="O113" i="17"/>
  <c r="M113" i="17"/>
  <c r="G113" i="17"/>
  <c r="F113" i="17"/>
  <c r="T112" i="17"/>
  <c r="S112" i="17"/>
  <c r="O112" i="17"/>
  <c r="M112" i="17"/>
  <c r="G112" i="17"/>
  <c r="F112" i="17"/>
  <c r="T111" i="17"/>
  <c r="S111" i="17"/>
  <c r="O111" i="17"/>
  <c r="M111" i="17"/>
  <c r="G111" i="17"/>
  <c r="F111" i="17"/>
  <c r="T110" i="17"/>
  <c r="S110" i="17"/>
  <c r="O110" i="17"/>
  <c r="M110" i="17"/>
  <c r="G110" i="17"/>
  <c r="F110" i="17"/>
  <c r="T109" i="17"/>
  <c r="S109" i="17"/>
  <c r="O109" i="17"/>
  <c r="M109" i="17"/>
  <c r="G109" i="17"/>
  <c r="F109" i="17"/>
  <c r="T108" i="17"/>
  <c r="S108" i="17"/>
  <c r="O108" i="17"/>
  <c r="M108" i="17"/>
  <c r="G108" i="17"/>
  <c r="F108" i="17"/>
  <c r="T107" i="17"/>
  <c r="S107" i="17"/>
  <c r="O107" i="17"/>
  <c r="M107" i="17"/>
  <c r="G107" i="17"/>
  <c r="F107" i="17"/>
  <c r="T106" i="17"/>
  <c r="S106" i="17"/>
  <c r="O106" i="17"/>
  <c r="M106" i="17"/>
  <c r="G106" i="17"/>
  <c r="F106" i="17"/>
  <c r="T105" i="17"/>
  <c r="S105" i="17"/>
  <c r="O105" i="17"/>
  <c r="M105" i="17"/>
  <c r="G105" i="17"/>
  <c r="F105" i="17"/>
  <c r="T104" i="17"/>
  <c r="S104" i="17"/>
  <c r="O104" i="17"/>
  <c r="M104" i="17"/>
  <c r="G104" i="17"/>
  <c r="F104" i="17"/>
  <c r="T103" i="17"/>
  <c r="S103" i="17"/>
  <c r="O103" i="17"/>
  <c r="M103" i="17"/>
  <c r="G103" i="17"/>
  <c r="F103" i="17"/>
  <c r="T102" i="17"/>
  <c r="S102" i="17"/>
  <c r="O102" i="17"/>
  <c r="M102" i="17"/>
  <c r="G102" i="17"/>
  <c r="F102" i="17"/>
  <c r="T101" i="17"/>
  <c r="S101" i="17"/>
  <c r="O101" i="17"/>
  <c r="M101" i="17"/>
  <c r="G101" i="17"/>
  <c r="F101" i="17"/>
  <c r="T100" i="17"/>
  <c r="S100" i="17"/>
  <c r="O100" i="17"/>
  <c r="M100" i="17"/>
  <c r="G100" i="17"/>
  <c r="F100" i="17"/>
  <c r="T99" i="17"/>
  <c r="S99" i="17"/>
  <c r="O99" i="17"/>
  <c r="M99" i="17"/>
  <c r="G99" i="17"/>
  <c r="F99" i="17"/>
  <c r="T98" i="17"/>
  <c r="S98" i="17"/>
  <c r="O98" i="17"/>
  <c r="M98" i="17"/>
  <c r="G98" i="17"/>
  <c r="F98" i="17"/>
  <c r="T97" i="17"/>
  <c r="S97" i="17"/>
  <c r="O97" i="17"/>
  <c r="M97" i="17"/>
  <c r="G97" i="17"/>
  <c r="F97" i="17"/>
  <c r="T96" i="17"/>
  <c r="S96" i="17"/>
  <c r="O96" i="17"/>
  <c r="M96" i="17"/>
  <c r="G96" i="17"/>
  <c r="F96" i="17"/>
  <c r="T95" i="17"/>
  <c r="S95" i="17"/>
  <c r="O95" i="17"/>
  <c r="M95" i="17"/>
  <c r="G95" i="17"/>
  <c r="F95" i="17"/>
  <c r="T94" i="17"/>
  <c r="S94" i="17"/>
  <c r="O94" i="17"/>
  <c r="M94" i="17"/>
  <c r="G94" i="17"/>
  <c r="F94" i="17"/>
  <c r="T93" i="17"/>
  <c r="S93" i="17"/>
  <c r="O93" i="17"/>
  <c r="M93" i="17"/>
  <c r="G93" i="17"/>
  <c r="F93" i="17"/>
  <c r="T92" i="17"/>
  <c r="S92" i="17"/>
  <c r="O92" i="17"/>
  <c r="M92" i="17"/>
  <c r="G92" i="17"/>
  <c r="F92" i="17"/>
  <c r="T91" i="17"/>
  <c r="S91" i="17"/>
  <c r="O91" i="17"/>
  <c r="M91" i="17"/>
  <c r="G91" i="17"/>
  <c r="F91" i="17"/>
  <c r="T90" i="17"/>
  <c r="S90" i="17"/>
  <c r="O90" i="17"/>
  <c r="M90" i="17"/>
  <c r="G90" i="17"/>
  <c r="F90" i="17"/>
  <c r="T89" i="17"/>
  <c r="S89" i="17"/>
  <c r="O89" i="17"/>
  <c r="M89" i="17"/>
  <c r="G89" i="17"/>
  <c r="F89" i="17"/>
  <c r="T88" i="17"/>
  <c r="S88" i="17"/>
  <c r="O88" i="17"/>
  <c r="M88" i="17"/>
  <c r="G88" i="17"/>
  <c r="F88" i="17"/>
  <c r="T87" i="17"/>
  <c r="S87" i="17"/>
  <c r="O87" i="17"/>
  <c r="M87" i="17"/>
  <c r="G87" i="17"/>
  <c r="F87" i="17"/>
  <c r="T86" i="17"/>
  <c r="S86" i="17"/>
  <c r="O86" i="17"/>
  <c r="M86" i="17"/>
  <c r="G86" i="17"/>
  <c r="F86" i="17"/>
  <c r="T85" i="17"/>
  <c r="S85" i="17"/>
  <c r="O85" i="17"/>
  <c r="M85" i="17"/>
  <c r="G85" i="17"/>
  <c r="F85" i="17"/>
  <c r="T84" i="17"/>
  <c r="S84" i="17"/>
  <c r="O84" i="17"/>
  <c r="M84" i="17"/>
  <c r="G84" i="17"/>
  <c r="F84" i="17"/>
  <c r="T83" i="17"/>
  <c r="S83" i="17"/>
  <c r="O83" i="17"/>
  <c r="M83" i="17"/>
  <c r="G83" i="17"/>
  <c r="F83" i="17"/>
  <c r="T82" i="17"/>
  <c r="S82" i="17"/>
  <c r="O82" i="17"/>
  <c r="M82" i="17"/>
  <c r="G82" i="17"/>
  <c r="F82" i="17"/>
  <c r="T81" i="17"/>
  <c r="S81" i="17"/>
  <c r="O81" i="17"/>
  <c r="M81" i="17"/>
  <c r="G81" i="17"/>
  <c r="F81" i="17"/>
  <c r="T80" i="17"/>
  <c r="S80" i="17"/>
  <c r="O80" i="17"/>
  <c r="M80" i="17"/>
  <c r="G80" i="17"/>
  <c r="F80" i="17"/>
  <c r="T79" i="17"/>
  <c r="S79" i="17"/>
  <c r="O79" i="17"/>
  <c r="M79" i="17"/>
  <c r="G79" i="17"/>
  <c r="F79" i="17"/>
  <c r="T78" i="17"/>
  <c r="S78" i="17"/>
  <c r="O78" i="17"/>
  <c r="M78" i="17"/>
  <c r="G78" i="17"/>
  <c r="F78" i="17"/>
  <c r="T77" i="17"/>
  <c r="S77" i="17"/>
  <c r="O77" i="17"/>
  <c r="M77" i="17"/>
  <c r="G77" i="17"/>
  <c r="F77" i="17"/>
  <c r="T76" i="17"/>
  <c r="S76" i="17"/>
  <c r="O76" i="17"/>
  <c r="M76" i="17"/>
  <c r="G76" i="17"/>
  <c r="F76" i="17"/>
  <c r="T75" i="17"/>
  <c r="S75" i="17"/>
  <c r="O75" i="17"/>
  <c r="M75" i="17"/>
  <c r="G75" i="17"/>
  <c r="F75" i="17"/>
  <c r="T74" i="17"/>
  <c r="S74" i="17"/>
  <c r="O74" i="17"/>
  <c r="M74" i="17"/>
  <c r="G74" i="17"/>
  <c r="F74" i="17"/>
  <c r="T73" i="17"/>
  <c r="S73" i="17"/>
  <c r="O73" i="17"/>
  <c r="M73" i="17"/>
  <c r="G73" i="17"/>
  <c r="F73" i="17"/>
  <c r="T72" i="17"/>
  <c r="S72" i="17"/>
  <c r="O72" i="17"/>
  <c r="M72" i="17"/>
  <c r="G72" i="17"/>
  <c r="F72" i="17"/>
  <c r="T71" i="17"/>
  <c r="S71" i="17"/>
  <c r="O71" i="17"/>
  <c r="M71" i="17"/>
  <c r="G71" i="17"/>
  <c r="F71" i="17"/>
  <c r="T70" i="17"/>
  <c r="S70" i="17"/>
  <c r="O70" i="17"/>
  <c r="M70" i="17"/>
  <c r="G70" i="17"/>
  <c r="F70" i="17"/>
  <c r="T69" i="17"/>
  <c r="S69" i="17"/>
  <c r="O69" i="17"/>
  <c r="M69" i="17"/>
  <c r="G69" i="17"/>
  <c r="F69" i="17"/>
  <c r="T68" i="17"/>
  <c r="S68" i="17"/>
  <c r="O68" i="17"/>
  <c r="M68" i="17"/>
  <c r="G68" i="17"/>
  <c r="F68" i="17"/>
  <c r="T67" i="17"/>
  <c r="S67" i="17"/>
  <c r="O67" i="17"/>
  <c r="M67" i="17"/>
  <c r="G67" i="17"/>
  <c r="F67" i="17"/>
  <c r="T66" i="17"/>
  <c r="S66" i="17"/>
  <c r="O66" i="17"/>
  <c r="M66" i="17"/>
  <c r="G66" i="17"/>
  <c r="F66" i="17"/>
  <c r="T65" i="17"/>
  <c r="S65" i="17"/>
  <c r="O65" i="17"/>
  <c r="M65" i="17"/>
  <c r="G65" i="17"/>
  <c r="F65" i="17"/>
  <c r="T64" i="17"/>
  <c r="S64" i="17"/>
  <c r="O64" i="17"/>
  <c r="M64" i="17"/>
  <c r="G64" i="17"/>
  <c r="F64" i="17"/>
  <c r="T63" i="17"/>
  <c r="S63" i="17"/>
  <c r="O63" i="17"/>
  <c r="M63" i="17"/>
  <c r="G63" i="17"/>
  <c r="F63" i="17"/>
  <c r="T62" i="17"/>
  <c r="S62" i="17"/>
  <c r="O62" i="17"/>
  <c r="M62" i="17"/>
  <c r="G62" i="17"/>
  <c r="F62" i="17"/>
  <c r="T61" i="17"/>
  <c r="S61" i="17"/>
  <c r="O61" i="17"/>
  <c r="M61" i="17"/>
  <c r="G61" i="17"/>
  <c r="F61" i="17"/>
  <c r="T60" i="17"/>
  <c r="S60" i="17"/>
  <c r="O60" i="17"/>
  <c r="M60" i="17"/>
  <c r="G60" i="17"/>
  <c r="F60" i="17"/>
  <c r="T59" i="17"/>
  <c r="S59" i="17"/>
  <c r="O59" i="17"/>
  <c r="M59" i="17"/>
  <c r="G59" i="17"/>
  <c r="F59" i="17"/>
  <c r="T58" i="17"/>
  <c r="S58" i="17"/>
  <c r="O58" i="17"/>
  <c r="M58" i="17"/>
  <c r="G58" i="17"/>
  <c r="F58" i="17"/>
  <c r="T57" i="17"/>
  <c r="S57" i="17"/>
  <c r="O57" i="17"/>
  <c r="M57" i="17"/>
  <c r="G57" i="17"/>
  <c r="F57" i="17"/>
  <c r="T56" i="17"/>
  <c r="S56" i="17"/>
  <c r="O56" i="17"/>
  <c r="M56" i="17"/>
  <c r="G56" i="17"/>
  <c r="F56" i="17"/>
  <c r="T55" i="17"/>
  <c r="S55" i="17"/>
  <c r="O55" i="17"/>
  <c r="M55" i="17"/>
  <c r="G55" i="17"/>
  <c r="F55" i="17"/>
  <c r="T54" i="17"/>
  <c r="S54" i="17"/>
  <c r="O54" i="17"/>
  <c r="M54" i="17"/>
  <c r="G54" i="17"/>
  <c r="F54" i="17"/>
  <c r="T53" i="17"/>
  <c r="S53" i="17"/>
  <c r="O53" i="17"/>
  <c r="M53" i="17"/>
  <c r="G53" i="17"/>
  <c r="F53" i="17"/>
  <c r="T52" i="17"/>
  <c r="S52" i="17"/>
  <c r="O52" i="17"/>
  <c r="M52" i="17"/>
  <c r="G52" i="17"/>
  <c r="F52" i="17"/>
  <c r="T51" i="17"/>
  <c r="S51" i="17"/>
  <c r="O51" i="17"/>
  <c r="M51" i="17"/>
  <c r="G51" i="17"/>
  <c r="F51" i="17"/>
  <c r="T50" i="17"/>
  <c r="S50" i="17"/>
  <c r="O50" i="17"/>
  <c r="M50" i="17"/>
  <c r="G50" i="17"/>
  <c r="F50" i="17"/>
  <c r="T49" i="17"/>
  <c r="S49" i="17"/>
  <c r="O49" i="17"/>
  <c r="M49" i="17"/>
  <c r="G49" i="17"/>
  <c r="F49" i="17"/>
  <c r="T48" i="17"/>
  <c r="S48" i="17"/>
  <c r="O48" i="17"/>
  <c r="M48" i="17"/>
  <c r="G48" i="17"/>
  <c r="F48" i="17"/>
  <c r="T47" i="17"/>
  <c r="S47" i="17"/>
  <c r="O47" i="17"/>
  <c r="M47" i="17"/>
  <c r="G47" i="17"/>
  <c r="F47" i="17"/>
  <c r="T46" i="17"/>
  <c r="S46" i="17"/>
  <c r="O46" i="17"/>
  <c r="M46" i="17"/>
  <c r="G46" i="17"/>
  <c r="F46" i="17"/>
  <c r="T45" i="17"/>
  <c r="S45" i="17"/>
  <c r="O45" i="17"/>
  <c r="M45" i="17"/>
  <c r="G45" i="17"/>
  <c r="F45" i="17"/>
  <c r="T44" i="17"/>
  <c r="S44" i="17"/>
  <c r="O44" i="17"/>
  <c r="M44" i="17"/>
  <c r="G44" i="17"/>
  <c r="F44" i="17"/>
  <c r="T43" i="17"/>
  <c r="S43" i="17"/>
  <c r="O43" i="17"/>
  <c r="M43" i="17"/>
  <c r="G43" i="17"/>
  <c r="F43" i="17"/>
  <c r="T42" i="17"/>
  <c r="S42" i="17"/>
  <c r="O42" i="17"/>
  <c r="M42" i="17"/>
  <c r="G42" i="17"/>
  <c r="F42" i="17"/>
  <c r="T41" i="17"/>
  <c r="S41" i="17"/>
  <c r="O41" i="17"/>
  <c r="M41" i="17"/>
  <c r="G41" i="17"/>
  <c r="F41" i="17"/>
  <c r="T40" i="17"/>
  <c r="S40" i="17"/>
  <c r="O40" i="17"/>
  <c r="M40" i="17"/>
  <c r="G40" i="17"/>
  <c r="F40" i="17"/>
  <c r="T39" i="17"/>
  <c r="S39" i="17"/>
  <c r="O39" i="17"/>
  <c r="M39" i="17"/>
  <c r="G39" i="17"/>
  <c r="F39" i="17"/>
  <c r="T38" i="17"/>
  <c r="S38" i="17"/>
  <c r="O38" i="17"/>
  <c r="M38" i="17"/>
  <c r="G38" i="17"/>
  <c r="F38" i="17"/>
  <c r="T37" i="17"/>
  <c r="S37" i="17"/>
  <c r="O37" i="17"/>
  <c r="M37" i="17"/>
  <c r="G37" i="17"/>
  <c r="F37" i="17"/>
  <c r="T36" i="17"/>
  <c r="S36" i="17"/>
  <c r="O36" i="17"/>
  <c r="M36" i="17"/>
  <c r="G36" i="17"/>
  <c r="F36" i="17"/>
  <c r="T35" i="17"/>
  <c r="S35" i="17"/>
  <c r="O35" i="17"/>
  <c r="M35" i="17"/>
  <c r="G35" i="17"/>
  <c r="F35" i="17"/>
  <c r="T34" i="17"/>
  <c r="S34" i="17"/>
  <c r="O34" i="17"/>
  <c r="M34" i="17"/>
  <c r="G34" i="17"/>
  <c r="F34" i="17"/>
  <c r="T33" i="17"/>
  <c r="S33" i="17"/>
  <c r="O33" i="17"/>
  <c r="M33" i="17"/>
  <c r="G33" i="17"/>
  <c r="F33" i="17"/>
  <c r="T32" i="17"/>
  <c r="S32" i="17"/>
  <c r="O32" i="17"/>
  <c r="M32" i="17"/>
  <c r="G32" i="17"/>
  <c r="F32" i="17"/>
  <c r="T31" i="17"/>
  <c r="S31" i="17"/>
  <c r="O31" i="17"/>
  <c r="M31" i="17"/>
  <c r="G31" i="17"/>
  <c r="F31" i="17"/>
  <c r="T30" i="17"/>
  <c r="S30" i="17"/>
  <c r="O30" i="17"/>
  <c r="M30" i="17"/>
  <c r="G30" i="17"/>
  <c r="F30" i="17"/>
  <c r="T29" i="17"/>
  <c r="S29" i="17"/>
  <c r="O29" i="17"/>
  <c r="M29" i="17"/>
  <c r="G29" i="17"/>
  <c r="F29" i="17"/>
  <c r="T28" i="17"/>
  <c r="S28" i="17"/>
  <c r="O28" i="17"/>
  <c r="M28" i="17"/>
  <c r="G28" i="17"/>
  <c r="F28" i="17"/>
  <c r="T27" i="17"/>
  <c r="S27" i="17"/>
  <c r="O27" i="17"/>
  <c r="M27" i="17"/>
  <c r="G27" i="17"/>
  <c r="F27" i="17"/>
  <c r="T26" i="17"/>
  <c r="S26" i="17"/>
  <c r="O26" i="17"/>
  <c r="M26" i="17"/>
  <c r="G26" i="17"/>
  <c r="F26" i="17"/>
  <c r="T25" i="17"/>
  <c r="S25" i="17"/>
  <c r="O25" i="17"/>
  <c r="M25" i="17"/>
  <c r="G25" i="17"/>
  <c r="F25" i="17"/>
  <c r="T24" i="17"/>
  <c r="S24" i="17"/>
  <c r="O24" i="17"/>
  <c r="M24" i="17"/>
  <c r="G24" i="17"/>
  <c r="F24" i="17"/>
  <c r="T23" i="17"/>
  <c r="S23" i="17"/>
  <c r="O23" i="17"/>
  <c r="M23" i="17"/>
  <c r="G23" i="17"/>
  <c r="F23" i="17"/>
  <c r="T22" i="17"/>
  <c r="S22" i="17"/>
  <c r="O22" i="17"/>
  <c r="M22" i="17"/>
  <c r="G22" i="17"/>
  <c r="F22" i="17"/>
  <c r="T21" i="17"/>
  <c r="S21" i="17"/>
  <c r="O21" i="17"/>
  <c r="M21" i="17"/>
  <c r="G21" i="17"/>
  <c r="F21" i="17"/>
  <c r="T20" i="17"/>
  <c r="S20" i="17"/>
  <c r="O20" i="17"/>
  <c r="M20" i="17"/>
  <c r="G20" i="17"/>
  <c r="F20" i="17"/>
  <c r="T19" i="17"/>
  <c r="S19" i="17"/>
  <c r="O19" i="17"/>
  <c r="M19" i="17"/>
  <c r="G19" i="17"/>
  <c r="F19" i="17"/>
  <c r="T18" i="17"/>
  <c r="S18" i="17"/>
  <c r="O18" i="17"/>
  <c r="M18" i="17"/>
  <c r="G18" i="17"/>
  <c r="F18" i="17"/>
  <c r="T17" i="17"/>
  <c r="S17" i="17"/>
  <c r="O17" i="17"/>
  <c r="M17" i="17"/>
  <c r="G17" i="17"/>
  <c r="F17" i="17"/>
  <c r="T16" i="17"/>
  <c r="S16" i="17"/>
  <c r="O16" i="17"/>
  <c r="M16" i="17"/>
  <c r="G16" i="17"/>
  <c r="F16" i="17"/>
  <c r="T15" i="17"/>
  <c r="S15" i="17"/>
  <c r="O15" i="17"/>
  <c r="M15" i="17"/>
  <c r="G15" i="17"/>
  <c r="F15" i="17"/>
  <c r="T14" i="17"/>
  <c r="S14" i="17"/>
  <c r="O14" i="17"/>
  <c r="M14" i="17"/>
  <c r="G14" i="17"/>
  <c r="F14" i="17"/>
  <c r="T13" i="17"/>
  <c r="S13" i="17"/>
  <c r="O13" i="17"/>
  <c r="M13" i="17"/>
  <c r="G13" i="17"/>
  <c r="F13" i="17"/>
  <c r="T12" i="17"/>
  <c r="S12" i="17"/>
  <c r="O12" i="17"/>
  <c r="M12" i="17"/>
  <c r="G12" i="17"/>
  <c r="F12" i="17"/>
  <c r="T11" i="17"/>
  <c r="S11" i="17"/>
  <c r="O11" i="17"/>
  <c r="M11" i="17"/>
  <c r="G11" i="17"/>
  <c r="F11" i="17"/>
  <c r="T10" i="17"/>
  <c r="S10" i="17"/>
  <c r="O10" i="17"/>
  <c r="M10" i="17"/>
  <c r="G10" i="17"/>
  <c r="F10" i="17"/>
  <c r="T9" i="17"/>
  <c r="S9" i="17"/>
  <c r="O9" i="17"/>
  <c r="M9" i="17"/>
  <c r="G9" i="17"/>
  <c r="F9" i="17"/>
  <c r="T8" i="17"/>
  <c r="S8" i="17"/>
  <c r="O8" i="17"/>
  <c r="M8" i="17"/>
  <c r="G8" i="17"/>
  <c r="F8" i="17"/>
  <c r="T7" i="17"/>
  <c r="S7" i="17"/>
  <c r="O7" i="17"/>
  <c r="M7" i="17"/>
  <c r="G7" i="17"/>
  <c r="F7" i="17"/>
  <c r="T6" i="17"/>
  <c r="S6" i="17"/>
  <c r="O6" i="17"/>
  <c r="M6" i="17"/>
  <c r="G6" i="17"/>
  <c r="F6" i="17"/>
  <c r="T5" i="17"/>
  <c r="S5" i="17"/>
  <c r="O5" i="17"/>
  <c r="M5" i="17"/>
  <c r="G5" i="17"/>
  <c r="F5" i="17"/>
  <c r="T4" i="17"/>
  <c r="S4" i="17"/>
  <c r="O4" i="17"/>
  <c r="M4" i="17"/>
  <c r="G4" i="17"/>
  <c r="F4" i="17"/>
  <c r="T3" i="17"/>
  <c r="S3" i="17"/>
  <c r="O3" i="17"/>
  <c r="M3" i="17"/>
  <c r="G3" i="17"/>
  <c r="F3" i="17"/>
  <c r="T2" i="17"/>
  <c r="S2" i="17"/>
  <c r="O2" i="17"/>
  <c r="M2" i="17"/>
  <c r="G2" i="17"/>
  <c r="F2" i="1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2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2" i="1"/>
  <c r="E2" i="19" l="1"/>
  <c r="E13" i="19"/>
  <c r="F13" i="19" s="1"/>
  <c r="G2" i="19"/>
  <c r="E12" i="19"/>
  <c r="G12" i="19" s="1"/>
  <c r="E11" i="19"/>
  <c r="F11" i="19" s="1"/>
  <c r="E9" i="19"/>
  <c r="H9" i="19" s="1"/>
  <c r="E8" i="19"/>
  <c r="G8" i="19" s="1"/>
  <c r="H10" i="19"/>
  <c r="G3" i="19"/>
  <c r="H2" i="19"/>
  <c r="G10" i="19"/>
  <c r="E3" i="19"/>
  <c r="H3" i="19" s="1"/>
  <c r="F10" i="19"/>
  <c r="F4" i="19"/>
  <c r="E7" i="19"/>
  <c r="E6" i="19"/>
  <c r="F6" i="19"/>
  <c r="H6" i="19"/>
  <c r="G6" i="19"/>
  <c r="G5" i="19"/>
  <c r="F5" i="19"/>
  <c r="H12" i="19" l="1"/>
  <c r="F12" i="19"/>
  <c r="H13" i="19"/>
  <c r="G13" i="19"/>
  <c r="G11" i="19"/>
  <c r="H11" i="19"/>
  <c r="F8" i="19"/>
  <c r="H8" i="19"/>
  <c r="F9" i="19"/>
  <c r="G9" i="19"/>
  <c r="F3" i="19"/>
  <c r="H7" i="19"/>
  <c r="G7" i="19"/>
  <c r="F7" i="19"/>
</calcChain>
</file>

<file path=xl/sharedStrings.xml><?xml version="1.0" encoding="utf-8"?>
<sst xmlns="http://schemas.openxmlformats.org/spreadsheetml/2006/main" count="12191" uniqueCount="2122">
  <si>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</si>
  <si>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</si>
  <si>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</si>
  <si>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</si>
  <si>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</si>
  <si>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</si>
  <si>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</si>
  <si>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</si>
  <si>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</si>
  <si>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</si>
  <si>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</si>
  <si>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</si>
  <si>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</si>
  <si>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</si>
  <si>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</si>
  <si>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</si>
  <si>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</si>
  <si>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</si>
  <si>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</si>
  <si>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</si>
  <si>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</si>
  <si>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</si>
  <si>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</si>
  <si>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</si>
  <si>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</si>
  <si>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</si>
  <si>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</si>
  <si>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</si>
  <si>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</si>
  <si>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</si>
  <si>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</si>
  <si>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</si>
  <si>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</si>
  <si>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</si>
  <si>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</si>
  <si>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</si>
  <si>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</si>
  <si>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</si>
  <si>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</si>
  <si>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</si>
  <si>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</si>
  <si>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</si>
  <si>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</si>
  <si>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</si>
  <si>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</si>
  <si>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</si>
  <si>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</si>
  <si>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</si>
  <si>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</si>
  <si>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</si>
  <si>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</si>
  <si>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</si>
  <si>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</si>
  <si>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</si>
  <si>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</si>
  <si>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</si>
  <si>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</si>
  <si>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</si>
  <si>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</si>
  <si>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</si>
  <si>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</si>
  <si>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</si>
  <si>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</si>
  <si>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</si>
  <si>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</si>
  <si>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</si>
  <si>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</si>
  <si>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</si>
  <si>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</si>
  <si>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</si>
  <si>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</si>
  <si>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</si>
  <si>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</si>
  <si>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</si>
  <si>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</si>
  <si>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</si>
  <si>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</si>
  <si>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</si>
  <si>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</si>
  <si>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</si>
  <si>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</si>
  <si>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</si>
  <si>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</si>
  <si>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</si>
  <si>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</si>
  <si>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</si>
  <si>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</si>
  <si>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</si>
  <si>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</si>
  <si>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</si>
  <si>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</si>
  <si>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</si>
  <si>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</si>
  <si>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</si>
  <si>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</si>
  <si>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</si>
  <si>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</si>
  <si>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</si>
  <si>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</si>
  <si>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</si>
  <si>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</si>
  <si>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</si>
  <si>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</si>
  <si>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</si>
  <si>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</si>
  <si>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</si>
  <si>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</si>
  <si>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</si>
  <si>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</si>
  <si>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</si>
  <si>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</si>
  <si>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</si>
  <si>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</si>
  <si>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</si>
  <si>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</si>
  <si>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</si>
  <si>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</si>
  <si>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</si>
  <si>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</si>
  <si>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</si>
  <si>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</si>
  <si>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</si>
  <si>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</si>
  <si>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</si>
  <si>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</si>
  <si>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</si>
  <si>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</si>
  <si>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</si>
  <si>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</si>
  <si>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</si>
  <si>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</si>
  <si>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</si>
  <si>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</si>
  <si>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</si>
  <si>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</si>
  <si>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</si>
  <si>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</si>
  <si>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</si>
  <si>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</si>
  <si>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</si>
  <si>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</si>
  <si>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</si>
  <si>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</si>
  <si>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</si>
  <si>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</si>
  <si>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</si>
  <si>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</si>
  <si>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</si>
  <si>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</si>
  <si>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</si>
  <si>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</si>
  <si>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</si>
  <si>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</si>
  <si>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</si>
  <si>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</si>
  <si>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</si>
  <si>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</si>
  <si>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</si>
  <si>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</si>
  <si>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</si>
  <si>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</si>
  <si>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</si>
  <si>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</si>
  <si>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</si>
  <si>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</si>
  <si>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</si>
  <si>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</si>
  <si>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</si>
  <si>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</si>
  <si>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</si>
  <si>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</si>
  <si>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</si>
  <si>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</si>
  <si>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</si>
  <si>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</si>
  <si>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</si>
  <si>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</si>
  <si>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</si>
  <si>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</si>
  <si>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</si>
  <si>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</si>
  <si>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</si>
  <si>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</si>
  <si>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</si>
  <si>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</si>
  <si>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</si>
  <si>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</si>
  <si>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</si>
  <si>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</si>
  <si>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</si>
  <si>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</si>
  <si>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</si>
  <si>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</si>
  <si>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</si>
  <si>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</si>
  <si>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</si>
  <si>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</si>
  <si>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</si>
  <si>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</si>
  <si>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</si>
  <si>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</si>
  <si>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</si>
  <si>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</si>
  <si>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</si>
  <si>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</si>
  <si>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</si>
  <si>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</si>
  <si>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</si>
  <si>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</si>
  <si>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</si>
  <si>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</si>
  <si>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</si>
  <si>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</si>
  <si>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</si>
  <si>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</si>
  <si>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</si>
  <si>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</si>
  <si>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</si>
  <si>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</si>
  <si>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</si>
  <si>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</si>
  <si>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</si>
  <si>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</si>
  <si>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</si>
  <si>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</si>
  <si>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</si>
  <si>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</si>
  <si>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</si>
  <si>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</si>
  <si>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</si>
  <si>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</si>
  <si>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</si>
  <si>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</si>
  <si>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</si>
  <si>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</si>
  <si>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</si>
  <si>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</si>
  <si>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</si>
  <si>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</si>
  <si>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</si>
  <si>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</si>
  <si>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</si>
  <si>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</si>
  <si>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</si>
  <si>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</si>
  <si>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</si>
  <si>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</si>
  <si>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</si>
  <si>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</si>
  <si>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</si>
  <si>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</si>
  <si>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</si>
  <si>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</si>
  <si>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</si>
  <si>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</si>
  <si>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</si>
  <si>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</si>
  <si>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</si>
  <si>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</si>
  <si>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</si>
  <si>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</si>
  <si>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</si>
  <si>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</si>
  <si>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</si>
  <si>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</si>
  <si>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</si>
  <si>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</si>
  <si>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</si>
  <si>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</si>
  <si>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</si>
  <si>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</si>
  <si>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</si>
  <si>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</si>
  <si>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</si>
  <si>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</si>
  <si>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</si>
  <si>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</si>
  <si>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</si>
  <si>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</si>
  <si>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</si>
  <si>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</si>
  <si>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</si>
  <si>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</si>
  <si>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</si>
  <si>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</si>
  <si>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</si>
  <si>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</si>
  <si>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</si>
  <si>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</si>
  <si>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</si>
  <si>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</si>
  <si>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</si>
  <si>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</si>
  <si>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</si>
  <si>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</si>
  <si>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</si>
  <si>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</si>
  <si>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</si>
  <si>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</si>
  <si>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</si>
  <si>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</si>
  <si>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</si>
  <si>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</si>
  <si>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</si>
  <si>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</si>
  <si>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</si>
  <si>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</si>
  <si>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</si>
  <si>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</si>
  <si>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</si>
  <si>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</si>
  <si>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</si>
  <si>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</si>
  <si>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</si>
  <si>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</si>
  <si>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</si>
  <si>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</si>
  <si>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</si>
  <si>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</si>
  <si>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</si>
  <si>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</si>
  <si>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</si>
  <si>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</si>
  <si>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</si>
  <si>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</si>
  <si>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</si>
  <si>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</si>
  <si>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</si>
  <si>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</si>
  <si>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</si>
  <si>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</si>
  <si>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</si>
  <si>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</si>
  <si>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</si>
  <si>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</si>
  <si>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</si>
  <si>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</si>
  <si>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</si>
  <si>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</si>
  <si>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</si>
  <si>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</si>
  <si>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</si>
  <si>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</si>
  <si>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</si>
  <si>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</si>
  <si>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</si>
  <si>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</si>
  <si>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</si>
  <si>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</si>
  <si>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</si>
  <si>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</si>
  <si>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</si>
  <si>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</si>
  <si>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</si>
  <si>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</si>
  <si>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</si>
  <si>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</si>
  <si>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</si>
  <si>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</si>
  <si>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</si>
  <si>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</si>
  <si>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</si>
  <si>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</si>
  <si>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</si>
  <si>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</si>
  <si>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</si>
  <si>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</si>
  <si>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</si>
  <si>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</si>
  <si>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</si>
  <si>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</si>
  <si>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</si>
  <si>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</si>
  <si>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</si>
  <si>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</si>
  <si>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</si>
  <si>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</si>
  <si>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</si>
  <si>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</si>
  <si>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</si>
  <si>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</si>
  <si>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</si>
  <si>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</si>
  <si>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</si>
  <si>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</si>
  <si>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</si>
  <si>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</si>
  <si>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</si>
  <si>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</si>
  <si>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</si>
  <si>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</si>
  <si>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</si>
  <si>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</si>
  <si>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</si>
  <si>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</si>
  <si>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</si>
  <si>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</si>
  <si>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</si>
  <si>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</si>
  <si>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</si>
  <si>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</si>
  <si>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</si>
  <si>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</si>
  <si>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</si>
  <si>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</si>
  <si>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</si>
  <si>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</si>
  <si>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</si>
  <si>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</si>
  <si>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</si>
  <si>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</si>
  <si>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</si>
  <si>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</si>
  <si>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</si>
  <si>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</si>
  <si>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</si>
  <si>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</si>
  <si>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</si>
  <si>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</si>
  <si>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</si>
  <si>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</si>
  <si>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</si>
  <si>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</si>
  <si>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</si>
  <si>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</si>
  <si>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</si>
  <si>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</si>
  <si>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</si>
  <si>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</si>
  <si>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</si>
  <si>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</si>
  <si>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</si>
  <si>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</si>
  <si>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</si>
  <si>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</si>
  <si>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</si>
  <si>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</si>
  <si>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</si>
  <si>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</si>
  <si>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</si>
  <si>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</si>
  <si>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</si>
  <si>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</si>
  <si>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</si>
  <si>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</si>
  <si>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</si>
  <si>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</si>
  <si>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</si>
  <si>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</si>
  <si>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</si>
  <si>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</si>
  <si>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</si>
  <si>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</si>
  <si>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</si>
  <si>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</si>
  <si>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</si>
  <si>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</si>
  <si>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</si>
  <si>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</si>
  <si>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</si>
  <si>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</si>
  <si>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</si>
  <si>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</si>
  <si>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</si>
  <si>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</si>
  <si>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</si>
  <si>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</si>
  <si>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</si>
  <si>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</si>
  <si>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</si>
  <si>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</si>
  <si>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</si>
  <si>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</si>
  <si>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</si>
  <si>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</si>
  <si>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</si>
  <si>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</si>
  <si>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</si>
  <si>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</si>
  <si>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</si>
  <si>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</si>
  <si>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</si>
  <si>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</si>
  <si>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</si>
  <si>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</si>
  <si>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</si>
  <si>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</si>
  <si>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</si>
  <si>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</si>
  <si>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</si>
  <si>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</si>
  <si>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</si>
  <si>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</si>
  <si>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</si>
  <si>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</si>
  <si>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</si>
  <si>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</si>
  <si>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</si>
  <si>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</si>
  <si>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</si>
  <si>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</si>
  <si>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</si>
  <si>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</si>
  <si>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</si>
  <si>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</si>
  <si>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</si>
  <si>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</si>
  <si>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</si>
  <si>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</si>
  <si>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</si>
  <si>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</si>
  <si>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</si>
  <si>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</si>
  <si>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</si>
  <si>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</si>
  <si>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</si>
  <si>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</si>
  <si>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</si>
  <si>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</si>
  <si>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</si>
  <si>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</si>
  <si>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</si>
  <si>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</si>
  <si>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</si>
  <si>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</si>
  <si>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</si>
  <si>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</si>
  <si>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</si>
  <si>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</si>
  <si>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</si>
  <si>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</si>
  <si>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</si>
  <si>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</si>
  <si>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</si>
  <si>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</si>
  <si>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</si>
  <si>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</si>
  <si>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</si>
  <si>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</si>
  <si>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</si>
  <si>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</si>
  <si>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</si>
  <si>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</si>
  <si>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</si>
  <si>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</si>
  <si>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</si>
  <si>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</si>
  <si>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</si>
  <si>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</si>
  <si>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</si>
  <si>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</si>
  <si>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</si>
  <si>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</si>
  <si>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</si>
  <si>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</si>
  <si>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</si>
  <si>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</si>
  <si>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</si>
  <si>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</si>
  <si>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</si>
  <si>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</si>
  <si>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</si>
  <si>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</si>
  <si>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</si>
  <si>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</si>
  <si>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</si>
  <si>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</si>
  <si>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</si>
  <si>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</si>
  <si>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</si>
  <si>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</si>
  <si>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</si>
  <si>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</si>
  <si>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</si>
  <si>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</si>
  <si>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</si>
  <si>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</si>
  <si>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</si>
  <si>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</si>
  <si>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</si>
  <si>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</si>
  <si>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</si>
  <si>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</si>
  <si>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</si>
  <si>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</si>
  <si>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</si>
  <si>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</si>
  <si>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</si>
  <si>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</si>
  <si>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</si>
  <si>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</si>
  <si>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</si>
  <si>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</si>
  <si>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</si>
  <si>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</si>
  <si>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</si>
  <si>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</si>
  <si>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</si>
  <si>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</si>
  <si>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</si>
  <si>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</si>
  <si>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</si>
  <si>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</si>
  <si>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</si>
  <si>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</si>
  <si>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</si>
  <si>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</si>
  <si>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</si>
  <si>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</si>
  <si>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</si>
  <si>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</si>
  <si>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</si>
  <si>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</si>
  <si>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</si>
  <si>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</si>
  <si>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</si>
  <si>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</si>
  <si>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</si>
  <si>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</si>
  <si>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</si>
  <si>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</si>
  <si>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</si>
  <si>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</si>
  <si>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</si>
  <si>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</si>
  <si>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</si>
  <si>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</si>
  <si>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</si>
  <si>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</si>
  <si>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</si>
  <si>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</si>
  <si>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</si>
  <si>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</si>
  <si>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</si>
  <si>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</si>
  <si>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</si>
  <si>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</si>
  <si>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</si>
  <si>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</si>
  <si>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</si>
  <si>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</si>
  <si>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</si>
  <si>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</si>
  <si>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</si>
  <si>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</si>
  <si>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</si>
  <si>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</si>
  <si>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</si>
  <si>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</si>
  <si>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</si>
  <si>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</si>
  <si>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</si>
  <si>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</si>
  <si>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</si>
  <si>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</si>
  <si>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</si>
  <si>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</si>
  <si>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</si>
  <si>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</si>
  <si>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</si>
  <si>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</si>
  <si>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</si>
  <si>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</si>
  <si>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</si>
  <si>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</si>
  <si>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</si>
  <si>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</si>
  <si>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</si>
  <si>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</si>
  <si>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</si>
  <si>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</si>
  <si>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</si>
  <si>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</si>
  <si>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</si>
  <si>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</si>
  <si>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</si>
  <si>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</si>
  <si>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</si>
  <si>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</si>
  <si>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</si>
  <si>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</si>
  <si>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</si>
  <si>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</si>
  <si>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</si>
  <si>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</si>
  <si>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</si>
  <si>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</si>
  <si>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</si>
  <si>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</si>
  <si>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</si>
  <si>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</si>
  <si>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</si>
  <si>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</si>
  <si>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</si>
  <si>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</si>
  <si>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</si>
  <si>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</si>
  <si>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</si>
  <si>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</si>
  <si>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</si>
  <si>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</si>
  <si>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</si>
  <si>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</si>
  <si>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</si>
  <si>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</si>
  <si>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</si>
  <si>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</si>
  <si>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</si>
  <si>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</si>
  <si>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</si>
  <si>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</si>
  <si>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</si>
  <si>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</si>
  <si>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</si>
  <si>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</si>
  <si>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</si>
  <si>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</si>
  <si>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</si>
  <si>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</si>
  <si>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</si>
  <si>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</si>
  <si>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</si>
  <si>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</si>
  <si>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</si>
  <si>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</si>
  <si>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</si>
  <si>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</si>
  <si>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</si>
  <si>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</si>
  <si>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</si>
  <si>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</si>
  <si>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</si>
  <si>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</si>
  <si>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</si>
  <si>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</si>
  <si>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</si>
  <si>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</si>
  <si>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</si>
  <si>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</si>
  <si>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</si>
  <si>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</si>
  <si>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</si>
  <si>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</si>
  <si>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</si>
  <si>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</si>
  <si>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</si>
  <si>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</si>
  <si>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</si>
  <si>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</si>
  <si>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</si>
  <si>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</si>
  <si>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</si>
  <si>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</si>
  <si>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</si>
  <si>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</si>
  <si>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</si>
  <si>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</si>
  <si>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</si>
  <si>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</si>
  <si>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</si>
  <si>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</si>
  <si>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</si>
  <si>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</si>
  <si>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</si>
  <si>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</si>
  <si>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</si>
  <si>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</si>
  <si>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</si>
  <si>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</si>
  <si>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</si>
  <si>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</si>
  <si>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</si>
  <si>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</si>
  <si>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</si>
  <si>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</si>
  <si>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</si>
  <si>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</si>
  <si>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</si>
  <si>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</si>
  <si>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</si>
  <si>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</si>
  <si>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</si>
  <si>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</si>
  <si>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</si>
  <si>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</si>
  <si>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</si>
  <si>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</si>
  <si>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</si>
  <si>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</si>
  <si>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</si>
  <si>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</si>
  <si>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</si>
  <si>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</si>
  <si>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</si>
  <si>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</si>
  <si>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</si>
  <si>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</si>
  <si>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</si>
  <si>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</si>
  <si>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</si>
  <si>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</si>
  <si>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</si>
  <si>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</si>
  <si>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</si>
  <si>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</si>
  <si>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</si>
  <si>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</si>
  <si>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</si>
  <si>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</si>
  <si>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</si>
  <si>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</si>
  <si>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</si>
  <si>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</si>
  <si>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</si>
  <si>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</si>
  <si>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</si>
  <si>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</si>
  <si>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</si>
  <si>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</si>
  <si>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</si>
  <si>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</si>
  <si>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</si>
  <si>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</si>
  <si>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</si>
  <si>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</si>
  <si>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</si>
  <si>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</si>
  <si>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</si>
  <si>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</si>
  <si>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</si>
  <si>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</si>
  <si>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</si>
  <si>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</si>
  <si>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</si>
  <si>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</si>
  <si>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</si>
  <si>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</si>
  <si>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</si>
  <si>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</si>
  <si>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</si>
  <si>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</si>
  <si>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</si>
  <si>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</si>
  <si>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</si>
  <si>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</si>
  <si>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</si>
  <si>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</si>
  <si>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</si>
  <si>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</si>
  <si>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</si>
  <si>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</si>
  <si>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</si>
  <si>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</si>
  <si>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</si>
  <si>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</si>
  <si>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</si>
  <si>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</si>
  <si>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</si>
  <si>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</si>
  <si>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</si>
  <si>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</si>
  <si>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</si>
  <si>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</si>
  <si>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</si>
  <si>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</si>
  <si>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</si>
  <si>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</si>
  <si>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</si>
  <si>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</si>
  <si>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</si>
  <si>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</si>
  <si>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</si>
  <si>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</si>
  <si>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</si>
  <si>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</si>
  <si>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</si>
  <si>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</si>
  <si>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</si>
  <si>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</si>
  <si>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</si>
  <si>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</si>
  <si>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</si>
  <si>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</si>
  <si>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</si>
  <si>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</si>
  <si>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</si>
  <si>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</si>
  <si>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</si>
  <si>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</si>
  <si>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</si>
  <si>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</si>
  <si>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</si>
  <si>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</si>
  <si>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</si>
  <si>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</si>
  <si>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</si>
  <si>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</si>
  <si>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</si>
  <si>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</si>
  <si>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</si>
  <si>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</si>
  <si>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</si>
  <si>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</si>
  <si>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</si>
  <si>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</si>
  <si>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</si>
  <si>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</si>
  <si>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</si>
  <si>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</si>
  <si>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</si>
  <si>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</si>
  <si>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</si>
  <si>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</si>
  <si>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</si>
  <si>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</si>
  <si>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</si>
  <si>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</si>
  <si>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</si>
  <si>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</si>
  <si>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</si>
  <si>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</si>
  <si>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</si>
  <si>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</si>
  <si>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</si>
  <si>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</si>
  <si>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</si>
  <si>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</si>
  <si>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</si>
  <si>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</si>
  <si>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</si>
  <si>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</si>
  <si>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</si>
  <si>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</si>
  <si>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</si>
  <si>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</si>
  <si>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</si>
  <si>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</si>
  <si>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</si>
  <si>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</si>
  <si>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</si>
  <si>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</si>
  <si>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</si>
  <si>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</si>
  <si>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</si>
  <si>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</si>
  <si>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</si>
  <si>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</si>
  <si>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</si>
  <si>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</si>
  <si>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</si>
  <si>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</si>
  <si>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</si>
  <si>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</si>
  <si>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</si>
  <si>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</si>
  <si>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</si>
  <si>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</si>
  <si>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</si>
  <si>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</si>
  <si>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</si>
  <si>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</si>
  <si>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</si>
  <si>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</si>
  <si>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</si>
  <si>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</si>
  <si>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</si>
  <si>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</si>
  <si>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</si>
  <si>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</si>
  <si>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</si>
  <si>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</si>
  <si>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</si>
  <si>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</si>
  <si>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</si>
  <si>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</si>
  <si>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</si>
  <si>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</si>
  <si>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</si>
  <si>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</si>
  <si>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</si>
  <si>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</si>
  <si>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</si>
  <si>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</si>
  <si>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</si>
  <si>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</si>
  <si>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</si>
  <si>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</si>
  <si>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</si>
  <si>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</si>
  <si>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</si>
  <si>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</si>
  <si>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</si>
  <si>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</si>
  <si>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</si>
  <si>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</si>
  <si>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</si>
  <si>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</si>
  <si>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</si>
  <si>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</si>
  <si>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</si>
  <si>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</si>
  <si>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</si>
  <si>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</si>
  <si>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</si>
  <si>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</si>
  <si>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</si>
  <si>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</si>
  <si>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</si>
  <si>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</si>
  <si>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</si>
  <si>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</si>
  <si>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</si>
  <si>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</si>
  <si>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</si>
  <si>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</si>
  <si>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</si>
  <si>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</si>
  <si>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</si>
  <si>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</si>
  <si>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</si>
  <si>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</si>
  <si>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</si>
  <si>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</si>
  <si>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</si>
  <si>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</si>
  <si>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</si>
  <si>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</si>
  <si>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</si>
  <si>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</si>
  <si>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</si>
  <si>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</si>
  <si>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</si>
  <si>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</si>
  <si>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</si>
  <si>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</si>
  <si>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</si>
  <si>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</si>
  <si>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</si>
  <si>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</si>
  <si>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</si>
  <si>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</si>
  <si>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</si>
  <si>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</si>
  <si>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</si>
  <si>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</si>
  <si>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</si>
  <si>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</si>
  <si>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</si>
  <si>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</si>
  <si>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</si>
  <si>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</si>
  <si>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</si>
  <si>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</si>
  <si>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</si>
  <si>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</si>
  <si>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</si>
  <si>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</si>
  <si>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</si>
  <si>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</si>
  <si>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</si>
  <si>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</si>
  <si>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</si>
  <si>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</si>
  <si>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</si>
  <si>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</si>
  <si>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</si>
  <si>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</si>
  <si>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</si>
  <si>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</si>
  <si>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</si>
  <si>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</si>
  <si>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</si>
  <si>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</si>
  <si>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</si>
  <si>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</si>
  <si>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</si>
  <si>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</si>
  <si>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</si>
  <si>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</si>
  <si>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</si>
  <si>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</si>
  <si>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</si>
  <si>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</si>
  <si>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</si>
  <si>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</si>
  <si>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</si>
  <si>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</si>
  <si>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</si>
  <si>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</si>
  <si>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</si>
  <si>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</si>
  <si>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</si>
  <si>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</si>
  <si>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</si>
  <si>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</si>
  <si>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</si>
  <si>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</si>
  <si>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</si>
  <si>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</si>
  <si>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</si>
  <si>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</si>
  <si>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</si>
  <si>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</si>
  <si>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</si>
  <si>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</si>
  <si>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</si>
  <si>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</si>
  <si>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</si>
  <si>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</si>
  <si>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</si>
  <si>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</si>
  <si>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</si>
  <si>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</si>
  <si>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</si>
  <si>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</si>
  <si>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</si>
  <si>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</si>
  <si>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</si>
  <si>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</si>
  <si>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</si>
  <si>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</si>
  <si>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</si>
  <si>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</si>
  <si>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</si>
  <si>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</si>
  <si>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</si>
  <si>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</si>
  <si>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</si>
  <si>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</si>
  <si>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</si>
  <si>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</si>
  <si>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</si>
  <si>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</si>
  <si>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</si>
  <si>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</si>
  <si>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</si>
  <si>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</si>
  <si>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</si>
  <si>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</si>
  <si>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</si>
  <si>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</si>
  <si>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</si>
  <si>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</si>
  <si>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</si>
  <si>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</si>
  <si>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</si>
  <si>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</si>
  <si>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</si>
  <si>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</si>
  <si>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</si>
  <si>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</si>
  <si>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</si>
  <si>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</si>
  <si>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</si>
  <si>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</si>
  <si>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</si>
  <si>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</si>
  <si>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</si>
  <si>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</si>
  <si>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</si>
  <si>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</si>
  <si>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</si>
  <si>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</si>
  <si>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</si>
  <si>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</si>
  <si>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</si>
  <si>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</si>
  <si>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</si>
  <si>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</si>
  <si>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</si>
  <si>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</si>
  <si>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</si>
  <si>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</si>
  <si>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</si>
  <si>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</si>
  <si>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</si>
  <si>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</si>
  <si>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</si>
  <si>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</si>
  <si>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</si>
  <si>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</si>
  <si>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</si>
  <si>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</si>
  <si>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</si>
  <si>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</si>
  <si>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</si>
  <si>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</si>
  <si>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</si>
  <si>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</si>
  <si>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</si>
  <si>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</si>
  <si>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</si>
  <si>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</si>
  <si>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</si>
  <si>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</si>
  <si>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</si>
  <si>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</si>
  <si>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</si>
  <si>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</si>
  <si>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</si>
  <si>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</si>
  <si>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</si>
  <si>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</si>
  <si>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</si>
  <si>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</si>
  <si>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</si>
  <si>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</si>
  <si>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</si>
  <si>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</si>
  <si>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</si>
  <si>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</si>
  <si>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</si>
  <si>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</si>
  <si>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</si>
  <si>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</si>
  <si>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</si>
  <si>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</si>
  <si>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</si>
  <si>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</si>
  <si>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</si>
  <si>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</si>
  <si>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</si>
  <si>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</si>
  <si>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</si>
  <si>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</si>
  <si>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</si>
  <si>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</si>
  <si>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</si>
  <si>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</si>
  <si>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</si>
  <si>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</si>
  <si>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</si>
  <si>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</si>
  <si>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</si>
  <si>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</si>
  <si>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</si>
  <si>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</si>
  <si>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</si>
  <si>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</si>
  <si>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</si>
  <si>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</si>
  <si>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</si>
  <si>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</si>
  <si>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</si>
  <si>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</si>
  <si>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</si>
  <si>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</si>
  <si>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</si>
  <si>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</si>
  <si>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</si>
  <si>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</si>
  <si>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</si>
  <si>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</si>
  <si>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</si>
  <si>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</si>
  <si>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</si>
  <si>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</si>
  <si>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</si>
  <si>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</si>
  <si>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</si>
  <si>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</si>
  <si>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</si>
  <si>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</si>
  <si>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</si>
  <si>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</si>
  <si>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</si>
  <si>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</si>
  <si>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</si>
  <si>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</si>
  <si>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</si>
  <si>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</si>
  <si>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</si>
  <si>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</si>
  <si>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</si>
  <si>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</si>
  <si>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</si>
  <si>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</si>
  <si>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</si>
  <si>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</si>
  <si>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</si>
  <si>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</si>
  <si>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</si>
  <si>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</si>
  <si>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</si>
  <si>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</si>
  <si>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</si>
  <si>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</si>
  <si>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</si>
  <si>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</si>
  <si>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</si>
  <si>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</si>
  <si>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</si>
  <si>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</si>
  <si>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</si>
  <si>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</si>
  <si>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</si>
  <si>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</si>
  <si>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</si>
  <si>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</si>
  <si>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</si>
  <si>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</si>
  <si>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</si>
  <si>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</si>
  <si>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</si>
  <si>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</si>
  <si>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</si>
  <si>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</si>
  <si>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</si>
  <si>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</si>
  <si>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</si>
  <si>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</si>
  <si>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</si>
  <si>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</si>
  <si>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</si>
  <si>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</si>
  <si>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</si>
  <si>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</si>
  <si>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</si>
  <si>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</si>
  <si>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</si>
  <si>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</si>
  <si>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</si>
  <si>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</si>
  <si>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</si>
  <si>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</si>
  <si>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</si>
  <si>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</si>
  <si>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</si>
  <si>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</si>
  <si>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</si>
  <si>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</si>
  <si>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</si>
  <si>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</si>
  <si>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</si>
  <si>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</si>
  <si>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</si>
  <si>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</si>
  <si>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</si>
  <si>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</si>
  <si>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</si>
  <si>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</si>
  <si>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</si>
  <si>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</si>
  <si>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</si>
  <si>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</si>
  <si>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</si>
  <si>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</si>
  <si>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</si>
  <si>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</si>
  <si>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</si>
  <si>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</si>
  <si>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</si>
  <si>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</si>
  <si>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</si>
  <si>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</si>
  <si>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</si>
  <si>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</si>
  <si>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</si>
  <si>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</si>
  <si>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</si>
  <si>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</si>
  <si>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</si>
  <si>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</si>
  <si>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</si>
  <si>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</si>
  <si>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</si>
  <si>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</si>
  <si>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</si>
  <si>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</si>
  <si>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</si>
  <si>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</si>
  <si>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</si>
  <si>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</si>
  <si>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</si>
  <si>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</si>
  <si>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</si>
  <si>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</si>
  <si>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</si>
  <si>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</si>
  <si>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</si>
  <si>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</si>
  <si>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</si>
  <si>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</si>
  <si>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</si>
  <si>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</si>
  <si>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</si>
  <si>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</si>
  <si>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</si>
  <si>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</si>
  <si>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</si>
  <si>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</si>
  <si>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</si>
  <si>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</si>
  <si>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</si>
  <si>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</si>
  <si>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</si>
  <si>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</si>
  <si>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</si>
  <si>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</si>
  <si>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</si>
  <si>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</si>
  <si>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</si>
  <si>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</si>
  <si>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</si>
  <si>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</si>
  <si>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</si>
  <si>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</si>
  <si>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</si>
  <si>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</si>
  <si>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</si>
  <si>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</si>
  <si>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</si>
  <si>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</si>
  <si>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</si>
  <si>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</si>
  <si>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</si>
  <si>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</si>
  <si>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</si>
  <si>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</si>
  <si>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</si>
  <si>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</si>
  <si>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</si>
  <si>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</si>
  <si>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</si>
  <si>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</si>
  <si>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</si>
  <si>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</si>
  <si>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</si>
  <si>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</si>
  <si>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</si>
  <si>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</si>
  <si>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</si>
  <si>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</si>
  <si>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</si>
  <si>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</si>
  <si>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</si>
  <si>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</si>
  <si>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</si>
  <si>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</si>
  <si>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</si>
  <si>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</si>
  <si>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</si>
  <si>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</si>
  <si>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</si>
  <si>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</si>
  <si>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</si>
  <si>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</si>
  <si>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</si>
  <si>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</si>
  <si>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</si>
  <si>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</si>
  <si>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</si>
  <si>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</si>
  <si>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</si>
  <si>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</si>
  <si>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</si>
  <si>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</si>
  <si>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</si>
  <si>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</si>
  <si>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</si>
  <si>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</si>
  <si>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</si>
  <si>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</si>
  <si>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</si>
  <si>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</si>
  <si>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</si>
  <si>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</si>
  <si>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</si>
  <si>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</si>
  <si>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</si>
  <si>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</si>
  <si>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</si>
  <si>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</si>
  <si>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</si>
  <si>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</si>
  <si>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</si>
  <si>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</si>
  <si>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</si>
  <si>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</si>
  <si>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</si>
  <si>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</si>
  <si>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</si>
  <si>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</si>
  <si>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</si>
  <si>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</si>
  <si>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</si>
  <si>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</si>
  <si>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</si>
  <si>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</si>
  <si>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</si>
  <si>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</si>
  <si>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</si>
  <si>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</si>
  <si>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</si>
  <si>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</si>
  <si>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</si>
  <si>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</si>
  <si>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</si>
  <si>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</si>
  <si>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</si>
  <si>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</si>
  <si>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</si>
  <si>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</si>
  <si>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</si>
  <si>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</si>
  <si>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</si>
  <si>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</si>
  <si>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</si>
  <si>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</si>
  <si>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</si>
  <si>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</si>
  <si>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</si>
  <si>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</si>
  <si>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</si>
  <si>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</si>
  <si>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</si>
  <si>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</si>
  <si>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</si>
  <si>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</si>
  <si>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</si>
  <si>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</si>
  <si>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</si>
  <si>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</si>
  <si>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</si>
  <si>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</si>
  <si>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</si>
  <si>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</si>
  <si>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</si>
  <si>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</si>
  <si>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</si>
  <si>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</si>
  <si>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</si>
  <si>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</si>
  <si>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</si>
  <si>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</si>
  <si>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</si>
  <si>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</si>
  <si>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</si>
  <si>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</si>
  <si>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</si>
  <si>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</si>
  <si>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</si>
  <si>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</si>
  <si>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</si>
  <si>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</si>
  <si>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</si>
  <si>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</si>
  <si>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</si>
  <si>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</si>
  <si>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</si>
  <si>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</si>
  <si>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</si>
  <si>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</si>
  <si>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</si>
  <si>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</si>
  <si>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</si>
  <si>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</si>
  <si>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</si>
  <si>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</si>
  <si>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</si>
  <si>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</si>
  <si>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</si>
  <si>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</si>
  <si>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</si>
  <si>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</si>
  <si>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</si>
  <si>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</si>
  <si>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</si>
  <si>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</si>
  <si>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</si>
  <si>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</si>
  <si>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</si>
  <si>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</si>
  <si>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</si>
  <si>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</si>
  <si>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</si>
  <si>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</si>
  <si>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</si>
  <si>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</si>
  <si>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</si>
  <si>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</si>
  <si>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</si>
  <si>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</si>
  <si>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</si>
  <si>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</si>
  <si>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</si>
  <si>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</si>
  <si>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</si>
  <si>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</si>
  <si>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</si>
  <si>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</si>
  <si>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</si>
  <si>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</si>
  <si>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</si>
  <si>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</si>
  <si>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</si>
  <si>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</si>
  <si>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</si>
  <si>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</si>
  <si>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</si>
  <si>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</si>
  <si>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</si>
  <si>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</si>
  <si>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</si>
  <si>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</si>
  <si>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</si>
  <si>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</si>
  <si>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</si>
  <si>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</si>
  <si>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</si>
  <si>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</si>
  <si>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</si>
  <si>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</si>
  <si>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</si>
  <si>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</si>
  <si>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</si>
  <si>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</si>
  <si>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</si>
  <si>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</si>
  <si>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</si>
  <si>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</si>
  <si>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</si>
  <si>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</si>
  <si>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</si>
  <si>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</si>
  <si>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</si>
  <si>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</si>
  <si>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</si>
  <si>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</si>
  <si>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</si>
  <si>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</si>
  <si>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</si>
  <si>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</si>
  <si>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</si>
  <si>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</si>
  <si>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</si>
  <si>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</si>
  <si>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</si>
  <si>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</si>
  <si>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</si>
  <si>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</si>
  <si>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</si>
  <si>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</si>
  <si>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</si>
  <si>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</si>
  <si>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</si>
  <si>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</si>
  <si>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</si>
  <si>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</si>
  <si>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</si>
  <si>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</si>
  <si>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</si>
  <si>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</si>
  <si>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</si>
  <si>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</si>
  <si>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</si>
  <si>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</si>
  <si>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</si>
  <si>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</si>
  <si>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</si>
  <si>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</si>
  <si>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</si>
  <si>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</si>
  <si>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</si>
  <si>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</si>
  <si>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</si>
  <si>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</si>
  <si>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</si>
  <si>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</si>
  <si>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</si>
  <si>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</si>
  <si>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</si>
  <si>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</si>
  <si>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</si>
  <si>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</si>
  <si>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</si>
  <si>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</si>
  <si>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</si>
  <si>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</si>
  <si>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</si>
  <si>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</si>
  <si>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</si>
  <si>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</si>
  <si>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</si>
  <si>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</si>
  <si>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</si>
  <si>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</si>
  <si>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</si>
  <si>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</si>
  <si>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</si>
  <si>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</si>
  <si>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</si>
  <si>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</si>
  <si>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</si>
  <si>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</si>
  <si>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</si>
  <si>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</si>
  <si>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</si>
  <si>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</si>
  <si>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</si>
  <si>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</si>
  <si>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</si>
  <si>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</si>
  <si>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</si>
  <si>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</si>
  <si>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</si>
  <si>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</si>
  <si>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</si>
  <si>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</si>
  <si>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</si>
  <si>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</si>
  <si>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</si>
  <si>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</si>
  <si>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</si>
  <si>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</si>
  <si>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</si>
  <si>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</si>
  <si>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</si>
  <si>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</si>
  <si>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</si>
  <si>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</si>
  <si>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</si>
  <si>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</si>
  <si>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</si>
  <si>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</si>
  <si>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</si>
  <si>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</si>
  <si>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</si>
  <si>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</si>
  <si>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</si>
  <si>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</si>
  <si>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</si>
  <si>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</si>
  <si>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</si>
  <si>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</si>
  <si>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</si>
  <si>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</si>
  <si>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</si>
  <si>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</si>
  <si>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</si>
  <si>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</si>
  <si>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</si>
  <si>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</si>
  <si>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</si>
  <si>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</si>
  <si>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</si>
  <si>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</si>
  <si>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</si>
  <si>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</si>
  <si>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</si>
  <si>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</si>
  <si>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</si>
  <si>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</si>
  <si>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</si>
  <si>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</si>
  <si>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</si>
  <si>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</si>
  <si>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</si>
  <si>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</si>
  <si>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</si>
  <si>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</si>
  <si>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</si>
  <si>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</si>
  <si>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</si>
  <si>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</si>
  <si>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</si>
  <si>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</si>
  <si>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</si>
  <si>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</si>
  <si>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</si>
  <si>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</si>
  <si>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</si>
  <si>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</si>
  <si>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</si>
  <si>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</si>
  <si>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</si>
  <si>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</si>
  <si>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</si>
  <si>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</si>
  <si>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</si>
  <si>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</si>
  <si>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</si>
  <si>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</si>
  <si>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</si>
  <si>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</si>
  <si>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</si>
  <si>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</si>
  <si>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</si>
  <si>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</si>
  <si>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</si>
  <si>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</si>
  <si>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</si>
  <si>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</si>
  <si>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</si>
  <si>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</si>
  <si>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</si>
  <si>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</si>
  <si>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</si>
  <si>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</si>
  <si>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</si>
  <si>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</si>
  <si>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</si>
  <si>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</si>
  <si>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</si>
  <si>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</si>
  <si>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</si>
  <si>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</si>
  <si>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</si>
  <si>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</si>
  <si>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</si>
  <si>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</si>
  <si>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</si>
  <si>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</si>
  <si>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</si>
  <si>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</si>
  <si>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</si>
  <si>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</si>
  <si>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</si>
  <si>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</si>
  <si>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</si>
  <si>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</si>
  <si>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</si>
  <si>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</si>
  <si>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</si>
  <si>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</si>
  <si>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</si>
  <si>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</si>
  <si>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</si>
  <si>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</si>
  <si>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</si>
  <si>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</si>
  <si>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</si>
  <si>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</si>
  <si>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</si>
  <si>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</si>
  <si>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</si>
  <si>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</si>
  <si>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</si>
  <si>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</si>
  <si>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</si>
  <si>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</si>
  <si>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</si>
  <si>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</si>
  <si>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</si>
  <si>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</si>
  <si>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</si>
  <si>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</si>
  <si>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</si>
  <si>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</si>
  <si>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</si>
  <si>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</si>
  <si>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</si>
  <si>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</si>
  <si>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</si>
  <si>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</si>
  <si>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</si>
  <si>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</si>
  <si>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</si>
  <si>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</si>
  <si>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</si>
  <si>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</si>
  <si>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</si>
  <si>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</si>
  <si>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</si>
  <si>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</si>
  <si>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</si>
  <si>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</si>
  <si>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</si>
  <si>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</si>
  <si>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</si>
  <si>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</si>
  <si>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</si>
  <si>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</si>
  <si>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</si>
  <si>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</si>
  <si>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</si>
  <si>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</si>
  <si>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</si>
  <si>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</si>
  <si>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</si>
  <si>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</si>
  <si>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</si>
  <si>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</si>
  <si>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</si>
  <si>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</si>
  <si>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</si>
  <si>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</si>
  <si>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</si>
  <si>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</si>
  <si>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</si>
  <si>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</si>
  <si>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</si>
  <si>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</si>
  <si>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</si>
  <si>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</si>
  <si>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</si>
  <si>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</si>
  <si>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</si>
  <si>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</si>
  <si>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</si>
  <si>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</si>
  <si>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</si>
  <si>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</si>
  <si>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</si>
  <si>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</si>
  <si>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</si>
  <si>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</si>
  <si>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</si>
  <si>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</si>
  <si>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</si>
  <si>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</si>
  <si>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</si>
  <si>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</si>
  <si>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</si>
  <si>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</si>
  <si>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</si>
  <si>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</si>
  <si>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</si>
  <si>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</si>
  <si>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</si>
  <si>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</si>
  <si>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</si>
  <si>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</si>
  <si>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</si>
  <si>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</si>
  <si>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</si>
  <si>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</si>
  <si>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</si>
  <si>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</si>
  <si>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</si>
  <si>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</si>
  <si>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</si>
  <si>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</si>
  <si>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</si>
  <si>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</si>
  <si>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</si>
  <si>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</si>
  <si>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</si>
  <si>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</si>
  <si>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</si>
  <si>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</si>
  <si>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</si>
  <si>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</si>
  <si>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</si>
  <si>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</si>
  <si>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</si>
  <si>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</si>
  <si>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</si>
  <si>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</si>
  <si>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</si>
  <si>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</si>
  <si>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</si>
  <si>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</si>
  <si>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</si>
  <si>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</si>
  <si>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</si>
  <si>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</si>
  <si>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</si>
  <si>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</si>
  <si>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</si>
  <si>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</si>
  <si>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</si>
  <si>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</si>
  <si>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</si>
  <si>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</si>
  <si>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</si>
  <si>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</si>
  <si>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</si>
  <si>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</si>
  <si>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</si>
  <si>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</si>
  <si>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</si>
  <si>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</si>
  <si>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</si>
  <si>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</si>
  <si>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</si>
  <si>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</si>
  <si>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</si>
  <si>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</si>
  <si>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</si>
  <si>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</si>
  <si>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</si>
  <si>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</si>
  <si>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</si>
  <si>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</si>
  <si>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</si>
  <si>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</si>
  <si>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</si>
  <si>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</si>
  <si>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</si>
  <si>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</si>
  <si>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</si>
  <si>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</si>
  <si>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</si>
  <si>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</si>
  <si>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</si>
  <si>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</si>
  <si>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</si>
  <si>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</si>
  <si>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</si>
  <si>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</si>
  <si>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</si>
  <si>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</si>
  <si>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</si>
  <si>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</si>
  <si>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</si>
  <si>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</si>
  <si>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</si>
  <si>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</si>
  <si>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</si>
  <si>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</si>
  <si>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</si>
  <si>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</si>
  <si>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</si>
  <si>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</si>
  <si>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</si>
  <si>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</si>
  <si>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</si>
  <si>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</si>
  <si>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</si>
  <si>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</si>
  <si>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</si>
  <si>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</si>
  <si>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</si>
  <si>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</si>
  <si>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</si>
  <si>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</si>
  <si>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</si>
  <si>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</si>
  <si>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</si>
  <si>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 Average Donation</t>
  </si>
  <si>
    <t>Parent Category</t>
  </si>
  <si>
    <t>Sub-Category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</si>
  <si>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</si>
  <si>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</si>
  <si>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</si>
  <si>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</si>
  <si>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</si>
  <si>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</si>
  <si>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</si>
  <si>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music</t>
  </si>
  <si>
    <t>publishing</t>
  </si>
  <si>
    <t>technology</t>
  </si>
  <si>
    <t>theater</t>
  </si>
  <si>
    <t>(All)</t>
  </si>
  <si>
    <t>Count of country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</si>
  <si>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</si>
  <si>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</si>
  <si>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</si>
  <si>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</si>
  <si>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</si>
  <si>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</si>
  <si>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</si>
  <si>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</si>
  <si>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</si>
  <si>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</si>
  <si>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</si>
  <si>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</si>
  <si>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</si>
  <si>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</si>
  <si>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</si>
  <si>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</si>
  <si>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</si>
  <si>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</si>
  <si>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</si>
  <si>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</si>
  <si>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</si>
  <si>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</si>
  <si>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</si>
  <si>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</si>
  <si>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</si>
  <si>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</si>
  <si>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</si>
  <si>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</si>
  <si>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</si>
  <si>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</si>
  <si>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</si>
  <si>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</si>
  <si>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</si>
  <si>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</si>
  <si>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</si>
  <si>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</si>
  <si>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</si>
  <si>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</si>
  <si>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</si>
  <si>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Date Created Conversion</t>
  </si>
  <si>
    <t xml:space="preserve">successful </t>
  </si>
  <si>
    <t xml:space="preserve">failed </t>
  </si>
  <si>
    <t>Goal</t>
  </si>
  <si>
    <t xml:space="preserve"> 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</si>
  <si>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</si>
  <si>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</si>
  <si>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</si>
  <si>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</si>
  <si>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</si>
  <si>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</si>
  <si>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</si>
  <si>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</si>
  <si>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</si>
  <si>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 xml:space="preserve">10000 to 14999 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</si>
  <si>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</si>
  <si>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</si>
  <si>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</si>
  <si>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</si>
  <si>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</si>
  <si>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</si>
  <si>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</si>
  <si>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</si>
  <si>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(blank)</t>
  </si>
  <si>
    <t>Sum of Percentage Successful</t>
  </si>
  <si>
    <t>Sum of Percentage Failed</t>
  </si>
  <si>
    <t>Sum of Percentage Canceled</t>
  </si>
  <si>
    <t xml:space="preserve">outcome </t>
  </si>
  <si>
    <t>journalism</t>
  </si>
  <si>
    <t>photography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</si>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</sst>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118"/>
      <name val="Nunito Sans"/>
    </font>
    <font>
      <sz val="10.5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20" fillId="0" borderId="0" xfId="0" applyNumberFormat="1" applyFont="1"/>
    <xf numFmtId="14" fontId="0" fillId="0" borderId="0" xfId="0" applyNumberFormat="1"/>
    <xf numFmtId="14" fontId="17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1" fillId="0" borderId="0" xfId="0" applyFont="1" applyAlignment="1">
      <alignment vertical="center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9F9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numFmt numFmtId="13" formatCode="0%"/>
    </dxf>
    <dxf>
      <numFmt numFmtId="13" formatCode="0%"/>
    </dxf>
    <dxf>
      <numFmt numFmtId="14" formatCode="0.00%"/>
    </dxf>
  </dxfs>
  <tableStyles count="0" defaultTableStyle="TableStyleMedium2" defaultPivotStyle="PivotStyleLight16"/>
  <colors>
    <mruColors>
      <color rgb="FFFF9F9F"/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1 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9-438A-A87D-71BBED0DCB3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9-438A-A87D-71BBED0DCB3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9-438A-A87D-71BBED0DCB3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9-438A-A87D-71BBED0D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5951695"/>
        <c:axId val="471152191"/>
      </c:barChart>
      <c:catAx>
        <c:axId val="47595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Catergory </a:t>
                </a:r>
              </a:p>
            </c:rich>
          </c:tx>
          <c:layout>
            <c:manualLayout>
              <c:xMode val="edge"/>
              <c:yMode val="edge"/>
              <c:x val="0.43758788635892226"/>
              <c:y val="0.92370315448362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52191"/>
        <c:crosses val="autoZero"/>
        <c:auto val="1"/>
        <c:lblAlgn val="ctr"/>
        <c:lblOffset val="100"/>
        <c:noMultiLvlLbl val="0"/>
      </c:catAx>
      <c:valAx>
        <c:axId val="4711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1 CrowdfundingBook.xlsx]Sheet4!PivotTable3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106931078059686E-2"/>
          <c:y val="9.2749432087526826E-2"/>
          <c:w val="0.80279342859920289"/>
          <c:h val="0.6055260219542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C-4C6F-89DE-7B1453ED4F2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FC-4C6F-89DE-7B1453ED4F2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FC-4C6F-89DE-7B1453ED4F23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FC-4C6F-89DE-7B1453ED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174447"/>
        <c:axId val="22776975"/>
      </c:barChart>
      <c:catAx>
        <c:axId val="171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975"/>
        <c:crosses val="autoZero"/>
        <c:auto val="1"/>
        <c:lblAlgn val="ctr"/>
        <c:lblOffset val="100"/>
        <c:noMultiLvlLbl val="0"/>
      </c:catAx>
      <c:valAx>
        <c:axId val="22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1 CrowdfundingBook.xlsx]Sheet17!PivotTable15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9-4482-AD73-0A94FA5C94D9}"/>
            </c:ext>
          </c:extLst>
        </c:ser>
        <c:ser>
          <c:idx val="1"/>
          <c:order val="1"/>
          <c:tx>
            <c:strRef>
              <c:f>Sheet17!$C$4:$C$5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9-4482-AD73-0A94FA5C94D9}"/>
            </c:ext>
          </c:extLst>
        </c:ser>
        <c:ser>
          <c:idx val="2"/>
          <c:order val="2"/>
          <c:tx>
            <c:strRef>
              <c:f>Sheet17!$D$4:$D$5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Sheet17!$D$6:$D$18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9-4482-AD73-0A94FA5C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11263"/>
        <c:axId val="529679983"/>
      </c:lineChart>
      <c:catAx>
        <c:axId val="56221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9983"/>
        <c:crosses val="autoZero"/>
        <c:auto val="1"/>
        <c:lblAlgn val="ctr"/>
        <c:lblOffset val="100"/>
        <c:noMultiLvlLbl val="0"/>
      </c:catAx>
      <c:valAx>
        <c:axId val="5296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48087499969968E-2"/>
          <c:y val="0.11221211630881799"/>
          <c:w val="0.91233649019782159"/>
          <c:h val="0.73457113323720791"/>
        </c:manualLayout>
      </c:layout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 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4AA7-ADA4-55707462E7E6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 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A-4AA7-ADA4-55707462E7E6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 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A-4AA7-ADA4-55707462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76287"/>
        <c:axId val="434978207"/>
      </c:lineChart>
      <c:catAx>
        <c:axId val="434976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8207"/>
        <c:crosses val="autoZero"/>
        <c:auto val="1"/>
        <c:lblAlgn val="ctr"/>
        <c:lblOffset val="100"/>
        <c:noMultiLvlLbl val="0"/>
      </c:catAx>
      <c:valAx>
        <c:axId val="4349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1 CrowdfundingBook.xlsx]Sheet5!PivotTable2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Sheet5!$A$4:$A$17</c:f>
              <c:strCache>
                <c:ptCount val="13"/>
                <c:pt idx="0">
                  <c:v>1000 to 4999</c:v>
                </c:pt>
                <c:pt idx="1">
                  <c:v>10000 to 14999 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Sheet5!$B$4:$B$17</c:f>
              <c:numCache>
                <c:formatCode>0%</c:formatCode>
                <c:ptCount val="13"/>
                <c:pt idx="0">
                  <c:v>0.82683982683982682</c:v>
                </c:pt>
                <c:pt idx="1">
                  <c:v>0.44444444444444442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1</c:v>
                </c:pt>
                <c:pt idx="6">
                  <c:v>0.66666666666666663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0.52063492063492067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1-4A68-9205-A21DCD0AC591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Sheet5!$A$4:$A$17</c:f>
              <c:strCache>
                <c:ptCount val="13"/>
                <c:pt idx="0">
                  <c:v>1000 to 4999</c:v>
                </c:pt>
                <c:pt idx="1">
                  <c:v>10000 to 14999 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Sheet5!$C$4:$C$17</c:f>
              <c:numCache>
                <c:formatCode>0%</c:formatCode>
                <c:ptCount val="13"/>
                <c:pt idx="0">
                  <c:v>0.16450216450216451</c:v>
                </c:pt>
                <c:pt idx="1">
                  <c:v>0.55555555555555558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0.25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0.4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1-4A68-9205-A21DCD0AC591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Sheet5!$A$4:$A$17</c:f>
              <c:strCache>
                <c:ptCount val="13"/>
                <c:pt idx="0">
                  <c:v>1000 to 4999</c:v>
                </c:pt>
                <c:pt idx="1">
                  <c:v>10000 to 14999 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Sheet5!$D$4:$D$17</c:f>
              <c:numCache>
                <c:formatCode>0%</c:formatCode>
                <c:ptCount val="13"/>
                <c:pt idx="0">
                  <c:v>8.658008658008658E-3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7.9365079365079361E-2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1-4A68-9205-A21DCD0A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46927"/>
        <c:axId val="514749327"/>
      </c:barChart>
      <c:catAx>
        <c:axId val="51474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327"/>
        <c:crosses val="autoZero"/>
        <c:auto val="1"/>
        <c:lblAlgn val="ctr"/>
        <c:lblOffset val="100"/>
        <c:noMultiLvlLbl val="0"/>
      </c:catAx>
      <c:valAx>
        <c:axId val="5147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0</xdr:row>
      <xdr:rowOff>124777</xdr:rowOff>
    </xdr:from>
    <xdr:to>
      <xdr:col>16</xdr:col>
      <xdr:colOff>79057</xdr:colOff>
      <xdr:row>24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0FAD2-FFB8-A412-7FE4-39E1883A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144778</xdr:colOff>
      <xdr:row>2</xdr:row>
      <xdr:rowOff>58102</xdr:rowOff>
    </xdr:from>
    <xdr:to>
      <xdr:col>18</xdr:col>
      <xdr:colOff>533399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7277B-F4BA-9D6E-94CD-957723D6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153351</xdr:colOff>
      <xdr:row>18</xdr:row>
      <xdr:rowOff>134302</xdr:rowOff>
    </xdr:from>
    <xdr:to>
      <xdr:col>5</xdr:col>
      <xdr:colOff>95249</xdr:colOff>
      <xdr:row>38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CDEF4-BE9A-7385-7E54-1733F4CE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131446</xdr:colOff>
      <xdr:row>14</xdr:row>
      <xdr:rowOff>59056</xdr:rowOff>
    </xdr:from>
    <xdr:to>
      <xdr:col>7</xdr:col>
      <xdr:colOff>1304925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2C0E0-CAD4-9605-6C1A-94743D52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421957</xdr:colOff>
      <xdr:row>17</xdr:row>
      <xdr:rowOff>44767</xdr:rowOff>
    </xdr:from>
    <xdr:to>
      <xdr:col>3</xdr:col>
      <xdr:colOff>420052</xdr:colOff>
      <xdr:row>30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BF1FB-719D-FC24-8E32-4F4C98B3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Dobson" refreshedDate="45037.817975810183" createdVersion="8" refreshedVersion="8" minRefreshableVersion="3" recordCount="1001" xr:uid="{81895FC0-AF90-4F45-859F-7DBD6BFE8D9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 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Percent Funded 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Dobson" refreshedDate="45037.899020833334" createdVersion="8" refreshedVersion="8" minRefreshableVersion="3" recordCount="1000" xr:uid="{1185EF0C-C187-4AF0-B68A-5ADF31D63DA3}">
  <cacheSource type="worksheet">
    <worksheetSource ref="A1:T1001" sheet="Crowdfunding (2)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 Average Donation" numFmtId="0">
      <sharedItems containsMixedTypes="1" containsNumber="1" minValue="0" maxValue="113.17073170731707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Dobson" refreshedDate="45041.769657407407" createdVersion="8" refreshedVersion="8" minRefreshableVersion="3" recordCount="13" xr:uid="{072E36BA-832A-44E3-A966-ABB851C68582}">
  <cacheSource type="worksheet">
    <worksheetSource ref="A1:H1048576" sheet="Crowfunding Goal Analysis"/>
  </cacheSource>
  <cacheFields count="8">
    <cacheField name="Goal" numFmtId="0">
      <sharedItems containsBlank="1" count="13">
        <s v="Less Than 1000"/>
        <s v="1000 to 4999"/>
        <s v="5000 to 9999"/>
        <s v="10000 to 14999 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  <m/>
      </sharedItems>
    </cacheField>
    <cacheField name=" Number Successful" numFmtId="0">
      <sharedItems containsString="0" containsBlank="1" containsNumber="1" containsInteger="1" minValue="4" maxValue="191"/>
    </cacheField>
    <cacheField name="Number Failed" numFmtId="0">
      <sharedItems containsString="0" containsBlank="1" containsNumber="1" containsInteger="1" minValue="0" maxValue="163"/>
    </cacheField>
    <cacheField name="Number Canceled" numFmtId="0">
      <sharedItems containsString="0" containsBlank="1" containsNumber="1" containsInteger="1" minValue="0" maxValue="28"/>
    </cacheField>
    <cacheField name="Total Projects" numFmtId="0">
      <sharedItems containsString="0" containsBlank="1" containsNumber="1" containsInteger="1" minValue="7" maxValue="315"/>
    </cacheField>
    <cacheField name="Percentage Successful" numFmtId="0">
      <sharedItems containsString="0" containsBlank="1" containsNumber="1" minValue="0.3737704918032787" maxValue="1"/>
    </cacheField>
    <cacheField name="Percentage Failed" numFmtId="9">
      <sharedItems containsString="0" containsBlank="1" containsNumber="1" minValue="0" maxValue="0.55555555555555558"/>
    </cacheField>
    <cacheField name="Percentage Canceled" numFmtId="9">
      <sharedItems containsString="0" containsBlank="1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n v="0"/>
    <x v="0"/>
    <s v="CAD"/>
    <x v="0"/>
    <x v="0"/>
    <x v="0"/>
    <b v="0"/>
    <x v="0"/>
    <x v="0"/>
    <x v="0"/>
  </r>
  <r>
    <n v="1"/>
    <s v="Odom Inc"/>
    <s v="Managed bottom-line architecture"/>
    <n v="1400"/>
    <n v="14560"/>
    <x v="1"/>
    <n v="1040"/>
    <x v="1"/>
    <n v="158"/>
    <x v="1"/>
    <s v="USD"/>
    <x v="1"/>
    <x v="1"/>
    <x v="0"/>
    <b v="1"/>
    <x v="1"/>
    <x v="1"/>
    <x v="1"/>
  </r>
  <r>
    <n v="2"/>
    <s v="Melton, Robinson and Fritz"/>
    <s v="Function-based leadingedge pricing structure"/>
    <n v="108400"/>
    <n v="142523"/>
    <x v="2"/>
    <n v="131.4787822878229"/>
    <x v="1"/>
    <n v="1425"/>
    <x v="2"/>
    <s v="AUD"/>
    <x v="2"/>
    <x v="2"/>
    <x v="0"/>
    <b v="0"/>
    <x v="2"/>
    <x v="2"/>
    <x v="2"/>
  </r>
  <r>
    <n v="3"/>
    <s v="Mcdonald, Gonzalez and Ross"/>
    <s v="Vision-oriented fresh-thinking conglomeration"/>
    <n v="4200"/>
    <n v="2477"/>
    <x v="3"/>
    <n v="58.976190476190467"/>
    <x v="0"/>
    <n v="24"/>
    <x v="1"/>
    <s v="USD"/>
    <x v="3"/>
    <x v="3"/>
    <x v="0"/>
    <b v="0"/>
    <x v="1"/>
    <x v="1"/>
    <x v="1"/>
  </r>
  <r>
    <n v="4"/>
    <s v="Larson-Little"/>
    <s v="Proactive foreground core"/>
    <n v="7600"/>
    <n v="5265"/>
    <x v="4"/>
    <n v="69.276315789473685"/>
    <x v="0"/>
    <n v="53"/>
    <x v="1"/>
    <s v="USD"/>
    <x v="4"/>
    <x v="4"/>
    <x v="0"/>
    <b v="0"/>
    <x v="3"/>
    <x v="3"/>
    <x v="3"/>
  </r>
  <r>
    <n v="5"/>
    <s v="Harris Group"/>
    <s v="Open-source optimizing database"/>
    <n v="7600"/>
    <n v="13195"/>
    <x v="5"/>
    <n v="173.61842105263159"/>
    <x v="1"/>
    <n v="174"/>
    <x v="3"/>
    <s v="DKK"/>
    <x v="5"/>
    <x v="5"/>
    <x v="0"/>
    <b v="0"/>
    <x v="3"/>
    <x v="3"/>
    <x v="3"/>
  </r>
  <r>
    <n v="6"/>
    <s v="Ortiz, Coleman and Mitchell"/>
    <s v="Operative upward-trending algorithm"/>
    <n v="5200"/>
    <n v="1090"/>
    <x v="6"/>
    <n v="20.961538461538463"/>
    <x v="0"/>
    <n v="18"/>
    <x v="4"/>
    <s v="GBP"/>
    <x v="6"/>
    <x v="6"/>
    <x v="0"/>
    <b v="0"/>
    <x v="4"/>
    <x v="4"/>
    <x v="4"/>
  </r>
  <r>
    <n v="7"/>
    <s v="Carter-Guzman"/>
    <s v="Centralized cohesive challenge"/>
    <n v="4500"/>
    <n v="14741"/>
    <x v="7"/>
    <n v="327.57777777777778"/>
    <x v="1"/>
    <n v="227"/>
    <x v="3"/>
    <s v="DKK"/>
    <x v="7"/>
    <x v="7"/>
    <x v="0"/>
    <b v="0"/>
    <x v="3"/>
    <x v="3"/>
    <x v="3"/>
  </r>
  <r>
    <n v="8"/>
    <s v="Nunez-Richards"/>
    <s v="Exclusive attitude-oriented intranet"/>
    <n v="110100"/>
    <n v="21946"/>
    <x v="8"/>
    <n v="19.932788374205266"/>
    <x v="2"/>
    <n v="708"/>
    <x v="3"/>
    <s v="DKK"/>
    <x v="8"/>
    <x v="8"/>
    <x v="0"/>
    <b v="0"/>
    <x v="3"/>
    <x v="3"/>
    <x v="3"/>
  </r>
  <r>
    <n v="9"/>
    <s v="Rangel, Holt and Jones"/>
    <s v="Open-source fresh-thinking model"/>
    <n v="6200"/>
    <n v="3208"/>
    <x v="9"/>
    <n v="51.741935483870968"/>
    <x v="0"/>
    <n v="44"/>
    <x v="1"/>
    <s v="USD"/>
    <x v="9"/>
    <x v="9"/>
    <x v="0"/>
    <b v="0"/>
    <x v="5"/>
    <x v="1"/>
    <x v="5"/>
  </r>
  <r>
    <n v="10"/>
    <s v="Green Ltd"/>
    <s v="Monitored empowering installation"/>
    <n v="5200"/>
    <n v="13838"/>
    <x v="10"/>
    <n v="266.11538461538464"/>
    <x v="1"/>
    <n v="220"/>
    <x v="1"/>
    <s v="USD"/>
    <x v="10"/>
    <x v="10"/>
    <x v="0"/>
    <b v="0"/>
    <x v="6"/>
    <x v="4"/>
    <x v="6"/>
  </r>
  <r>
    <n v="11"/>
    <s v="Perez, Johnson and Gardner"/>
    <s v="Grass-roots zero administration system engine"/>
    <n v="6300"/>
    <n v="3030"/>
    <x v="11"/>
    <n v="48.095238095238095"/>
    <x v="0"/>
    <n v="27"/>
    <x v="1"/>
    <s v="USD"/>
    <x v="11"/>
    <x v="11"/>
    <x v="0"/>
    <b v="1"/>
    <x v="3"/>
    <x v="3"/>
    <x v="3"/>
  </r>
  <r>
    <n v="12"/>
    <s v="Kim Ltd"/>
    <s v="Assimilated hybrid intranet"/>
    <n v="6300"/>
    <n v="5629"/>
    <x v="12"/>
    <n v="89.349206349206341"/>
    <x v="0"/>
    <n v="55"/>
    <x v="1"/>
    <s v="USD"/>
    <x v="12"/>
    <x v="12"/>
    <x v="0"/>
    <b v="0"/>
    <x v="6"/>
    <x v="4"/>
    <x v="6"/>
  </r>
  <r>
    <n v="13"/>
    <s v="Walker, Taylor and Coleman"/>
    <s v="Multi-tiered directional open architecture"/>
    <n v="4200"/>
    <n v="10295"/>
    <x v="13"/>
    <n v="245.11904761904765"/>
    <x v="1"/>
    <n v="98"/>
    <x v="1"/>
    <s v="USD"/>
    <x v="13"/>
    <x v="13"/>
    <x v="0"/>
    <b v="0"/>
    <x v="7"/>
    <x v="1"/>
    <x v="7"/>
  </r>
  <r>
    <n v="14"/>
    <s v="Rodriguez, Rose and Stewart"/>
    <s v="Cloned directional synergy"/>
    <n v="28200"/>
    <n v="18829"/>
    <x v="14"/>
    <n v="66.769503546099301"/>
    <x v="0"/>
    <n v="200"/>
    <x v="1"/>
    <s v="USD"/>
    <x v="14"/>
    <x v="14"/>
    <x v="0"/>
    <b v="0"/>
    <x v="7"/>
    <x v="1"/>
    <x v="7"/>
  </r>
  <r>
    <n v="15"/>
    <s v="Wright, Hunt and Rowe"/>
    <s v="Extended eco-centric pricing structure"/>
    <n v="81200"/>
    <n v="38414"/>
    <x v="15"/>
    <n v="47.307881773399011"/>
    <x v="0"/>
    <n v="452"/>
    <x v="1"/>
    <s v="USD"/>
    <x v="15"/>
    <x v="15"/>
    <x v="0"/>
    <b v="0"/>
    <x v="8"/>
    <x v="2"/>
    <x v="8"/>
  </r>
  <r>
    <n v="16"/>
    <s v="Hines Inc"/>
    <s v="Cross-platform systemic adapter"/>
    <n v="1700"/>
    <n v="11041"/>
    <x v="16"/>
    <n v="649.47058823529414"/>
    <x v="1"/>
    <n v="100"/>
    <x v="1"/>
    <s v="USD"/>
    <x v="16"/>
    <x v="16"/>
    <x v="0"/>
    <b v="0"/>
    <x v="9"/>
    <x v="5"/>
    <x v="9"/>
  </r>
  <r>
    <n v="17"/>
    <s v="Cochran-Nguyen"/>
    <s v="Seamless 4thgeneration methodology"/>
    <n v="84600"/>
    <n v="134845"/>
    <x v="17"/>
    <n v="159.39125295508273"/>
    <x v="1"/>
    <n v="1249"/>
    <x v="1"/>
    <s v="USD"/>
    <x v="17"/>
    <x v="17"/>
    <x v="0"/>
    <b v="0"/>
    <x v="10"/>
    <x v="4"/>
    <x v="10"/>
  </r>
  <r>
    <n v="18"/>
    <s v="Johnson-Gould"/>
    <s v="Exclusive needs-based adapter"/>
    <n v="9100"/>
    <n v="6089"/>
    <x v="18"/>
    <n v="66.912087912087912"/>
    <x v="3"/>
    <n v="135"/>
    <x v="1"/>
    <s v="USD"/>
    <x v="18"/>
    <x v="18"/>
    <x v="0"/>
    <b v="0"/>
    <x v="3"/>
    <x v="3"/>
    <x v="3"/>
  </r>
  <r>
    <n v="19"/>
    <s v="Perez-Hess"/>
    <s v="Down-sized cohesive archive"/>
    <n v="62500"/>
    <n v="30331"/>
    <x v="19"/>
    <n v="48.529600000000002"/>
    <x v="0"/>
    <n v="674"/>
    <x v="1"/>
    <s v="USD"/>
    <x v="19"/>
    <x v="19"/>
    <x v="0"/>
    <b v="1"/>
    <x v="3"/>
    <x v="3"/>
    <x v="3"/>
  </r>
  <r>
    <n v="20"/>
    <s v="Reeves, Thompson and Richardson"/>
    <s v="Proactive composite alliance"/>
    <n v="131800"/>
    <n v="147936"/>
    <x v="20"/>
    <n v="112.24279210925646"/>
    <x v="1"/>
    <n v="1396"/>
    <x v="1"/>
    <s v="USD"/>
    <x v="20"/>
    <x v="20"/>
    <x v="0"/>
    <b v="0"/>
    <x v="6"/>
    <x v="4"/>
    <x v="6"/>
  </r>
  <r>
    <n v="21"/>
    <s v="Simmons-Reynolds"/>
    <s v="Re-engineered intangible definition"/>
    <n v="94000"/>
    <n v="38533"/>
    <x v="21"/>
    <n v="40.992553191489364"/>
    <x v="0"/>
    <n v="558"/>
    <x v="1"/>
    <s v="USD"/>
    <x v="21"/>
    <x v="21"/>
    <x v="0"/>
    <b v="0"/>
    <x v="3"/>
    <x v="3"/>
    <x v="3"/>
  </r>
  <r>
    <n v="22"/>
    <s v="Collier Inc"/>
    <s v="Enhanced dynamic definition"/>
    <n v="59100"/>
    <n v="75690"/>
    <x v="22"/>
    <n v="128.07106598984771"/>
    <x v="1"/>
    <n v="890"/>
    <x v="1"/>
    <s v="USD"/>
    <x v="22"/>
    <x v="22"/>
    <x v="0"/>
    <b v="0"/>
    <x v="3"/>
    <x v="3"/>
    <x v="3"/>
  </r>
  <r>
    <n v="23"/>
    <s v="Gray-Jenkins"/>
    <s v="Devolved next generation adapter"/>
    <n v="4500"/>
    <n v="14942"/>
    <x v="23"/>
    <n v="332.04444444444448"/>
    <x v="1"/>
    <n v="142"/>
    <x v="4"/>
    <s v="GBP"/>
    <x v="23"/>
    <x v="23"/>
    <x v="0"/>
    <b v="0"/>
    <x v="4"/>
    <x v="4"/>
    <x v="4"/>
  </r>
  <r>
    <n v="24"/>
    <s v="Scott, Wilson and Martin"/>
    <s v="Cross-platform intermediate frame"/>
    <n v="92400"/>
    <n v="104257"/>
    <x v="24"/>
    <n v="112.83225108225108"/>
    <x v="1"/>
    <n v="2673"/>
    <x v="1"/>
    <s v="USD"/>
    <x v="24"/>
    <x v="24"/>
    <x v="0"/>
    <b v="0"/>
    <x v="8"/>
    <x v="2"/>
    <x v="8"/>
  </r>
  <r>
    <n v="25"/>
    <s v="Caldwell, Velazquez and Wilson"/>
    <s v="Monitored impactful analyzer"/>
    <n v="5500"/>
    <n v="11904"/>
    <x v="25"/>
    <n v="216.43636363636364"/>
    <x v="1"/>
    <n v="163"/>
    <x v="1"/>
    <s v="USD"/>
    <x v="25"/>
    <x v="25"/>
    <x v="0"/>
    <b v="1"/>
    <x v="11"/>
    <x v="6"/>
    <x v="11"/>
  </r>
  <r>
    <n v="26"/>
    <s v="Spencer-Bates"/>
    <s v="Optional responsive customer loyalty"/>
    <n v="107500"/>
    <n v="51814"/>
    <x v="26"/>
    <n v="48.199069767441863"/>
    <x v="3"/>
    <n v="1480"/>
    <x v="1"/>
    <s v="USD"/>
    <x v="26"/>
    <x v="26"/>
    <x v="0"/>
    <b v="0"/>
    <x v="3"/>
    <x v="3"/>
    <x v="3"/>
  </r>
  <r>
    <n v="27"/>
    <s v="Best, Carr and Williams"/>
    <s v="Diverse transitional migration"/>
    <n v="2000"/>
    <n v="1599"/>
    <x v="27"/>
    <n v="79.95"/>
    <x v="0"/>
    <n v="15"/>
    <x v="1"/>
    <s v="USD"/>
    <x v="27"/>
    <x v="27"/>
    <x v="0"/>
    <b v="0"/>
    <x v="1"/>
    <x v="1"/>
    <x v="1"/>
  </r>
  <r>
    <n v="28"/>
    <s v="Campbell, Brown and Powell"/>
    <s v="Synchronized global task-force"/>
    <n v="130800"/>
    <n v="137635"/>
    <x v="28"/>
    <n v="105.22553516819573"/>
    <x v="1"/>
    <n v="2220"/>
    <x v="1"/>
    <s v="USD"/>
    <x v="28"/>
    <x v="28"/>
    <x v="0"/>
    <b v="1"/>
    <x v="3"/>
    <x v="3"/>
    <x v="3"/>
  </r>
  <r>
    <n v="29"/>
    <s v="Johnson, Parker and Haynes"/>
    <s v="Focused 6thgeneration forecast"/>
    <n v="45900"/>
    <n v="150965"/>
    <x v="29"/>
    <n v="328.89978213507629"/>
    <x v="1"/>
    <n v="1606"/>
    <x v="5"/>
    <s v="CHF"/>
    <x v="29"/>
    <x v="29"/>
    <x v="0"/>
    <b v="0"/>
    <x v="12"/>
    <x v="4"/>
    <x v="12"/>
  </r>
  <r>
    <n v="30"/>
    <s v="Clark-Cooke"/>
    <s v="Down-sized analyzing challenge"/>
    <n v="9000"/>
    <n v="14455"/>
    <x v="30"/>
    <n v="160.61111111111111"/>
    <x v="1"/>
    <n v="129"/>
    <x v="1"/>
    <s v="USD"/>
    <x v="30"/>
    <x v="30"/>
    <x v="0"/>
    <b v="0"/>
    <x v="10"/>
    <x v="4"/>
    <x v="10"/>
  </r>
  <r>
    <n v="31"/>
    <s v="Schroeder Ltd"/>
    <s v="Progressive needs-based focus group"/>
    <n v="3500"/>
    <n v="10850"/>
    <x v="31"/>
    <n v="310"/>
    <x v="1"/>
    <n v="226"/>
    <x v="4"/>
    <s v="GBP"/>
    <x v="31"/>
    <x v="31"/>
    <x v="0"/>
    <b v="0"/>
    <x v="11"/>
    <x v="6"/>
    <x v="11"/>
  </r>
  <r>
    <n v="32"/>
    <s v="Jackson PLC"/>
    <s v="Ergonomic 6thgeneration success"/>
    <n v="101000"/>
    <n v="87676"/>
    <x v="32"/>
    <n v="86.807920792079202"/>
    <x v="0"/>
    <n v="2307"/>
    <x v="6"/>
    <s v="EUR"/>
    <x v="32"/>
    <x v="32"/>
    <x v="0"/>
    <b v="0"/>
    <x v="4"/>
    <x v="4"/>
    <x v="4"/>
  </r>
  <r>
    <n v="33"/>
    <s v="Blair, Collins and Carter"/>
    <s v="Exclusive interactive approach"/>
    <n v="50200"/>
    <n v="189666"/>
    <x v="33"/>
    <n v="377.82071713147411"/>
    <x v="1"/>
    <n v="5419"/>
    <x v="1"/>
    <s v="USD"/>
    <x v="33"/>
    <x v="33"/>
    <x v="0"/>
    <b v="0"/>
    <x v="3"/>
    <x v="3"/>
    <x v="3"/>
  </r>
  <r>
    <n v="34"/>
    <s v="Maldonado and Sons"/>
    <s v="Reverse-engineered asynchronous archive"/>
    <n v="9300"/>
    <n v="14025"/>
    <x v="34"/>
    <n v="150.80645161290323"/>
    <x v="1"/>
    <n v="165"/>
    <x v="1"/>
    <s v="USD"/>
    <x v="34"/>
    <x v="34"/>
    <x v="0"/>
    <b v="0"/>
    <x v="4"/>
    <x v="4"/>
    <x v="4"/>
  </r>
  <r>
    <n v="35"/>
    <s v="Mitchell and Sons"/>
    <s v="Synergized intangible challenge"/>
    <n v="125500"/>
    <n v="188628"/>
    <x v="35"/>
    <n v="150.30119521912351"/>
    <x v="1"/>
    <n v="1965"/>
    <x v="3"/>
    <s v="DKK"/>
    <x v="35"/>
    <x v="35"/>
    <x v="0"/>
    <b v="1"/>
    <x v="6"/>
    <x v="4"/>
    <x v="6"/>
  </r>
  <r>
    <n v="36"/>
    <s v="Jackson-Lewis"/>
    <s v="Monitored multi-state encryption"/>
    <n v="700"/>
    <n v="1101"/>
    <x v="36"/>
    <n v="157.28571428571431"/>
    <x v="1"/>
    <n v="16"/>
    <x v="1"/>
    <s v="USD"/>
    <x v="36"/>
    <x v="36"/>
    <x v="0"/>
    <b v="0"/>
    <x v="3"/>
    <x v="3"/>
    <x v="3"/>
  </r>
  <r>
    <n v="37"/>
    <s v="Black, Armstrong and Anderson"/>
    <s v="Profound attitude-oriented functionalities"/>
    <n v="8100"/>
    <n v="11339"/>
    <x v="37"/>
    <n v="139.98765432098764"/>
    <x v="1"/>
    <n v="107"/>
    <x v="1"/>
    <s v="USD"/>
    <x v="37"/>
    <x v="37"/>
    <x v="0"/>
    <b v="1"/>
    <x v="13"/>
    <x v="5"/>
    <x v="13"/>
  </r>
  <r>
    <n v="38"/>
    <s v="Maldonado-Gonzalez"/>
    <s v="Digitized client-driven database"/>
    <n v="3100"/>
    <n v="10085"/>
    <x v="38"/>
    <n v="325.32258064516128"/>
    <x v="1"/>
    <n v="134"/>
    <x v="1"/>
    <s v="USD"/>
    <x v="38"/>
    <x v="38"/>
    <x v="0"/>
    <b v="0"/>
    <x v="14"/>
    <x v="7"/>
    <x v="14"/>
  </r>
  <r>
    <n v="39"/>
    <s v="Kim-Rice"/>
    <s v="Organized bi-directional function"/>
    <n v="9900"/>
    <n v="5027"/>
    <x v="39"/>
    <n v="50.777777777777779"/>
    <x v="0"/>
    <n v="88"/>
    <x v="3"/>
    <s v="DKK"/>
    <x v="39"/>
    <x v="39"/>
    <x v="0"/>
    <b v="0"/>
    <x v="3"/>
    <x v="3"/>
    <x v="3"/>
  </r>
  <r>
    <n v="40"/>
    <s v="Garcia, Garcia and Lopez"/>
    <s v="Reduced stable middleware"/>
    <n v="8800"/>
    <n v="14878"/>
    <x v="40"/>
    <n v="169.06818181818181"/>
    <x v="1"/>
    <n v="198"/>
    <x v="1"/>
    <s v="USD"/>
    <x v="40"/>
    <x v="40"/>
    <x v="0"/>
    <b v="1"/>
    <x v="8"/>
    <x v="2"/>
    <x v="8"/>
  </r>
  <r>
    <n v="41"/>
    <s v="Watts Group"/>
    <s v="Universal 5thgeneration neural-net"/>
    <n v="5600"/>
    <n v="11924"/>
    <x v="41"/>
    <n v="212.92857142857144"/>
    <x v="1"/>
    <n v="111"/>
    <x v="6"/>
    <s v="EUR"/>
    <x v="41"/>
    <x v="41"/>
    <x v="0"/>
    <b v="1"/>
    <x v="1"/>
    <x v="1"/>
    <x v="1"/>
  </r>
  <r>
    <n v="42"/>
    <s v="Werner-Bryant"/>
    <s v="Virtual uniform frame"/>
    <n v="1800"/>
    <n v="7991"/>
    <x v="42"/>
    <n v="443.94444444444446"/>
    <x v="1"/>
    <n v="222"/>
    <x v="1"/>
    <s v="USD"/>
    <x v="42"/>
    <x v="42"/>
    <x v="0"/>
    <b v="0"/>
    <x v="0"/>
    <x v="0"/>
    <x v="0"/>
  </r>
  <r>
    <n v="43"/>
    <s v="Schmitt-Mendoza"/>
    <s v="Profound explicit paradigm"/>
    <n v="90200"/>
    <n v="167717"/>
    <x v="43"/>
    <n v="185.9390243902439"/>
    <x v="1"/>
    <n v="6212"/>
    <x v="1"/>
    <s v="USD"/>
    <x v="43"/>
    <x v="43"/>
    <x v="0"/>
    <b v="0"/>
    <x v="15"/>
    <x v="5"/>
    <x v="15"/>
  </r>
  <r>
    <n v="44"/>
    <s v="Reid-Mccullough"/>
    <s v="Visionary real-time groupware"/>
    <n v="1600"/>
    <n v="10541"/>
    <x v="44"/>
    <n v="658.8125"/>
    <x v="1"/>
    <n v="98"/>
    <x v="3"/>
    <s v="DKK"/>
    <x v="44"/>
    <x v="44"/>
    <x v="0"/>
    <b v="0"/>
    <x v="13"/>
    <x v="5"/>
    <x v="13"/>
  </r>
  <r>
    <n v="45"/>
    <s v="Woods-Clark"/>
    <s v="Networked tertiary Graphical User Interface"/>
    <n v="9500"/>
    <n v="4530"/>
    <x v="45"/>
    <n v="47.684210526315788"/>
    <x v="0"/>
    <n v="48"/>
    <x v="1"/>
    <s v="USD"/>
    <x v="45"/>
    <x v="45"/>
    <x v="0"/>
    <b v="1"/>
    <x v="3"/>
    <x v="3"/>
    <x v="3"/>
  </r>
  <r>
    <n v="46"/>
    <s v="Vaughn, Hunt and Caldwell"/>
    <s v="Virtual grid-enabled task-force"/>
    <n v="3700"/>
    <n v="4247"/>
    <x v="46"/>
    <n v="114.78378378378378"/>
    <x v="1"/>
    <n v="92"/>
    <x v="1"/>
    <s v="USD"/>
    <x v="46"/>
    <x v="46"/>
    <x v="0"/>
    <b v="0"/>
    <x v="1"/>
    <x v="1"/>
    <x v="1"/>
  </r>
  <r>
    <n v="47"/>
    <s v="Bennett and Sons"/>
    <s v="Function-based multi-state software"/>
    <n v="1500"/>
    <n v="7129"/>
    <x v="47"/>
    <n v="475.26666666666665"/>
    <x v="1"/>
    <n v="149"/>
    <x v="1"/>
    <s v="USD"/>
    <x v="47"/>
    <x v="47"/>
    <x v="0"/>
    <b v="0"/>
    <x v="3"/>
    <x v="3"/>
    <x v="3"/>
  </r>
  <r>
    <n v="48"/>
    <s v="Lamb Inc"/>
    <s v="Optimized leadingedge concept"/>
    <n v="33300"/>
    <n v="128862"/>
    <x v="48"/>
    <n v="386.97297297297297"/>
    <x v="1"/>
    <n v="2431"/>
    <x v="1"/>
    <s v="USD"/>
    <x v="48"/>
    <x v="48"/>
    <x v="0"/>
    <b v="0"/>
    <x v="3"/>
    <x v="3"/>
    <x v="3"/>
  </r>
  <r>
    <n v="49"/>
    <s v="Casey-Kelly"/>
    <s v="Sharable holistic interface"/>
    <n v="7200"/>
    <n v="13653"/>
    <x v="49"/>
    <n v="189.625"/>
    <x v="1"/>
    <n v="303"/>
    <x v="1"/>
    <s v="USD"/>
    <x v="49"/>
    <x v="49"/>
    <x v="0"/>
    <b v="0"/>
    <x v="1"/>
    <x v="1"/>
    <x v="1"/>
  </r>
  <r>
    <n v="50"/>
    <s v="Jones, Taylor and Moore"/>
    <s v="Down-sized system-worthy secured line"/>
    <n v="100"/>
    <n v="2"/>
    <x v="50"/>
    <n v="2"/>
    <x v="0"/>
    <n v="1"/>
    <x v="6"/>
    <s v="EUR"/>
    <x v="50"/>
    <x v="50"/>
    <x v="0"/>
    <b v="0"/>
    <x v="16"/>
    <x v="1"/>
    <x v="16"/>
  </r>
  <r>
    <n v="51"/>
    <s v="Bradshaw, Gill and Donovan"/>
    <s v="Inverse secondary infrastructure"/>
    <n v="158100"/>
    <n v="145243"/>
    <x v="51"/>
    <n v="91.867805186590772"/>
    <x v="0"/>
    <n v="1467"/>
    <x v="4"/>
    <s v="GBP"/>
    <x v="51"/>
    <x v="51"/>
    <x v="0"/>
    <b v="1"/>
    <x v="8"/>
    <x v="2"/>
    <x v="8"/>
  </r>
  <r>
    <n v="52"/>
    <s v="Hernandez, Rodriguez and Clark"/>
    <s v="Organic foreground leverage"/>
    <n v="7200"/>
    <n v="2459"/>
    <x v="52"/>
    <n v="34.152777777777779"/>
    <x v="0"/>
    <n v="75"/>
    <x v="1"/>
    <s v="USD"/>
    <x v="52"/>
    <x v="52"/>
    <x v="0"/>
    <b v="0"/>
    <x v="3"/>
    <x v="3"/>
    <x v="3"/>
  </r>
  <r>
    <n v="53"/>
    <s v="Smith-Jones"/>
    <s v="Reverse-engineered static concept"/>
    <n v="8800"/>
    <n v="12356"/>
    <x v="53"/>
    <n v="140.40909090909091"/>
    <x v="1"/>
    <n v="209"/>
    <x v="1"/>
    <s v="USD"/>
    <x v="53"/>
    <x v="53"/>
    <x v="0"/>
    <b v="0"/>
    <x v="6"/>
    <x v="4"/>
    <x v="6"/>
  </r>
  <r>
    <n v="54"/>
    <s v="Roy PLC"/>
    <s v="Multi-channeled neutral customer loyalty"/>
    <n v="6000"/>
    <n v="5392"/>
    <x v="54"/>
    <n v="89.86666666666666"/>
    <x v="0"/>
    <n v="120"/>
    <x v="1"/>
    <s v="USD"/>
    <x v="54"/>
    <x v="54"/>
    <x v="0"/>
    <b v="0"/>
    <x v="8"/>
    <x v="2"/>
    <x v="8"/>
  </r>
  <r>
    <n v="55"/>
    <s v="Wright, Brooks and Villarreal"/>
    <s v="Reverse-engineered bifurcated strategy"/>
    <n v="6600"/>
    <n v="11746"/>
    <x v="55"/>
    <n v="177.96969696969697"/>
    <x v="1"/>
    <n v="131"/>
    <x v="1"/>
    <s v="USD"/>
    <x v="55"/>
    <x v="55"/>
    <x v="0"/>
    <b v="0"/>
    <x v="17"/>
    <x v="1"/>
    <x v="17"/>
  </r>
  <r>
    <n v="56"/>
    <s v="Flores, Miller and Johnson"/>
    <s v="Horizontal context-sensitive knowledge user"/>
    <n v="8000"/>
    <n v="11493"/>
    <x v="56"/>
    <n v="143.66249999999999"/>
    <x v="1"/>
    <n v="164"/>
    <x v="1"/>
    <s v="USD"/>
    <x v="56"/>
    <x v="56"/>
    <x v="0"/>
    <b v="0"/>
    <x v="8"/>
    <x v="2"/>
    <x v="8"/>
  </r>
  <r>
    <n v="57"/>
    <s v="Bridges, Freeman and Kim"/>
    <s v="Cross-group multi-state task-force"/>
    <n v="2900"/>
    <n v="6243"/>
    <x v="57"/>
    <n v="215.27586206896552"/>
    <x v="1"/>
    <n v="201"/>
    <x v="1"/>
    <s v="USD"/>
    <x v="57"/>
    <x v="57"/>
    <x v="0"/>
    <b v="0"/>
    <x v="11"/>
    <x v="6"/>
    <x v="11"/>
  </r>
  <r>
    <n v="58"/>
    <s v="Anderson-Perez"/>
    <s v="Expanded 3rdgeneration strategy"/>
    <n v="2700"/>
    <n v="6132"/>
    <x v="58"/>
    <n v="227.11111111111114"/>
    <x v="1"/>
    <n v="211"/>
    <x v="1"/>
    <s v="USD"/>
    <x v="58"/>
    <x v="58"/>
    <x v="0"/>
    <b v="0"/>
    <x v="3"/>
    <x v="3"/>
    <x v="3"/>
  </r>
  <r>
    <n v="59"/>
    <s v="Wright, Fox and Marks"/>
    <s v="Assimilated real-time support"/>
    <n v="1400"/>
    <n v="3851"/>
    <x v="59"/>
    <n v="275.07142857142861"/>
    <x v="1"/>
    <n v="128"/>
    <x v="1"/>
    <s v="USD"/>
    <x v="59"/>
    <x v="59"/>
    <x v="0"/>
    <b v="1"/>
    <x v="3"/>
    <x v="3"/>
    <x v="3"/>
  </r>
  <r>
    <n v="60"/>
    <s v="Crawford-Peters"/>
    <s v="User-centric regional database"/>
    <n v="94200"/>
    <n v="135997"/>
    <x v="60"/>
    <n v="144.37048832271762"/>
    <x v="1"/>
    <n v="1600"/>
    <x v="0"/>
    <s v="CAD"/>
    <x v="60"/>
    <x v="60"/>
    <x v="0"/>
    <b v="0"/>
    <x v="3"/>
    <x v="3"/>
    <x v="3"/>
  </r>
  <r>
    <n v="61"/>
    <s v="Romero-Hoffman"/>
    <s v="Open-source zero administration complexity"/>
    <n v="199200"/>
    <n v="184750"/>
    <x v="61"/>
    <n v="92.74598393574297"/>
    <x v="0"/>
    <n v="2253"/>
    <x v="0"/>
    <s v="CAD"/>
    <x v="61"/>
    <x v="61"/>
    <x v="0"/>
    <b v="0"/>
    <x v="3"/>
    <x v="3"/>
    <x v="3"/>
  </r>
  <r>
    <n v="62"/>
    <s v="Sparks-West"/>
    <s v="Organized incremental standardization"/>
    <n v="2000"/>
    <n v="14452"/>
    <x v="62"/>
    <n v="722.6"/>
    <x v="1"/>
    <n v="249"/>
    <x v="1"/>
    <s v="USD"/>
    <x v="62"/>
    <x v="62"/>
    <x v="0"/>
    <b v="0"/>
    <x v="2"/>
    <x v="2"/>
    <x v="2"/>
  </r>
  <r>
    <n v="63"/>
    <s v="Baker, Morgan and Brown"/>
    <s v="Assimilated didactic open system"/>
    <n v="4700"/>
    <n v="557"/>
    <x v="63"/>
    <n v="11.851063829787234"/>
    <x v="0"/>
    <n v="5"/>
    <x v="1"/>
    <s v="USD"/>
    <x v="63"/>
    <x v="63"/>
    <x v="0"/>
    <b v="0"/>
    <x v="3"/>
    <x v="3"/>
    <x v="3"/>
  </r>
  <r>
    <n v="64"/>
    <s v="Mosley-Gilbert"/>
    <s v="Vision-oriented logistical intranet"/>
    <n v="2800"/>
    <n v="2734"/>
    <x v="64"/>
    <n v="97.642857142857139"/>
    <x v="0"/>
    <n v="38"/>
    <x v="1"/>
    <s v="USD"/>
    <x v="64"/>
    <x v="64"/>
    <x v="0"/>
    <b v="1"/>
    <x v="2"/>
    <x v="2"/>
    <x v="2"/>
  </r>
  <r>
    <n v="65"/>
    <s v="Berry-Boyer"/>
    <s v="Mandatory incremental projection"/>
    <n v="6100"/>
    <n v="14405"/>
    <x v="65"/>
    <n v="236.14754098360655"/>
    <x v="1"/>
    <n v="236"/>
    <x v="1"/>
    <s v="USD"/>
    <x v="65"/>
    <x v="65"/>
    <x v="0"/>
    <b v="0"/>
    <x v="3"/>
    <x v="3"/>
    <x v="3"/>
  </r>
  <r>
    <n v="66"/>
    <s v="Sanders-Allen"/>
    <s v="Grass-roots needs-based encryption"/>
    <n v="2900"/>
    <n v="1307"/>
    <x v="66"/>
    <n v="45.068965517241381"/>
    <x v="0"/>
    <n v="12"/>
    <x v="1"/>
    <s v="USD"/>
    <x v="66"/>
    <x v="66"/>
    <x v="0"/>
    <b v="1"/>
    <x v="3"/>
    <x v="3"/>
    <x v="3"/>
  </r>
  <r>
    <n v="67"/>
    <s v="Lopez Inc"/>
    <s v="Team-oriented 6thgeneration middleware"/>
    <n v="72600"/>
    <n v="117892"/>
    <x v="67"/>
    <n v="162.38567493112947"/>
    <x v="1"/>
    <n v="4065"/>
    <x v="4"/>
    <s v="GBP"/>
    <x v="67"/>
    <x v="67"/>
    <x v="0"/>
    <b v="1"/>
    <x v="8"/>
    <x v="2"/>
    <x v="8"/>
  </r>
  <r>
    <n v="68"/>
    <s v="Moreno-Turner"/>
    <s v="Inverse multi-tasking installation"/>
    <n v="5700"/>
    <n v="14508"/>
    <x v="68"/>
    <n v="254.52631578947367"/>
    <x v="1"/>
    <n v="246"/>
    <x v="6"/>
    <s v="EUR"/>
    <x v="68"/>
    <x v="68"/>
    <x v="0"/>
    <b v="1"/>
    <x v="3"/>
    <x v="3"/>
    <x v="3"/>
  </r>
  <r>
    <n v="69"/>
    <s v="Jones-Watson"/>
    <s v="Switchable disintermediate moderator"/>
    <n v="7900"/>
    <n v="1901"/>
    <x v="69"/>
    <n v="24.063291139240505"/>
    <x v="3"/>
    <n v="17"/>
    <x v="1"/>
    <s v="USD"/>
    <x v="69"/>
    <x v="69"/>
    <x v="0"/>
    <b v="0"/>
    <x v="3"/>
    <x v="3"/>
    <x v="3"/>
  </r>
  <r>
    <n v="70"/>
    <s v="Barker Inc"/>
    <s v="Re-engineered 24/7 task-force"/>
    <n v="128000"/>
    <n v="158389"/>
    <x v="70"/>
    <n v="123.74140625000001"/>
    <x v="1"/>
    <n v="2475"/>
    <x v="6"/>
    <s v="EUR"/>
    <x v="70"/>
    <x v="70"/>
    <x v="0"/>
    <b v="1"/>
    <x v="3"/>
    <x v="3"/>
    <x v="3"/>
  </r>
  <r>
    <n v="71"/>
    <s v="Tate, Bass and House"/>
    <s v="Organic object-oriented budgetary management"/>
    <n v="6000"/>
    <n v="6484"/>
    <x v="71"/>
    <n v="108.06666666666666"/>
    <x v="1"/>
    <n v="76"/>
    <x v="1"/>
    <s v="USD"/>
    <x v="71"/>
    <x v="49"/>
    <x v="0"/>
    <b v="0"/>
    <x v="3"/>
    <x v="3"/>
    <x v="3"/>
  </r>
  <r>
    <n v="72"/>
    <s v="Hampton, Lewis and Ray"/>
    <s v="Seamless coherent parallelism"/>
    <n v="600"/>
    <n v="4022"/>
    <x v="72"/>
    <n v="670.33333333333326"/>
    <x v="1"/>
    <n v="54"/>
    <x v="1"/>
    <s v="USD"/>
    <x v="72"/>
    <x v="71"/>
    <x v="0"/>
    <b v="0"/>
    <x v="10"/>
    <x v="4"/>
    <x v="10"/>
  </r>
  <r>
    <n v="73"/>
    <s v="Collins-Goodman"/>
    <s v="Cross-platform even-keeled initiative"/>
    <n v="1400"/>
    <n v="9253"/>
    <x v="73"/>
    <n v="660.92857142857144"/>
    <x v="1"/>
    <n v="88"/>
    <x v="1"/>
    <s v="USD"/>
    <x v="73"/>
    <x v="72"/>
    <x v="0"/>
    <b v="0"/>
    <x v="17"/>
    <x v="1"/>
    <x v="17"/>
  </r>
  <r>
    <n v="74"/>
    <s v="Davis-Michael"/>
    <s v="Progressive tertiary framework"/>
    <n v="3900"/>
    <n v="4776"/>
    <x v="74"/>
    <n v="122.46153846153847"/>
    <x v="1"/>
    <n v="85"/>
    <x v="4"/>
    <s v="GBP"/>
    <x v="74"/>
    <x v="73"/>
    <x v="0"/>
    <b v="0"/>
    <x v="16"/>
    <x v="1"/>
    <x v="16"/>
  </r>
  <r>
    <n v="75"/>
    <s v="White, Torres and Bishop"/>
    <s v="Multi-layered dynamic protocol"/>
    <n v="9700"/>
    <n v="14606"/>
    <x v="75"/>
    <n v="150.57731958762886"/>
    <x v="1"/>
    <n v="170"/>
    <x v="1"/>
    <s v="USD"/>
    <x v="75"/>
    <x v="74"/>
    <x v="0"/>
    <b v="0"/>
    <x v="14"/>
    <x v="7"/>
    <x v="14"/>
  </r>
  <r>
    <n v="76"/>
    <s v="Martin, Conway and Larsen"/>
    <s v="Horizontal next generation function"/>
    <n v="122900"/>
    <n v="95993"/>
    <x v="76"/>
    <n v="78.106590724165997"/>
    <x v="0"/>
    <n v="1684"/>
    <x v="1"/>
    <s v="USD"/>
    <x v="76"/>
    <x v="75"/>
    <x v="1"/>
    <b v="1"/>
    <x v="3"/>
    <x v="3"/>
    <x v="3"/>
  </r>
  <r>
    <n v="77"/>
    <s v="Acevedo-Huffman"/>
    <s v="Pre-emptive impactful model"/>
    <n v="9500"/>
    <n v="4460"/>
    <x v="77"/>
    <n v="46.94736842105263"/>
    <x v="0"/>
    <n v="56"/>
    <x v="1"/>
    <s v="USD"/>
    <x v="77"/>
    <x v="76"/>
    <x v="0"/>
    <b v="1"/>
    <x v="10"/>
    <x v="4"/>
    <x v="10"/>
  </r>
  <r>
    <n v="78"/>
    <s v="Montgomery, Larson and Spencer"/>
    <s v="User-centric bifurcated knowledge user"/>
    <n v="4500"/>
    <n v="13536"/>
    <x v="78"/>
    <n v="300.8"/>
    <x v="1"/>
    <n v="330"/>
    <x v="1"/>
    <s v="USD"/>
    <x v="78"/>
    <x v="77"/>
    <x v="0"/>
    <b v="0"/>
    <x v="18"/>
    <x v="5"/>
    <x v="18"/>
  </r>
  <r>
    <n v="79"/>
    <s v="Soto LLC"/>
    <s v="Triple-buffered reciprocal project"/>
    <n v="57800"/>
    <n v="40228"/>
    <x v="79"/>
    <n v="69.598615916955026"/>
    <x v="0"/>
    <n v="838"/>
    <x v="1"/>
    <s v="USD"/>
    <x v="79"/>
    <x v="78"/>
    <x v="0"/>
    <b v="0"/>
    <x v="3"/>
    <x v="3"/>
    <x v="3"/>
  </r>
  <r>
    <n v="80"/>
    <s v="Sutton, Barrett and Tucker"/>
    <s v="Cross-platform needs-based approach"/>
    <n v="1100"/>
    <n v="7012"/>
    <x v="80"/>
    <n v="637.4545454545455"/>
    <x v="1"/>
    <n v="127"/>
    <x v="1"/>
    <s v="USD"/>
    <x v="80"/>
    <x v="79"/>
    <x v="0"/>
    <b v="0"/>
    <x v="11"/>
    <x v="6"/>
    <x v="11"/>
  </r>
  <r>
    <n v="81"/>
    <s v="Gomez, Bailey and Flores"/>
    <s v="User-friendly static contingency"/>
    <n v="16800"/>
    <n v="37857"/>
    <x v="81"/>
    <n v="225.33928571428569"/>
    <x v="1"/>
    <n v="411"/>
    <x v="1"/>
    <s v="USD"/>
    <x v="81"/>
    <x v="80"/>
    <x v="0"/>
    <b v="0"/>
    <x v="1"/>
    <x v="1"/>
    <x v="1"/>
  </r>
  <r>
    <n v="82"/>
    <s v="Porter-George"/>
    <s v="Reactive content-based framework"/>
    <n v="1000"/>
    <n v="14973"/>
    <x v="82"/>
    <n v="1497.3000000000002"/>
    <x v="1"/>
    <n v="180"/>
    <x v="4"/>
    <s v="GBP"/>
    <x v="82"/>
    <x v="4"/>
    <x v="0"/>
    <b v="1"/>
    <x v="11"/>
    <x v="6"/>
    <x v="11"/>
  </r>
  <r>
    <n v="83"/>
    <s v="Fitzgerald PLC"/>
    <s v="Realigned user-facing concept"/>
    <n v="106400"/>
    <n v="39996"/>
    <x v="83"/>
    <n v="37.590225563909776"/>
    <x v="0"/>
    <n v="1000"/>
    <x v="1"/>
    <s v="USD"/>
    <x v="83"/>
    <x v="81"/>
    <x v="0"/>
    <b v="0"/>
    <x v="5"/>
    <x v="1"/>
    <x v="5"/>
  </r>
  <r>
    <n v="84"/>
    <s v="Cisneros-Burton"/>
    <s v="Public-key zero tolerance orchestration"/>
    <n v="31400"/>
    <n v="41564"/>
    <x v="84"/>
    <n v="132.36942675159236"/>
    <x v="1"/>
    <n v="374"/>
    <x v="1"/>
    <s v="USD"/>
    <x v="84"/>
    <x v="82"/>
    <x v="0"/>
    <b v="0"/>
    <x v="8"/>
    <x v="2"/>
    <x v="8"/>
  </r>
  <r>
    <n v="85"/>
    <s v="Hill, Lawson and Wilkinson"/>
    <s v="Multi-tiered eco-centric architecture"/>
    <n v="4900"/>
    <n v="6430"/>
    <x v="85"/>
    <n v="131.22448979591837"/>
    <x v="1"/>
    <n v="71"/>
    <x v="2"/>
    <s v="AUD"/>
    <x v="85"/>
    <x v="83"/>
    <x v="0"/>
    <b v="0"/>
    <x v="7"/>
    <x v="1"/>
    <x v="7"/>
  </r>
  <r>
    <n v="86"/>
    <s v="Davis-Smith"/>
    <s v="Organic motivating firmware"/>
    <n v="7400"/>
    <n v="12405"/>
    <x v="86"/>
    <n v="167.63513513513513"/>
    <x v="1"/>
    <n v="203"/>
    <x v="1"/>
    <s v="USD"/>
    <x v="86"/>
    <x v="84"/>
    <x v="1"/>
    <b v="0"/>
    <x v="3"/>
    <x v="3"/>
    <x v="3"/>
  </r>
  <r>
    <n v="87"/>
    <s v="Farrell and Sons"/>
    <s v="Synergized 4thgeneration conglomeration"/>
    <n v="198500"/>
    <n v="123040"/>
    <x v="87"/>
    <n v="61.984886649874063"/>
    <x v="0"/>
    <n v="1482"/>
    <x v="2"/>
    <s v="AUD"/>
    <x v="87"/>
    <x v="85"/>
    <x v="0"/>
    <b v="1"/>
    <x v="1"/>
    <x v="1"/>
    <x v="1"/>
  </r>
  <r>
    <n v="88"/>
    <s v="Clark Group"/>
    <s v="Grass-roots fault-tolerant policy"/>
    <n v="4800"/>
    <n v="12516"/>
    <x v="88"/>
    <n v="260.75"/>
    <x v="1"/>
    <n v="113"/>
    <x v="1"/>
    <s v="USD"/>
    <x v="88"/>
    <x v="86"/>
    <x v="0"/>
    <b v="0"/>
    <x v="18"/>
    <x v="5"/>
    <x v="18"/>
  </r>
  <r>
    <n v="89"/>
    <s v="White, Singleton and Zimmerman"/>
    <s v="Monitored scalable knowledgebase"/>
    <n v="3400"/>
    <n v="8588"/>
    <x v="89"/>
    <n v="252.58823529411765"/>
    <x v="1"/>
    <n v="96"/>
    <x v="1"/>
    <s v="USD"/>
    <x v="89"/>
    <x v="87"/>
    <x v="0"/>
    <b v="0"/>
    <x v="3"/>
    <x v="3"/>
    <x v="3"/>
  </r>
  <r>
    <n v="90"/>
    <s v="Kramer Group"/>
    <s v="Synergistic explicit parallelism"/>
    <n v="7800"/>
    <n v="6132"/>
    <x v="90"/>
    <n v="78.615384615384613"/>
    <x v="0"/>
    <n v="106"/>
    <x v="1"/>
    <s v="USD"/>
    <x v="90"/>
    <x v="88"/>
    <x v="0"/>
    <b v="1"/>
    <x v="3"/>
    <x v="3"/>
    <x v="3"/>
  </r>
  <r>
    <n v="91"/>
    <s v="Frazier, Patrick and Smith"/>
    <s v="Enhanced systemic analyzer"/>
    <n v="154300"/>
    <n v="74688"/>
    <x v="91"/>
    <n v="48.404406999351913"/>
    <x v="0"/>
    <n v="679"/>
    <x v="6"/>
    <s v="EUR"/>
    <x v="91"/>
    <x v="89"/>
    <x v="0"/>
    <b v="0"/>
    <x v="18"/>
    <x v="5"/>
    <x v="18"/>
  </r>
  <r>
    <n v="92"/>
    <s v="Santos, Bell and Lloyd"/>
    <s v="Object-based analyzing knowledge user"/>
    <n v="20000"/>
    <n v="51775"/>
    <x v="92"/>
    <n v="258.875"/>
    <x v="1"/>
    <n v="498"/>
    <x v="5"/>
    <s v="CHF"/>
    <x v="92"/>
    <x v="40"/>
    <x v="0"/>
    <b v="1"/>
    <x v="11"/>
    <x v="6"/>
    <x v="11"/>
  </r>
  <r>
    <n v="93"/>
    <s v="Hall and Sons"/>
    <s v="Pre-emptive radical architecture"/>
    <n v="108800"/>
    <n v="65877"/>
    <x v="93"/>
    <n v="60.548713235294116"/>
    <x v="3"/>
    <n v="610"/>
    <x v="1"/>
    <s v="USD"/>
    <x v="93"/>
    <x v="90"/>
    <x v="0"/>
    <b v="1"/>
    <x v="3"/>
    <x v="3"/>
    <x v="3"/>
  </r>
  <r>
    <n v="94"/>
    <s v="Hanson Inc"/>
    <s v="Grass-roots web-enabled contingency"/>
    <n v="2900"/>
    <n v="8807"/>
    <x v="94"/>
    <n v="303.68965517241378"/>
    <x v="1"/>
    <n v="180"/>
    <x v="4"/>
    <s v="GBP"/>
    <x v="94"/>
    <x v="91"/>
    <x v="0"/>
    <b v="0"/>
    <x v="2"/>
    <x v="2"/>
    <x v="2"/>
  </r>
  <r>
    <n v="95"/>
    <s v="Sanchez LLC"/>
    <s v="Stand-alone system-worthy standardization"/>
    <n v="900"/>
    <n v="1017"/>
    <x v="95"/>
    <n v="112.99999999999999"/>
    <x v="1"/>
    <n v="27"/>
    <x v="1"/>
    <s v="USD"/>
    <x v="95"/>
    <x v="92"/>
    <x v="0"/>
    <b v="0"/>
    <x v="4"/>
    <x v="4"/>
    <x v="4"/>
  </r>
  <r>
    <n v="96"/>
    <s v="Howard Ltd"/>
    <s v="Down-sized systematic policy"/>
    <n v="69700"/>
    <n v="151513"/>
    <x v="96"/>
    <n v="217.37876614060258"/>
    <x v="1"/>
    <n v="2331"/>
    <x v="1"/>
    <s v="USD"/>
    <x v="96"/>
    <x v="36"/>
    <x v="0"/>
    <b v="0"/>
    <x v="3"/>
    <x v="3"/>
    <x v="3"/>
  </r>
  <r>
    <n v="97"/>
    <s v="Stewart LLC"/>
    <s v="Cloned bi-directional architecture"/>
    <n v="1300"/>
    <n v="12047"/>
    <x v="97"/>
    <n v="926.69230769230762"/>
    <x v="1"/>
    <n v="113"/>
    <x v="1"/>
    <s v="USD"/>
    <x v="48"/>
    <x v="93"/>
    <x v="0"/>
    <b v="0"/>
    <x v="0"/>
    <x v="0"/>
    <x v="0"/>
  </r>
  <r>
    <n v="98"/>
    <s v="Arias, Allen and Miller"/>
    <s v="Seamless transitional portal"/>
    <n v="97800"/>
    <n v="32951"/>
    <x v="98"/>
    <n v="33.692229038854805"/>
    <x v="0"/>
    <n v="1220"/>
    <x v="2"/>
    <s v="AUD"/>
    <x v="97"/>
    <x v="94"/>
    <x v="0"/>
    <b v="0"/>
    <x v="11"/>
    <x v="6"/>
    <x v="11"/>
  </r>
  <r>
    <n v="99"/>
    <s v="Baker-Morris"/>
    <s v="Fully-configurable motivating approach"/>
    <n v="7600"/>
    <n v="14951"/>
    <x v="99"/>
    <n v="196.7236842105263"/>
    <x v="1"/>
    <n v="164"/>
    <x v="1"/>
    <s v="USD"/>
    <x v="98"/>
    <x v="95"/>
    <x v="0"/>
    <b v="0"/>
    <x v="3"/>
    <x v="3"/>
    <x v="3"/>
  </r>
  <r>
    <n v="100"/>
    <s v="Tucker, Fox and Green"/>
    <s v="Upgradable fault-tolerant approach"/>
    <n v="100"/>
    <n v="1"/>
    <x v="100"/>
    <n v="1"/>
    <x v="0"/>
    <n v="1"/>
    <x v="1"/>
    <s v="USD"/>
    <x v="99"/>
    <x v="96"/>
    <x v="0"/>
    <b v="0"/>
    <x v="3"/>
    <x v="3"/>
    <x v="3"/>
  </r>
  <r>
    <n v="101"/>
    <s v="Douglas LLC"/>
    <s v="Reduced heuristic moratorium"/>
    <n v="900"/>
    <n v="9193"/>
    <x v="101"/>
    <n v="1021.4444444444445"/>
    <x v="1"/>
    <n v="164"/>
    <x v="1"/>
    <s v="USD"/>
    <x v="100"/>
    <x v="97"/>
    <x v="0"/>
    <b v="1"/>
    <x v="5"/>
    <x v="1"/>
    <x v="5"/>
  </r>
  <r>
    <n v="102"/>
    <s v="Garcia Inc"/>
    <s v="Front-line web-enabled model"/>
    <n v="3700"/>
    <n v="10422"/>
    <x v="102"/>
    <n v="281.67567567567568"/>
    <x v="1"/>
    <n v="336"/>
    <x v="1"/>
    <s v="USD"/>
    <x v="101"/>
    <x v="98"/>
    <x v="0"/>
    <b v="1"/>
    <x v="8"/>
    <x v="2"/>
    <x v="8"/>
  </r>
  <r>
    <n v="103"/>
    <s v="Frye, Hunt and Powell"/>
    <s v="Polarized incremental emulation"/>
    <n v="10000"/>
    <n v="2461"/>
    <x v="103"/>
    <n v="24.610000000000003"/>
    <x v="0"/>
    <n v="37"/>
    <x v="6"/>
    <s v="EUR"/>
    <x v="102"/>
    <x v="99"/>
    <x v="0"/>
    <b v="0"/>
    <x v="5"/>
    <x v="1"/>
    <x v="5"/>
  </r>
  <r>
    <n v="104"/>
    <s v="Smith, Wells and Nguyen"/>
    <s v="Self-enabling grid-enabled initiative"/>
    <n v="119200"/>
    <n v="170623"/>
    <x v="104"/>
    <n v="143.14010067114094"/>
    <x v="1"/>
    <n v="1917"/>
    <x v="1"/>
    <s v="USD"/>
    <x v="103"/>
    <x v="100"/>
    <x v="0"/>
    <b v="0"/>
    <x v="7"/>
    <x v="1"/>
    <x v="7"/>
  </r>
  <r>
    <n v="105"/>
    <s v="Charles-Johnson"/>
    <s v="Total fresh-thinking system engine"/>
    <n v="6800"/>
    <n v="9829"/>
    <x v="105"/>
    <n v="144.54411764705884"/>
    <x v="1"/>
    <n v="95"/>
    <x v="1"/>
    <s v="USD"/>
    <x v="104"/>
    <x v="101"/>
    <x v="0"/>
    <b v="0"/>
    <x v="2"/>
    <x v="2"/>
    <x v="2"/>
  </r>
  <r>
    <n v="106"/>
    <s v="Brandt, Carter and Wood"/>
    <s v="Ameliorated clear-thinking circuit"/>
    <n v="3900"/>
    <n v="14006"/>
    <x v="106"/>
    <n v="359.12820512820514"/>
    <x v="1"/>
    <n v="147"/>
    <x v="1"/>
    <s v="USD"/>
    <x v="105"/>
    <x v="102"/>
    <x v="0"/>
    <b v="0"/>
    <x v="3"/>
    <x v="3"/>
    <x v="3"/>
  </r>
  <r>
    <n v="107"/>
    <s v="Tucker, Schmidt and Reid"/>
    <s v="Multi-layered encompassing installation"/>
    <n v="3500"/>
    <n v="6527"/>
    <x v="107"/>
    <n v="186.48571428571427"/>
    <x v="1"/>
    <n v="86"/>
    <x v="1"/>
    <s v="USD"/>
    <x v="106"/>
    <x v="103"/>
    <x v="0"/>
    <b v="1"/>
    <x v="3"/>
    <x v="3"/>
    <x v="3"/>
  </r>
  <r>
    <n v="108"/>
    <s v="Decker Inc"/>
    <s v="Universal encompassing implementation"/>
    <n v="1500"/>
    <n v="8929"/>
    <x v="108"/>
    <n v="595.26666666666665"/>
    <x v="1"/>
    <n v="83"/>
    <x v="1"/>
    <s v="USD"/>
    <x v="107"/>
    <x v="104"/>
    <x v="0"/>
    <b v="0"/>
    <x v="4"/>
    <x v="4"/>
    <x v="4"/>
  </r>
  <r>
    <n v="109"/>
    <s v="Romero and Sons"/>
    <s v="Object-based client-server application"/>
    <n v="5200"/>
    <n v="3079"/>
    <x v="109"/>
    <n v="59.21153846153846"/>
    <x v="0"/>
    <n v="60"/>
    <x v="1"/>
    <s v="USD"/>
    <x v="108"/>
    <x v="105"/>
    <x v="0"/>
    <b v="0"/>
    <x v="19"/>
    <x v="4"/>
    <x v="19"/>
  </r>
  <r>
    <n v="110"/>
    <s v="Castillo-Carey"/>
    <s v="Cross-platform solution-oriented process improvement"/>
    <n v="142400"/>
    <n v="21307"/>
    <x v="110"/>
    <n v="14.962780898876405"/>
    <x v="0"/>
    <n v="296"/>
    <x v="1"/>
    <s v="USD"/>
    <x v="109"/>
    <x v="106"/>
    <x v="0"/>
    <b v="0"/>
    <x v="0"/>
    <x v="0"/>
    <x v="0"/>
  </r>
  <r>
    <n v="111"/>
    <s v="Hart-Briggs"/>
    <s v="Re-engineered user-facing approach"/>
    <n v="61400"/>
    <n v="73653"/>
    <x v="111"/>
    <n v="119.95602605863192"/>
    <x v="1"/>
    <n v="676"/>
    <x v="1"/>
    <s v="USD"/>
    <x v="110"/>
    <x v="107"/>
    <x v="0"/>
    <b v="0"/>
    <x v="15"/>
    <x v="5"/>
    <x v="15"/>
  </r>
  <r>
    <n v="112"/>
    <s v="Jones-Meyer"/>
    <s v="Re-engineered client-driven hub"/>
    <n v="4700"/>
    <n v="12635"/>
    <x v="112"/>
    <n v="268.82978723404256"/>
    <x v="1"/>
    <n v="361"/>
    <x v="2"/>
    <s v="AUD"/>
    <x v="111"/>
    <x v="108"/>
    <x v="0"/>
    <b v="0"/>
    <x v="2"/>
    <x v="2"/>
    <x v="2"/>
  </r>
  <r>
    <n v="113"/>
    <s v="Wright, Hartman and Yu"/>
    <s v="User-friendly tertiary array"/>
    <n v="3300"/>
    <n v="12437"/>
    <x v="113"/>
    <n v="376.87878787878788"/>
    <x v="1"/>
    <n v="131"/>
    <x v="1"/>
    <s v="USD"/>
    <x v="112"/>
    <x v="109"/>
    <x v="0"/>
    <b v="0"/>
    <x v="0"/>
    <x v="0"/>
    <x v="0"/>
  </r>
  <r>
    <n v="114"/>
    <s v="Harper-Davis"/>
    <s v="Robust heuristic encoding"/>
    <n v="1900"/>
    <n v="13816"/>
    <x v="114"/>
    <n v="727.15789473684208"/>
    <x v="1"/>
    <n v="126"/>
    <x v="1"/>
    <s v="USD"/>
    <x v="113"/>
    <x v="110"/>
    <x v="0"/>
    <b v="1"/>
    <x v="8"/>
    <x v="2"/>
    <x v="8"/>
  </r>
  <r>
    <n v="115"/>
    <s v="Barrett PLC"/>
    <s v="Team-oriented clear-thinking capacity"/>
    <n v="166700"/>
    <n v="145382"/>
    <x v="115"/>
    <n v="87.211757648470297"/>
    <x v="0"/>
    <n v="3304"/>
    <x v="6"/>
    <s v="EUR"/>
    <x v="114"/>
    <x v="111"/>
    <x v="0"/>
    <b v="0"/>
    <x v="13"/>
    <x v="5"/>
    <x v="13"/>
  </r>
  <r>
    <n v="116"/>
    <s v="David-Clark"/>
    <s v="De-engineered motivating standardization"/>
    <n v="7200"/>
    <n v="6336"/>
    <x v="116"/>
    <n v="88"/>
    <x v="0"/>
    <n v="73"/>
    <x v="1"/>
    <s v="USD"/>
    <x v="115"/>
    <x v="112"/>
    <x v="0"/>
    <b v="0"/>
    <x v="3"/>
    <x v="3"/>
    <x v="3"/>
  </r>
  <r>
    <n v="117"/>
    <s v="Chaney-Dennis"/>
    <s v="Business-focused 24hour groupware"/>
    <n v="4900"/>
    <n v="8523"/>
    <x v="117"/>
    <n v="173.9387755102041"/>
    <x v="1"/>
    <n v="275"/>
    <x v="1"/>
    <s v="USD"/>
    <x v="116"/>
    <x v="113"/>
    <x v="0"/>
    <b v="0"/>
    <x v="19"/>
    <x v="4"/>
    <x v="19"/>
  </r>
  <r>
    <n v="118"/>
    <s v="Robinson, Lopez and Christensen"/>
    <s v="Organic next generation protocol"/>
    <n v="5400"/>
    <n v="6351"/>
    <x v="118"/>
    <n v="117.61111111111111"/>
    <x v="1"/>
    <n v="67"/>
    <x v="1"/>
    <s v="USD"/>
    <x v="117"/>
    <x v="114"/>
    <x v="0"/>
    <b v="0"/>
    <x v="14"/>
    <x v="7"/>
    <x v="14"/>
  </r>
  <r>
    <n v="119"/>
    <s v="Clark and Sons"/>
    <s v="Reverse-engineered full-range Internet solution"/>
    <n v="5000"/>
    <n v="10748"/>
    <x v="119"/>
    <n v="214.96"/>
    <x v="1"/>
    <n v="154"/>
    <x v="1"/>
    <s v="USD"/>
    <x v="118"/>
    <x v="115"/>
    <x v="0"/>
    <b v="1"/>
    <x v="4"/>
    <x v="4"/>
    <x v="4"/>
  </r>
  <r>
    <n v="120"/>
    <s v="Vega Group"/>
    <s v="Synchronized regional synergy"/>
    <n v="75100"/>
    <n v="112272"/>
    <x v="120"/>
    <n v="149.49667110519306"/>
    <x v="1"/>
    <n v="1782"/>
    <x v="1"/>
    <s v="USD"/>
    <x v="119"/>
    <x v="116"/>
    <x v="0"/>
    <b v="1"/>
    <x v="20"/>
    <x v="6"/>
    <x v="20"/>
  </r>
  <r>
    <n v="121"/>
    <s v="Brown-Brown"/>
    <s v="Multi-lateral homogeneous success"/>
    <n v="45300"/>
    <n v="99361"/>
    <x v="121"/>
    <n v="219.33995584988963"/>
    <x v="1"/>
    <n v="903"/>
    <x v="1"/>
    <s v="USD"/>
    <x v="33"/>
    <x v="117"/>
    <x v="0"/>
    <b v="0"/>
    <x v="11"/>
    <x v="6"/>
    <x v="11"/>
  </r>
  <r>
    <n v="122"/>
    <s v="Taylor PLC"/>
    <s v="Seamless zero-defect solution"/>
    <n v="136800"/>
    <n v="88055"/>
    <x v="122"/>
    <n v="64.367690058479525"/>
    <x v="0"/>
    <n v="3387"/>
    <x v="1"/>
    <s v="USD"/>
    <x v="120"/>
    <x v="95"/>
    <x v="0"/>
    <b v="0"/>
    <x v="13"/>
    <x v="5"/>
    <x v="13"/>
  </r>
  <r>
    <n v="123"/>
    <s v="Edwards-Lewis"/>
    <s v="Enhanced scalable concept"/>
    <n v="177700"/>
    <n v="33092"/>
    <x v="123"/>
    <n v="18.622397298818232"/>
    <x v="0"/>
    <n v="662"/>
    <x v="0"/>
    <s v="CAD"/>
    <x v="121"/>
    <x v="118"/>
    <x v="1"/>
    <b v="0"/>
    <x v="3"/>
    <x v="3"/>
    <x v="3"/>
  </r>
  <r>
    <n v="124"/>
    <s v="Stanton, Neal and Rodriguez"/>
    <s v="Polarized uniform software"/>
    <n v="2600"/>
    <n v="9562"/>
    <x v="124"/>
    <n v="367.76923076923077"/>
    <x v="1"/>
    <n v="94"/>
    <x v="6"/>
    <s v="EUR"/>
    <x v="122"/>
    <x v="119"/>
    <x v="0"/>
    <b v="0"/>
    <x v="14"/>
    <x v="7"/>
    <x v="14"/>
  </r>
  <r>
    <n v="125"/>
    <s v="Pratt LLC"/>
    <s v="Stand-alone web-enabled moderator"/>
    <n v="5300"/>
    <n v="8475"/>
    <x v="125"/>
    <n v="159.90566037735849"/>
    <x v="1"/>
    <n v="180"/>
    <x v="1"/>
    <s v="USD"/>
    <x v="123"/>
    <x v="120"/>
    <x v="0"/>
    <b v="0"/>
    <x v="3"/>
    <x v="3"/>
    <x v="3"/>
  </r>
  <r>
    <n v="126"/>
    <s v="Gross PLC"/>
    <s v="Proactive methodical benchmark"/>
    <n v="180200"/>
    <n v="69617"/>
    <x v="126"/>
    <n v="38.633185349611544"/>
    <x v="0"/>
    <n v="774"/>
    <x v="1"/>
    <s v="USD"/>
    <x v="124"/>
    <x v="121"/>
    <x v="0"/>
    <b v="1"/>
    <x v="3"/>
    <x v="3"/>
    <x v="3"/>
  </r>
  <r>
    <n v="127"/>
    <s v="Martinez, Gomez and Dalton"/>
    <s v="Team-oriented 6thgeneration matrix"/>
    <n v="103200"/>
    <n v="53067"/>
    <x v="127"/>
    <n v="51.42151162790698"/>
    <x v="0"/>
    <n v="672"/>
    <x v="0"/>
    <s v="CAD"/>
    <x v="125"/>
    <x v="122"/>
    <x v="0"/>
    <b v="0"/>
    <x v="3"/>
    <x v="3"/>
    <x v="3"/>
  </r>
  <r>
    <n v="128"/>
    <s v="Allen-Curtis"/>
    <s v="Phased human-resource core"/>
    <n v="70600"/>
    <n v="42596"/>
    <x v="128"/>
    <n v="60.334277620396605"/>
    <x v="3"/>
    <n v="532"/>
    <x v="1"/>
    <s v="USD"/>
    <x v="126"/>
    <x v="123"/>
    <x v="0"/>
    <b v="0"/>
    <x v="1"/>
    <x v="1"/>
    <x v="1"/>
  </r>
  <r>
    <n v="129"/>
    <s v="Morgan-Martinez"/>
    <s v="Mandatory tertiary implementation"/>
    <n v="148500"/>
    <n v="4756"/>
    <x v="129"/>
    <n v="3.202693602693603"/>
    <x v="3"/>
    <n v="55"/>
    <x v="2"/>
    <s v="AUD"/>
    <x v="127"/>
    <x v="97"/>
    <x v="0"/>
    <b v="0"/>
    <x v="0"/>
    <x v="0"/>
    <x v="0"/>
  </r>
  <r>
    <n v="130"/>
    <s v="Luna, Anderson and Fox"/>
    <s v="Secured directional encryption"/>
    <n v="9600"/>
    <n v="14925"/>
    <x v="130"/>
    <n v="155.46875"/>
    <x v="1"/>
    <n v="533"/>
    <x v="3"/>
    <s v="DKK"/>
    <x v="128"/>
    <x v="124"/>
    <x v="0"/>
    <b v="0"/>
    <x v="6"/>
    <x v="4"/>
    <x v="6"/>
  </r>
  <r>
    <n v="131"/>
    <s v="Fleming, Zhang and Henderson"/>
    <s v="Distributed 5thgeneration implementation"/>
    <n v="164700"/>
    <n v="166116"/>
    <x v="131"/>
    <n v="100.85974499089254"/>
    <x v="1"/>
    <n v="2443"/>
    <x v="4"/>
    <s v="GBP"/>
    <x v="129"/>
    <x v="125"/>
    <x v="0"/>
    <b v="0"/>
    <x v="2"/>
    <x v="2"/>
    <x v="2"/>
  </r>
  <r>
    <n v="132"/>
    <s v="Flowers and Sons"/>
    <s v="Virtual static core"/>
    <n v="3300"/>
    <n v="3834"/>
    <x v="132"/>
    <n v="116.18181818181819"/>
    <x v="1"/>
    <n v="89"/>
    <x v="1"/>
    <s v="USD"/>
    <x v="130"/>
    <x v="126"/>
    <x v="0"/>
    <b v="1"/>
    <x v="3"/>
    <x v="3"/>
    <x v="3"/>
  </r>
  <r>
    <n v="133"/>
    <s v="Gates PLC"/>
    <s v="Secured content-based product"/>
    <n v="4500"/>
    <n v="13985"/>
    <x v="133"/>
    <n v="310.77777777777777"/>
    <x v="1"/>
    <n v="159"/>
    <x v="1"/>
    <s v="USD"/>
    <x v="131"/>
    <x v="127"/>
    <x v="0"/>
    <b v="0"/>
    <x v="21"/>
    <x v="1"/>
    <x v="21"/>
  </r>
  <r>
    <n v="134"/>
    <s v="Caldwell LLC"/>
    <s v="Secured executive concept"/>
    <n v="99500"/>
    <n v="89288"/>
    <x v="134"/>
    <n v="89.73668341708543"/>
    <x v="0"/>
    <n v="940"/>
    <x v="5"/>
    <s v="CHF"/>
    <x v="132"/>
    <x v="128"/>
    <x v="0"/>
    <b v="1"/>
    <x v="4"/>
    <x v="4"/>
    <x v="4"/>
  </r>
  <r>
    <n v="135"/>
    <s v="Le, Burton and Evans"/>
    <s v="Balanced zero-defect software"/>
    <n v="7700"/>
    <n v="5488"/>
    <x v="135"/>
    <n v="71.27272727272728"/>
    <x v="0"/>
    <n v="117"/>
    <x v="1"/>
    <s v="USD"/>
    <x v="133"/>
    <x v="129"/>
    <x v="0"/>
    <b v="1"/>
    <x v="3"/>
    <x v="3"/>
    <x v="3"/>
  </r>
  <r>
    <n v="136"/>
    <s v="Briggs PLC"/>
    <s v="Distributed context-sensitive flexibility"/>
    <n v="82800"/>
    <n v="2721"/>
    <x v="136"/>
    <n v="3.2862318840579712"/>
    <x v="3"/>
    <n v="58"/>
    <x v="1"/>
    <s v="USD"/>
    <x v="134"/>
    <x v="130"/>
    <x v="0"/>
    <b v="1"/>
    <x v="6"/>
    <x v="4"/>
    <x v="6"/>
  </r>
  <r>
    <n v="137"/>
    <s v="Hudson-Nguyen"/>
    <s v="Down-sized disintermediate support"/>
    <n v="1800"/>
    <n v="4712"/>
    <x v="137"/>
    <n v="261.77777777777777"/>
    <x v="1"/>
    <n v="50"/>
    <x v="1"/>
    <s v="USD"/>
    <x v="135"/>
    <x v="131"/>
    <x v="0"/>
    <b v="0"/>
    <x v="9"/>
    <x v="5"/>
    <x v="9"/>
  </r>
  <r>
    <n v="138"/>
    <s v="Hogan Ltd"/>
    <s v="Stand-alone mission-critical moratorium"/>
    <n v="9600"/>
    <n v="9216"/>
    <x v="138"/>
    <n v="96"/>
    <x v="0"/>
    <n v="115"/>
    <x v="1"/>
    <s v="USD"/>
    <x v="136"/>
    <x v="132"/>
    <x v="0"/>
    <b v="0"/>
    <x v="20"/>
    <x v="6"/>
    <x v="20"/>
  </r>
  <r>
    <n v="139"/>
    <s v="Hamilton, Wright and Chavez"/>
    <s v="Down-sized empowering protocol"/>
    <n v="92100"/>
    <n v="19246"/>
    <x v="139"/>
    <n v="20.896851248642779"/>
    <x v="0"/>
    <n v="326"/>
    <x v="1"/>
    <s v="USD"/>
    <x v="137"/>
    <x v="133"/>
    <x v="0"/>
    <b v="1"/>
    <x v="8"/>
    <x v="2"/>
    <x v="8"/>
  </r>
  <r>
    <n v="140"/>
    <s v="Bautista-Cross"/>
    <s v="Fully-configurable coherent Internet solution"/>
    <n v="5500"/>
    <n v="12274"/>
    <x v="140"/>
    <n v="223.16363636363636"/>
    <x v="1"/>
    <n v="186"/>
    <x v="1"/>
    <s v="USD"/>
    <x v="138"/>
    <x v="134"/>
    <x v="0"/>
    <b v="0"/>
    <x v="4"/>
    <x v="4"/>
    <x v="4"/>
  </r>
  <r>
    <n v="141"/>
    <s v="Jackson LLC"/>
    <s v="Distributed motivating algorithm"/>
    <n v="64300"/>
    <n v="65323"/>
    <x v="141"/>
    <n v="101.59097978227061"/>
    <x v="1"/>
    <n v="1071"/>
    <x v="1"/>
    <s v="USD"/>
    <x v="139"/>
    <x v="135"/>
    <x v="0"/>
    <b v="0"/>
    <x v="2"/>
    <x v="2"/>
    <x v="2"/>
  </r>
  <r>
    <n v="142"/>
    <s v="Figueroa Ltd"/>
    <s v="Expanded solution-oriented benchmark"/>
    <n v="5000"/>
    <n v="11502"/>
    <x v="142"/>
    <n v="230.03999999999996"/>
    <x v="1"/>
    <n v="117"/>
    <x v="1"/>
    <s v="USD"/>
    <x v="107"/>
    <x v="136"/>
    <x v="0"/>
    <b v="0"/>
    <x v="2"/>
    <x v="2"/>
    <x v="2"/>
  </r>
  <r>
    <n v="143"/>
    <s v="Avila-Jones"/>
    <s v="Implemented discrete secured line"/>
    <n v="5400"/>
    <n v="7322"/>
    <x v="143"/>
    <n v="135.59259259259261"/>
    <x v="1"/>
    <n v="70"/>
    <x v="1"/>
    <s v="USD"/>
    <x v="140"/>
    <x v="137"/>
    <x v="0"/>
    <b v="0"/>
    <x v="7"/>
    <x v="1"/>
    <x v="7"/>
  </r>
  <r>
    <n v="144"/>
    <s v="Martin, Lopez and Hunter"/>
    <s v="Multi-lateral actuating installation"/>
    <n v="9000"/>
    <n v="11619"/>
    <x v="144"/>
    <n v="129.1"/>
    <x v="1"/>
    <n v="135"/>
    <x v="1"/>
    <s v="USD"/>
    <x v="141"/>
    <x v="138"/>
    <x v="0"/>
    <b v="0"/>
    <x v="3"/>
    <x v="3"/>
    <x v="3"/>
  </r>
  <r>
    <n v="145"/>
    <s v="Fields-Moore"/>
    <s v="Secured reciprocal array"/>
    <n v="25000"/>
    <n v="59128"/>
    <x v="145"/>
    <n v="236.512"/>
    <x v="1"/>
    <n v="768"/>
    <x v="5"/>
    <s v="CHF"/>
    <x v="142"/>
    <x v="139"/>
    <x v="0"/>
    <b v="0"/>
    <x v="8"/>
    <x v="2"/>
    <x v="8"/>
  </r>
  <r>
    <n v="146"/>
    <s v="Harris-Golden"/>
    <s v="Optional bandwidth-monitored middleware"/>
    <n v="8800"/>
    <n v="1518"/>
    <x v="146"/>
    <n v="17.25"/>
    <x v="3"/>
    <n v="51"/>
    <x v="1"/>
    <s v="USD"/>
    <x v="143"/>
    <x v="140"/>
    <x v="0"/>
    <b v="0"/>
    <x v="3"/>
    <x v="3"/>
    <x v="3"/>
  </r>
  <r>
    <n v="147"/>
    <s v="Moss, Norman and Dunlap"/>
    <s v="Upgradable upward-trending workforce"/>
    <n v="8300"/>
    <n v="9337"/>
    <x v="147"/>
    <n v="112.49397590361446"/>
    <x v="1"/>
    <n v="199"/>
    <x v="1"/>
    <s v="USD"/>
    <x v="144"/>
    <x v="141"/>
    <x v="0"/>
    <b v="1"/>
    <x v="3"/>
    <x v="3"/>
    <x v="3"/>
  </r>
  <r>
    <n v="148"/>
    <s v="White, Larson and Wright"/>
    <s v="Upgradable hybrid capability"/>
    <n v="9300"/>
    <n v="11255"/>
    <x v="148"/>
    <n v="121.02150537634408"/>
    <x v="1"/>
    <n v="107"/>
    <x v="1"/>
    <s v="USD"/>
    <x v="145"/>
    <x v="142"/>
    <x v="0"/>
    <b v="0"/>
    <x v="8"/>
    <x v="2"/>
    <x v="8"/>
  </r>
  <r>
    <n v="149"/>
    <s v="Payne, Oliver and Burch"/>
    <s v="Managed fresh-thinking flexibility"/>
    <n v="6200"/>
    <n v="13632"/>
    <x v="149"/>
    <n v="219.87096774193549"/>
    <x v="1"/>
    <n v="195"/>
    <x v="1"/>
    <s v="USD"/>
    <x v="146"/>
    <x v="143"/>
    <x v="0"/>
    <b v="0"/>
    <x v="7"/>
    <x v="1"/>
    <x v="7"/>
  </r>
  <r>
    <n v="150"/>
    <s v="Brown, Palmer and Pace"/>
    <s v="Networked stable workforce"/>
    <n v="100"/>
    <n v="1"/>
    <x v="100"/>
    <n v="1"/>
    <x v="0"/>
    <n v="1"/>
    <x v="1"/>
    <s v="USD"/>
    <x v="147"/>
    <x v="144"/>
    <x v="0"/>
    <b v="0"/>
    <x v="1"/>
    <x v="1"/>
    <x v="1"/>
  </r>
  <r>
    <n v="151"/>
    <s v="Parker LLC"/>
    <s v="Customizable intermediate extranet"/>
    <n v="137200"/>
    <n v="88037"/>
    <x v="150"/>
    <n v="64.166909620991248"/>
    <x v="0"/>
    <n v="1467"/>
    <x v="1"/>
    <s v="USD"/>
    <x v="148"/>
    <x v="145"/>
    <x v="0"/>
    <b v="0"/>
    <x v="5"/>
    <x v="1"/>
    <x v="5"/>
  </r>
  <r>
    <n v="152"/>
    <s v="Bowen, Mcdonald and Hall"/>
    <s v="User-centric fault-tolerant task-force"/>
    <n v="41500"/>
    <n v="175573"/>
    <x v="151"/>
    <n v="423.06746987951806"/>
    <x v="1"/>
    <n v="3376"/>
    <x v="1"/>
    <s v="USD"/>
    <x v="149"/>
    <x v="146"/>
    <x v="0"/>
    <b v="0"/>
    <x v="7"/>
    <x v="1"/>
    <x v="7"/>
  </r>
  <r>
    <n v="153"/>
    <s v="Whitehead, Bell and Hughes"/>
    <s v="Multi-tiered radical definition"/>
    <n v="189400"/>
    <n v="176112"/>
    <x v="152"/>
    <n v="92.984160506863773"/>
    <x v="0"/>
    <n v="5681"/>
    <x v="1"/>
    <s v="USD"/>
    <x v="150"/>
    <x v="147"/>
    <x v="0"/>
    <b v="0"/>
    <x v="3"/>
    <x v="3"/>
    <x v="3"/>
  </r>
  <r>
    <n v="154"/>
    <s v="Rodriguez-Brown"/>
    <s v="Devolved foreground benchmark"/>
    <n v="171300"/>
    <n v="100650"/>
    <x v="153"/>
    <n v="58.756567425569173"/>
    <x v="0"/>
    <n v="1059"/>
    <x v="1"/>
    <s v="USD"/>
    <x v="151"/>
    <x v="148"/>
    <x v="0"/>
    <b v="1"/>
    <x v="7"/>
    <x v="1"/>
    <x v="7"/>
  </r>
  <r>
    <n v="155"/>
    <s v="Hall-Schaefer"/>
    <s v="Distributed eco-centric methodology"/>
    <n v="139500"/>
    <n v="90706"/>
    <x v="154"/>
    <n v="65.022222222222226"/>
    <x v="0"/>
    <n v="1194"/>
    <x v="1"/>
    <s v="USD"/>
    <x v="152"/>
    <x v="149"/>
    <x v="0"/>
    <b v="0"/>
    <x v="3"/>
    <x v="3"/>
    <x v="3"/>
  </r>
  <r>
    <n v="156"/>
    <s v="Meza-Rogers"/>
    <s v="Streamlined encompassing encryption"/>
    <n v="36400"/>
    <n v="26914"/>
    <x v="155"/>
    <n v="73.939560439560438"/>
    <x v="3"/>
    <n v="379"/>
    <x v="2"/>
    <s v="AUD"/>
    <x v="153"/>
    <x v="150"/>
    <x v="0"/>
    <b v="0"/>
    <x v="1"/>
    <x v="1"/>
    <x v="1"/>
  </r>
  <r>
    <n v="157"/>
    <s v="Curtis-Curtis"/>
    <s v="User-friendly reciprocal initiative"/>
    <n v="4200"/>
    <n v="2212"/>
    <x v="156"/>
    <n v="52.666666666666664"/>
    <x v="0"/>
    <n v="30"/>
    <x v="2"/>
    <s v="AUD"/>
    <x v="154"/>
    <x v="151"/>
    <x v="0"/>
    <b v="0"/>
    <x v="14"/>
    <x v="7"/>
    <x v="14"/>
  </r>
  <r>
    <n v="158"/>
    <s v="Carlson Inc"/>
    <s v="Ergonomic fresh-thinking installation"/>
    <n v="2100"/>
    <n v="4640"/>
    <x v="157"/>
    <n v="220.95238095238096"/>
    <x v="1"/>
    <n v="41"/>
    <x v="1"/>
    <s v="USD"/>
    <x v="155"/>
    <x v="152"/>
    <x v="0"/>
    <b v="0"/>
    <x v="1"/>
    <x v="1"/>
    <x v="1"/>
  </r>
  <r>
    <n v="159"/>
    <s v="Clarke, Anderson and Lee"/>
    <s v="Robust explicit hardware"/>
    <n v="191200"/>
    <n v="191222"/>
    <x v="158"/>
    <n v="100.01150627615063"/>
    <x v="1"/>
    <n v="1821"/>
    <x v="1"/>
    <s v="USD"/>
    <x v="156"/>
    <x v="153"/>
    <x v="0"/>
    <b v="1"/>
    <x v="3"/>
    <x v="3"/>
    <x v="3"/>
  </r>
  <r>
    <n v="160"/>
    <s v="Evans Group"/>
    <s v="Stand-alone actuating support"/>
    <n v="8000"/>
    <n v="12985"/>
    <x v="159"/>
    <n v="162.3125"/>
    <x v="1"/>
    <n v="164"/>
    <x v="1"/>
    <s v="USD"/>
    <x v="157"/>
    <x v="154"/>
    <x v="0"/>
    <b v="0"/>
    <x v="8"/>
    <x v="2"/>
    <x v="8"/>
  </r>
  <r>
    <n v="161"/>
    <s v="Bruce Group"/>
    <s v="Cross-platform methodical process improvement"/>
    <n v="5500"/>
    <n v="4300"/>
    <x v="160"/>
    <n v="78.181818181818187"/>
    <x v="0"/>
    <n v="75"/>
    <x v="1"/>
    <s v="USD"/>
    <x v="158"/>
    <x v="155"/>
    <x v="0"/>
    <b v="1"/>
    <x v="2"/>
    <x v="2"/>
    <x v="2"/>
  </r>
  <r>
    <n v="162"/>
    <s v="Keith, Alvarez and Potter"/>
    <s v="Extended bottom-line open architecture"/>
    <n v="6100"/>
    <n v="9134"/>
    <x v="161"/>
    <n v="149.73770491803279"/>
    <x v="1"/>
    <n v="157"/>
    <x v="5"/>
    <s v="CHF"/>
    <x v="159"/>
    <x v="156"/>
    <x v="0"/>
    <b v="0"/>
    <x v="1"/>
    <x v="1"/>
    <x v="1"/>
  </r>
  <r>
    <n v="163"/>
    <s v="Burton-Watkins"/>
    <s v="Extended reciprocal circuit"/>
    <n v="3500"/>
    <n v="8864"/>
    <x v="162"/>
    <n v="253.25714285714284"/>
    <x v="1"/>
    <n v="246"/>
    <x v="1"/>
    <s v="USD"/>
    <x v="160"/>
    <x v="157"/>
    <x v="0"/>
    <b v="1"/>
    <x v="14"/>
    <x v="7"/>
    <x v="14"/>
  </r>
  <r>
    <n v="164"/>
    <s v="Lopez and Sons"/>
    <s v="Polarized human-resource protocol"/>
    <n v="150500"/>
    <n v="150755"/>
    <x v="163"/>
    <n v="100.16943521594683"/>
    <x v="1"/>
    <n v="1396"/>
    <x v="1"/>
    <s v="USD"/>
    <x v="161"/>
    <x v="158"/>
    <x v="0"/>
    <b v="0"/>
    <x v="3"/>
    <x v="3"/>
    <x v="3"/>
  </r>
  <r>
    <n v="165"/>
    <s v="Cordova Ltd"/>
    <s v="Synergized radical product"/>
    <n v="90400"/>
    <n v="110279"/>
    <x v="164"/>
    <n v="121.99004424778761"/>
    <x v="1"/>
    <n v="2506"/>
    <x v="1"/>
    <s v="USD"/>
    <x v="162"/>
    <x v="159"/>
    <x v="0"/>
    <b v="0"/>
    <x v="2"/>
    <x v="2"/>
    <x v="2"/>
  </r>
  <r>
    <n v="166"/>
    <s v="Brown-Vang"/>
    <s v="Robust heuristic artificial intelligence"/>
    <n v="9800"/>
    <n v="13439"/>
    <x v="165"/>
    <n v="137.13265306122449"/>
    <x v="1"/>
    <n v="244"/>
    <x v="1"/>
    <s v="USD"/>
    <x v="163"/>
    <x v="160"/>
    <x v="0"/>
    <b v="0"/>
    <x v="14"/>
    <x v="7"/>
    <x v="14"/>
  </r>
  <r>
    <n v="167"/>
    <s v="Cruz-Ward"/>
    <s v="Robust content-based emulation"/>
    <n v="2600"/>
    <n v="10804"/>
    <x v="166"/>
    <n v="415.53846153846149"/>
    <x v="1"/>
    <n v="146"/>
    <x v="2"/>
    <s v="AUD"/>
    <x v="164"/>
    <x v="161"/>
    <x v="0"/>
    <b v="0"/>
    <x v="3"/>
    <x v="3"/>
    <x v="3"/>
  </r>
  <r>
    <n v="168"/>
    <s v="Hernandez Group"/>
    <s v="Ergonomic uniform open system"/>
    <n v="128100"/>
    <n v="40107"/>
    <x v="167"/>
    <n v="31.30913348946136"/>
    <x v="0"/>
    <n v="955"/>
    <x v="3"/>
    <s v="DKK"/>
    <x v="165"/>
    <x v="162"/>
    <x v="0"/>
    <b v="1"/>
    <x v="7"/>
    <x v="1"/>
    <x v="7"/>
  </r>
  <r>
    <n v="169"/>
    <s v="Tran, Steele and Wilson"/>
    <s v="Profit-focused modular product"/>
    <n v="23300"/>
    <n v="98811"/>
    <x v="168"/>
    <n v="424.08154506437768"/>
    <x v="1"/>
    <n v="1267"/>
    <x v="1"/>
    <s v="USD"/>
    <x v="166"/>
    <x v="163"/>
    <x v="0"/>
    <b v="1"/>
    <x v="12"/>
    <x v="4"/>
    <x v="12"/>
  </r>
  <r>
    <n v="170"/>
    <s v="Summers, Gallegos and Stein"/>
    <s v="Mandatory mobile product"/>
    <n v="188100"/>
    <n v="5528"/>
    <x v="169"/>
    <n v="2.93886230728336"/>
    <x v="0"/>
    <n v="67"/>
    <x v="1"/>
    <s v="USD"/>
    <x v="167"/>
    <x v="164"/>
    <x v="0"/>
    <b v="0"/>
    <x v="7"/>
    <x v="1"/>
    <x v="7"/>
  </r>
  <r>
    <n v="171"/>
    <s v="Blair Group"/>
    <s v="Public-key 3rdgeneration budgetary management"/>
    <n v="4900"/>
    <n v="521"/>
    <x v="170"/>
    <n v="10.63265306122449"/>
    <x v="0"/>
    <n v="5"/>
    <x v="1"/>
    <s v="USD"/>
    <x v="168"/>
    <x v="165"/>
    <x v="0"/>
    <b v="0"/>
    <x v="18"/>
    <x v="5"/>
    <x v="18"/>
  </r>
  <r>
    <n v="172"/>
    <s v="Nixon Inc"/>
    <s v="Centralized national firmware"/>
    <n v="800"/>
    <n v="663"/>
    <x v="171"/>
    <n v="82.875"/>
    <x v="0"/>
    <n v="26"/>
    <x v="1"/>
    <s v="USD"/>
    <x v="169"/>
    <x v="166"/>
    <x v="0"/>
    <b v="1"/>
    <x v="4"/>
    <x v="4"/>
    <x v="4"/>
  </r>
  <r>
    <n v="173"/>
    <s v="White LLC"/>
    <s v="Cross-group 4thgeneration middleware"/>
    <n v="96700"/>
    <n v="157635"/>
    <x v="172"/>
    <n v="163.01447776628748"/>
    <x v="1"/>
    <n v="1561"/>
    <x v="1"/>
    <s v="USD"/>
    <x v="170"/>
    <x v="167"/>
    <x v="0"/>
    <b v="0"/>
    <x v="3"/>
    <x v="3"/>
    <x v="3"/>
  </r>
  <r>
    <n v="174"/>
    <s v="Santos, Black and Donovan"/>
    <s v="Pre-emptive scalable access"/>
    <n v="600"/>
    <n v="5368"/>
    <x v="173"/>
    <n v="894.66666666666674"/>
    <x v="1"/>
    <n v="48"/>
    <x v="1"/>
    <s v="USD"/>
    <x v="171"/>
    <x v="168"/>
    <x v="0"/>
    <b v="1"/>
    <x v="8"/>
    <x v="2"/>
    <x v="8"/>
  </r>
  <r>
    <n v="175"/>
    <s v="Jones, Contreras and Burnett"/>
    <s v="Sharable intangible migration"/>
    <n v="181200"/>
    <n v="47459"/>
    <x v="174"/>
    <n v="26.191501103752756"/>
    <x v="0"/>
    <n v="1130"/>
    <x v="1"/>
    <s v="USD"/>
    <x v="172"/>
    <x v="169"/>
    <x v="0"/>
    <b v="0"/>
    <x v="3"/>
    <x v="3"/>
    <x v="3"/>
  </r>
  <r>
    <n v="176"/>
    <s v="Stone-Orozco"/>
    <s v="Proactive scalable Graphical User Interface"/>
    <n v="115000"/>
    <n v="86060"/>
    <x v="175"/>
    <n v="74.834782608695647"/>
    <x v="0"/>
    <n v="782"/>
    <x v="1"/>
    <s v="USD"/>
    <x v="173"/>
    <x v="170"/>
    <x v="0"/>
    <b v="0"/>
    <x v="3"/>
    <x v="3"/>
    <x v="3"/>
  </r>
  <r>
    <n v="177"/>
    <s v="Lee, Gibson and Morgan"/>
    <s v="Digitized solution-oriented product"/>
    <n v="38800"/>
    <n v="161593"/>
    <x v="176"/>
    <n v="416.47680412371136"/>
    <x v="1"/>
    <n v="2739"/>
    <x v="1"/>
    <s v="USD"/>
    <x v="174"/>
    <x v="171"/>
    <x v="0"/>
    <b v="0"/>
    <x v="3"/>
    <x v="3"/>
    <x v="3"/>
  </r>
  <r>
    <n v="178"/>
    <s v="Alexander-Williams"/>
    <s v="Triple-buffered cohesive structure"/>
    <n v="7200"/>
    <n v="6927"/>
    <x v="177"/>
    <n v="96.208333333333329"/>
    <x v="0"/>
    <n v="210"/>
    <x v="1"/>
    <s v="USD"/>
    <x v="175"/>
    <x v="172"/>
    <x v="0"/>
    <b v="0"/>
    <x v="0"/>
    <x v="0"/>
    <x v="0"/>
  </r>
  <r>
    <n v="179"/>
    <s v="Marks Ltd"/>
    <s v="Realigned human-resource orchestration"/>
    <n v="44500"/>
    <n v="159185"/>
    <x v="178"/>
    <n v="357.71910112359546"/>
    <x v="1"/>
    <n v="3537"/>
    <x v="0"/>
    <s v="CAD"/>
    <x v="176"/>
    <x v="173"/>
    <x v="0"/>
    <b v="1"/>
    <x v="3"/>
    <x v="3"/>
    <x v="3"/>
  </r>
  <r>
    <n v="180"/>
    <s v="Olsen, Edwards and Reid"/>
    <s v="Optional clear-thinking software"/>
    <n v="56000"/>
    <n v="172736"/>
    <x v="179"/>
    <n v="308.45714285714286"/>
    <x v="1"/>
    <n v="2107"/>
    <x v="2"/>
    <s v="AUD"/>
    <x v="177"/>
    <x v="174"/>
    <x v="0"/>
    <b v="0"/>
    <x v="8"/>
    <x v="2"/>
    <x v="8"/>
  </r>
  <r>
    <n v="181"/>
    <s v="Daniels, Rose and Tyler"/>
    <s v="Centralized global approach"/>
    <n v="8600"/>
    <n v="5315"/>
    <x v="180"/>
    <n v="61.802325581395344"/>
    <x v="0"/>
    <n v="136"/>
    <x v="1"/>
    <s v="USD"/>
    <x v="178"/>
    <x v="175"/>
    <x v="0"/>
    <b v="0"/>
    <x v="2"/>
    <x v="2"/>
    <x v="2"/>
  </r>
  <r>
    <n v="182"/>
    <s v="Adams Group"/>
    <s v="Reverse-engineered bandwidth-monitored contingency"/>
    <n v="27100"/>
    <n v="195750"/>
    <x v="181"/>
    <n v="722.32472324723244"/>
    <x v="1"/>
    <n v="3318"/>
    <x v="3"/>
    <s v="DKK"/>
    <x v="179"/>
    <x v="176"/>
    <x v="0"/>
    <b v="0"/>
    <x v="3"/>
    <x v="3"/>
    <x v="3"/>
  </r>
  <r>
    <n v="183"/>
    <s v="Rogers, Huerta and Medina"/>
    <s v="Pre-emptive bandwidth-monitored instruction set"/>
    <n v="5100"/>
    <n v="3525"/>
    <x v="182"/>
    <n v="69.117647058823522"/>
    <x v="0"/>
    <n v="86"/>
    <x v="0"/>
    <s v="CAD"/>
    <x v="180"/>
    <x v="177"/>
    <x v="0"/>
    <b v="0"/>
    <x v="1"/>
    <x v="1"/>
    <x v="1"/>
  </r>
  <r>
    <n v="184"/>
    <s v="Howard, Carter and Griffith"/>
    <s v="Adaptive asynchronous emulation"/>
    <n v="3600"/>
    <n v="10550"/>
    <x v="183"/>
    <n v="293.05555555555554"/>
    <x v="1"/>
    <n v="340"/>
    <x v="1"/>
    <s v="USD"/>
    <x v="181"/>
    <x v="178"/>
    <x v="0"/>
    <b v="0"/>
    <x v="3"/>
    <x v="3"/>
    <x v="3"/>
  </r>
  <r>
    <n v="185"/>
    <s v="Bailey PLC"/>
    <s v="Innovative actuating conglomeration"/>
    <n v="1000"/>
    <n v="718"/>
    <x v="184"/>
    <n v="71.8"/>
    <x v="0"/>
    <n v="19"/>
    <x v="1"/>
    <s v="USD"/>
    <x v="182"/>
    <x v="179"/>
    <x v="0"/>
    <b v="0"/>
    <x v="19"/>
    <x v="4"/>
    <x v="19"/>
  </r>
  <r>
    <n v="186"/>
    <s v="Parker Group"/>
    <s v="Grass-roots foreground policy"/>
    <n v="88800"/>
    <n v="28358"/>
    <x v="185"/>
    <n v="31.934684684684683"/>
    <x v="0"/>
    <n v="886"/>
    <x v="1"/>
    <s v="USD"/>
    <x v="183"/>
    <x v="180"/>
    <x v="0"/>
    <b v="0"/>
    <x v="3"/>
    <x v="3"/>
    <x v="3"/>
  </r>
  <r>
    <n v="187"/>
    <s v="Fox Group"/>
    <s v="Horizontal transitional paradigm"/>
    <n v="60200"/>
    <n v="138384"/>
    <x v="186"/>
    <n v="229.87375415282392"/>
    <x v="1"/>
    <n v="1442"/>
    <x v="0"/>
    <s v="CAD"/>
    <x v="184"/>
    <x v="181"/>
    <x v="0"/>
    <b v="1"/>
    <x v="12"/>
    <x v="4"/>
    <x v="12"/>
  </r>
  <r>
    <n v="188"/>
    <s v="Walker, Jones and Rodriguez"/>
    <s v="Networked didactic info-mediaries"/>
    <n v="8200"/>
    <n v="2625"/>
    <x v="187"/>
    <n v="32.012195121951223"/>
    <x v="0"/>
    <n v="35"/>
    <x v="6"/>
    <s v="EUR"/>
    <x v="185"/>
    <x v="182"/>
    <x v="0"/>
    <b v="0"/>
    <x v="3"/>
    <x v="3"/>
    <x v="3"/>
  </r>
  <r>
    <n v="189"/>
    <s v="Anthony-Shaw"/>
    <s v="Switchable contextually-based access"/>
    <n v="191300"/>
    <n v="45004"/>
    <x v="188"/>
    <n v="23.525352848928385"/>
    <x v="3"/>
    <n v="441"/>
    <x v="1"/>
    <s v="USD"/>
    <x v="186"/>
    <x v="183"/>
    <x v="0"/>
    <b v="0"/>
    <x v="3"/>
    <x v="3"/>
    <x v="3"/>
  </r>
  <r>
    <n v="190"/>
    <s v="Cook LLC"/>
    <s v="Up-sized dynamic throughput"/>
    <n v="3700"/>
    <n v="2538"/>
    <x v="189"/>
    <n v="68.594594594594597"/>
    <x v="0"/>
    <n v="24"/>
    <x v="1"/>
    <s v="USD"/>
    <x v="187"/>
    <x v="184"/>
    <x v="0"/>
    <b v="1"/>
    <x v="3"/>
    <x v="3"/>
    <x v="3"/>
  </r>
  <r>
    <n v="191"/>
    <s v="Sutton PLC"/>
    <s v="Mandatory reciprocal superstructure"/>
    <n v="8400"/>
    <n v="3188"/>
    <x v="190"/>
    <n v="37.952380952380956"/>
    <x v="0"/>
    <n v="86"/>
    <x v="6"/>
    <s v="EUR"/>
    <x v="188"/>
    <x v="185"/>
    <x v="0"/>
    <b v="0"/>
    <x v="3"/>
    <x v="3"/>
    <x v="3"/>
  </r>
  <r>
    <n v="192"/>
    <s v="Long, Morgan and Mitchell"/>
    <s v="Upgradable 4thgeneration productivity"/>
    <n v="42600"/>
    <n v="8517"/>
    <x v="191"/>
    <n v="19.992957746478872"/>
    <x v="0"/>
    <n v="243"/>
    <x v="1"/>
    <s v="USD"/>
    <x v="189"/>
    <x v="186"/>
    <x v="0"/>
    <b v="0"/>
    <x v="1"/>
    <x v="1"/>
    <x v="1"/>
  </r>
  <r>
    <n v="193"/>
    <s v="Calhoun, Rogers and Long"/>
    <s v="Progressive discrete hub"/>
    <n v="6600"/>
    <n v="3012"/>
    <x v="192"/>
    <n v="45.636363636363633"/>
    <x v="0"/>
    <n v="65"/>
    <x v="1"/>
    <s v="USD"/>
    <x v="190"/>
    <x v="187"/>
    <x v="1"/>
    <b v="0"/>
    <x v="7"/>
    <x v="1"/>
    <x v="7"/>
  </r>
  <r>
    <n v="194"/>
    <s v="Sandoval Group"/>
    <s v="Assimilated multi-tasking archive"/>
    <n v="7100"/>
    <n v="8716"/>
    <x v="193"/>
    <n v="122.7605633802817"/>
    <x v="1"/>
    <n v="126"/>
    <x v="1"/>
    <s v="USD"/>
    <x v="191"/>
    <x v="188"/>
    <x v="0"/>
    <b v="0"/>
    <x v="16"/>
    <x v="1"/>
    <x v="16"/>
  </r>
  <r>
    <n v="195"/>
    <s v="Smith and Sons"/>
    <s v="Upgradable high-level solution"/>
    <n v="15800"/>
    <n v="57157"/>
    <x v="194"/>
    <n v="361.75316455696202"/>
    <x v="1"/>
    <n v="524"/>
    <x v="1"/>
    <s v="USD"/>
    <x v="192"/>
    <x v="189"/>
    <x v="0"/>
    <b v="0"/>
    <x v="5"/>
    <x v="1"/>
    <x v="5"/>
  </r>
  <r>
    <n v="196"/>
    <s v="King Inc"/>
    <s v="Organic bandwidth-monitored frame"/>
    <n v="8200"/>
    <n v="5178"/>
    <x v="195"/>
    <n v="63.146341463414636"/>
    <x v="0"/>
    <n v="100"/>
    <x v="3"/>
    <s v="DKK"/>
    <x v="173"/>
    <x v="190"/>
    <x v="0"/>
    <b v="0"/>
    <x v="8"/>
    <x v="2"/>
    <x v="8"/>
  </r>
  <r>
    <n v="197"/>
    <s v="Perry and Sons"/>
    <s v="Business-focused logistical framework"/>
    <n v="54700"/>
    <n v="163118"/>
    <x v="196"/>
    <n v="298.20475319926874"/>
    <x v="1"/>
    <n v="1989"/>
    <x v="1"/>
    <s v="USD"/>
    <x v="193"/>
    <x v="191"/>
    <x v="0"/>
    <b v="0"/>
    <x v="6"/>
    <x v="4"/>
    <x v="6"/>
  </r>
  <r>
    <n v="198"/>
    <s v="Palmer Inc"/>
    <s v="Universal multi-state capability"/>
    <n v="63200"/>
    <n v="6041"/>
    <x v="197"/>
    <n v="9.5585443037974684"/>
    <x v="0"/>
    <n v="168"/>
    <x v="1"/>
    <s v="USD"/>
    <x v="194"/>
    <x v="192"/>
    <x v="0"/>
    <b v="0"/>
    <x v="5"/>
    <x v="1"/>
    <x v="5"/>
  </r>
  <r>
    <n v="199"/>
    <s v="Hull, Baker and Martinez"/>
    <s v="Digitized reciprocal infrastructure"/>
    <n v="1800"/>
    <n v="968"/>
    <x v="198"/>
    <n v="53.777777777777779"/>
    <x v="0"/>
    <n v="13"/>
    <x v="1"/>
    <s v="USD"/>
    <x v="195"/>
    <x v="193"/>
    <x v="0"/>
    <b v="0"/>
    <x v="1"/>
    <x v="1"/>
    <x v="1"/>
  </r>
  <r>
    <n v="200"/>
    <s v="Becker, Rice and White"/>
    <s v="Reduced dedicated capability"/>
    <n v="100"/>
    <n v="2"/>
    <x v="50"/>
    <n v="2"/>
    <x v="0"/>
    <n v="1"/>
    <x v="0"/>
    <s v="CAD"/>
    <x v="152"/>
    <x v="194"/>
    <x v="0"/>
    <b v="0"/>
    <x v="3"/>
    <x v="3"/>
    <x v="3"/>
  </r>
  <r>
    <n v="201"/>
    <s v="Osborne, Perkins and Knox"/>
    <s v="Cross-platform bi-directional workforce"/>
    <n v="2100"/>
    <n v="14305"/>
    <x v="199"/>
    <n v="681.19047619047615"/>
    <x v="1"/>
    <n v="157"/>
    <x v="1"/>
    <s v="USD"/>
    <x v="196"/>
    <x v="195"/>
    <x v="0"/>
    <b v="0"/>
    <x v="2"/>
    <x v="2"/>
    <x v="2"/>
  </r>
  <r>
    <n v="202"/>
    <s v="Mcknight-Freeman"/>
    <s v="Upgradable scalable methodology"/>
    <n v="8300"/>
    <n v="6543"/>
    <x v="200"/>
    <n v="78.831325301204828"/>
    <x v="3"/>
    <n v="82"/>
    <x v="1"/>
    <s v="USD"/>
    <x v="197"/>
    <x v="196"/>
    <x v="0"/>
    <b v="0"/>
    <x v="0"/>
    <x v="0"/>
    <x v="0"/>
  </r>
  <r>
    <n v="203"/>
    <s v="Hayden, Shannon and Stein"/>
    <s v="Customer-focused client-server service-desk"/>
    <n v="143900"/>
    <n v="193413"/>
    <x v="201"/>
    <n v="134.40792216817235"/>
    <x v="1"/>
    <n v="4498"/>
    <x v="2"/>
    <s v="AUD"/>
    <x v="198"/>
    <x v="197"/>
    <x v="0"/>
    <b v="0"/>
    <x v="3"/>
    <x v="3"/>
    <x v="3"/>
  </r>
  <r>
    <n v="204"/>
    <s v="Daniel-Luna"/>
    <s v="Mandatory multimedia leverage"/>
    <n v="75000"/>
    <n v="2529"/>
    <x v="202"/>
    <n v="3.3719999999999999"/>
    <x v="0"/>
    <n v="40"/>
    <x v="1"/>
    <s v="USD"/>
    <x v="199"/>
    <x v="198"/>
    <x v="0"/>
    <b v="0"/>
    <x v="17"/>
    <x v="1"/>
    <x v="17"/>
  </r>
  <r>
    <n v="205"/>
    <s v="Weaver-Marquez"/>
    <s v="Focused analyzing circuit"/>
    <n v="1300"/>
    <n v="5614"/>
    <x v="203"/>
    <n v="431.84615384615387"/>
    <x v="1"/>
    <n v="80"/>
    <x v="1"/>
    <s v="USD"/>
    <x v="200"/>
    <x v="199"/>
    <x v="1"/>
    <b v="0"/>
    <x v="3"/>
    <x v="3"/>
    <x v="3"/>
  </r>
  <r>
    <n v="206"/>
    <s v="Austin, Baker and Kelley"/>
    <s v="Fundamental grid-enabled strategy"/>
    <n v="9000"/>
    <n v="3496"/>
    <x v="204"/>
    <n v="38.844444444444441"/>
    <x v="3"/>
    <n v="57"/>
    <x v="1"/>
    <s v="USD"/>
    <x v="201"/>
    <x v="200"/>
    <x v="0"/>
    <b v="0"/>
    <x v="13"/>
    <x v="5"/>
    <x v="13"/>
  </r>
  <r>
    <n v="207"/>
    <s v="Carney-Anderson"/>
    <s v="Digitized 5thgeneration knowledgebase"/>
    <n v="1000"/>
    <n v="4257"/>
    <x v="205"/>
    <n v="425.7"/>
    <x v="1"/>
    <n v="43"/>
    <x v="1"/>
    <s v="USD"/>
    <x v="202"/>
    <x v="201"/>
    <x v="0"/>
    <b v="1"/>
    <x v="1"/>
    <x v="1"/>
    <x v="1"/>
  </r>
  <r>
    <n v="208"/>
    <s v="Jackson Inc"/>
    <s v="Mandatory multi-tasking encryption"/>
    <n v="196900"/>
    <n v="199110"/>
    <x v="206"/>
    <n v="101.12239715591672"/>
    <x v="1"/>
    <n v="2053"/>
    <x v="1"/>
    <s v="USD"/>
    <x v="203"/>
    <x v="202"/>
    <x v="0"/>
    <b v="0"/>
    <x v="4"/>
    <x v="4"/>
    <x v="4"/>
  </r>
  <r>
    <n v="209"/>
    <s v="Warren Ltd"/>
    <s v="Distributed system-worthy application"/>
    <n v="194500"/>
    <n v="41212"/>
    <x v="207"/>
    <n v="21.188688946015425"/>
    <x v="2"/>
    <n v="808"/>
    <x v="2"/>
    <s v="AUD"/>
    <x v="204"/>
    <x v="203"/>
    <x v="0"/>
    <b v="0"/>
    <x v="4"/>
    <x v="4"/>
    <x v="4"/>
  </r>
  <r>
    <n v="210"/>
    <s v="Schultz Inc"/>
    <s v="Synergistic tertiary time-frame"/>
    <n v="9400"/>
    <n v="6338"/>
    <x v="208"/>
    <n v="67.425531914893625"/>
    <x v="0"/>
    <n v="226"/>
    <x v="3"/>
    <s v="DKK"/>
    <x v="205"/>
    <x v="204"/>
    <x v="0"/>
    <b v="0"/>
    <x v="22"/>
    <x v="4"/>
    <x v="22"/>
  </r>
  <r>
    <n v="211"/>
    <s v="Thompson LLC"/>
    <s v="Customer-focused impactful benchmark"/>
    <n v="104400"/>
    <n v="99100"/>
    <x v="209"/>
    <n v="94.923371647509583"/>
    <x v="0"/>
    <n v="1625"/>
    <x v="1"/>
    <s v="USD"/>
    <x v="206"/>
    <x v="205"/>
    <x v="0"/>
    <b v="0"/>
    <x v="3"/>
    <x v="3"/>
    <x v="3"/>
  </r>
  <r>
    <n v="212"/>
    <s v="Johnson Inc"/>
    <s v="Profound next generation infrastructure"/>
    <n v="8100"/>
    <n v="12300"/>
    <x v="210"/>
    <n v="151.85185185185185"/>
    <x v="1"/>
    <n v="168"/>
    <x v="1"/>
    <s v="USD"/>
    <x v="207"/>
    <x v="206"/>
    <x v="0"/>
    <b v="0"/>
    <x v="3"/>
    <x v="3"/>
    <x v="3"/>
  </r>
  <r>
    <n v="213"/>
    <s v="Morgan-Warren"/>
    <s v="Face-to-face encompassing info-mediaries"/>
    <n v="87900"/>
    <n v="171549"/>
    <x v="211"/>
    <n v="195.16382252559728"/>
    <x v="1"/>
    <n v="4289"/>
    <x v="1"/>
    <s v="USD"/>
    <x v="208"/>
    <x v="207"/>
    <x v="0"/>
    <b v="1"/>
    <x v="7"/>
    <x v="1"/>
    <x v="7"/>
  </r>
  <r>
    <n v="214"/>
    <s v="Sullivan Group"/>
    <s v="Open-source fresh-thinking policy"/>
    <n v="1400"/>
    <n v="14324"/>
    <x v="212"/>
    <n v="1023.1428571428571"/>
    <x v="1"/>
    <n v="165"/>
    <x v="1"/>
    <s v="USD"/>
    <x v="209"/>
    <x v="208"/>
    <x v="0"/>
    <b v="0"/>
    <x v="1"/>
    <x v="1"/>
    <x v="1"/>
  </r>
  <r>
    <n v="215"/>
    <s v="Vargas, Banks and Palmer"/>
    <s v="Extended 24/7 implementation"/>
    <n v="156800"/>
    <n v="6024"/>
    <x v="213"/>
    <n v="3.841836734693878"/>
    <x v="0"/>
    <n v="143"/>
    <x v="1"/>
    <s v="USD"/>
    <x v="210"/>
    <x v="209"/>
    <x v="0"/>
    <b v="0"/>
    <x v="3"/>
    <x v="3"/>
    <x v="3"/>
  </r>
  <r>
    <n v="216"/>
    <s v="Johnson, Dixon and Zimmerman"/>
    <s v="Organic dynamic algorithm"/>
    <n v="121700"/>
    <n v="188721"/>
    <x v="214"/>
    <n v="155.07066557107643"/>
    <x v="1"/>
    <n v="1815"/>
    <x v="1"/>
    <s v="USD"/>
    <x v="211"/>
    <x v="210"/>
    <x v="0"/>
    <b v="0"/>
    <x v="3"/>
    <x v="3"/>
    <x v="3"/>
  </r>
  <r>
    <n v="217"/>
    <s v="Moore, Dudley and Navarro"/>
    <s v="Organic multi-tasking focus group"/>
    <n v="129400"/>
    <n v="57911"/>
    <x v="215"/>
    <n v="44.753477588871718"/>
    <x v="0"/>
    <n v="934"/>
    <x v="1"/>
    <s v="USD"/>
    <x v="212"/>
    <x v="211"/>
    <x v="0"/>
    <b v="0"/>
    <x v="22"/>
    <x v="4"/>
    <x v="22"/>
  </r>
  <r>
    <n v="218"/>
    <s v="Price-Rodriguez"/>
    <s v="Adaptive logistical initiative"/>
    <n v="5700"/>
    <n v="12309"/>
    <x v="216"/>
    <n v="215.94736842105263"/>
    <x v="1"/>
    <n v="397"/>
    <x v="4"/>
    <s v="GBP"/>
    <x v="213"/>
    <x v="212"/>
    <x v="0"/>
    <b v="1"/>
    <x v="12"/>
    <x v="4"/>
    <x v="12"/>
  </r>
  <r>
    <n v="219"/>
    <s v="Huang-Henderson"/>
    <s v="Stand-alone mobile customer loyalty"/>
    <n v="41700"/>
    <n v="138497"/>
    <x v="217"/>
    <n v="332.12709832134288"/>
    <x v="1"/>
    <n v="1539"/>
    <x v="1"/>
    <s v="USD"/>
    <x v="214"/>
    <x v="213"/>
    <x v="0"/>
    <b v="0"/>
    <x v="10"/>
    <x v="4"/>
    <x v="10"/>
  </r>
  <r>
    <n v="220"/>
    <s v="Owens-Le"/>
    <s v="Focused composite approach"/>
    <n v="7900"/>
    <n v="667"/>
    <x v="218"/>
    <n v="8.4430379746835449"/>
    <x v="0"/>
    <n v="17"/>
    <x v="1"/>
    <s v="USD"/>
    <x v="215"/>
    <x v="214"/>
    <x v="1"/>
    <b v="0"/>
    <x v="3"/>
    <x v="3"/>
    <x v="3"/>
  </r>
  <r>
    <n v="221"/>
    <s v="Huff LLC"/>
    <s v="Face-to-face clear-thinking Local Area Network"/>
    <n v="121500"/>
    <n v="119830"/>
    <x v="219"/>
    <n v="98.625514403292186"/>
    <x v="0"/>
    <n v="2179"/>
    <x v="1"/>
    <s v="USD"/>
    <x v="216"/>
    <x v="215"/>
    <x v="1"/>
    <b v="0"/>
    <x v="0"/>
    <x v="0"/>
    <x v="0"/>
  </r>
  <r>
    <n v="222"/>
    <s v="Johnson LLC"/>
    <s v="Cross-group cohesive circuit"/>
    <n v="4800"/>
    <n v="6623"/>
    <x v="220"/>
    <n v="137.97916666666669"/>
    <x v="1"/>
    <n v="138"/>
    <x v="1"/>
    <s v="USD"/>
    <x v="217"/>
    <x v="216"/>
    <x v="0"/>
    <b v="0"/>
    <x v="14"/>
    <x v="7"/>
    <x v="14"/>
  </r>
  <r>
    <n v="223"/>
    <s v="Chavez, Garcia and Cantu"/>
    <s v="Synergistic explicit capability"/>
    <n v="87300"/>
    <n v="81897"/>
    <x v="221"/>
    <n v="93.81099656357388"/>
    <x v="0"/>
    <n v="931"/>
    <x v="1"/>
    <s v="USD"/>
    <x v="218"/>
    <x v="217"/>
    <x v="0"/>
    <b v="0"/>
    <x v="3"/>
    <x v="3"/>
    <x v="3"/>
  </r>
  <r>
    <n v="224"/>
    <s v="Lester-Moore"/>
    <s v="Diverse analyzing definition"/>
    <n v="46300"/>
    <n v="186885"/>
    <x v="222"/>
    <n v="403.63930885529157"/>
    <x v="1"/>
    <n v="3594"/>
    <x v="1"/>
    <s v="USD"/>
    <x v="219"/>
    <x v="218"/>
    <x v="0"/>
    <b v="0"/>
    <x v="22"/>
    <x v="4"/>
    <x v="22"/>
  </r>
  <r>
    <n v="225"/>
    <s v="Fox-Quinn"/>
    <s v="Enterprise-wide reciprocal success"/>
    <n v="67800"/>
    <n v="176398"/>
    <x v="223"/>
    <n v="260.1740412979351"/>
    <x v="1"/>
    <n v="5880"/>
    <x v="1"/>
    <s v="USD"/>
    <x v="220"/>
    <x v="219"/>
    <x v="1"/>
    <b v="0"/>
    <x v="1"/>
    <x v="1"/>
    <x v="1"/>
  </r>
  <r>
    <n v="226"/>
    <s v="Garcia Inc"/>
    <s v="Progressive neutral middleware"/>
    <n v="3000"/>
    <n v="10999"/>
    <x v="224"/>
    <n v="366.63333333333333"/>
    <x v="1"/>
    <n v="112"/>
    <x v="1"/>
    <s v="USD"/>
    <x v="221"/>
    <x v="122"/>
    <x v="0"/>
    <b v="0"/>
    <x v="14"/>
    <x v="7"/>
    <x v="14"/>
  </r>
  <r>
    <n v="227"/>
    <s v="Johnson-Lee"/>
    <s v="Intuitive exuding process improvement"/>
    <n v="60900"/>
    <n v="102751"/>
    <x v="225"/>
    <n v="168.72085385878489"/>
    <x v="1"/>
    <n v="943"/>
    <x v="1"/>
    <s v="USD"/>
    <x v="222"/>
    <x v="220"/>
    <x v="0"/>
    <b v="0"/>
    <x v="20"/>
    <x v="6"/>
    <x v="20"/>
  </r>
  <r>
    <n v="228"/>
    <s v="Pineda Group"/>
    <s v="Exclusive real-time protocol"/>
    <n v="137900"/>
    <n v="165352"/>
    <x v="226"/>
    <n v="119.90717911530093"/>
    <x v="1"/>
    <n v="2468"/>
    <x v="1"/>
    <s v="USD"/>
    <x v="172"/>
    <x v="221"/>
    <x v="0"/>
    <b v="0"/>
    <x v="10"/>
    <x v="4"/>
    <x v="10"/>
  </r>
  <r>
    <n v="229"/>
    <s v="Hoffman-Howard"/>
    <s v="Extended encompassing application"/>
    <n v="85600"/>
    <n v="165798"/>
    <x v="227"/>
    <n v="193.68925233644859"/>
    <x v="1"/>
    <n v="2551"/>
    <x v="1"/>
    <s v="USD"/>
    <x v="223"/>
    <x v="222"/>
    <x v="0"/>
    <b v="1"/>
    <x v="20"/>
    <x v="6"/>
    <x v="20"/>
  </r>
  <r>
    <n v="230"/>
    <s v="Miranda, Hall and Mcgrath"/>
    <s v="Progressive value-added ability"/>
    <n v="2400"/>
    <n v="10084"/>
    <x v="228"/>
    <n v="420.16666666666669"/>
    <x v="1"/>
    <n v="101"/>
    <x v="1"/>
    <s v="USD"/>
    <x v="224"/>
    <x v="223"/>
    <x v="0"/>
    <b v="0"/>
    <x v="11"/>
    <x v="6"/>
    <x v="11"/>
  </r>
  <r>
    <n v="231"/>
    <s v="Williams, Carter and Gonzalez"/>
    <s v="Cross-platform uniform hardware"/>
    <n v="7200"/>
    <n v="5523"/>
    <x v="229"/>
    <n v="76.708333333333329"/>
    <x v="3"/>
    <n v="67"/>
    <x v="1"/>
    <s v="USD"/>
    <x v="225"/>
    <x v="224"/>
    <x v="0"/>
    <b v="0"/>
    <x v="3"/>
    <x v="3"/>
    <x v="3"/>
  </r>
  <r>
    <n v="232"/>
    <s v="Davis-Rodriguez"/>
    <s v="Progressive secondary portal"/>
    <n v="3400"/>
    <n v="5823"/>
    <x v="230"/>
    <n v="171.26470588235293"/>
    <x v="1"/>
    <n v="92"/>
    <x v="1"/>
    <s v="USD"/>
    <x v="226"/>
    <x v="225"/>
    <x v="0"/>
    <b v="0"/>
    <x v="3"/>
    <x v="3"/>
    <x v="3"/>
  </r>
  <r>
    <n v="233"/>
    <s v="Reid, Rivera and Perry"/>
    <s v="Multi-lateral national adapter"/>
    <n v="3800"/>
    <n v="6000"/>
    <x v="231"/>
    <n v="157.89473684210526"/>
    <x v="1"/>
    <n v="62"/>
    <x v="1"/>
    <s v="USD"/>
    <x v="227"/>
    <x v="226"/>
    <x v="0"/>
    <b v="0"/>
    <x v="10"/>
    <x v="4"/>
    <x v="10"/>
  </r>
  <r>
    <n v="234"/>
    <s v="Mendoza-Parker"/>
    <s v="Enterprise-wide motivating matrices"/>
    <n v="7500"/>
    <n v="8181"/>
    <x v="232"/>
    <n v="109.08"/>
    <x v="1"/>
    <n v="149"/>
    <x v="6"/>
    <s v="EUR"/>
    <x v="228"/>
    <x v="227"/>
    <x v="0"/>
    <b v="1"/>
    <x v="11"/>
    <x v="6"/>
    <x v="11"/>
  </r>
  <r>
    <n v="235"/>
    <s v="Lee, Ali and Guzman"/>
    <s v="Polarized upward-trending Local Area Network"/>
    <n v="8600"/>
    <n v="3589"/>
    <x v="233"/>
    <n v="41.732558139534881"/>
    <x v="0"/>
    <n v="92"/>
    <x v="1"/>
    <s v="USD"/>
    <x v="229"/>
    <x v="228"/>
    <x v="0"/>
    <b v="0"/>
    <x v="10"/>
    <x v="4"/>
    <x v="10"/>
  </r>
  <r>
    <n v="236"/>
    <s v="Gallegos-Cobb"/>
    <s v="Object-based directional function"/>
    <n v="39500"/>
    <n v="4323"/>
    <x v="234"/>
    <n v="10.944303797468354"/>
    <x v="0"/>
    <n v="57"/>
    <x v="2"/>
    <s v="AUD"/>
    <x v="230"/>
    <x v="229"/>
    <x v="0"/>
    <b v="1"/>
    <x v="1"/>
    <x v="1"/>
    <x v="1"/>
  </r>
  <r>
    <n v="237"/>
    <s v="Ellison PLC"/>
    <s v="Re-contextualized tangible open architecture"/>
    <n v="9300"/>
    <n v="14822"/>
    <x v="235"/>
    <n v="159.3763440860215"/>
    <x v="1"/>
    <n v="329"/>
    <x v="1"/>
    <s v="USD"/>
    <x v="231"/>
    <x v="230"/>
    <x v="0"/>
    <b v="0"/>
    <x v="10"/>
    <x v="4"/>
    <x v="10"/>
  </r>
  <r>
    <n v="238"/>
    <s v="Bolton, Sanchez and Carrillo"/>
    <s v="Distributed systemic adapter"/>
    <n v="2400"/>
    <n v="10138"/>
    <x v="236"/>
    <n v="422.41666666666669"/>
    <x v="1"/>
    <n v="97"/>
    <x v="3"/>
    <s v="DKK"/>
    <x v="232"/>
    <x v="231"/>
    <x v="0"/>
    <b v="1"/>
    <x v="3"/>
    <x v="3"/>
    <x v="3"/>
  </r>
  <r>
    <n v="239"/>
    <s v="Mason-Sanders"/>
    <s v="Networked web-enabled instruction set"/>
    <n v="3200"/>
    <n v="3127"/>
    <x v="237"/>
    <n v="97.71875"/>
    <x v="0"/>
    <n v="41"/>
    <x v="1"/>
    <s v="USD"/>
    <x v="233"/>
    <x v="232"/>
    <x v="0"/>
    <b v="0"/>
    <x v="8"/>
    <x v="2"/>
    <x v="8"/>
  </r>
  <r>
    <n v="240"/>
    <s v="Pitts-Reed"/>
    <s v="Vision-oriented dynamic service-desk"/>
    <n v="29400"/>
    <n v="123124"/>
    <x v="238"/>
    <n v="418.78911564625849"/>
    <x v="1"/>
    <n v="1784"/>
    <x v="1"/>
    <s v="USD"/>
    <x v="194"/>
    <x v="233"/>
    <x v="0"/>
    <b v="0"/>
    <x v="3"/>
    <x v="3"/>
    <x v="3"/>
  </r>
  <r>
    <n v="241"/>
    <s v="Gonzalez-Martinez"/>
    <s v="Vision-oriented actuating open system"/>
    <n v="168500"/>
    <n v="171729"/>
    <x v="239"/>
    <n v="101.91632047477745"/>
    <x v="1"/>
    <n v="1684"/>
    <x v="2"/>
    <s v="AUD"/>
    <x v="234"/>
    <x v="234"/>
    <x v="0"/>
    <b v="1"/>
    <x v="9"/>
    <x v="5"/>
    <x v="9"/>
  </r>
  <r>
    <n v="242"/>
    <s v="Hill, Martin and Garcia"/>
    <s v="Sharable scalable core"/>
    <n v="8400"/>
    <n v="10729"/>
    <x v="240"/>
    <n v="127.72619047619047"/>
    <x v="1"/>
    <n v="250"/>
    <x v="1"/>
    <s v="USD"/>
    <x v="235"/>
    <x v="235"/>
    <x v="0"/>
    <b v="1"/>
    <x v="1"/>
    <x v="1"/>
    <x v="1"/>
  </r>
  <r>
    <n v="243"/>
    <s v="Garcia PLC"/>
    <s v="Customer-focused attitude-oriented function"/>
    <n v="2300"/>
    <n v="10240"/>
    <x v="241"/>
    <n v="445.21739130434781"/>
    <x v="1"/>
    <n v="238"/>
    <x v="1"/>
    <s v="USD"/>
    <x v="236"/>
    <x v="236"/>
    <x v="0"/>
    <b v="0"/>
    <x v="3"/>
    <x v="3"/>
    <x v="3"/>
  </r>
  <r>
    <n v="244"/>
    <s v="Herring-Bailey"/>
    <s v="Reverse-engineered system-worthy extranet"/>
    <n v="700"/>
    <n v="3988"/>
    <x v="242"/>
    <n v="569.71428571428578"/>
    <x v="1"/>
    <n v="53"/>
    <x v="1"/>
    <s v="USD"/>
    <x v="237"/>
    <x v="237"/>
    <x v="0"/>
    <b v="0"/>
    <x v="3"/>
    <x v="3"/>
    <x v="3"/>
  </r>
  <r>
    <n v="245"/>
    <s v="Russell-Gardner"/>
    <s v="Re-engineered systematic monitoring"/>
    <n v="2900"/>
    <n v="14771"/>
    <x v="243"/>
    <n v="509.34482758620686"/>
    <x v="1"/>
    <n v="214"/>
    <x v="1"/>
    <s v="USD"/>
    <x v="238"/>
    <x v="238"/>
    <x v="0"/>
    <b v="0"/>
    <x v="3"/>
    <x v="3"/>
    <x v="3"/>
  </r>
  <r>
    <n v="246"/>
    <s v="Walters-Carter"/>
    <s v="Seamless value-added standardization"/>
    <n v="4500"/>
    <n v="14649"/>
    <x v="244"/>
    <n v="325.5333333333333"/>
    <x v="1"/>
    <n v="222"/>
    <x v="1"/>
    <s v="USD"/>
    <x v="239"/>
    <x v="239"/>
    <x v="0"/>
    <b v="0"/>
    <x v="2"/>
    <x v="2"/>
    <x v="2"/>
  </r>
  <r>
    <n v="247"/>
    <s v="Johnson, Patterson and Montoya"/>
    <s v="Triple-buffered fresh-thinking frame"/>
    <n v="19800"/>
    <n v="184658"/>
    <x v="245"/>
    <n v="932.61616161616166"/>
    <x v="1"/>
    <n v="1884"/>
    <x v="1"/>
    <s v="USD"/>
    <x v="240"/>
    <x v="240"/>
    <x v="0"/>
    <b v="1"/>
    <x v="13"/>
    <x v="5"/>
    <x v="13"/>
  </r>
  <r>
    <n v="248"/>
    <s v="Roberts and Sons"/>
    <s v="Streamlined holistic knowledgebase"/>
    <n v="6200"/>
    <n v="13103"/>
    <x v="246"/>
    <n v="211.33870967741933"/>
    <x v="1"/>
    <n v="218"/>
    <x v="2"/>
    <s v="AUD"/>
    <x v="241"/>
    <x v="241"/>
    <x v="0"/>
    <b v="0"/>
    <x v="20"/>
    <x v="6"/>
    <x v="20"/>
  </r>
  <r>
    <n v="249"/>
    <s v="Avila-Nelson"/>
    <s v="Up-sized intermediate website"/>
    <n v="61500"/>
    <n v="168095"/>
    <x v="247"/>
    <n v="273.32520325203251"/>
    <x v="1"/>
    <n v="6465"/>
    <x v="1"/>
    <s v="USD"/>
    <x v="242"/>
    <x v="242"/>
    <x v="0"/>
    <b v="0"/>
    <x v="18"/>
    <x v="5"/>
    <x v="18"/>
  </r>
  <r>
    <n v="250"/>
    <s v="Robbins and Sons"/>
    <s v="Future-proofed directional synergy"/>
    <n v="100"/>
    <n v="3"/>
    <x v="248"/>
    <n v="3"/>
    <x v="0"/>
    <n v="1"/>
    <x v="1"/>
    <s v="USD"/>
    <x v="67"/>
    <x v="243"/>
    <x v="0"/>
    <b v="0"/>
    <x v="1"/>
    <x v="1"/>
    <x v="1"/>
  </r>
  <r>
    <n v="251"/>
    <s v="Singleton Ltd"/>
    <s v="Enhanced user-facing function"/>
    <n v="7100"/>
    <n v="3840"/>
    <x v="249"/>
    <n v="54.084507042253513"/>
    <x v="0"/>
    <n v="101"/>
    <x v="1"/>
    <s v="USD"/>
    <x v="243"/>
    <x v="244"/>
    <x v="0"/>
    <b v="0"/>
    <x v="3"/>
    <x v="3"/>
    <x v="3"/>
  </r>
  <r>
    <n v="252"/>
    <s v="Perez PLC"/>
    <s v="Operative bandwidth-monitored interface"/>
    <n v="1000"/>
    <n v="6263"/>
    <x v="250"/>
    <n v="626.29999999999995"/>
    <x v="1"/>
    <n v="59"/>
    <x v="1"/>
    <s v="USD"/>
    <x v="244"/>
    <x v="245"/>
    <x v="0"/>
    <b v="0"/>
    <x v="3"/>
    <x v="3"/>
    <x v="3"/>
  </r>
  <r>
    <n v="253"/>
    <s v="Rogers, Jacobs and Jackson"/>
    <s v="Upgradable multi-state instruction set"/>
    <n v="121500"/>
    <n v="108161"/>
    <x v="251"/>
    <n v="89.021399176954731"/>
    <x v="0"/>
    <n v="1335"/>
    <x v="0"/>
    <s v="CAD"/>
    <x v="245"/>
    <x v="246"/>
    <x v="0"/>
    <b v="0"/>
    <x v="6"/>
    <x v="4"/>
    <x v="6"/>
  </r>
  <r>
    <n v="254"/>
    <s v="Barry Group"/>
    <s v="De-engineered static Local Area Network"/>
    <n v="4600"/>
    <n v="8505"/>
    <x v="252"/>
    <n v="184.89130434782609"/>
    <x v="1"/>
    <n v="88"/>
    <x v="1"/>
    <s v="USD"/>
    <x v="246"/>
    <x v="247"/>
    <x v="0"/>
    <b v="0"/>
    <x v="9"/>
    <x v="5"/>
    <x v="9"/>
  </r>
  <r>
    <n v="255"/>
    <s v="Rosales, Branch and Harmon"/>
    <s v="Upgradable grid-enabled superstructure"/>
    <n v="80500"/>
    <n v="96735"/>
    <x v="253"/>
    <n v="120.16770186335404"/>
    <x v="1"/>
    <n v="1697"/>
    <x v="1"/>
    <s v="USD"/>
    <x v="247"/>
    <x v="248"/>
    <x v="0"/>
    <b v="1"/>
    <x v="1"/>
    <x v="1"/>
    <x v="1"/>
  </r>
  <r>
    <n v="256"/>
    <s v="Smith-Reid"/>
    <s v="Optimized actuating toolset"/>
    <n v="4100"/>
    <n v="959"/>
    <x v="254"/>
    <n v="23.390243902439025"/>
    <x v="0"/>
    <n v="15"/>
    <x v="4"/>
    <s v="GBP"/>
    <x v="248"/>
    <x v="249"/>
    <x v="0"/>
    <b v="0"/>
    <x v="1"/>
    <x v="1"/>
    <x v="1"/>
  </r>
  <r>
    <n v="257"/>
    <s v="Williams Inc"/>
    <s v="Decentralized exuding strategy"/>
    <n v="5700"/>
    <n v="8322"/>
    <x v="255"/>
    <n v="146"/>
    <x v="1"/>
    <n v="92"/>
    <x v="1"/>
    <s v="USD"/>
    <x v="249"/>
    <x v="250"/>
    <x v="0"/>
    <b v="0"/>
    <x v="3"/>
    <x v="3"/>
    <x v="3"/>
  </r>
  <r>
    <n v="258"/>
    <s v="Duncan, Mcdonald and Miller"/>
    <s v="Assimilated coherent hardware"/>
    <n v="5000"/>
    <n v="13424"/>
    <x v="256"/>
    <n v="268.48"/>
    <x v="1"/>
    <n v="186"/>
    <x v="1"/>
    <s v="USD"/>
    <x v="250"/>
    <x v="251"/>
    <x v="0"/>
    <b v="1"/>
    <x v="3"/>
    <x v="3"/>
    <x v="3"/>
  </r>
  <r>
    <n v="259"/>
    <s v="Watkins Ltd"/>
    <s v="Multi-channeled responsive implementation"/>
    <n v="1800"/>
    <n v="10755"/>
    <x v="257"/>
    <n v="597.5"/>
    <x v="1"/>
    <n v="138"/>
    <x v="1"/>
    <s v="USD"/>
    <x v="251"/>
    <x v="252"/>
    <x v="1"/>
    <b v="0"/>
    <x v="14"/>
    <x v="7"/>
    <x v="14"/>
  </r>
  <r>
    <n v="260"/>
    <s v="Allen-Jones"/>
    <s v="Centralized modular initiative"/>
    <n v="6300"/>
    <n v="9935"/>
    <x v="258"/>
    <n v="157.69841269841268"/>
    <x v="1"/>
    <n v="261"/>
    <x v="1"/>
    <s v="USD"/>
    <x v="136"/>
    <x v="253"/>
    <x v="0"/>
    <b v="0"/>
    <x v="1"/>
    <x v="1"/>
    <x v="1"/>
  </r>
  <r>
    <n v="261"/>
    <s v="Mason-Smith"/>
    <s v="Reverse-engineered cohesive migration"/>
    <n v="84300"/>
    <n v="26303"/>
    <x v="259"/>
    <n v="31.201660735468568"/>
    <x v="0"/>
    <n v="454"/>
    <x v="1"/>
    <s v="USD"/>
    <x v="252"/>
    <x v="254"/>
    <x v="0"/>
    <b v="1"/>
    <x v="1"/>
    <x v="1"/>
    <x v="1"/>
  </r>
  <r>
    <n v="262"/>
    <s v="Lloyd, Kennedy and Davis"/>
    <s v="Compatible multimedia hub"/>
    <n v="1700"/>
    <n v="5328"/>
    <x v="260"/>
    <n v="313.41176470588238"/>
    <x v="1"/>
    <n v="107"/>
    <x v="1"/>
    <s v="USD"/>
    <x v="253"/>
    <x v="255"/>
    <x v="0"/>
    <b v="1"/>
    <x v="7"/>
    <x v="1"/>
    <x v="7"/>
  </r>
  <r>
    <n v="263"/>
    <s v="Walker Ltd"/>
    <s v="Organic eco-centric success"/>
    <n v="2900"/>
    <n v="10756"/>
    <x v="261"/>
    <n v="370.89655172413791"/>
    <x v="1"/>
    <n v="199"/>
    <x v="1"/>
    <s v="USD"/>
    <x v="254"/>
    <x v="256"/>
    <x v="0"/>
    <b v="0"/>
    <x v="14"/>
    <x v="7"/>
    <x v="14"/>
  </r>
  <r>
    <n v="264"/>
    <s v="Gordon PLC"/>
    <s v="Virtual reciprocal policy"/>
    <n v="45600"/>
    <n v="165375"/>
    <x v="262"/>
    <n v="362.66447368421052"/>
    <x v="1"/>
    <n v="5512"/>
    <x v="1"/>
    <s v="USD"/>
    <x v="255"/>
    <x v="257"/>
    <x v="0"/>
    <b v="0"/>
    <x v="3"/>
    <x v="3"/>
    <x v="3"/>
  </r>
  <r>
    <n v="265"/>
    <s v="Lee and Sons"/>
    <s v="Persevering interactive emulation"/>
    <n v="4900"/>
    <n v="6031"/>
    <x v="263"/>
    <n v="123.08163265306122"/>
    <x v="1"/>
    <n v="86"/>
    <x v="1"/>
    <s v="USD"/>
    <x v="256"/>
    <x v="258"/>
    <x v="0"/>
    <b v="0"/>
    <x v="3"/>
    <x v="3"/>
    <x v="3"/>
  </r>
  <r>
    <n v="266"/>
    <s v="Cole LLC"/>
    <s v="Proactive responsive emulation"/>
    <n v="111900"/>
    <n v="85902"/>
    <x v="264"/>
    <n v="76.766756032171585"/>
    <x v="0"/>
    <n v="3182"/>
    <x v="6"/>
    <s v="EUR"/>
    <x v="257"/>
    <x v="259"/>
    <x v="0"/>
    <b v="1"/>
    <x v="17"/>
    <x v="1"/>
    <x v="17"/>
  </r>
  <r>
    <n v="267"/>
    <s v="Acosta PLC"/>
    <s v="Extended eco-centric function"/>
    <n v="61600"/>
    <n v="143910"/>
    <x v="265"/>
    <n v="233.62012987012989"/>
    <x v="1"/>
    <n v="2768"/>
    <x v="2"/>
    <s v="AUD"/>
    <x v="258"/>
    <x v="260"/>
    <x v="0"/>
    <b v="0"/>
    <x v="3"/>
    <x v="3"/>
    <x v="3"/>
  </r>
  <r>
    <n v="268"/>
    <s v="Brown-Mckee"/>
    <s v="Networked optimal productivity"/>
    <n v="1500"/>
    <n v="2708"/>
    <x v="266"/>
    <n v="180.53333333333333"/>
    <x v="1"/>
    <n v="48"/>
    <x v="1"/>
    <s v="USD"/>
    <x v="259"/>
    <x v="261"/>
    <x v="0"/>
    <b v="0"/>
    <x v="4"/>
    <x v="4"/>
    <x v="4"/>
  </r>
  <r>
    <n v="269"/>
    <s v="Miles and Sons"/>
    <s v="Persistent attitude-oriented approach"/>
    <n v="3500"/>
    <n v="8842"/>
    <x v="267"/>
    <n v="252.62857142857143"/>
    <x v="1"/>
    <n v="87"/>
    <x v="1"/>
    <s v="USD"/>
    <x v="260"/>
    <x v="262"/>
    <x v="0"/>
    <b v="0"/>
    <x v="19"/>
    <x v="4"/>
    <x v="19"/>
  </r>
  <r>
    <n v="270"/>
    <s v="Sawyer, Horton and Williams"/>
    <s v="Triple-buffered 4thgeneration toolset"/>
    <n v="173900"/>
    <n v="47260"/>
    <x v="268"/>
    <n v="27.176538240368025"/>
    <x v="3"/>
    <n v="1890"/>
    <x v="1"/>
    <s v="USD"/>
    <x v="261"/>
    <x v="263"/>
    <x v="0"/>
    <b v="0"/>
    <x v="11"/>
    <x v="6"/>
    <x v="11"/>
  </r>
  <r>
    <n v="271"/>
    <s v="Foley-Cox"/>
    <s v="Progressive zero administration leverage"/>
    <n v="153700"/>
    <n v="1953"/>
    <x v="269"/>
    <n v="1.2706571242680547"/>
    <x v="2"/>
    <n v="61"/>
    <x v="1"/>
    <s v="USD"/>
    <x v="262"/>
    <x v="264"/>
    <x v="0"/>
    <b v="0"/>
    <x v="14"/>
    <x v="7"/>
    <x v="14"/>
  </r>
  <r>
    <n v="272"/>
    <s v="Horton, Morrison and Clark"/>
    <s v="Networked radical neural-net"/>
    <n v="51100"/>
    <n v="155349"/>
    <x v="270"/>
    <n v="304.0097847358121"/>
    <x v="1"/>
    <n v="1894"/>
    <x v="1"/>
    <s v="USD"/>
    <x v="263"/>
    <x v="265"/>
    <x v="0"/>
    <b v="1"/>
    <x v="3"/>
    <x v="3"/>
    <x v="3"/>
  </r>
  <r>
    <n v="273"/>
    <s v="Thomas and Sons"/>
    <s v="Re-engineered heuristic forecast"/>
    <n v="7800"/>
    <n v="10704"/>
    <x v="271"/>
    <n v="137.23076923076923"/>
    <x v="1"/>
    <n v="282"/>
    <x v="0"/>
    <s v="CAD"/>
    <x v="264"/>
    <x v="266"/>
    <x v="0"/>
    <b v="0"/>
    <x v="3"/>
    <x v="3"/>
    <x v="3"/>
  </r>
  <r>
    <n v="274"/>
    <s v="Morgan-Jenkins"/>
    <s v="Fully-configurable background algorithm"/>
    <n v="2400"/>
    <n v="773"/>
    <x v="272"/>
    <n v="32.208333333333336"/>
    <x v="0"/>
    <n v="15"/>
    <x v="1"/>
    <s v="USD"/>
    <x v="265"/>
    <x v="267"/>
    <x v="0"/>
    <b v="0"/>
    <x v="3"/>
    <x v="3"/>
    <x v="3"/>
  </r>
  <r>
    <n v="275"/>
    <s v="Ward, Sanchez and Kemp"/>
    <s v="Stand-alone discrete Graphical User Interface"/>
    <n v="3900"/>
    <n v="9419"/>
    <x v="273"/>
    <n v="241.51282051282053"/>
    <x v="1"/>
    <n v="116"/>
    <x v="1"/>
    <s v="USD"/>
    <x v="266"/>
    <x v="153"/>
    <x v="0"/>
    <b v="0"/>
    <x v="18"/>
    <x v="5"/>
    <x v="18"/>
  </r>
  <r>
    <n v="276"/>
    <s v="Fields Ltd"/>
    <s v="Front-line foreground project"/>
    <n v="5500"/>
    <n v="5324"/>
    <x v="274"/>
    <n v="96.8"/>
    <x v="0"/>
    <n v="133"/>
    <x v="1"/>
    <s v="USD"/>
    <x v="267"/>
    <x v="268"/>
    <x v="0"/>
    <b v="1"/>
    <x v="11"/>
    <x v="6"/>
    <x v="11"/>
  </r>
  <r>
    <n v="277"/>
    <s v="Ramos-Mitchell"/>
    <s v="Persevering system-worthy info-mediaries"/>
    <n v="700"/>
    <n v="7465"/>
    <x v="275"/>
    <n v="1066.4285714285716"/>
    <x v="1"/>
    <n v="83"/>
    <x v="1"/>
    <s v="USD"/>
    <x v="268"/>
    <x v="269"/>
    <x v="0"/>
    <b v="0"/>
    <x v="3"/>
    <x v="3"/>
    <x v="3"/>
  </r>
  <r>
    <n v="278"/>
    <s v="Higgins, Davis and Salazar"/>
    <s v="Distributed multi-tasking strategy"/>
    <n v="2700"/>
    <n v="8799"/>
    <x v="276"/>
    <n v="325.88888888888891"/>
    <x v="1"/>
    <n v="91"/>
    <x v="1"/>
    <s v="USD"/>
    <x v="269"/>
    <x v="270"/>
    <x v="0"/>
    <b v="0"/>
    <x v="2"/>
    <x v="2"/>
    <x v="2"/>
  </r>
  <r>
    <n v="279"/>
    <s v="Smith-Jenkins"/>
    <s v="Vision-oriented methodical application"/>
    <n v="8000"/>
    <n v="13656"/>
    <x v="277"/>
    <n v="170.70000000000002"/>
    <x v="1"/>
    <n v="546"/>
    <x v="1"/>
    <s v="USD"/>
    <x v="270"/>
    <x v="271"/>
    <x v="0"/>
    <b v="0"/>
    <x v="3"/>
    <x v="3"/>
    <x v="3"/>
  </r>
  <r>
    <n v="280"/>
    <s v="Braun PLC"/>
    <s v="Function-based high-level infrastructure"/>
    <n v="2500"/>
    <n v="14536"/>
    <x v="278"/>
    <n v="581.44000000000005"/>
    <x v="1"/>
    <n v="393"/>
    <x v="1"/>
    <s v="USD"/>
    <x v="271"/>
    <x v="272"/>
    <x v="0"/>
    <b v="0"/>
    <x v="10"/>
    <x v="4"/>
    <x v="10"/>
  </r>
  <r>
    <n v="281"/>
    <s v="Drake PLC"/>
    <s v="Profound object-oriented paradigm"/>
    <n v="164500"/>
    <n v="150552"/>
    <x v="279"/>
    <n v="91.520972644376897"/>
    <x v="0"/>
    <n v="2062"/>
    <x v="1"/>
    <s v="USD"/>
    <x v="272"/>
    <x v="273"/>
    <x v="0"/>
    <b v="1"/>
    <x v="3"/>
    <x v="3"/>
    <x v="3"/>
  </r>
  <r>
    <n v="282"/>
    <s v="Ross, Kelly and Brown"/>
    <s v="Virtual contextually-based circuit"/>
    <n v="8400"/>
    <n v="9076"/>
    <x v="280"/>
    <n v="108.04761904761904"/>
    <x v="1"/>
    <n v="133"/>
    <x v="1"/>
    <s v="USD"/>
    <x v="73"/>
    <x v="274"/>
    <x v="0"/>
    <b v="1"/>
    <x v="19"/>
    <x v="4"/>
    <x v="19"/>
  </r>
  <r>
    <n v="283"/>
    <s v="Lucas-Mullins"/>
    <s v="Business-focused dynamic instruction set"/>
    <n v="8100"/>
    <n v="1517"/>
    <x v="281"/>
    <n v="18.728395061728396"/>
    <x v="0"/>
    <n v="29"/>
    <x v="3"/>
    <s v="DKK"/>
    <x v="273"/>
    <x v="148"/>
    <x v="0"/>
    <b v="0"/>
    <x v="1"/>
    <x v="1"/>
    <x v="1"/>
  </r>
  <r>
    <n v="284"/>
    <s v="Tran LLC"/>
    <s v="Ameliorated fresh-thinking protocol"/>
    <n v="9800"/>
    <n v="8153"/>
    <x v="282"/>
    <n v="83.193877551020407"/>
    <x v="0"/>
    <n v="132"/>
    <x v="1"/>
    <s v="USD"/>
    <x v="274"/>
    <x v="275"/>
    <x v="0"/>
    <b v="0"/>
    <x v="2"/>
    <x v="2"/>
    <x v="2"/>
  </r>
  <r>
    <n v="285"/>
    <s v="Dawson, Brady and Gilbert"/>
    <s v="Front-line optimizing emulation"/>
    <n v="900"/>
    <n v="6357"/>
    <x v="283"/>
    <n v="706.33333333333337"/>
    <x v="1"/>
    <n v="254"/>
    <x v="1"/>
    <s v="USD"/>
    <x v="275"/>
    <x v="276"/>
    <x v="0"/>
    <b v="0"/>
    <x v="3"/>
    <x v="3"/>
    <x v="3"/>
  </r>
  <r>
    <n v="286"/>
    <s v="Obrien-Aguirre"/>
    <s v="Devolved uniform complexity"/>
    <n v="112100"/>
    <n v="19557"/>
    <x v="284"/>
    <n v="17.446030330062445"/>
    <x v="3"/>
    <n v="184"/>
    <x v="1"/>
    <s v="USD"/>
    <x v="276"/>
    <x v="72"/>
    <x v="0"/>
    <b v="0"/>
    <x v="3"/>
    <x v="3"/>
    <x v="3"/>
  </r>
  <r>
    <n v="287"/>
    <s v="Ferguson PLC"/>
    <s v="Public-key intangible superstructure"/>
    <n v="6300"/>
    <n v="13213"/>
    <x v="285"/>
    <n v="209.73015873015873"/>
    <x v="1"/>
    <n v="176"/>
    <x v="1"/>
    <s v="USD"/>
    <x v="277"/>
    <x v="277"/>
    <x v="0"/>
    <b v="0"/>
    <x v="5"/>
    <x v="1"/>
    <x v="5"/>
  </r>
  <r>
    <n v="288"/>
    <s v="Garcia Ltd"/>
    <s v="Secured global success"/>
    <n v="5600"/>
    <n v="5476"/>
    <x v="286"/>
    <n v="97.785714285714292"/>
    <x v="0"/>
    <n v="137"/>
    <x v="3"/>
    <s v="DKK"/>
    <x v="278"/>
    <x v="278"/>
    <x v="0"/>
    <b v="1"/>
    <x v="16"/>
    <x v="1"/>
    <x v="16"/>
  </r>
  <r>
    <n v="289"/>
    <s v="Smith, Love and Smith"/>
    <s v="Grass-roots mission-critical capability"/>
    <n v="800"/>
    <n v="13474"/>
    <x v="287"/>
    <n v="1684.25"/>
    <x v="1"/>
    <n v="337"/>
    <x v="0"/>
    <s v="CAD"/>
    <x v="279"/>
    <x v="71"/>
    <x v="0"/>
    <b v="0"/>
    <x v="3"/>
    <x v="3"/>
    <x v="3"/>
  </r>
  <r>
    <n v="290"/>
    <s v="Wilson, Hall and Osborne"/>
    <s v="Advanced global data-warehouse"/>
    <n v="168600"/>
    <n v="91722"/>
    <x v="288"/>
    <n v="54.402135231316727"/>
    <x v="0"/>
    <n v="908"/>
    <x v="1"/>
    <s v="USD"/>
    <x v="280"/>
    <x v="279"/>
    <x v="0"/>
    <b v="1"/>
    <x v="4"/>
    <x v="4"/>
    <x v="4"/>
  </r>
  <r>
    <n v="291"/>
    <s v="Bell, Grimes and Kerr"/>
    <s v="Self-enabling uniform complexity"/>
    <n v="1800"/>
    <n v="8219"/>
    <x v="289"/>
    <n v="456.61111111111109"/>
    <x v="1"/>
    <n v="107"/>
    <x v="1"/>
    <s v="USD"/>
    <x v="281"/>
    <x v="280"/>
    <x v="1"/>
    <b v="0"/>
    <x v="2"/>
    <x v="2"/>
    <x v="2"/>
  </r>
  <r>
    <n v="292"/>
    <s v="Ho-Harris"/>
    <s v="Versatile cohesive encoding"/>
    <n v="7300"/>
    <n v="717"/>
    <x v="290"/>
    <n v="9.8219178082191778"/>
    <x v="0"/>
    <n v="10"/>
    <x v="1"/>
    <s v="USD"/>
    <x v="282"/>
    <x v="281"/>
    <x v="0"/>
    <b v="0"/>
    <x v="0"/>
    <x v="0"/>
    <x v="0"/>
  </r>
  <r>
    <n v="293"/>
    <s v="Ross Group"/>
    <s v="Organized executive solution"/>
    <n v="6500"/>
    <n v="1065"/>
    <x v="291"/>
    <n v="16.384615384615383"/>
    <x v="3"/>
    <n v="32"/>
    <x v="6"/>
    <s v="EUR"/>
    <x v="283"/>
    <x v="282"/>
    <x v="0"/>
    <b v="0"/>
    <x v="3"/>
    <x v="3"/>
    <x v="3"/>
  </r>
  <r>
    <n v="294"/>
    <s v="Turner-Davis"/>
    <s v="Automated local emulation"/>
    <n v="600"/>
    <n v="8038"/>
    <x v="292"/>
    <n v="1339.6666666666667"/>
    <x v="1"/>
    <n v="183"/>
    <x v="1"/>
    <s v="USD"/>
    <x v="284"/>
    <x v="283"/>
    <x v="0"/>
    <b v="0"/>
    <x v="3"/>
    <x v="3"/>
    <x v="3"/>
  </r>
  <r>
    <n v="295"/>
    <s v="Smith, Jackson and Herrera"/>
    <s v="Enterprise-wide intermediate middleware"/>
    <n v="192900"/>
    <n v="68769"/>
    <x v="293"/>
    <n v="35.650077760497666"/>
    <x v="0"/>
    <n v="1910"/>
    <x v="5"/>
    <s v="CHF"/>
    <x v="285"/>
    <x v="284"/>
    <x v="0"/>
    <b v="0"/>
    <x v="3"/>
    <x v="3"/>
    <x v="3"/>
  </r>
  <r>
    <n v="296"/>
    <s v="Smith-Hess"/>
    <s v="Grass-roots real-time Local Area Network"/>
    <n v="6100"/>
    <n v="3352"/>
    <x v="294"/>
    <n v="54.950819672131146"/>
    <x v="0"/>
    <n v="38"/>
    <x v="2"/>
    <s v="AUD"/>
    <x v="286"/>
    <x v="285"/>
    <x v="0"/>
    <b v="0"/>
    <x v="3"/>
    <x v="3"/>
    <x v="3"/>
  </r>
  <r>
    <n v="297"/>
    <s v="Brown, Herring and Bass"/>
    <s v="Organized client-driven capacity"/>
    <n v="7200"/>
    <n v="6785"/>
    <x v="295"/>
    <n v="94.236111111111114"/>
    <x v="0"/>
    <n v="104"/>
    <x v="2"/>
    <s v="AUD"/>
    <x v="287"/>
    <x v="286"/>
    <x v="0"/>
    <b v="1"/>
    <x v="3"/>
    <x v="3"/>
    <x v="3"/>
  </r>
  <r>
    <n v="298"/>
    <s v="Chase, Garcia and Johnson"/>
    <s v="Adaptive intangible database"/>
    <n v="3500"/>
    <n v="5037"/>
    <x v="296"/>
    <n v="143.91428571428571"/>
    <x v="1"/>
    <n v="72"/>
    <x v="1"/>
    <s v="USD"/>
    <x v="288"/>
    <x v="287"/>
    <x v="0"/>
    <b v="1"/>
    <x v="1"/>
    <x v="1"/>
    <x v="1"/>
  </r>
  <r>
    <n v="299"/>
    <s v="Ramsey and Sons"/>
    <s v="Grass-roots contextually-based algorithm"/>
    <n v="3800"/>
    <n v="1954"/>
    <x v="297"/>
    <n v="51.421052631578945"/>
    <x v="0"/>
    <n v="49"/>
    <x v="1"/>
    <s v="USD"/>
    <x v="289"/>
    <x v="288"/>
    <x v="0"/>
    <b v="0"/>
    <x v="0"/>
    <x v="0"/>
    <x v="0"/>
  </r>
  <r>
    <n v="300"/>
    <s v="Cooke PLC"/>
    <s v="Focused executive core"/>
    <n v="100"/>
    <n v="5"/>
    <x v="298"/>
    <n v="5"/>
    <x v="0"/>
    <n v="1"/>
    <x v="3"/>
    <s v="DKK"/>
    <x v="290"/>
    <x v="289"/>
    <x v="0"/>
    <b v="1"/>
    <x v="9"/>
    <x v="5"/>
    <x v="9"/>
  </r>
  <r>
    <n v="301"/>
    <s v="Wong-Walker"/>
    <s v="Multi-channeled disintermediate policy"/>
    <n v="900"/>
    <n v="12102"/>
    <x v="299"/>
    <n v="1344.6666666666667"/>
    <x v="1"/>
    <n v="295"/>
    <x v="1"/>
    <s v="USD"/>
    <x v="291"/>
    <x v="290"/>
    <x v="0"/>
    <b v="0"/>
    <x v="4"/>
    <x v="4"/>
    <x v="4"/>
  </r>
  <r>
    <n v="302"/>
    <s v="Ferguson, Collins and Mata"/>
    <s v="Customizable bi-directional hardware"/>
    <n v="76100"/>
    <n v="24234"/>
    <x v="300"/>
    <n v="31.844940867279899"/>
    <x v="0"/>
    <n v="245"/>
    <x v="1"/>
    <s v="USD"/>
    <x v="292"/>
    <x v="18"/>
    <x v="0"/>
    <b v="0"/>
    <x v="3"/>
    <x v="3"/>
    <x v="3"/>
  </r>
  <r>
    <n v="303"/>
    <s v="Guerrero, Flores and Jenkins"/>
    <s v="Networked optimal architecture"/>
    <n v="3400"/>
    <n v="2809"/>
    <x v="301"/>
    <n v="82.617647058823536"/>
    <x v="0"/>
    <n v="32"/>
    <x v="1"/>
    <s v="USD"/>
    <x v="293"/>
    <x v="291"/>
    <x v="0"/>
    <b v="0"/>
    <x v="7"/>
    <x v="1"/>
    <x v="7"/>
  </r>
  <r>
    <n v="304"/>
    <s v="Peterson PLC"/>
    <s v="User-friendly discrete benchmark"/>
    <n v="2100"/>
    <n v="11469"/>
    <x v="302"/>
    <n v="546.14285714285722"/>
    <x v="1"/>
    <n v="142"/>
    <x v="1"/>
    <s v="USD"/>
    <x v="294"/>
    <x v="292"/>
    <x v="0"/>
    <b v="0"/>
    <x v="4"/>
    <x v="4"/>
    <x v="4"/>
  </r>
  <r>
    <n v="305"/>
    <s v="Townsend Ltd"/>
    <s v="Grass-roots actuating policy"/>
    <n v="2800"/>
    <n v="8014"/>
    <x v="303"/>
    <n v="286.21428571428572"/>
    <x v="1"/>
    <n v="85"/>
    <x v="1"/>
    <s v="USD"/>
    <x v="295"/>
    <x v="293"/>
    <x v="0"/>
    <b v="0"/>
    <x v="3"/>
    <x v="3"/>
    <x v="3"/>
  </r>
  <r>
    <n v="306"/>
    <s v="Rush, Reed and Hall"/>
    <s v="Enterprise-wide 3rdgeneration knowledge user"/>
    <n v="6500"/>
    <n v="514"/>
    <x v="304"/>
    <n v="7.9076923076923071"/>
    <x v="0"/>
    <n v="7"/>
    <x v="1"/>
    <s v="USD"/>
    <x v="296"/>
    <x v="294"/>
    <x v="0"/>
    <b v="1"/>
    <x v="3"/>
    <x v="3"/>
    <x v="3"/>
  </r>
  <r>
    <n v="307"/>
    <s v="Salazar-Dodson"/>
    <s v="Face-to-face zero tolerance moderator"/>
    <n v="32900"/>
    <n v="43473"/>
    <x v="305"/>
    <n v="132.13677811550153"/>
    <x v="1"/>
    <n v="659"/>
    <x v="3"/>
    <s v="DKK"/>
    <x v="297"/>
    <x v="295"/>
    <x v="0"/>
    <b v="1"/>
    <x v="13"/>
    <x v="5"/>
    <x v="13"/>
  </r>
  <r>
    <n v="308"/>
    <s v="Davis Ltd"/>
    <s v="Grass-roots optimizing projection"/>
    <n v="118200"/>
    <n v="87560"/>
    <x v="306"/>
    <n v="74.077834179357026"/>
    <x v="0"/>
    <n v="803"/>
    <x v="1"/>
    <s v="USD"/>
    <x v="298"/>
    <x v="296"/>
    <x v="0"/>
    <b v="0"/>
    <x v="3"/>
    <x v="3"/>
    <x v="3"/>
  </r>
  <r>
    <n v="309"/>
    <s v="Harris-Perry"/>
    <s v="User-centric 6thgeneration attitude"/>
    <n v="4100"/>
    <n v="3087"/>
    <x v="307"/>
    <n v="75.292682926829272"/>
    <x v="3"/>
    <n v="75"/>
    <x v="1"/>
    <s v="USD"/>
    <x v="299"/>
    <x v="297"/>
    <x v="0"/>
    <b v="1"/>
    <x v="7"/>
    <x v="1"/>
    <x v="7"/>
  </r>
  <r>
    <n v="310"/>
    <s v="Velazquez, Hunt and Ortiz"/>
    <s v="Switchable zero tolerance website"/>
    <n v="7800"/>
    <n v="1586"/>
    <x v="308"/>
    <n v="20.333333333333332"/>
    <x v="0"/>
    <n v="16"/>
    <x v="1"/>
    <s v="USD"/>
    <x v="300"/>
    <x v="298"/>
    <x v="0"/>
    <b v="0"/>
    <x v="11"/>
    <x v="6"/>
    <x v="11"/>
  </r>
  <r>
    <n v="311"/>
    <s v="Flores PLC"/>
    <s v="Focused real-time help-desk"/>
    <n v="6300"/>
    <n v="12812"/>
    <x v="309"/>
    <n v="203.36507936507937"/>
    <x v="1"/>
    <n v="121"/>
    <x v="1"/>
    <s v="USD"/>
    <x v="247"/>
    <x v="299"/>
    <x v="0"/>
    <b v="0"/>
    <x v="3"/>
    <x v="3"/>
    <x v="3"/>
  </r>
  <r>
    <n v="312"/>
    <s v="Martinez LLC"/>
    <s v="Robust impactful approach"/>
    <n v="59100"/>
    <n v="183345"/>
    <x v="310"/>
    <n v="310.2284263959391"/>
    <x v="1"/>
    <n v="3742"/>
    <x v="1"/>
    <s v="USD"/>
    <x v="244"/>
    <x v="300"/>
    <x v="0"/>
    <b v="0"/>
    <x v="3"/>
    <x v="3"/>
    <x v="3"/>
  </r>
  <r>
    <n v="313"/>
    <s v="Miller-Irwin"/>
    <s v="Secured maximized policy"/>
    <n v="2200"/>
    <n v="8697"/>
    <x v="311"/>
    <n v="395.31818181818181"/>
    <x v="1"/>
    <n v="223"/>
    <x v="1"/>
    <s v="USD"/>
    <x v="301"/>
    <x v="301"/>
    <x v="0"/>
    <b v="0"/>
    <x v="1"/>
    <x v="1"/>
    <x v="1"/>
  </r>
  <r>
    <n v="314"/>
    <s v="Sanchez-Morgan"/>
    <s v="Realigned upward-trending strategy"/>
    <n v="1400"/>
    <n v="4126"/>
    <x v="312"/>
    <n v="294.71428571428572"/>
    <x v="1"/>
    <n v="133"/>
    <x v="1"/>
    <s v="USD"/>
    <x v="188"/>
    <x v="162"/>
    <x v="0"/>
    <b v="1"/>
    <x v="4"/>
    <x v="4"/>
    <x v="4"/>
  </r>
  <r>
    <n v="315"/>
    <s v="Lopez, Adams and Johnson"/>
    <s v="Open-source interactive knowledge user"/>
    <n v="9500"/>
    <n v="3220"/>
    <x v="313"/>
    <n v="33.89473684210526"/>
    <x v="0"/>
    <n v="31"/>
    <x v="1"/>
    <s v="USD"/>
    <x v="302"/>
    <x v="302"/>
    <x v="0"/>
    <b v="0"/>
    <x v="3"/>
    <x v="3"/>
    <x v="3"/>
  </r>
  <r>
    <n v="316"/>
    <s v="Martin-Marshall"/>
    <s v="Configurable demand-driven matrix"/>
    <n v="9600"/>
    <n v="6401"/>
    <x v="314"/>
    <n v="66.677083333333329"/>
    <x v="0"/>
    <n v="108"/>
    <x v="6"/>
    <s v="EUR"/>
    <x v="303"/>
    <x v="303"/>
    <x v="0"/>
    <b v="1"/>
    <x v="0"/>
    <x v="0"/>
    <x v="0"/>
  </r>
  <r>
    <n v="317"/>
    <s v="Summers PLC"/>
    <s v="Cross-group coherent hierarchy"/>
    <n v="6600"/>
    <n v="1269"/>
    <x v="315"/>
    <n v="19.227272727272727"/>
    <x v="0"/>
    <n v="30"/>
    <x v="1"/>
    <s v="USD"/>
    <x v="304"/>
    <x v="304"/>
    <x v="0"/>
    <b v="0"/>
    <x v="3"/>
    <x v="3"/>
    <x v="3"/>
  </r>
  <r>
    <n v="318"/>
    <s v="Young, Hart and Ryan"/>
    <s v="Decentralized demand-driven open system"/>
    <n v="5700"/>
    <n v="903"/>
    <x v="316"/>
    <n v="15.842105263157894"/>
    <x v="0"/>
    <n v="17"/>
    <x v="1"/>
    <s v="USD"/>
    <x v="305"/>
    <x v="305"/>
    <x v="0"/>
    <b v="0"/>
    <x v="1"/>
    <x v="1"/>
    <x v="1"/>
  </r>
  <r>
    <n v="319"/>
    <s v="Mills Group"/>
    <s v="Advanced empowering matrix"/>
    <n v="8400"/>
    <n v="3251"/>
    <x v="317"/>
    <n v="38.702380952380956"/>
    <x v="3"/>
    <n v="64"/>
    <x v="1"/>
    <s v="USD"/>
    <x v="306"/>
    <x v="306"/>
    <x v="0"/>
    <b v="0"/>
    <x v="2"/>
    <x v="2"/>
    <x v="2"/>
  </r>
  <r>
    <n v="320"/>
    <s v="Sandoval-Powell"/>
    <s v="Phased holistic implementation"/>
    <n v="84400"/>
    <n v="8092"/>
    <x v="318"/>
    <n v="9.5876777251184837"/>
    <x v="0"/>
    <n v="80"/>
    <x v="1"/>
    <s v="USD"/>
    <x v="307"/>
    <x v="307"/>
    <x v="0"/>
    <b v="0"/>
    <x v="13"/>
    <x v="5"/>
    <x v="13"/>
  </r>
  <r>
    <n v="321"/>
    <s v="Mills, Frazier and Perez"/>
    <s v="Proactive attitude-oriented knowledge user"/>
    <n v="170400"/>
    <n v="160422"/>
    <x v="319"/>
    <n v="94.144366197183089"/>
    <x v="0"/>
    <n v="2468"/>
    <x v="1"/>
    <s v="USD"/>
    <x v="308"/>
    <x v="308"/>
    <x v="0"/>
    <b v="0"/>
    <x v="12"/>
    <x v="4"/>
    <x v="12"/>
  </r>
  <r>
    <n v="322"/>
    <s v="Hebert Group"/>
    <s v="Visionary asymmetric Graphical User Interface"/>
    <n v="117900"/>
    <n v="196377"/>
    <x v="320"/>
    <n v="166.56234096692114"/>
    <x v="1"/>
    <n v="5168"/>
    <x v="1"/>
    <s v="USD"/>
    <x v="309"/>
    <x v="309"/>
    <x v="0"/>
    <b v="0"/>
    <x v="3"/>
    <x v="3"/>
    <x v="3"/>
  </r>
  <r>
    <n v="323"/>
    <s v="Cole, Smith and Wood"/>
    <s v="Integrated zero-defect help-desk"/>
    <n v="8900"/>
    <n v="2148"/>
    <x v="321"/>
    <n v="24.134831460674157"/>
    <x v="0"/>
    <n v="26"/>
    <x v="4"/>
    <s v="GBP"/>
    <x v="310"/>
    <x v="310"/>
    <x v="0"/>
    <b v="0"/>
    <x v="4"/>
    <x v="4"/>
    <x v="4"/>
  </r>
  <r>
    <n v="324"/>
    <s v="Harris, Hall and Harris"/>
    <s v="Inverse analyzing matrices"/>
    <n v="7100"/>
    <n v="11648"/>
    <x v="322"/>
    <n v="164.05633802816902"/>
    <x v="1"/>
    <n v="307"/>
    <x v="1"/>
    <s v="USD"/>
    <x v="311"/>
    <x v="311"/>
    <x v="0"/>
    <b v="1"/>
    <x v="3"/>
    <x v="3"/>
    <x v="3"/>
  </r>
  <r>
    <n v="325"/>
    <s v="Saunders Group"/>
    <s v="Programmable systemic implementation"/>
    <n v="6500"/>
    <n v="5897"/>
    <x v="323"/>
    <n v="90.723076923076931"/>
    <x v="0"/>
    <n v="73"/>
    <x v="1"/>
    <s v="USD"/>
    <x v="79"/>
    <x v="312"/>
    <x v="0"/>
    <b v="1"/>
    <x v="3"/>
    <x v="3"/>
    <x v="3"/>
  </r>
  <r>
    <n v="326"/>
    <s v="Pham, Avila and Nash"/>
    <s v="Multi-channeled next generation architecture"/>
    <n v="7200"/>
    <n v="3326"/>
    <x v="324"/>
    <n v="46.194444444444443"/>
    <x v="0"/>
    <n v="128"/>
    <x v="1"/>
    <s v="USD"/>
    <x v="312"/>
    <x v="313"/>
    <x v="0"/>
    <b v="0"/>
    <x v="10"/>
    <x v="4"/>
    <x v="10"/>
  </r>
  <r>
    <n v="327"/>
    <s v="Patterson, Salinas and Lucas"/>
    <s v="Digitized 3rdgeneration encoding"/>
    <n v="2600"/>
    <n v="1002"/>
    <x v="325"/>
    <n v="38.53846153846154"/>
    <x v="0"/>
    <n v="33"/>
    <x v="1"/>
    <s v="USD"/>
    <x v="313"/>
    <x v="314"/>
    <x v="0"/>
    <b v="1"/>
    <x v="3"/>
    <x v="3"/>
    <x v="3"/>
  </r>
  <r>
    <n v="328"/>
    <s v="Young PLC"/>
    <s v="Innovative well-modulated functionalities"/>
    <n v="98700"/>
    <n v="131826"/>
    <x v="326"/>
    <n v="133.56231003039514"/>
    <x v="1"/>
    <n v="2441"/>
    <x v="1"/>
    <s v="USD"/>
    <x v="314"/>
    <x v="315"/>
    <x v="0"/>
    <b v="0"/>
    <x v="1"/>
    <x v="1"/>
    <x v="1"/>
  </r>
  <r>
    <n v="329"/>
    <s v="Willis and Sons"/>
    <s v="Fundamental incremental database"/>
    <n v="93800"/>
    <n v="21477"/>
    <x v="327"/>
    <n v="22.896588486140725"/>
    <x v="2"/>
    <n v="211"/>
    <x v="1"/>
    <s v="USD"/>
    <x v="315"/>
    <x v="316"/>
    <x v="0"/>
    <b v="0"/>
    <x v="11"/>
    <x v="6"/>
    <x v="11"/>
  </r>
  <r>
    <n v="330"/>
    <s v="Thompson-Bates"/>
    <s v="Expanded encompassing open architecture"/>
    <n v="33700"/>
    <n v="62330"/>
    <x v="328"/>
    <n v="184.95548961424333"/>
    <x v="1"/>
    <n v="1385"/>
    <x v="4"/>
    <s v="GBP"/>
    <x v="316"/>
    <x v="317"/>
    <x v="0"/>
    <b v="0"/>
    <x v="4"/>
    <x v="4"/>
    <x v="4"/>
  </r>
  <r>
    <n v="331"/>
    <s v="Rose-Silva"/>
    <s v="Intuitive static portal"/>
    <n v="3300"/>
    <n v="14643"/>
    <x v="329"/>
    <n v="443.72727272727275"/>
    <x v="1"/>
    <n v="190"/>
    <x v="1"/>
    <s v="USD"/>
    <x v="317"/>
    <x v="318"/>
    <x v="0"/>
    <b v="0"/>
    <x v="0"/>
    <x v="0"/>
    <x v="0"/>
  </r>
  <r>
    <n v="332"/>
    <s v="Pacheco, Johnson and Torres"/>
    <s v="Optional bandwidth-monitored definition"/>
    <n v="20700"/>
    <n v="41396"/>
    <x v="330"/>
    <n v="199.9806763285024"/>
    <x v="1"/>
    <n v="470"/>
    <x v="1"/>
    <s v="USD"/>
    <x v="318"/>
    <x v="319"/>
    <x v="0"/>
    <b v="0"/>
    <x v="8"/>
    <x v="2"/>
    <x v="8"/>
  </r>
  <r>
    <n v="333"/>
    <s v="Carlson, Dixon and Jones"/>
    <s v="Persistent well-modulated synergy"/>
    <n v="9600"/>
    <n v="11900"/>
    <x v="331"/>
    <n v="123.95833333333333"/>
    <x v="1"/>
    <n v="253"/>
    <x v="1"/>
    <s v="USD"/>
    <x v="319"/>
    <x v="320"/>
    <x v="0"/>
    <b v="0"/>
    <x v="3"/>
    <x v="3"/>
    <x v="3"/>
  </r>
  <r>
    <n v="334"/>
    <s v="Mcgee Group"/>
    <s v="Assimilated discrete algorithm"/>
    <n v="66200"/>
    <n v="123538"/>
    <x v="332"/>
    <n v="186.61329305135951"/>
    <x v="1"/>
    <n v="1113"/>
    <x v="1"/>
    <s v="USD"/>
    <x v="32"/>
    <x v="321"/>
    <x v="0"/>
    <b v="0"/>
    <x v="1"/>
    <x v="1"/>
    <x v="1"/>
  </r>
  <r>
    <n v="335"/>
    <s v="Jordan-Acosta"/>
    <s v="Operative uniform hub"/>
    <n v="173800"/>
    <n v="198628"/>
    <x v="333"/>
    <n v="114.28538550057536"/>
    <x v="1"/>
    <n v="2283"/>
    <x v="1"/>
    <s v="USD"/>
    <x v="320"/>
    <x v="322"/>
    <x v="0"/>
    <b v="0"/>
    <x v="1"/>
    <x v="1"/>
    <x v="1"/>
  </r>
  <r>
    <n v="336"/>
    <s v="Nunez Inc"/>
    <s v="Customizable intangible capability"/>
    <n v="70700"/>
    <n v="68602"/>
    <x v="334"/>
    <n v="97.032531824611041"/>
    <x v="0"/>
    <n v="1072"/>
    <x v="1"/>
    <s v="USD"/>
    <x v="321"/>
    <x v="323"/>
    <x v="0"/>
    <b v="1"/>
    <x v="1"/>
    <x v="1"/>
    <x v="1"/>
  </r>
  <r>
    <n v="337"/>
    <s v="Hayden Ltd"/>
    <s v="Innovative didactic analyzer"/>
    <n v="94500"/>
    <n v="116064"/>
    <x v="335"/>
    <n v="122.81904761904762"/>
    <x v="1"/>
    <n v="1095"/>
    <x v="1"/>
    <s v="USD"/>
    <x v="322"/>
    <x v="324"/>
    <x v="0"/>
    <b v="0"/>
    <x v="3"/>
    <x v="3"/>
    <x v="3"/>
  </r>
  <r>
    <n v="338"/>
    <s v="Gonzalez-Burton"/>
    <s v="Decentralized intangible encoding"/>
    <n v="69800"/>
    <n v="125042"/>
    <x v="336"/>
    <n v="179.14326647564468"/>
    <x v="1"/>
    <n v="1690"/>
    <x v="1"/>
    <s v="USD"/>
    <x v="323"/>
    <x v="325"/>
    <x v="0"/>
    <b v="0"/>
    <x v="3"/>
    <x v="3"/>
    <x v="3"/>
  </r>
  <r>
    <n v="339"/>
    <s v="Lewis, Taylor and Rivers"/>
    <s v="Front-line transitional algorithm"/>
    <n v="136300"/>
    <n v="108974"/>
    <x v="337"/>
    <n v="79.951577402787962"/>
    <x v="3"/>
    <n v="1297"/>
    <x v="0"/>
    <s v="CAD"/>
    <x v="324"/>
    <x v="326"/>
    <x v="0"/>
    <b v="0"/>
    <x v="3"/>
    <x v="3"/>
    <x v="3"/>
  </r>
  <r>
    <n v="340"/>
    <s v="Butler, Henry and Espinoza"/>
    <s v="Switchable didactic matrices"/>
    <n v="37100"/>
    <n v="34964"/>
    <x v="338"/>
    <n v="94.242587601078171"/>
    <x v="0"/>
    <n v="393"/>
    <x v="1"/>
    <s v="USD"/>
    <x v="325"/>
    <x v="327"/>
    <x v="0"/>
    <b v="0"/>
    <x v="14"/>
    <x v="7"/>
    <x v="14"/>
  </r>
  <r>
    <n v="341"/>
    <s v="Guzman Group"/>
    <s v="Ameliorated disintermediate utilization"/>
    <n v="114300"/>
    <n v="96777"/>
    <x v="339"/>
    <n v="84.669291338582681"/>
    <x v="0"/>
    <n v="1257"/>
    <x v="1"/>
    <s v="USD"/>
    <x v="326"/>
    <x v="328"/>
    <x v="0"/>
    <b v="0"/>
    <x v="7"/>
    <x v="1"/>
    <x v="7"/>
  </r>
  <r>
    <n v="342"/>
    <s v="Gibson-Hernandez"/>
    <s v="Visionary foreground middleware"/>
    <n v="47900"/>
    <n v="31864"/>
    <x v="340"/>
    <n v="66.521920668058456"/>
    <x v="0"/>
    <n v="328"/>
    <x v="1"/>
    <s v="USD"/>
    <x v="327"/>
    <x v="329"/>
    <x v="0"/>
    <b v="0"/>
    <x v="3"/>
    <x v="3"/>
    <x v="3"/>
  </r>
  <r>
    <n v="343"/>
    <s v="Spencer-Weber"/>
    <s v="Optional zero-defect task-force"/>
    <n v="9000"/>
    <n v="4853"/>
    <x v="341"/>
    <n v="53.922222222222224"/>
    <x v="0"/>
    <n v="147"/>
    <x v="1"/>
    <s v="USD"/>
    <x v="328"/>
    <x v="151"/>
    <x v="0"/>
    <b v="0"/>
    <x v="3"/>
    <x v="3"/>
    <x v="3"/>
  </r>
  <r>
    <n v="344"/>
    <s v="Berger, Johnson and Marshall"/>
    <s v="Devolved exuding emulation"/>
    <n v="197600"/>
    <n v="82959"/>
    <x v="342"/>
    <n v="41.983299595141702"/>
    <x v="0"/>
    <n v="830"/>
    <x v="1"/>
    <s v="USD"/>
    <x v="329"/>
    <x v="330"/>
    <x v="0"/>
    <b v="0"/>
    <x v="11"/>
    <x v="6"/>
    <x v="11"/>
  </r>
  <r>
    <n v="345"/>
    <s v="Taylor, Cisneros and Romero"/>
    <s v="Open-source neutral task-force"/>
    <n v="157600"/>
    <n v="23159"/>
    <x v="343"/>
    <n v="14.69479695431472"/>
    <x v="0"/>
    <n v="331"/>
    <x v="4"/>
    <s v="GBP"/>
    <x v="330"/>
    <x v="331"/>
    <x v="0"/>
    <b v="0"/>
    <x v="6"/>
    <x v="4"/>
    <x v="6"/>
  </r>
  <r>
    <n v="346"/>
    <s v="Little-Marsh"/>
    <s v="Virtual attitude-oriented migration"/>
    <n v="8000"/>
    <n v="2758"/>
    <x v="344"/>
    <n v="34.475000000000001"/>
    <x v="0"/>
    <n v="25"/>
    <x v="1"/>
    <s v="USD"/>
    <x v="331"/>
    <x v="332"/>
    <x v="0"/>
    <b v="1"/>
    <x v="7"/>
    <x v="1"/>
    <x v="7"/>
  </r>
  <r>
    <n v="347"/>
    <s v="Petersen and Sons"/>
    <s v="Open-source full-range portal"/>
    <n v="900"/>
    <n v="12607"/>
    <x v="345"/>
    <n v="1400.7777777777778"/>
    <x v="1"/>
    <n v="191"/>
    <x v="1"/>
    <s v="USD"/>
    <x v="332"/>
    <x v="333"/>
    <x v="0"/>
    <b v="0"/>
    <x v="2"/>
    <x v="2"/>
    <x v="2"/>
  </r>
  <r>
    <n v="348"/>
    <s v="Hensley Ltd"/>
    <s v="Versatile cohesive open system"/>
    <n v="199000"/>
    <n v="142823"/>
    <x v="346"/>
    <n v="71.770351758793964"/>
    <x v="0"/>
    <n v="3483"/>
    <x v="1"/>
    <s v="USD"/>
    <x v="333"/>
    <x v="334"/>
    <x v="0"/>
    <b v="0"/>
    <x v="0"/>
    <x v="0"/>
    <x v="0"/>
  </r>
  <r>
    <n v="349"/>
    <s v="Navarro and Sons"/>
    <s v="Multi-layered bottom-line frame"/>
    <n v="180800"/>
    <n v="95958"/>
    <x v="347"/>
    <n v="53.074115044247783"/>
    <x v="0"/>
    <n v="923"/>
    <x v="1"/>
    <s v="USD"/>
    <x v="296"/>
    <x v="335"/>
    <x v="0"/>
    <b v="0"/>
    <x v="3"/>
    <x v="3"/>
    <x v="3"/>
  </r>
  <r>
    <n v="350"/>
    <s v="Shannon Ltd"/>
    <s v="Pre-emptive neutral capacity"/>
    <n v="100"/>
    <n v="5"/>
    <x v="298"/>
    <n v="5"/>
    <x v="0"/>
    <n v="1"/>
    <x v="1"/>
    <s v="USD"/>
    <x v="334"/>
    <x v="336"/>
    <x v="0"/>
    <b v="1"/>
    <x v="17"/>
    <x v="1"/>
    <x v="17"/>
  </r>
  <r>
    <n v="351"/>
    <s v="Young LLC"/>
    <s v="Universal maximized methodology"/>
    <n v="74100"/>
    <n v="94631"/>
    <x v="348"/>
    <n v="127.70715249662618"/>
    <x v="1"/>
    <n v="2013"/>
    <x v="1"/>
    <s v="USD"/>
    <x v="335"/>
    <x v="337"/>
    <x v="0"/>
    <b v="0"/>
    <x v="1"/>
    <x v="1"/>
    <x v="1"/>
  </r>
  <r>
    <n v="352"/>
    <s v="Adams, Willis and Sanchez"/>
    <s v="Expanded hybrid hardware"/>
    <n v="2800"/>
    <n v="977"/>
    <x v="349"/>
    <n v="34.892857142857139"/>
    <x v="0"/>
    <n v="33"/>
    <x v="0"/>
    <s v="CAD"/>
    <x v="336"/>
    <x v="338"/>
    <x v="0"/>
    <b v="0"/>
    <x v="3"/>
    <x v="3"/>
    <x v="3"/>
  </r>
  <r>
    <n v="353"/>
    <s v="Mills-Roy"/>
    <s v="Profit-focused multi-tasking access"/>
    <n v="33600"/>
    <n v="137961"/>
    <x v="350"/>
    <n v="410.59821428571428"/>
    <x v="1"/>
    <n v="1703"/>
    <x v="1"/>
    <s v="USD"/>
    <x v="337"/>
    <x v="339"/>
    <x v="0"/>
    <b v="0"/>
    <x v="3"/>
    <x v="3"/>
    <x v="3"/>
  </r>
  <r>
    <n v="354"/>
    <s v="Brown Group"/>
    <s v="Profit-focused transitional capability"/>
    <n v="6100"/>
    <n v="7548"/>
    <x v="351"/>
    <n v="123.73770491803278"/>
    <x v="1"/>
    <n v="80"/>
    <x v="3"/>
    <s v="DKK"/>
    <x v="338"/>
    <x v="340"/>
    <x v="0"/>
    <b v="0"/>
    <x v="4"/>
    <x v="4"/>
    <x v="4"/>
  </r>
  <r>
    <n v="355"/>
    <s v="Burns-Burnett"/>
    <s v="Front-line scalable definition"/>
    <n v="3800"/>
    <n v="2241"/>
    <x v="352"/>
    <n v="58.973684210526315"/>
    <x v="2"/>
    <n v="86"/>
    <x v="1"/>
    <s v="USD"/>
    <x v="339"/>
    <x v="341"/>
    <x v="0"/>
    <b v="0"/>
    <x v="8"/>
    <x v="2"/>
    <x v="8"/>
  </r>
  <r>
    <n v="356"/>
    <s v="Glass, Nunez and Mcdonald"/>
    <s v="Open-source systematic protocol"/>
    <n v="9300"/>
    <n v="3431"/>
    <x v="353"/>
    <n v="36.892473118279568"/>
    <x v="0"/>
    <n v="40"/>
    <x v="6"/>
    <s v="EUR"/>
    <x v="340"/>
    <x v="342"/>
    <x v="0"/>
    <b v="0"/>
    <x v="3"/>
    <x v="3"/>
    <x v="3"/>
  </r>
  <r>
    <n v="357"/>
    <s v="Perez, Davis and Wilson"/>
    <s v="Implemented tangible algorithm"/>
    <n v="2300"/>
    <n v="4253"/>
    <x v="354"/>
    <n v="184.91304347826087"/>
    <x v="1"/>
    <n v="41"/>
    <x v="1"/>
    <s v="USD"/>
    <x v="341"/>
    <x v="343"/>
    <x v="0"/>
    <b v="0"/>
    <x v="11"/>
    <x v="6"/>
    <x v="11"/>
  </r>
  <r>
    <n v="358"/>
    <s v="Diaz-Garcia"/>
    <s v="Profit-focused 3rdgeneration circuit"/>
    <n v="9700"/>
    <n v="1146"/>
    <x v="355"/>
    <n v="11.814432989690722"/>
    <x v="0"/>
    <n v="23"/>
    <x v="0"/>
    <s v="CAD"/>
    <x v="342"/>
    <x v="344"/>
    <x v="1"/>
    <b v="0"/>
    <x v="14"/>
    <x v="7"/>
    <x v="14"/>
  </r>
  <r>
    <n v="359"/>
    <s v="Salazar-Moon"/>
    <s v="Compatible needs-based architecture"/>
    <n v="4000"/>
    <n v="11948"/>
    <x v="356"/>
    <n v="298.7"/>
    <x v="1"/>
    <n v="187"/>
    <x v="1"/>
    <s v="USD"/>
    <x v="343"/>
    <x v="127"/>
    <x v="0"/>
    <b v="0"/>
    <x v="10"/>
    <x v="4"/>
    <x v="10"/>
  </r>
  <r>
    <n v="360"/>
    <s v="Larsen-Chung"/>
    <s v="Right-sized zero tolerance migration"/>
    <n v="59700"/>
    <n v="135132"/>
    <x v="357"/>
    <n v="226.35175879396985"/>
    <x v="1"/>
    <n v="2875"/>
    <x v="4"/>
    <s v="GBP"/>
    <x v="344"/>
    <x v="345"/>
    <x v="0"/>
    <b v="1"/>
    <x v="3"/>
    <x v="3"/>
    <x v="3"/>
  </r>
  <r>
    <n v="361"/>
    <s v="Anderson and Sons"/>
    <s v="Quality-focused reciprocal structure"/>
    <n v="5500"/>
    <n v="9546"/>
    <x v="358"/>
    <n v="173.56363636363636"/>
    <x v="1"/>
    <n v="88"/>
    <x v="1"/>
    <s v="USD"/>
    <x v="345"/>
    <x v="346"/>
    <x v="0"/>
    <b v="0"/>
    <x v="3"/>
    <x v="3"/>
    <x v="3"/>
  </r>
  <r>
    <n v="362"/>
    <s v="Lawrence Group"/>
    <s v="Automated actuating conglomeration"/>
    <n v="3700"/>
    <n v="13755"/>
    <x v="359"/>
    <n v="371.75675675675677"/>
    <x v="1"/>
    <n v="191"/>
    <x v="1"/>
    <s v="USD"/>
    <x v="65"/>
    <x v="347"/>
    <x v="0"/>
    <b v="0"/>
    <x v="1"/>
    <x v="1"/>
    <x v="1"/>
  </r>
  <r>
    <n v="363"/>
    <s v="Gray-Davis"/>
    <s v="Re-contextualized local initiative"/>
    <n v="5200"/>
    <n v="8330"/>
    <x v="360"/>
    <n v="160.19230769230771"/>
    <x v="1"/>
    <n v="139"/>
    <x v="1"/>
    <s v="USD"/>
    <x v="346"/>
    <x v="348"/>
    <x v="0"/>
    <b v="0"/>
    <x v="1"/>
    <x v="1"/>
    <x v="1"/>
  </r>
  <r>
    <n v="364"/>
    <s v="Ramirez-Myers"/>
    <s v="Switchable intangible definition"/>
    <n v="900"/>
    <n v="14547"/>
    <x v="361"/>
    <n v="1616.3333333333335"/>
    <x v="1"/>
    <n v="186"/>
    <x v="1"/>
    <s v="USD"/>
    <x v="347"/>
    <x v="349"/>
    <x v="0"/>
    <b v="0"/>
    <x v="7"/>
    <x v="1"/>
    <x v="7"/>
  </r>
  <r>
    <n v="365"/>
    <s v="Lucas, Hall and Bonilla"/>
    <s v="Networked bottom-line initiative"/>
    <n v="1600"/>
    <n v="11735"/>
    <x v="362"/>
    <n v="733.4375"/>
    <x v="1"/>
    <n v="112"/>
    <x v="2"/>
    <s v="AUD"/>
    <x v="348"/>
    <x v="350"/>
    <x v="0"/>
    <b v="0"/>
    <x v="3"/>
    <x v="3"/>
    <x v="3"/>
  </r>
  <r>
    <n v="366"/>
    <s v="Williams, Perez and Villegas"/>
    <s v="Robust directional system engine"/>
    <n v="1800"/>
    <n v="10658"/>
    <x v="363"/>
    <n v="592.11111111111109"/>
    <x v="1"/>
    <n v="101"/>
    <x v="1"/>
    <s v="USD"/>
    <x v="349"/>
    <x v="351"/>
    <x v="0"/>
    <b v="1"/>
    <x v="3"/>
    <x v="3"/>
    <x v="3"/>
  </r>
  <r>
    <n v="367"/>
    <s v="Brooks, Jones and Ingram"/>
    <s v="Triple-buffered explicit methodology"/>
    <n v="9900"/>
    <n v="1870"/>
    <x v="364"/>
    <n v="18.888888888888889"/>
    <x v="0"/>
    <n v="75"/>
    <x v="1"/>
    <s v="USD"/>
    <x v="350"/>
    <x v="33"/>
    <x v="0"/>
    <b v="1"/>
    <x v="3"/>
    <x v="3"/>
    <x v="3"/>
  </r>
  <r>
    <n v="368"/>
    <s v="Whitaker, Wallace and Daniels"/>
    <s v="Reactive directional capacity"/>
    <n v="5200"/>
    <n v="14394"/>
    <x v="365"/>
    <n v="276.80769230769232"/>
    <x v="1"/>
    <n v="206"/>
    <x v="4"/>
    <s v="GBP"/>
    <x v="351"/>
    <x v="352"/>
    <x v="0"/>
    <b v="1"/>
    <x v="4"/>
    <x v="4"/>
    <x v="4"/>
  </r>
  <r>
    <n v="369"/>
    <s v="Smith-Gonzalez"/>
    <s v="Polarized needs-based approach"/>
    <n v="5400"/>
    <n v="14743"/>
    <x v="366"/>
    <n v="273.01851851851848"/>
    <x v="1"/>
    <n v="154"/>
    <x v="1"/>
    <s v="USD"/>
    <x v="352"/>
    <x v="353"/>
    <x v="0"/>
    <b v="1"/>
    <x v="19"/>
    <x v="4"/>
    <x v="19"/>
  </r>
  <r>
    <n v="370"/>
    <s v="Skinner PLC"/>
    <s v="Intuitive well-modulated middleware"/>
    <n v="112300"/>
    <n v="178965"/>
    <x v="367"/>
    <n v="159.36331255565449"/>
    <x v="1"/>
    <n v="5966"/>
    <x v="1"/>
    <s v="USD"/>
    <x v="353"/>
    <x v="354"/>
    <x v="0"/>
    <b v="0"/>
    <x v="3"/>
    <x v="3"/>
    <x v="3"/>
  </r>
  <r>
    <n v="371"/>
    <s v="Nolan, Smith and Sanchez"/>
    <s v="Multi-channeled logistical matrices"/>
    <n v="189200"/>
    <n v="128410"/>
    <x v="368"/>
    <n v="67.869978858350947"/>
    <x v="0"/>
    <n v="2176"/>
    <x v="1"/>
    <s v="USD"/>
    <x v="354"/>
    <x v="355"/>
    <x v="0"/>
    <b v="0"/>
    <x v="3"/>
    <x v="3"/>
    <x v="3"/>
  </r>
  <r>
    <n v="372"/>
    <s v="Green-Carr"/>
    <s v="Pre-emptive bifurcated artificial intelligence"/>
    <n v="900"/>
    <n v="14324"/>
    <x v="369"/>
    <n v="1591.5555555555554"/>
    <x v="1"/>
    <n v="169"/>
    <x v="1"/>
    <s v="USD"/>
    <x v="355"/>
    <x v="356"/>
    <x v="0"/>
    <b v="1"/>
    <x v="4"/>
    <x v="4"/>
    <x v="4"/>
  </r>
  <r>
    <n v="373"/>
    <s v="Brown-Parker"/>
    <s v="Down-sized coherent toolset"/>
    <n v="22500"/>
    <n v="164291"/>
    <x v="370"/>
    <n v="730.18222222222221"/>
    <x v="1"/>
    <n v="2106"/>
    <x v="1"/>
    <s v="USD"/>
    <x v="356"/>
    <x v="357"/>
    <x v="0"/>
    <b v="0"/>
    <x v="3"/>
    <x v="3"/>
    <x v="3"/>
  </r>
  <r>
    <n v="374"/>
    <s v="Marshall Inc"/>
    <s v="Open-source multi-tasking data-warehouse"/>
    <n v="167400"/>
    <n v="22073"/>
    <x v="371"/>
    <n v="13.185782556750297"/>
    <x v="0"/>
    <n v="441"/>
    <x v="1"/>
    <s v="USD"/>
    <x v="357"/>
    <x v="358"/>
    <x v="0"/>
    <b v="1"/>
    <x v="4"/>
    <x v="4"/>
    <x v="4"/>
  </r>
  <r>
    <n v="375"/>
    <s v="Leblanc-Pineda"/>
    <s v="Future-proofed upward-trending contingency"/>
    <n v="2700"/>
    <n v="1479"/>
    <x v="372"/>
    <n v="54.777777777777779"/>
    <x v="0"/>
    <n v="25"/>
    <x v="1"/>
    <s v="USD"/>
    <x v="358"/>
    <x v="359"/>
    <x v="0"/>
    <b v="0"/>
    <x v="7"/>
    <x v="1"/>
    <x v="7"/>
  </r>
  <r>
    <n v="376"/>
    <s v="Perry PLC"/>
    <s v="Mandatory uniform matrix"/>
    <n v="3400"/>
    <n v="12275"/>
    <x v="373"/>
    <n v="361.02941176470591"/>
    <x v="1"/>
    <n v="131"/>
    <x v="1"/>
    <s v="USD"/>
    <x v="359"/>
    <x v="360"/>
    <x v="0"/>
    <b v="0"/>
    <x v="1"/>
    <x v="1"/>
    <x v="1"/>
  </r>
  <r>
    <n v="377"/>
    <s v="Klein, Stark and Livingston"/>
    <s v="Phased methodical initiative"/>
    <n v="49700"/>
    <n v="5098"/>
    <x v="374"/>
    <n v="10.257545271629779"/>
    <x v="0"/>
    <n v="127"/>
    <x v="1"/>
    <s v="USD"/>
    <x v="12"/>
    <x v="361"/>
    <x v="0"/>
    <b v="0"/>
    <x v="3"/>
    <x v="3"/>
    <x v="3"/>
  </r>
  <r>
    <n v="378"/>
    <s v="Fleming-Oliver"/>
    <s v="Managed stable function"/>
    <n v="178200"/>
    <n v="24882"/>
    <x v="375"/>
    <n v="13.962962962962964"/>
    <x v="0"/>
    <n v="355"/>
    <x v="1"/>
    <s v="USD"/>
    <x v="360"/>
    <x v="362"/>
    <x v="0"/>
    <b v="0"/>
    <x v="4"/>
    <x v="4"/>
    <x v="4"/>
  </r>
  <r>
    <n v="379"/>
    <s v="Reilly, Aguirre and Johnson"/>
    <s v="Realigned clear-thinking migration"/>
    <n v="7200"/>
    <n v="2912"/>
    <x v="376"/>
    <n v="40.444444444444443"/>
    <x v="0"/>
    <n v="44"/>
    <x v="4"/>
    <s v="GBP"/>
    <x v="361"/>
    <x v="363"/>
    <x v="0"/>
    <b v="0"/>
    <x v="3"/>
    <x v="3"/>
    <x v="3"/>
  </r>
  <r>
    <n v="380"/>
    <s v="Davidson, Wilcox and Lewis"/>
    <s v="Optional clear-thinking process improvement"/>
    <n v="2500"/>
    <n v="4008"/>
    <x v="377"/>
    <n v="160.32"/>
    <x v="1"/>
    <n v="84"/>
    <x v="1"/>
    <s v="USD"/>
    <x v="362"/>
    <x v="364"/>
    <x v="0"/>
    <b v="0"/>
    <x v="3"/>
    <x v="3"/>
    <x v="3"/>
  </r>
  <r>
    <n v="381"/>
    <s v="Michael, Anderson and Vincent"/>
    <s v="Cross-group global moratorium"/>
    <n v="5300"/>
    <n v="9749"/>
    <x v="378"/>
    <n v="183.9433962264151"/>
    <x v="1"/>
    <n v="155"/>
    <x v="1"/>
    <s v="USD"/>
    <x v="363"/>
    <x v="365"/>
    <x v="0"/>
    <b v="0"/>
    <x v="3"/>
    <x v="3"/>
    <x v="3"/>
  </r>
  <r>
    <n v="382"/>
    <s v="King Ltd"/>
    <s v="Visionary systemic process improvement"/>
    <n v="9100"/>
    <n v="5803"/>
    <x v="379"/>
    <n v="63.769230769230766"/>
    <x v="0"/>
    <n v="67"/>
    <x v="1"/>
    <s v="USD"/>
    <x v="364"/>
    <x v="366"/>
    <x v="0"/>
    <b v="0"/>
    <x v="14"/>
    <x v="7"/>
    <x v="14"/>
  </r>
  <r>
    <n v="383"/>
    <s v="Baker Ltd"/>
    <s v="Progressive intangible flexibility"/>
    <n v="6300"/>
    <n v="14199"/>
    <x v="380"/>
    <n v="225.38095238095238"/>
    <x v="1"/>
    <n v="189"/>
    <x v="1"/>
    <s v="USD"/>
    <x v="210"/>
    <x v="285"/>
    <x v="0"/>
    <b v="1"/>
    <x v="0"/>
    <x v="0"/>
    <x v="0"/>
  </r>
  <r>
    <n v="384"/>
    <s v="Baker, Collins and Smith"/>
    <s v="Reactive real-time software"/>
    <n v="114400"/>
    <n v="196779"/>
    <x v="381"/>
    <n v="172.00961538461539"/>
    <x v="1"/>
    <n v="4799"/>
    <x v="1"/>
    <s v="USD"/>
    <x v="365"/>
    <x v="367"/>
    <x v="1"/>
    <b v="1"/>
    <x v="4"/>
    <x v="4"/>
    <x v="4"/>
  </r>
  <r>
    <n v="385"/>
    <s v="Warren-Harrison"/>
    <s v="Programmable incremental knowledge user"/>
    <n v="38900"/>
    <n v="56859"/>
    <x v="382"/>
    <n v="146.16709511568124"/>
    <x v="1"/>
    <n v="1137"/>
    <x v="1"/>
    <s v="USD"/>
    <x v="366"/>
    <x v="368"/>
    <x v="0"/>
    <b v="0"/>
    <x v="9"/>
    <x v="5"/>
    <x v="9"/>
  </r>
  <r>
    <n v="386"/>
    <s v="Gardner Group"/>
    <s v="Progressive 5thgeneration customer loyalty"/>
    <n v="135500"/>
    <n v="103554"/>
    <x v="383"/>
    <n v="76.42361623616236"/>
    <x v="0"/>
    <n v="1068"/>
    <x v="1"/>
    <s v="USD"/>
    <x v="367"/>
    <x v="369"/>
    <x v="0"/>
    <b v="0"/>
    <x v="3"/>
    <x v="3"/>
    <x v="3"/>
  </r>
  <r>
    <n v="387"/>
    <s v="Flores-Lambert"/>
    <s v="Triple-buffered logistical frame"/>
    <n v="109000"/>
    <n v="42795"/>
    <x v="384"/>
    <n v="39.261467889908261"/>
    <x v="0"/>
    <n v="424"/>
    <x v="1"/>
    <s v="USD"/>
    <x v="368"/>
    <x v="370"/>
    <x v="0"/>
    <b v="0"/>
    <x v="8"/>
    <x v="2"/>
    <x v="8"/>
  </r>
  <r>
    <n v="388"/>
    <s v="Cruz Ltd"/>
    <s v="Exclusive dynamic adapter"/>
    <n v="114800"/>
    <n v="12938"/>
    <x v="385"/>
    <n v="11.270034843205574"/>
    <x v="3"/>
    <n v="145"/>
    <x v="5"/>
    <s v="CHF"/>
    <x v="369"/>
    <x v="371"/>
    <x v="0"/>
    <b v="0"/>
    <x v="7"/>
    <x v="1"/>
    <x v="7"/>
  </r>
  <r>
    <n v="389"/>
    <s v="Knox-Garner"/>
    <s v="Automated systemic hierarchy"/>
    <n v="83000"/>
    <n v="101352"/>
    <x v="386"/>
    <n v="122.11084337349398"/>
    <x v="1"/>
    <n v="1152"/>
    <x v="1"/>
    <s v="USD"/>
    <x v="370"/>
    <x v="372"/>
    <x v="0"/>
    <b v="0"/>
    <x v="3"/>
    <x v="3"/>
    <x v="3"/>
  </r>
  <r>
    <n v="390"/>
    <s v="Davis-Allen"/>
    <s v="Digitized eco-centric core"/>
    <n v="2400"/>
    <n v="4477"/>
    <x v="387"/>
    <n v="186.54166666666669"/>
    <x v="1"/>
    <n v="50"/>
    <x v="1"/>
    <s v="USD"/>
    <x v="371"/>
    <x v="373"/>
    <x v="0"/>
    <b v="0"/>
    <x v="14"/>
    <x v="7"/>
    <x v="14"/>
  </r>
  <r>
    <n v="391"/>
    <s v="Miller-Patel"/>
    <s v="Mandatory uniform strategy"/>
    <n v="60400"/>
    <n v="4393"/>
    <x v="388"/>
    <n v="7.2731788079470201"/>
    <x v="0"/>
    <n v="151"/>
    <x v="1"/>
    <s v="USD"/>
    <x v="287"/>
    <x v="374"/>
    <x v="0"/>
    <b v="0"/>
    <x v="9"/>
    <x v="5"/>
    <x v="9"/>
  </r>
  <r>
    <n v="392"/>
    <s v="Hernandez-Grimes"/>
    <s v="Profit-focused zero administration forecast"/>
    <n v="102900"/>
    <n v="67546"/>
    <x v="389"/>
    <n v="65.642371234207957"/>
    <x v="0"/>
    <n v="1608"/>
    <x v="1"/>
    <s v="USD"/>
    <x v="372"/>
    <x v="375"/>
    <x v="0"/>
    <b v="0"/>
    <x v="8"/>
    <x v="2"/>
    <x v="8"/>
  </r>
  <r>
    <n v="393"/>
    <s v="Owens, Hall and Gonzalez"/>
    <s v="De-engineered static orchestration"/>
    <n v="62800"/>
    <n v="143788"/>
    <x v="390"/>
    <n v="228.96178343949046"/>
    <x v="1"/>
    <n v="3059"/>
    <x v="0"/>
    <s v="CAD"/>
    <x v="373"/>
    <x v="376"/>
    <x v="0"/>
    <b v="0"/>
    <x v="17"/>
    <x v="1"/>
    <x v="17"/>
  </r>
  <r>
    <n v="394"/>
    <s v="Noble-Bailey"/>
    <s v="Customizable dynamic info-mediaries"/>
    <n v="800"/>
    <n v="3755"/>
    <x v="391"/>
    <n v="469.37499999999994"/>
    <x v="1"/>
    <n v="34"/>
    <x v="1"/>
    <s v="USD"/>
    <x v="374"/>
    <x v="377"/>
    <x v="0"/>
    <b v="1"/>
    <x v="4"/>
    <x v="4"/>
    <x v="4"/>
  </r>
  <r>
    <n v="395"/>
    <s v="Taylor PLC"/>
    <s v="Enhanced incremental budgetary management"/>
    <n v="7100"/>
    <n v="9238"/>
    <x v="392"/>
    <n v="130.11267605633802"/>
    <x v="1"/>
    <n v="220"/>
    <x v="1"/>
    <s v="USD"/>
    <x v="375"/>
    <x v="378"/>
    <x v="1"/>
    <b v="0"/>
    <x v="3"/>
    <x v="3"/>
    <x v="3"/>
  </r>
  <r>
    <n v="396"/>
    <s v="Holmes PLC"/>
    <s v="Digitized local info-mediaries"/>
    <n v="46100"/>
    <n v="77012"/>
    <x v="393"/>
    <n v="167.05422993492408"/>
    <x v="1"/>
    <n v="1604"/>
    <x v="2"/>
    <s v="AUD"/>
    <x v="376"/>
    <x v="379"/>
    <x v="0"/>
    <b v="0"/>
    <x v="6"/>
    <x v="4"/>
    <x v="6"/>
  </r>
  <r>
    <n v="397"/>
    <s v="Jones-Martin"/>
    <s v="Virtual systematic monitoring"/>
    <n v="8100"/>
    <n v="14083"/>
    <x v="394"/>
    <n v="173.8641975308642"/>
    <x v="1"/>
    <n v="454"/>
    <x v="1"/>
    <s v="USD"/>
    <x v="377"/>
    <x v="380"/>
    <x v="0"/>
    <b v="0"/>
    <x v="1"/>
    <x v="1"/>
    <x v="1"/>
  </r>
  <r>
    <n v="398"/>
    <s v="Myers LLC"/>
    <s v="Reactive bottom-line open architecture"/>
    <n v="1700"/>
    <n v="12202"/>
    <x v="395"/>
    <n v="717.76470588235293"/>
    <x v="1"/>
    <n v="123"/>
    <x v="6"/>
    <s v="EUR"/>
    <x v="378"/>
    <x v="103"/>
    <x v="0"/>
    <b v="1"/>
    <x v="10"/>
    <x v="4"/>
    <x v="10"/>
  </r>
  <r>
    <n v="399"/>
    <s v="Acosta, Mullins and Morris"/>
    <s v="Pre-emptive interactive model"/>
    <n v="97300"/>
    <n v="62127"/>
    <x v="396"/>
    <n v="63.850976361767728"/>
    <x v="0"/>
    <n v="941"/>
    <x v="1"/>
    <s v="USD"/>
    <x v="379"/>
    <x v="381"/>
    <x v="0"/>
    <b v="0"/>
    <x v="7"/>
    <x v="1"/>
    <x v="7"/>
  </r>
  <r>
    <n v="400"/>
    <s v="Bell PLC"/>
    <s v="Ergonomic eco-centric open architecture"/>
    <n v="100"/>
    <n v="2"/>
    <x v="50"/>
    <n v="2"/>
    <x v="0"/>
    <n v="1"/>
    <x v="1"/>
    <s v="USD"/>
    <x v="380"/>
    <x v="382"/>
    <x v="0"/>
    <b v="1"/>
    <x v="14"/>
    <x v="7"/>
    <x v="14"/>
  </r>
  <r>
    <n v="401"/>
    <s v="Smith-Schmidt"/>
    <s v="Inverse radical hierarchy"/>
    <n v="900"/>
    <n v="13772"/>
    <x v="397"/>
    <n v="1530.2222222222222"/>
    <x v="1"/>
    <n v="299"/>
    <x v="1"/>
    <s v="USD"/>
    <x v="381"/>
    <x v="383"/>
    <x v="0"/>
    <b v="0"/>
    <x v="3"/>
    <x v="3"/>
    <x v="3"/>
  </r>
  <r>
    <n v="402"/>
    <s v="Ruiz, Richardson and Cole"/>
    <s v="Team-oriented static interface"/>
    <n v="7300"/>
    <n v="2946"/>
    <x v="398"/>
    <n v="40.356164383561641"/>
    <x v="0"/>
    <n v="40"/>
    <x v="1"/>
    <s v="USD"/>
    <x v="382"/>
    <x v="384"/>
    <x v="0"/>
    <b v="1"/>
    <x v="12"/>
    <x v="4"/>
    <x v="12"/>
  </r>
  <r>
    <n v="403"/>
    <s v="Leonard-Mcclain"/>
    <s v="Virtual foreground throughput"/>
    <n v="195800"/>
    <n v="168820"/>
    <x v="399"/>
    <n v="86.220633299284984"/>
    <x v="0"/>
    <n v="3015"/>
    <x v="0"/>
    <s v="CAD"/>
    <x v="125"/>
    <x v="385"/>
    <x v="0"/>
    <b v="1"/>
    <x v="3"/>
    <x v="3"/>
    <x v="3"/>
  </r>
  <r>
    <n v="404"/>
    <s v="Bailey-Boyer"/>
    <s v="Visionary exuding Internet solution"/>
    <n v="48900"/>
    <n v="154321"/>
    <x v="400"/>
    <n v="315.58486707566465"/>
    <x v="1"/>
    <n v="2237"/>
    <x v="1"/>
    <s v="USD"/>
    <x v="383"/>
    <x v="386"/>
    <x v="0"/>
    <b v="0"/>
    <x v="3"/>
    <x v="3"/>
    <x v="3"/>
  </r>
  <r>
    <n v="405"/>
    <s v="Lee LLC"/>
    <s v="Synchronized secondary analyzer"/>
    <n v="29600"/>
    <n v="26527"/>
    <x v="401"/>
    <n v="89.618243243243242"/>
    <x v="0"/>
    <n v="435"/>
    <x v="1"/>
    <s v="USD"/>
    <x v="384"/>
    <x v="387"/>
    <x v="0"/>
    <b v="0"/>
    <x v="3"/>
    <x v="3"/>
    <x v="3"/>
  </r>
  <r>
    <n v="406"/>
    <s v="Lyons Inc"/>
    <s v="Balanced attitude-oriented parallelism"/>
    <n v="39300"/>
    <n v="71583"/>
    <x v="402"/>
    <n v="182.14503816793894"/>
    <x v="1"/>
    <n v="645"/>
    <x v="1"/>
    <s v="USD"/>
    <x v="385"/>
    <x v="388"/>
    <x v="1"/>
    <b v="0"/>
    <x v="4"/>
    <x v="4"/>
    <x v="4"/>
  </r>
  <r>
    <n v="407"/>
    <s v="Herrera-Wilson"/>
    <s v="Organized bandwidth-monitored core"/>
    <n v="3400"/>
    <n v="12100"/>
    <x v="403"/>
    <n v="355.88235294117646"/>
    <x v="1"/>
    <n v="484"/>
    <x v="3"/>
    <s v="DKK"/>
    <x v="386"/>
    <x v="389"/>
    <x v="0"/>
    <b v="0"/>
    <x v="3"/>
    <x v="3"/>
    <x v="3"/>
  </r>
  <r>
    <n v="408"/>
    <s v="Mahoney, Adams and Lucas"/>
    <s v="Cloned leadingedge utilization"/>
    <n v="9200"/>
    <n v="12129"/>
    <x v="404"/>
    <n v="131.83695652173913"/>
    <x v="1"/>
    <n v="154"/>
    <x v="0"/>
    <s v="CAD"/>
    <x v="387"/>
    <x v="390"/>
    <x v="0"/>
    <b v="0"/>
    <x v="4"/>
    <x v="4"/>
    <x v="4"/>
  </r>
  <r>
    <n v="409"/>
    <s v="Stewart LLC"/>
    <s v="Secured asymmetric projection"/>
    <n v="135600"/>
    <n v="62804"/>
    <x v="405"/>
    <n v="46.315634218289084"/>
    <x v="0"/>
    <n v="714"/>
    <x v="1"/>
    <s v="USD"/>
    <x v="388"/>
    <x v="391"/>
    <x v="0"/>
    <b v="0"/>
    <x v="1"/>
    <x v="1"/>
    <x v="1"/>
  </r>
  <r>
    <n v="410"/>
    <s v="Mcmillan Group"/>
    <s v="Advanced cohesive Graphic Interface"/>
    <n v="153700"/>
    <n v="55536"/>
    <x v="406"/>
    <n v="36.132726089785294"/>
    <x v="2"/>
    <n v="1111"/>
    <x v="1"/>
    <s v="USD"/>
    <x v="277"/>
    <x v="277"/>
    <x v="0"/>
    <b v="0"/>
    <x v="20"/>
    <x v="6"/>
    <x v="20"/>
  </r>
  <r>
    <n v="411"/>
    <s v="Beck, Thompson and Martinez"/>
    <s v="Down-sized maximized function"/>
    <n v="7800"/>
    <n v="8161"/>
    <x v="407"/>
    <n v="104.62820512820512"/>
    <x v="1"/>
    <n v="82"/>
    <x v="1"/>
    <s v="USD"/>
    <x v="389"/>
    <x v="392"/>
    <x v="0"/>
    <b v="0"/>
    <x v="3"/>
    <x v="3"/>
    <x v="3"/>
  </r>
  <r>
    <n v="412"/>
    <s v="Rodriguez-Scott"/>
    <s v="Realigned zero tolerance software"/>
    <n v="2100"/>
    <n v="14046"/>
    <x v="408"/>
    <n v="668.85714285714289"/>
    <x v="1"/>
    <n v="134"/>
    <x v="1"/>
    <s v="USD"/>
    <x v="390"/>
    <x v="393"/>
    <x v="0"/>
    <b v="0"/>
    <x v="13"/>
    <x v="5"/>
    <x v="13"/>
  </r>
  <r>
    <n v="413"/>
    <s v="Rush-Bowers"/>
    <s v="Persevering analyzing extranet"/>
    <n v="189500"/>
    <n v="117628"/>
    <x v="409"/>
    <n v="62.072823218997364"/>
    <x v="2"/>
    <n v="1089"/>
    <x v="1"/>
    <s v="USD"/>
    <x v="391"/>
    <x v="394"/>
    <x v="0"/>
    <b v="0"/>
    <x v="10"/>
    <x v="4"/>
    <x v="10"/>
  </r>
  <r>
    <n v="414"/>
    <s v="Davis and Sons"/>
    <s v="Innovative human-resource migration"/>
    <n v="188200"/>
    <n v="159405"/>
    <x v="410"/>
    <n v="84.699787460148784"/>
    <x v="0"/>
    <n v="5497"/>
    <x v="1"/>
    <s v="USD"/>
    <x v="392"/>
    <x v="395"/>
    <x v="0"/>
    <b v="1"/>
    <x v="0"/>
    <x v="0"/>
    <x v="0"/>
  </r>
  <r>
    <n v="415"/>
    <s v="Anderson-Pham"/>
    <s v="Intuitive needs-based monitoring"/>
    <n v="113500"/>
    <n v="12552"/>
    <x v="411"/>
    <n v="11.059030837004405"/>
    <x v="0"/>
    <n v="418"/>
    <x v="1"/>
    <s v="USD"/>
    <x v="393"/>
    <x v="396"/>
    <x v="0"/>
    <b v="0"/>
    <x v="3"/>
    <x v="3"/>
    <x v="3"/>
  </r>
  <r>
    <n v="416"/>
    <s v="Stewart-Coleman"/>
    <s v="Customer-focused disintermediate toolset"/>
    <n v="134600"/>
    <n v="59007"/>
    <x v="412"/>
    <n v="43.838781575037146"/>
    <x v="0"/>
    <n v="1439"/>
    <x v="1"/>
    <s v="USD"/>
    <x v="394"/>
    <x v="397"/>
    <x v="0"/>
    <b v="1"/>
    <x v="4"/>
    <x v="4"/>
    <x v="4"/>
  </r>
  <r>
    <n v="417"/>
    <s v="Bradshaw, Smith and Ryan"/>
    <s v="Upgradable 24/7 emulation"/>
    <n v="1700"/>
    <n v="943"/>
    <x v="413"/>
    <n v="55.470588235294116"/>
    <x v="0"/>
    <n v="15"/>
    <x v="1"/>
    <s v="USD"/>
    <x v="395"/>
    <x v="398"/>
    <x v="0"/>
    <b v="0"/>
    <x v="3"/>
    <x v="3"/>
    <x v="3"/>
  </r>
  <r>
    <n v="418"/>
    <s v="Jackson PLC"/>
    <s v="Quality-focused client-server core"/>
    <n v="163700"/>
    <n v="93963"/>
    <x v="414"/>
    <n v="57.399511301160658"/>
    <x v="0"/>
    <n v="1999"/>
    <x v="0"/>
    <s v="CAD"/>
    <x v="396"/>
    <x v="399"/>
    <x v="0"/>
    <b v="0"/>
    <x v="4"/>
    <x v="4"/>
    <x v="4"/>
  </r>
  <r>
    <n v="419"/>
    <s v="Ware-Arias"/>
    <s v="Upgradable maximized protocol"/>
    <n v="113800"/>
    <n v="140469"/>
    <x v="415"/>
    <n v="123.43497363796135"/>
    <x v="1"/>
    <n v="5203"/>
    <x v="1"/>
    <s v="USD"/>
    <x v="397"/>
    <x v="348"/>
    <x v="0"/>
    <b v="0"/>
    <x v="2"/>
    <x v="2"/>
    <x v="2"/>
  </r>
  <r>
    <n v="420"/>
    <s v="Blair, Reyes and Woods"/>
    <s v="Cross-platform interactive synergy"/>
    <n v="5000"/>
    <n v="6423"/>
    <x v="416"/>
    <n v="128.46"/>
    <x v="1"/>
    <n v="94"/>
    <x v="1"/>
    <s v="USD"/>
    <x v="398"/>
    <x v="400"/>
    <x v="0"/>
    <b v="0"/>
    <x v="3"/>
    <x v="3"/>
    <x v="3"/>
  </r>
  <r>
    <n v="421"/>
    <s v="Thomas-Lopez"/>
    <s v="User-centric fault-tolerant archive"/>
    <n v="9400"/>
    <n v="6015"/>
    <x v="417"/>
    <n v="63.989361702127653"/>
    <x v="0"/>
    <n v="118"/>
    <x v="1"/>
    <s v="USD"/>
    <x v="399"/>
    <x v="401"/>
    <x v="0"/>
    <b v="1"/>
    <x v="8"/>
    <x v="2"/>
    <x v="8"/>
  </r>
  <r>
    <n v="422"/>
    <s v="Brown, Davies and Pacheco"/>
    <s v="Reverse-engineered regional knowledge user"/>
    <n v="8700"/>
    <n v="11075"/>
    <x v="418"/>
    <n v="127.29885057471265"/>
    <x v="1"/>
    <n v="205"/>
    <x v="1"/>
    <s v="USD"/>
    <x v="400"/>
    <x v="402"/>
    <x v="0"/>
    <b v="1"/>
    <x v="3"/>
    <x v="3"/>
    <x v="3"/>
  </r>
  <r>
    <n v="423"/>
    <s v="Jones-Riddle"/>
    <s v="Self-enabling real-time definition"/>
    <n v="147800"/>
    <n v="15723"/>
    <x v="419"/>
    <n v="10.638024357239512"/>
    <x v="0"/>
    <n v="162"/>
    <x v="1"/>
    <s v="USD"/>
    <x v="116"/>
    <x v="403"/>
    <x v="0"/>
    <b v="1"/>
    <x v="0"/>
    <x v="0"/>
    <x v="0"/>
  </r>
  <r>
    <n v="424"/>
    <s v="Schmidt-Gomez"/>
    <s v="User-centric impactful projection"/>
    <n v="5100"/>
    <n v="2064"/>
    <x v="420"/>
    <n v="40.470588235294116"/>
    <x v="0"/>
    <n v="83"/>
    <x v="1"/>
    <s v="USD"/>
    <x v="401"/>
    <x v="404"/>
    <x v="0"/>
    <b v="0"/>
    <x v="7"/>
    <x v="1"/>
    <x v="7"/>
  </r>
  <r>
    <n v="425"/>
    <s v="Sullivan, Davis and Booth"/>
    <s v="Vision-oriented actuating hardware"/>
    <n v="2700"/>
    <n v="7767"/>
    <x v="421"/>
    <n v="287.66666666666663"/>
    <x v="1"/>
    <n v="92"/>
    <x v="1"/>
    <s v="USD"/>
    <x v="402"/>
    <x v="405"/>
    <x v="0"/>
    <b v="0"/>
    <x v="14"/>
    <x v="7"/>
    <x v="14"/>
  </r>
  <r>
    <n v="426"/>
    <s v="Edwards-Kane"/>
    <s v="Virtual leadingedge framework"/>
    <n v="1800"/>
    <n v="10313"/>
    <x v="422"/>
    <n v="572.94444444444446"/>
    <x v="1"/>
    <n v="219"/>
    <x v="1"/>
    <s v="USD"/>
    <x v="403"/>
    <x v="406"/>
    <x v="0"/>
    <b v="0"/>
    <x v="3"/>
    <x v="3"/>
    <x v="3"/>
  </r>
  <r>
    <n v="427"/>
    <s v="Hicks, Wall and Webb"/>
    <s v="Managed discrete framework"/>
    <n v="174500"/>
    <n v="197018"/>
    <x v="423"/>
    <n v="112.90429799426933"/>
    <x v="1"/>
    <n v="2526"/>
    <x v="1"/>
    <s v="USD"/>
    <x v="404"/>
    <x v="407"/>
    <x v="0"/>
    <b v="1"/>
    <x v="3"/>
    <x v="3"/>
    <x v="3"/>
  </r>
  <r>
    <n v="428"/>
    <s v="Mayer-Richmond"/>
    <s v="Progressive zero-defect capability"/>
    <n v="101400"/>
    <n v="47037"/>
    <x v="424"/>
    <n v="46.387573964497044"/>
    <x v="0"/>
    <n v="747"/>
    <x v="1"/>
    <s v="USD"/>
    <x v="405"/>
    <x v="408"/>
    <x v="0"/>
    <b v="0"/>
    <x v="10"/>
    <x v="4"/>
    <x v="10"/>
  </r>
  <r>
    <n v="429"/>
    <s v="Robles Ltd"/>
    <s v="Right-sized demand-driven adapter"/>
    <n v="191000"/>
    <n v="173191"/>
    <x v="425"/>
    <n v="90.675916230366497"/>
    <x v="3"/>
    <n v="2138"/>
    <x v="1"/>
    <s v="USD"/>
    <x v="406"/>
    <x v="409"/>
    <x v="0"/>
    <b v="1"/>
    <x v="14"/>
    <x v="7"/>
    <x v="14"/>
  </r>
  <r>
    <n v="430"/>
    <s v="Cochran Ltd"/>
    <s v="Re-engineered attitude-oriented frame"/>
    <n v="8100"/>
    <n v="5487"/>
    <x v="426"/>
    <n v="67.740740740740748"/>
    <x v="0"/>
    <n v="84"/>
    <x v="1"/>
    <s v="USD"/>
    <x v="407"/>
    <x v="410"/>
    <x v="0"/>
    <b v="0"/>
    <x v="3"/>
    <x v="3"/>
    <x v="3"/>
  </r>
  <r>
    <n v="431"/>
    <s v="Rosales LLC"/>
    <s v="Compatible multimedia utilization"/>
    <n v="5100"/>
    <n v="9817"/>
    <x v="427"/>
    <n v="192.49019607843135"/>
    <x v="1"/>
    <n v="94"/>
    <x v="1"/>
    <s v="USD"/>
    <x v="408"/>
    <x v="312"/>
    <x v="1"/>
    <b v="0"/>
    <x v="3"/>
    <x v="3"/>
    <x v="3"/>
  </r>
  <r>
    <n v="432"/>
    <s v="Harper-Bryan"/>
    <s v="Re-contextualized dedicated hardware"/>
    <n v="7700"/>
    <n v="6369"/>
    <x v="428"/>
    <n v="82.714285714285722"/>
    <x v="0"/>
    <n v="91"/>
    <x v="1"/>
    <s v="USD"/>
    <x v="409"/>
    <x v="411"/>
    <x v="0"/>
    <b v="0"/>
    <x v="3"/>
    <x v="3"/>
    <x v="3"/>
  </r>
  <r>
    <n v="433"/>
    <s v="Potter, Harper and Everett"/>
    <s v="Decentralized composite paradigm"/>
    <n v="121400"/>
    <n v="65755"/>
    <x v="429"/>
    <n v="54.163920922570021"/>
    <x v="0"/>
    <n v="792"/>
    <x v="1"/>
    <s v="USD"/>
    <x v="410"/>
    <x v="412"/>
    <x v="0"/>
    <b v="1"/>
    <x v="4"/>
    <x v="4"/>
    <x v="4"/>
  </r>
  <r>
    <n v="434"/>
    <s v="Floyd-Sims"/>
    <s v="Cloned transitional hierarchy"/>
    <n v="5400"/>
    <n v="903"/>
    <x v="430"/>
    <n v="16.722222222222221"/>
    <x v="3"/>
    <n v="10"/>
    <x v="0"/>
    <s v="CAD"/>
    <x v="411"/>
    <x v="413"/>
    <x v="1"/>
    <b v="0"/>
    <x v="3"/>
    <x v="3"/>
    <x v="3"/>
  </r>
  <r>
    <n v="435"/>
    <s v="Spence, Jackson and Kelly"/>
    <s v="Advanced discrete leverage"/>
    <n v="152400"/>
    <n v="178120"/>
    <x v="431"/>
    <n v="116.87664041994749"/>
    <x v="1"/>
    <n v="1713"/>
    <x v="6"/>
    <s v="EUR"/>
    <x v="412"/>
    <x v="414"/>
    <x v="0"/>
    <b v="1"/>
    <x v="3"/>
    <x v="3"/>
    <x v="3"/>
  </r>
  <r>
    <n v="436"/>
    <s v="King-Nguyen"/>
    <s v="Open-source incremental throughput"/>
    <n v="1300"/>
    <n v="13678"/>
    <x v="432"/>
    <n v="1052.1538461538462"/>
    <x v="1"/>
    <n v="249"/>
    <x v="1"/>
    <s v="USD"/>
    <x v="413"/>
    <x v="354"/>
    <x v="0"/>
    <b v="0"/>
    <x v="17"/>
    <x v="1"/>
    <x v="17"/>
  </r>
  <r>
    <n v="437"/>
    <s v="Hansen Group"/>
    <s v="Centralized regional interface"/>
    <n v="8100"/>
    <n v="9969"/>
    <x v="433"/>
    <n v="123.07407407407408"/>
    <x v="1"/>
    <n v="192"/>
    <x v="1"/>
    <s v="USD"/>
    <x v="414"/>
    <x v="415"/>
    <x v="0"/>
    <b v="1"/>
    <x v="10"/>
    <x v="4"/>
    <x v="10"/>
  </r>
  <r>
    <n v="438"/>
    <s v="Mathis, Hall and Hansen"/>
    <s v="Streamlined web-enabled knowledgebase"/>
    <n v="8300"/>
    <n v="14827"/>
    <x v="434"/>
    <n v="178.63855421686748"/>
    <x v="1"/>
    <n v="247"/>
    <x v="1"/>
    <s v="USD"/>
    <x v="415"/>
    <x v="416"/>
    <x v="0"/>
    <b v="0"/>
    <x v="3"/>
    <x v="3"/>
    <x v="3"/>
  </r>
  <r>
    <n v="439"/>
    <s v="Cummings Inc"/>
    <s v="Digitized transitional monitoring"/>
    <n v="28400"/>
    <n v="100900"/>
    <x v="435"/>
    <n v="355.28169014084506"/>
    <x v="1"/>
    <n v="2293"/>
    <x v="1"/>
    <s v="USD"/>
    <x v="416"/>
    <x v="417"/>
    <x v="0"/>
    <b v="0"/>
    <x v="22"/>
    <x v="4"/>
    <x v="22"/>
  </r>
  <r>
    <n v="440"/>
    <s v="Miller-Poole"/>
    <s v="Networked optimal adapter"/>
    <n v="102500"/>
    <n v="165954"/>
    <x v="436"/>
    <n v="161.90634146341463"/>
    <x v="1"/>
    <n v="3131"/>
    <x v="1"/>
    <s v="USD"/>
    <x v="417"/>
    <x v="418"/>
    <x v="0"/>
    <b v="0"/>
    <x v="19"/>
    <x v="4"/>
    <x v="19"/>
  </r>
  <r>
    <n v="441"/>
    <s v="Rodriguez-West"/>
    <s v="Automated optimal function"/>
    <n v="7000"/>
    <n v="1744"/>
    <x v="437"/>
    <n v="24.914285714285715"/>
    <x v="0"/>
    <n v="32"/>
    <x v="1"/>
    <s v="USD"/>
    <x v="418"/>
    <x v="419"/>
    <x v="0"/>
    <b v="0"/>
    <x v="8"/>
    <x v="2"/>
    <x v="8"/>
  </r>
  <r>
    <n v="442"/>
    <s v="Calderon, Bradford and Dean"/>
    <s v="Devolved system-worthy framework"/>
    <n v="5400"/>
    <n v="10731"/>
    <x v="438"/>
    <n v="198.72222222222223"/>
    <x v="1"/>
    <n v="143"/>
    <x v="6"/>
    <s v="EUR"/>
    <x v="419"/>
    <x v="420"/>
    <x v="0"/>
    <b v="0"/>
    <x v="3"/>
    <x v="3"/>
    <x v="3"/>
  </r>
  <r>
    <n v="443"/>
    <s v="Clark-Bowman"/>
    <s v="Stand-alone user-facing service-desk"/>
    <n v="9300"/>
    <n v="3232"/>
    <x v="439"/>
    <n v="34.752688172043008"/>
    <x v="3"/>
    <n v="90"/>
    <x v="1"/>
    <s v="USD"/>
    <x v="420"/>
    <x v="421"/>
    <x v="0"/>
    <b v="0"/>
    <x v="3"/>
    <x v="3"/>
    <x v="3"/>
  </r>
  <r>
    <n v="444"/>
    <s v="Hensley Ltd"/>
    <s v="Versatile global attitude"/>
    <n v="6200"/>
    <n v="10938"/>
    <x v="440"/>
    <n v="176.41935483870967"/>
    <x v="1"/>
    <n v="296"/>
    <x v="1"/>
    <s v="USD"/>
    <x v="421"/>
    <x v="422"/>
    <x v="0"/>
    <b v="1"/>
    <x v="7"/>
    <x v="1"/>
    <x v="7"/>
  </r>
  <r>
    <n v="445"/>
    <s v="Anderson-Pearson"/>
    <s v="Intuitive demand-driven Local Area Network"/>
    <n v="2100"/>
    <n v="10739"/>
    <x v="441"/>
    <n v="511.38095238095235"/>
    <x v="1"/>
    <n v="170"/>
    <x v="1"/>
    <s v="USD"/>
    <x v="422"/>
    <x v="423"/>
    <x v="0"/>
    <b v="1"/>
    <x v="3"/>
    <x v="3"/>
    <x v="3"/>
  </r>
  <r>
    <n v="446"/>
    <s v="Martin, Martin and Solis"/>
    <s v="Assimilated uniform methodology"/>
    <n v="6800"/>
    <n v="5579"/>
    <x v="442"/>
    <n v="82.044117647058826"/>
    <x v="0"/>
    <n v="186"/>
    <x v="1"/>
    <s v="USD"/>
    <x v="423"/>
    <x v="424"/>
    <x v="0"/>
    <b v="0"/>
    <x v="8"/>
    <x v="2"/>
    <x v="8"/>
  </r>
  <r>
    <n v="447"/>
    <s v="Harrington-Harper"/>
    <s v="Self-enabling next generation algorithm"/>
    <n v="155200"/>
    <n v="37754"/>
    <x v="443"/>
    <n v="24.326030927835053"/>
    <x v="3"/>
    <n v="439"/>
    <x v="4"/>
    <s v="GBP"/>
    <x v="424"/>
    <x v="425"/>
    <x v="0"/>
    <b v="0"/>
    <x v="19"/>
    <x v="4"/>
    <x v="19"/>
  </r>
  <r>
    <n v="448"/>
    <s v="Price and Sons"/>
    <s v="Object-based demand-driven strategy"/>
    <n v="89900"/>
    <n v="45384"/>
    <x v="444"/>
    <n v="50.482758620689658"/>
    <x v="0"/>
    <n v="605"/>
    <x v="1"/>
    <s v="USD"/>
    <x v="425"/>
    <x v="426"/>
    <x v="0"/>
    <b v="1"/>
    <x v="11"/>
    <x v="6"/>
    <x v="11"/>
  </r>
  <r>
    <n v="449"/>
    <s v="Cuevas-Morales"/>
    <s v="Public-key coherent ability"/>
    <n v="900"/>
    <n v="8703"/>
    <x v="445"/>
    <n v="967"/>
    <x v="1"/>
    <n v="86"/>
    <x v="3"/>
    <s v="DKK"/>
    <x v="426"/>
    <x v="427"/>
    <x v="0"/>
    <b v="0"/>
    <x v="11"/>
    <x v="6"/>
    <x v="11"/>
  </r>
  <r>
    <n v="450"/>
    <s v="Delgado-Hatfield"/>
    <s v="Up-sized composite success"/>
    <n v="100"/>
    <n v="4"/>
    <x v="446"/>
    <n v="4"/>
    <x v="0"/>
    <n v="1"/>
    <x v="0"/>
    <s v="CAD"/>
    <x v="427"/>
    <x v="428"/>
    <x v="0"/>
    <b v="0"/>
    <x v="10"/>
    <x v="4"/>
    <x v="10"/>
  </r>
  <r>
    <n v="451"/>
    <s v="Padilla-Porter"/>
    <s v="Innovative exuding matrix"/>
    <n v="148400"/>
    <n v="182302"/>
    <x v="447"/>
    <n v="122.84501347708894"/>
    <x v="1"/>
    <n v="6286"/>
    <x v="1"/>
    <s v="USD"/>
    <x v="428"/>
    <x v="429"/>
    <x v="0"/>
    <b v="0"/>
    <x v="1"/>
    <x v="1"/>
    <x v="1"/>
  </r>
  <r>
    <n v="452"/>
    <s v="Morris Group"/>
    <s v="Realigned impactful artificial intelligence"/>
    <n v="4800"/>
    <n v="3045"/>
    <x v="448"/>
    <n v="63.4375"/>
    <x v="0"/>
    <n v="31"/>
    <x v="1"/>
    <s v="USD"/>
    <x v="429"/>
    <x v="430"/>
    <x v="0"/>
    <b v="0"/>
    <x v="6"/>
    <x v="4"/>
    <x v="6"/>
  </r>
  <r>
    <n v="453"/>
    <s v="Saunders Ltd"/>
    <s v="Multi-layered multi-tasking secured line"/>
    <n v="182400"/>
    <n v="102749"/>
    <x v="449"/>
    <n v="56.331688596491226"/>
    <x v="0"/>
    <n v="1181"/>
    <x v="1"/>
    <s v="USD"/>
    <x v="411"/>
    <x v="431"/>
    <x v="0"/>
    <b v="0"/>
    <x v="22"/>
    <x v="4"/>
    <x v="22"/>
  </r>
  <r>
    <n v="454"/>
    <s v="Woods Inc"/>
    <s v="Upgradable upward-trending portal"/>
    <n v="4000"/>
    <n v="1763"/>
    <x v="450"/>
    <n v="44.074999999999996"/>
    <x v="0"/>
    <n v="39"/>
    <x v="1"/>
    <s v="USD"/>
    <x v="430"/>
    <x v="432"/>
    <x v="0"/>
    <b v="1"/>
    <x v="6"/>
    <x v="4"/>
    <x v="6"/>
  </r>
  <r>
    <n v="455"/>
    <s v="Villanueva, Wright and Richardson"/>
    <s v="Profit-focused global product"/>
    <n v="116500"/>
    <n v="137904"/>
    <x v="451"/>
    <n v="118.37253218884121"/>
    <x v="1"/>
    <n v="3727"/>
    <x v="1"/>
    <s v="USD"/>
    <x v="431"/>
    <x v="433"/>
    <x v="0"/>
    <b v="0"/>
    <x v="3"/>
    <x v="3"/>
    <x v="3"/>
  </r>
  <r>
    <n v="456"/>
    <s v="Wilson, Brooks and Clark"/>
    <s v="Operative well-modulated data-warehouse"/>
    <n v="146400"/>
    <n v="152438"/>
    <x v="452"/>
    <n v="104.1243169398907"/>
    <x v="1"/>
    <n v="1605"/>
    <x v="1"/>
    <s v="USD"/>
    <x v="432"/>
    <x v="434"/>
    <x v="0"/>
    <b v="1"/>
    <x v="7"/>
    <x v="1"/>
    <x v="7"/>
  </r>
  <r>
    <n v="457"/>
    <s v="Sheppard, Smith and Spence"/>
    <s v="Cloned asymmetric functionalities"/>
    <n v="5000"/>
    <n v="1332"/>
    <x v="453"/>
    <n v="26.640000000000004"/>
    <x v="0"/>
    <n v="46"/>
    <x v="1"/>
    <s v="USD"/>
    <x v="433"/>
    <x v="435"/>
    <x v="0"/>
    <b v="0"/>
    <x v="3"/>
    <x v="3"/>
    <x v="3"/>
  </r>
  <r>
    <n v="458"/>
    <s v="Wise, Thompson and Allen"/>
    <s v="Pre-emptive neutral portal"/>
    <n v="33800"/>
    <n v="118706"/>
    <x v="454"/>
    <n v="351.20118343195264"/>
    <x v="1"/>
    <n v="2120"/>
    <x v="1"/>
    <s v="USD"/>
    <x v="434"/>
    <x v="436"/>
    <x v="0"/>
    <b v="0"/>
    <x v="3"/>
    <x v="3"/>
    <x v="3"/>
  </r>
  <r>
    <n v="459"/>
    <s v="Lane, Ryan and Chapman"/>
    <s v="Switchable demand-driven help-desk"/>
    <n v="6300"/>
    <n v="5674"/>
    <x v="455"/>
    <n v="90.063492063492063"/>
    <x v="0"/>
    <n v="105"/>
    <x v="1"/>
    <s v="USD"/>
    <x v="435"/>
    <x v="437"/>
    <x v="0"/>
    <b v="0"/>
    <x v="4"/>
    <x v="4"/>
    <x v="4"/>
  </r>
  <r>
    <n v="460"/>
    <s v="Rich, Alvarez and King"/>
    <s v="Business-focused static ability"/>
    <n v="2400"/>
    <n v="4119"/>
    <x v="456"/>
    <n v="171.625"/>
    <x v="1"/>
    <n v="50"/>
    <x v="1"/>
    <s v="USD"/>
    <x v="8"/>
    <x v="438"/>
    <x v="0"/>
    <b v="0"/>
    <x v="3"/>
    <x v="3"/>
    <x v="3"/>
  </r>
  <r>
    <n v="461"/>
    <s v="Terry-Salinas"/>
    <s v="Networked secondary structure"/>
    <n v="98800"/>
    <n v="139354"/>
    <x v="457"/>
    <n v="141.04655870445345"/>
    <x v="1"/>
    <n v="2080"/>
    <x v="1"/>
    <s v="USD"/>
    <x v="436"/>
    <x v="439"/>
    <x v="0"/>
    <b v="0"/>
    <x v="6"/>
    <x v="4"/>
    <x v="6"/>
  </r>
  <r>
    <n v="462"/>
    <s v="Wang-Rodriguez"/>
    <s v="Total multimedia website"/>
    <n v="188800"/>
    <n v="57734"/>
    <x v="458"/>
    <n v="30.57944915254237"/>
    <x v="0"/>
    <n v="535"/>
    <x v="1"/>
    <s v="USD"/>
    <x v="385"/>
    <x v="440"/>
    <x v="0"/>
    <b v="0"/>
    <x v="20"/>
    <x v="6"/>
    <x v="20"/>
  </r>
  <r>
    <n v="463"/>
    <s v="Mckee-Hill"/>
    <s v="Cross-platform upward-trending parallelism"/>
    <n v="134300"/>
    <n v="145265"/>
    <x v="459"/>
    <n v="108.16455696202532"/>
    <x v="1"/>
    <n v="2105"/>
    <x v="1"/>
    <s v="USD"/>
    <x v="437"/>
    <x v="441"/>
    <x v="0"/>
    <b v="0"/>
    <x v="10"/>
    <x v="4"/>
    <x v="10"/>
  </r>
  <r>
    <n v="464"/>
    <s v="Gomez LLC"/>
    <s v="Pre-emptive mission-critical hardware"/>
    <n v="71200"/>
    <n v="95020"/>
    <x v="460"/>
    <n v="133.45505617977528"/>
    <x v="1"/>
    <n v="2436"/>
    <x v="1"/>
    <s v="USD"/>
    <x v="438"/>
    <x v="442"/>
    <x v="0"/>
    <b v="0"/>
    <x v="3"/>
    <x v="3"/>
    <x v="3"/>
  </r>
  <r>
    <n v="465"/>
    <s v="Gonzalez-Robbins"/>
    <s v="Up-sized responsive protocol"/>
    <n v="4700"/>
    <n v="8829"/>
    <x v="461"/>
    <n v="187.85106382978722"/>
    <x v="1"/>
    <n v="80"/>
    <x v="1"/>
    <s v="USD"/>
    <x v="439"/>
    <x v="443"/>
    <x v="0"/>
    <b v="0"/>
    <x v="18"/>
    <x v="5"/>
    <x v="18"/>
  </r>
  <r>
    <n v="466"/>
    <s v="Obrien and Sons"/>
    <s v="Pre-emptive transitional frame"/>
    <n v="1200"/>
    <n v="3984"/>
    <x v="462"/>
    <n v="332"/>
    <x v="1"/>
    <n v="42"/>
    <x v="1"/>
    <s v="USD"/>
    <x v="440"/>
    <x v="444"/>
    <x v="0"/>
    <b v="1"/>
    <x v="8"/>
    <x v="2"/>
    <x v="8"/>
  </r>
  <r>
    <n v="467"/>
    <s v="Shaw Ltd"/>
    <s v="Profit-focused content-based application"/>
    <n v="1400"/>
    <n v="8053"/>
    <x v="463"/>
    <n v="575.21428571428578"/>
    <x v="1"/>
    <n v="139"/>
    <x v="0"/>
    <s v="CAD"/>
    <x v="441"/>
    <x v="445"/>
    <x v="0"/>
    <b v="1"/>
    <x v="2"/>
    <x v="2"/>
    <x v="2"/>
  </r>
  <r>
    <n v="468"/>
    <s v="Hughes Inc"/>
    <s v="Streamlined neutral analyzer"/>
    <n v="4000"/>
    <n v="1620"/>
    <x v="464"/>
    <n v="40.5"/>
    <x v="0"/>
    <n v="16"/>
    <x v="1"/>
    <s v="USD"/>
    <x v="442"/>
    <x v="368"/>
    <x v="0"/>
    <b v="0"/>
    <x v="3"/>
    <x v="3"/>
    <x v="3"/>
  </r>
  <r>
    <n v="469"/>
    <s v="Olsen-Ryan"/>
    <s v="Assimilated neutral utilization"/>
    <n v="5600"/>
    <n v="10328"/>
    <x v="465"/>
    <n v="184.42857142857144"/>
    <x v="1"/>
    <n v="159"/>
    <x v="1"/>
    <s v="USD"/>
    <x v="443"/>
    <x v="446"/>
    <x v="0"/>
    <b v="0"/>
    <x v="6"/>
    <x v="4"/>
    <x v="6"/>
  </r>
  <r>
    <n v="470"/>
    <s v="Grimes, Holland and Sloan"/>
    <s v="Extended dedicated archive"/>
    <n v="3600"/>
    <n v="10289"/>
    <x v="466"/>
    <n v="285.80555555555554"/>
    <x v="1"/>
    <n v="381"/>
    <x v="1"/>
    <s v="USD"/>
    <x v="315"/>
    <x v="447"/>
    <x v="0"/>
    <b v="0"/>
    <x v="8"/>
    <x v="2"/>
    <x v="8"/>
  </r>
  <r>
    <n v="471"/>
    <s v="Perry and Sons"/>
    <s v="Configurable static help-desk"/>
    <n v="3100"/>
    <n v="9889"/>
    <x v="467"/>
    <n v="319"/>
    <x v="1"/>
    <n v="194"/>
    <x v="4"/>
    <s v="GBP"/>
    <x v="444"/>
    <x v="448"/>
    <x v="0"/>
    <b v="1"/>
    <x v="0"/>
    <x v="0"/>
    <x v="0"/>
  </r>
  <r>
    <n v="472"/>
    <s v="Turner, Young and Collins"/>
    <s v="Self-enabling clear-thinking framework"/>
    <n v="153800"/>
    <n v="60342"/>
    <x v="468"/>
    <n v="39.234070221066318"/>
    <x v="0"/>
    <n v="575"/>
    <x v="1"/>
    <s v="USD"/>
    <x v="445"/>
    <x v="178"/>
    <x v="0"/>
    <b v="0"/>
    <x v="1"/>
    <x v="1"/>
    <x v="1"/>
  </r>
  <r>
    <n v="473"/>
    <s v="Richardson Inc"/>
    <s v="Assimilated fault-tolerant capacity"/>
    <n v="5000"/>
    <n v="8907"/>
    <x v="469"/>
    <n v="178.14000000000001"/>
    <x v="1"/>
    <n v="106"/>
    <x v="1"/>
    <s v="USD"/>
    <x v="446"/>
    <x v="449"/>
    <x v="0"/>
    <b v="0"/>
    <x v="5"/>
    <x v="1"/>
    <x v="5"/>
  </r>
  <r>
    <n v="474"/>
    <s v="Santos-Young"/>
    <s v="Enhanced neutral ability"/>
    <n v="4000"/>
    <n v="14606"/>
    <x v="470"/>
    <n v="365.15"/>
    <x v="1"/>
    <n v="142"/>
    <x v="1"/>
    <s v="USD"/>
    <x v="447"/>
    <x v="450"/>
    <x v="0"/>
    <b v="0"/>
    <x v="19"/>
    <x v="4"/>
    <x v="19"/>
  </r>
  <r>
    <n v="475"/>
    <s v="Nichols Ltd"/>
    <s v="Function-based attitude-oriented groupware"/>
    <n v="7400"/>
    <n v="8432"/>
    <x v="471"/>
    <n v="113.94594594594594"/>
    <x v="1"/>
    <n v="211"/>
    <x v="1"/>
    <s v="USD"/>
    <x v="448"/>
    <x v="451"/>
    <x v="0"/>
    <b v="1"/>
    <x v="18"/>
    <x v="5"/>
    <x v="18"/>
  </r>
  <r>
    <n v="476"/>
    <s v="Murphy PLC"/>
    <s v="Optional solution-oriented instruction set"/>
    <n v="191500"/>
    <n v="57122"/>
    <x v="472"/>
    <n v="29.828720626631856"/>
    <x v="0"/>
    <n v="1120"/>
    <x v="1"/>
    <s v="USD"/>
    <x v="342"/>
    <x v="452"/>
    <x v="0"/>
    <b v="0"/>
    <x v="13"/>
    <x v="5"/>
    <x v="13"/>
  </r>
  <r>
    <n v="477"/>
    <s v="Hogan, Porter and Rivera"/>
    <s v="Organic object-oriented core"/>
    <n v="8500"/>
    <n v="4613"/>
    <x v="473"/>
    <n v="54.270588235294113"/>
    <x v="0"/>
    <n v="113"/>
    <x v="1"/>
    <s v="USD"/>
    <x v="449"/>
    <x v="453"/>
    <x v="0"/>
    <b v="0"/>
    <x v="22"/>
    <x v="4"/>
    <x v="22"/>
  </r>
  <r>
    <n v="478"/>
    <s v="Lyons LLC"/>
    <s v="Balanced impactful circuit"/>
    <n v="68800"/>
    <n v="162603"/>
    <x v="474"/>
    <n v="236.34156976744185"/>
    <x v="1"/>
    <n v="2756"/>
    <x v="1"/>
    <s v="USD"/>
    <x v="450"/>
    <x v="454"/>
    <x v="0"/>
    <b v="0"/>
    <x v="8"/>
    <x v="2"/>
    <x v="8"/>
  </r>
  <r>
    <n v="479"/>
    <s v="Long-Greene"/>
    <s v="Future-proofed heuristic encryption"/>
    <n v="2400"/>
    <n v="12310"/>
    <x v="475"/>
    <n v="512.91666666666663"/>
    <x v="1"/>
    <n v="173"/>
    <x v="4"/>
    <s v="GBP"/>
    <x v="451"/>
    <x v="455"/>
    <x v="0"/>
    <b v="0"/>
    <x v="0"/>
    <x v="0"/>
    <x v="0"/>
  </r>
  <r>
    <n v="480"/>
    <s v="Robles-Hudson"/>
    <s v="Balanced bifurcated leverage"/>
    <n v="8600"/>
    <n v="8656"/>
    <x v="476"/>
    <n v="100.65116279069768"/>
    <x v="1"/>
    <n v="87"/>
    <x v="1"/>
    <s v="USD"/>
    <x v="452"/>
    <x v="456"/>
    <x v="0"/>
    <b v="1"/>
    <x v="14"/>
    <x v="7"/>
    <x v="14"/>
  </r>
  <r>
    <n v="481"/>
    <s v="Mcclure LLC"/>
    <s v="Sharable discrete budgetary management"/>
    <n v="196600"/>
    <n v="159931"/>
    <x v="477"/>
    <n v="81.348423194303152"/>
    <x v="0"/>
    <n v="1538"/>
    <x v="1"/>
    <s v="USD"/>
    <x v="453"/>
    <x v="457"/>
    <x v="0"/>
    <b v="1"/>
    <x v="3"/>
    <x v="3"/>
    <x v="3"/>
  </r>
  <r>
    <n v="482"/>
    <s v="Martin, Russell and Baker"/>
    <s v="Focused solution-oriented instruction set"/>
    <n v="4200"/>
    <n v="689"/>
    <x v="478"/>
    <n v="16.404761904761905"/>
    <x v="0"/>
    <n v="9"/>
    <x v="1"/>
    <s v="USD"/>
    <x v="454"/>
    <x v="458"/>
    <x v="0"/>
    <b v="1"/>
    <x v="13"/>
    <x v="5"/>
    <x v="13"/>
  </r>
  <r>
    <n v="483"/>
    <s v="Rice-Parker"/>
    <s v="Down-sized actuating infrastructure"/>
    <n v="91400"/>
    <n v="48236"/>
    <x v="479"/>
    <n v="52.774617067833695"/>
    <x v="0"/>
    <n v="554"/>
    <x v="1"/>
    <s v="USD"/>
    <x v="455"/>
    <x v="459"/>
    <x v="0"/>
    <b v="0"/>
    <x v="3"/>
    <x v="3"/>
    <x v="3"/>
  </r>
  <r>
    <n v="484"/>
    <s v="Landry Inc"/>
    <s v="Synergistic cohesive adapter"/>
    <n v="29600"/>
    <n v="77021"/>
    <x v="480"/>
    <n v="260.20608108108109"/>
    <x v="1"/>
    <n v="1572"/>
    <x v="4"/>
    <s v="GBP"/>
    <x v="456"/>
    <x v="460"/>
    <x v="0"/>
    <b v="1"/>
    <x v="0"/>
    <x v="0"/>
    <x v="0"/>
  </r>
  <r>
    <n v="485"/>
    <s v="Richards-Davis"/>
    <s v="Quality-focused mission-critical structure"/>
    <n v="90600"/>
    <n v="27844"/>
    <x v="481"/>
    <n v="30.73289183222958"/>
    <x v="0"/>
    <n v="648"/>
    <x v="4"/>
    <s v="GBP"/>
    <x v="457"/>
    <x v="461"/>
    <x v="0"/>
    <b v="0"/>
    <x v="3"/>
    <x v="3"/>
    <x v="3"/>
  </r>
  <r>
    <n v="486"/>
    <s v="Davis, Cox and Fox"/>
    <s v="Compatible exuding Graphical User Interface"/>
    <n v="5200"/>
    <n v="702"/>
    <x v="482"/>
    <n v="13.5"/>
    <x v="0"/>
    <n v="21"/>
    <x v="4"/>
    <s v="GBP"/>
    <x v="458"/>
    <x v="462"/>
    <x v="0"/>
    <b v="1"/>
    <x v="18"/>
    <x v="5"/>
    <x v="18"/>
  </r>
  <r>
    <n v="487"/>
    <s v="Smith-Wallace"/>
    <s v="Monitored 24/7 time-frame"/>
    <n v="110300"/>
    <n v="197024"/>
    <x v="483"/>
    <n v="178.62556663644605"/>
    <x v="1"/>
    <n v="2346"/>
    <x v="1"/>
    <s v="USD"/>
    <x v="459"/>
    <x v="463"/>
    <x v="0"/>
    <b v="0"/>
    <x v="3"/>
    <x v="3"/>
    <x v="3"/>
  </r>
  <r>
    <n v="488"/>
    <s v="Cordova, Shaw and Wang"/>
    <s v="Virtual secondary open architecture"/>
    <n v="5300"/>
    <n v="11663"/>
    <x v="484"/>
    <n v="220.0566037735849"/>
    <x v="1"/>
    <n v="115"/>
    <x v="1"/>
    <s v="USD"/>
    <x v="460"/>
    <x v="464"/>
    <x v="0"/>
    <b v="0"/>
    <x v="3"/>
    <x v="3"/>
    <x v="3"/>
  </r>
  <r>
    <n v="489"/>
    <s v="Clark Inc"/>
    <s v="Down-sized mobile time-frame"/>
    <n v="9200"/>
    <n v="9339"/>
    <x v="485"/>
    <n v="101.5108695652174"/>
    <x v="1"/>
    <n v="85"/>
    <x v="6"/>
    <s v="EUR"/>
    <x v="461"/>
    <x v="465"/>
    <x v="0"/>
    <b v="0"/>
    <x v="8"/>
    <x v="2"/>
    <x v="8"/>
  </r>
  <r>
    <n v="490"/>
    <s v="Young and Sons"/>
    <s v="Innovative disintermediate encryption"/>
    <n v="2400"/>
    <n v="4596"/>
    <x v="486"/>
    <n v="191.5"/>
    <x v="1"/>
    <n v="144"/>
    <x v="1"/>
    <s v="USD"/>
    <x v="462"/>
    <x v="466"/>
    <x v="0"/>
    <b v="0"/>
    <x v="23"/>
    <x v="8"/>
    <x v="23"/>
  </r>
  <r>
    <n v="491"/>
    <s v="Henson PLC"/>
    <s v="Universal contextually-based knowledgebase"/>
    <n v="56800"/>
    <n v="173437"/>
    <x v="487"/>
    <n v="305.34683098591546"/>
    <x v="1"/>
    <n v="2443"/>
    <x v="1"/>
    <s v="USD"/>
    <x v="463"/>
    <x v="467"/>
    <x v="0"/>
    <b v="1"/>
    <x v="0"/>
    <x v="0"/>
    <x v="0"/>
  </r>
  <r>
    <n v="492"/>
    <s v="Garcia Group"/>
    <s v="Persevering interactive matrix"/>
    <n v="191000"/>
    <n v="45831"/>
    <x v="488"/>
    <n v="23.995287958115181"/>
    <x v="3"/>
    <n v="595"/>
    <x v="1"/>
    <s v="USD"/>
    <x v="464"/>
    <x v="468"/>
    <x v="1"/>
    <b v="1"/>
    <x v="12"/>
    <x v="4"/>
    <x v="12"/>
  </r>
  <r>
    <n v="493"/>
    <s v="Adams, Walker and Wong"/>
    <s v="Seamless background framework"/>
    <n v="900"/>
    <n v="6514"/>
    <x v="489"/>
    <n v="723.77777777777771"/>
    <x v="1"/>
    <n v="64"/>
    <x v="1"/>
    <s v="USD"/>
    <x v="465"/>
    <x v="469"/>
    <x v="0"/>
    <b v="0"/>
    <x v="14"/>
    <x v="7"/>
    <x v="14"/>
  </r>
  <r>
    <n v="494"/>
    <s v="Hopkins-Browning"/>
    <s v="Balanced upward-trending productivity"/>
    <n v="2500"/>
    <n v="13684"/>
    <x v="490"/>
    <n v="547.36"/>
    <x v="1"/>
    <n v="268"/>
    <x v="1"/>
    <s v="USD"/>
    <x v="466"/>
    <x v="470"/>
    <x v="0"/>
    <b v="0"/>
    <x v="8"/>
    <x v="2"/>
    <x v="8"/>
  </r>
  <r>
    <n v="495"/>
    <s v="Bell, Edwards and Andersen"/>
    <s v="Centralized clear-thinking solution"/>
    <n v="3200"/>
    <n v="13264"/>
    <x v="491"/>
    <n v="414.49999999999994"/>
    <x v="1"/>
    <n v="195"/>
    <x v="3"/>
    <s v="DKK"/>
    <x v="467"/>
    <x v="471"/>
    <x v="0"/>
    <b v="0"/>
    <x v="3"/>
    <x v="3"/>
    <x v="3"/>
  </r>
  <r>
    <n v="496"/>
    <s v="Morales Group"/>
    <s v="Optimized bi-directional extranet"/>
    <n v="183800"/>
    <n v="1667"/>
    <x v="492"/>
    <n v="0.90696409140369971"/>
    <x v="0"/>
    <n v="54"/>
    <x v="1"/>
    <s v="USD"/>
    <x v="468"/>
    <x v="472"/>
    <x v="0"/>
    <b v="0"/>
    <x v="10"/>
    <x v="4"/>
    <x v="10"/>
  </r>
  <r>
    <n v="497"/>
    <s v="Lucero Group"/>
    <s v="Intuitive actuating benchmark"/>
    <n v="9800"/>
    <n v="3349"/>
    <x v="493"/>
    <n v="34.173469387755098"/>
    <x v="0"/>
    <n v="120"/>
    <x v="1"/>
    <s v="USD"/>
    <x v="469"/>
    <x v="473"/>
    <x v="0"/>
    <b v="1"/>
    <x v="8"/>
    <x v="2"/>
    <x v="8"/>
  </r>
  <r>
    <n v="498"/>
    <s v="Smith, Brown and Davis"/>
    <s v="Devolved background project"/>
    <n v="193400"/>
    <n v="46317"/>
    <x v="494"/>
    <n v="23.948810754912099"/>
    <x v="0"/>
    <n v="579"/>
    <x v="3"/>
    <s v="DKK"/>
    <x v="470"/>
    <x v="474"/>
    <x v="0"/>
    <b v="0"/>
    <x v="2"/>
    <x v="2"/>
    <x v="2"/>
  </r>
  <r>
    <n v="499"/>
    <s v="Hunt Group"/>
    <s v="Reverse-engineered executive emulation"/>
    <n v="163800"/>
    <n v="78743"/>
    <x v="495"/>
    <n v="48.072649572649574"/>
    <x v="0"/>
    <n v="2072"/>
    <x v="1"/>
    <s v="USD"/>
    <x v="471"/>
    <x v="475"/>
    <x v="0"/>
    <b v="1"/>
    <x v="4"/>
    <x v="4"/>
    <x v="4"/>
  </r>
  <r>
    <n v="500"/>
    <s v="Valdez Ltd"/>
    <s v="Team-oriented clear-thinking matrix"/>
    <n v="100"/>
    <n v="0"/>
    <x v="496"/>
    <n v="0"/>
    <x v="0"/>
    <n v="0"/>
    <x v="1"/>
    <s v="USD"/>
    <x v="472"/>
    <x v="380"/>
    <x v="0"/>
    <b v="1"/>
    <x v="3"/>
    <x v="3"/>
    <x v="3"/>
  </r>
  <r>
    <n v="501"/>
    <s v="Mccann-Le"/>
    <s v="Focused coherent methodology"/>
    <n v="153600"/>
    <n v="107743"/>
    <x v="497"/>
    <n v="70.145182291666657"/>
    <x v="0"/>
    <n v="1796"/>
    <x v="1"/>
    <s v="USD"/>
    <x v="473"/>
    <x v="353"/>
    <x v="0"/>
    <b v="0"/>
    <x v="4"/>
    <x v="4"/>
    <x v="4"/>
  </r>
  <r>
    <n v="502"/>
    <s v="Johnson Inc"/>
    <s v="Reduced context-sensitive complexity"/>
    <n v="1300"/>
    <n v="6889"/>
    <x v="498"/>
    <n v="529.92307692307691"/>
    <x v="1"/>
    <n v="186"/>
    <x v="2"/>
    <s v="AUD"/>
    <x v="474"/>
    <x v="476"/>
    <x v="0"/>
    <b v="1"/>
    <x v="11"/>
    <x v="6"/>
    <x v="11"/>
  </r>
  <r>
    <n v="503"/>
    <s v="Collins LLC"/>
    <s v="Decentralized 4thgeneration time-frame"/>
    <n v="25500"/>
    <n v="45983"/>
    <x v="499"/>
    <n v="180.32549019607845"/>
    <x v="1"/>
    <n v="460"/>
    <x v="1"/>
    <s v="USD"/>
    <x v="72"/>
    <x v="477"/>
    <x v="0"/>
    <b v="0"/>
    <x v="6"/>
    <x v="4"/>
    <x v="6"/>
  </r>
  <r>
    <n v="504"/>
    <s v="Smith-Miller"/>
    <s v="De-engineered cohesive moderator"/>
    <n v="7500"/>
    <n v="6924"/>
    <x v="500"/>
    <n v="92.320000000000007"/>
    <x v="0"/>
    <n v="62"/>
    <x v="6"/>
    <s v="EUR"/>
    <x v="443"/>
    <x v="478"/>
    <x v="0"/>
    <b v="0"/>
    <x v="1"/>
    <x v="1"/>
    <x v="1"/>
  </r>
  <r>
    <n v="505"/>
    <s v="Jensen-Vargas"/>
    <s v="Ameliorated explicit parallelism"/>
    <n v="89900"/>
    <n v="12497"/>
    <x v="501"/>
    <n v="13.901001112347053"/>
    <x v="0"/>
    <n v="347"/>
    <x v="1"/>
    <s v="USD"/>
    <x v="475"/>
    <x v="479"/>
    <x v="0"/>
    <b v="1"/>
    <x v="15"/>
    <x v="5"/>
    <x v="15"/>
  </r>
  <r>
    <n v="506"/>
    <s v="Robles, Bell and Gonzalez"/>
    <s v="Customizable background monitoring"/>
    <n v="18000"/>
    <n v="166874"/>
    <x v="502"/>
    <n v="927.07777777777767"/>
    <x v="1"/>
    <n v="2528"/>
    <x v="1"/>
    <s v="USD"/>
    <x v="81"/>
    <x v="480"/>
    <x v="0"/>
    <b v="1"/>
    <x v="3"/>
    <x v="3"/>
    <x v="3"/>
  </r>
  <r>
    <n v="507"/>
    <s v="Turner, Miller and Francis"/>
    <s v="Compatible well-modulated budgetary management"/>
    <n v="2100"/>
    <n v="837"/>
    <x v="503"/>
    <n v="39.857142857142861"/>
    <x v="0"/>
    <n v="19"/>
    <x v="1"/>
    <s v="USD"/>
    <x v="476"/>
    <x v="481"/>
    <x v="0"/>
    <b v="1"/>
    <x v="2"/>
    <x v="2"/>
    <x v="2"/>
  </r>
  <r>
    <n v="508"/>
    <s v="Roberts Group"/>
    <s v="Up-sized radical pricing structure"/>
    <n v="172700"/>
    <n v="193820"/>
    <x v="504"/>
    <n v="112.22929936305732"/>
    <x v="1"/>
    <n v="3657"/>
    <x v="1"/>
    <s v="USD"/>
    <x v="192"/>
    <x v="482"/>
    <x v="0"/>
    <b v="0"/>
    <x v="3"/>
    <x v="3"/>
    <x v="3"/>
  </r>
  <r>
    <n v="509"/>
    <s v="White LLC"/>
    <s v="Robust zero-defect project"/>
    <n v="168500"/>
    <n v="119510"/>
    <x v="505"/>
    <n v="70.925816023738875"/>
    <x v="0"/>
    <n v="1258"/>
    <x v="1"/>
    <s v="USD"/>
    <x v="477"/>
    <x v="483"/>
    <x v="0"/>
    <b v="0"/>
    <x v="3"/>
    <x v="3"/>
    <x v="3"/>
  </r>
  <r>
    <n v="510"/>
    <s v="Best, Miller and Thomas"/>
    <s v="Re-engineered mobile task-force"/>
    <n v="7800"/>
    <n v="9289"/>
    <x v="506"/>
    <n v="119.08974358974358"/>
    <x v="1"/>
    <n v="131"/>
    <x v="2"/>
    <s v="AUD"/>
    <x v="478"/>
    <x v="484"/>
    <x v="0"/>
    <b v="0"/>
    <x v="6"/>
    <x v="4"/>
    <x v="6"/>
  </r>
  <r>
    <n v="511"/>
    <s v="Smith-Mullins"/>
    <s v="User-centric intangible neural-net"/>
    <n v="147800"/>
    <n v="35498"/>
    <x v="507"/>
    <n v="24.017591339648174"/>
    <x v="0"/>
    <n v="362"/>
    <x v="1"/>
    <s v="USD"/>
    <x v="479"/>
    <x v="265"/>
    <x v="0"/>
    <b v="0"/>
    <x v="3"/>
    <x v="3"/>
    <x v="3"/>
  </r>
  <r>
    <n v="512"/>
    <s v="Williams-Walsh"/>
    <s v="Organized explicit core"/>
    <n v="9100"/>
    <n v="12678"/>
    <x v="508"/>
    <n v="139.31868131868131"/>
    <x v="1"/>
    <n v="239"/>
    <x v="1"/>
    <s v="USD"/>
    <x v="480"/>
    <x v="485"/>
    <x v="0"/>
    <b v="1"/>
    <x v="11"/>
    <x v="6"/>
    <x v="11"/>
  </r>
  <r>
    <n v="513"/>
    <s v="Harrison, Blackwell and Mendez"/>
    <s v="Synchronized 6thgeneration adapter"/>
    <n v="8300"/>
    <n v="3260"/>
    <x v="509"/>
    <n v="39.277108433734945"/>
    <x v="3"/>
    <n v="35"/>
    <x v="1"/>
    <s v="USD"/>
    <x v="180"/>
    <x v="486"/>
    <x v="0"/>
    <b v="0"/>
    <x v="19"/>
    <x v="4"/>
    <x v="19"/>
  </r>
  <r>
    <n v="514"/>
    <s v="Sanchez, Bradley and Flores"/>
    <s v="Centralized motivating capacity"/>
    <n v="138700"/>
    <n v="31123"/>
    <x v="510"/>
    <n v="22.439077144917089"/>
    <x v="3"/>
    <n v="528"/>
    <x v="5"/>
    <s v="CHF"/>
    <x v="481"/>
    <x v="412"/>
    <x v="0"/>
    <b v="1"/>
    <x v="1"/>
    <x v="1"/>
    <x v="1"/>
  </r>
  <r>
    <n v="515"/>
    <s v="Cox LLC"/>
    <s v="Phased 24hour flexibility"/>
    <n v="8600"/>
    <n v="4797"/>
    <x v="511"/>
    <n v="55.779069767441861"/>
    <x v="0"/>
    <n v="133"/>
    <x v="0"/>
    <s v="CAD"/>
    <x v="482"/>
    <x v="487"/>
    <x v="0"/>
    <b v="1"/>
    <x v="3"/>
    <x v="3"/>
    <x v="3"/>
  </r>
  <r>
    <n v="516"/>
    <s v="Morales-Odonnell"/>
    <s v="Exclusive 5thgeneration structure"/>
    <n v="125400"/>
    <n v="53324"/>
    <x v="512"/>
    <n v="42.523125996810208"/>
    <x v="0"/>
    <n v="846"/>
    <x v="1"/>
    <s v="USD"/>
    <x v="194"/>
    <x v="488"/>
    <x v="0"/>
    <b v="0"/>
    <x v="9"/>
    <x v="5"/>
    <x v="9"/>
  </r>
  <r>
    <n v="517"/>
    <s v="Ramirez LLC"/>
    <s v="Multi-tiered maximized orchestration"/>
    <n v="5900"/>
    <n v="6608"/>
    <x v="513"/>
    <n v="112.00000000000001"/>
    <x v="1"/>
    <n v="78"/>
    <x v="1"/>
    <s v="USD"/>
    <x v="483"/>
    <x v="489"/>
    <x v="0"/>
    <b v="0"/>
    <x v="0"/>
    <x v="0"/>
    <x v="0"/>
  </r>
  <r>
    <n v="518"/>
    <s v="Ramirez Group"/>
    <s v="Open-architected uniform instruction set"/>
    <n v="8800"/>
    <n v="622"/>
    <x v="514"/>
    <n v="7.0681818181818183"/>
    <x v="0"/>
    <n v="10"/>
    <x v="1"/>
    <s v="USD"/>
    <x v="484"/>
    <x v="442"/>
    <x v="0"/>
    <b v="1"/>
    <x v="10"/>
    <x v="4"/>
    <x v="10"/>
  </r>
  <r>
    <n v="519"/>
    <s v="Marsh-Coleman"/>
    <s v="Exclusive asymmetric analyzer"/>
    <n v="177700"/>
    <n v="180802"/>
    <x v="515"/>
    <n v="101.74563871693867"/>
    <x v="1"/>
    <n v="1773"/>
    <x v="1"/>
    <s v="USD"/>
    <x v="355"/>
    <x v="437"/>
    <x v="0"/>
    <b v="1"/>
    <x v="1"/>
    <x v="1"/>
    <x v="1"/>
  </r>
  <r>
    <n v="520"/>
    <s v="Frederick, Jenkins and Collins"/>
    <s v="Organic radical collaboration"/>
    <n v="800"/>
    <n v="3406"/>
    <x v="516"/>
    <n v="425.75"/>
    <x v="1"/>
    <n v="32"/>
    <x v="1"/>
    <s v="USD"/>
    <x v="485"/>
    <x v="490"/>
    <x v="0"/>
    <b v="0"/>
    <x v="3"/>
    <x v="3"/>
    <x v="3"/>
  </r>
  <r>
    <n v="521"/>
    <s v="Wilson Ltd"/>
    <s v="Function-based multi-state software"/>
    <n v="7600"/>
    <n v="11061"/>
    <x v="517"/>
    <n v="145.53947368421052"/>
    <x v="1"/>
    <n v="369"/>
    <x v="1"/>
    <s v="USD"/>
    <x v="486"/>
    <x v="491"/>
    <x v="0"/>
    <b v="1"/>
    <x v="6"/>
    <x v="4"/>
    <x v="6"/>
  </r>
  <r>
    <n v="522"/>
    <s v="Cline, Peterson and Lowery"/>
    <s v="Innovative static budgetary management"/>
    <n v="50500"/>
    <n v="16389"/>
    <x v="518"/>
    <n v="32.453465346534657"/>
    <x v="0"/>
    <n v="191"/>
    <x v="1"/>
    <s v="USD"/>
    <x v="487"/>
    <x v="163"/>
    <x v="0"/>
    <b v="0"/>
    <x v="12"/>
    <x v="4"/>
    <x v="12"/>
  </r>
  <r>
    <n v="523"/>
    <s v="Underwood, James and Jones"/>
    <s v="Triple-buffered holistic ability"/>
    <n v="900"/>
    <n v="6303"/>
    <x v="519"/>
    <n v="700.33333333333326"/>
    <x v="1"/>
    <n v="89"/>
    <x v="1"/>
    <s v="USD"/>
    <x v="488"/>
    <x v="492"/>
    <x v="0"/>
    <b v="0"/>
    <x v="12"/>
    <x v="4"/>
    <x v="12"/>
  </r>
  <r>
    <n v="524"/>
    <s v="Johnson-Contreras"/>
    <s v="Diverse scalable superstructure"/>
    <n v="96700"/>
    <n v="81136"/>
    <x v="520"/>
    <n v="83.904860392967933"/>
    <x v="0"/>
    <n v="1979"/>
    <x v="1"/>
    <s v="USD"/>
    <x v="489"/>
    <x v="493"/>
    <x v="0"/>
    <b v="0"/>
    <x v="3"/>
    <x v="3"/>
    <x v="3"/>
  </r>
  <r>
    <n v="525"/>
    <s v="Greene, Lloyd and Sims"/>
    <s v="Balanced leadingedge data-warehouse"/>
    <n v="2100"/>
    <n v="1768"/>
    <x v="521"/>
    <n v="84.19047619047619"/>
    <x v="0"/>
    <n v="63"/>
    <x v="1"/>
    <s v="USD"/>
    <x v="490"/>
    <x v="494"/>
    <x v="0"/>
    <b v="0"/>
    <x v="8"/>
    <x v="2"/>
    <x v="8"/>
  </r>
  <r>
    <n v="526"/>
    <s v="Smith-Sparks"/>
    <s v="Digitized bandwidth-monitored open architecture"/>
    <n v="8300"/>
    <n v="12944"/>
    <x v="522"/>
    <n v="155.95180722891567"/>
    <x v="1"/>
    <n v="147"/>
    <x v="1"/>
    <s v="USD"/>
    <x v="312"/>
    <x v="495"/>
    <x v="0"/>
    <b v="1"/>
    <x v="3"/>
    <x v="3"/>
    <x v="3"/>
  </r>
  <r>
    <n v="527"/>
    <s v="Rosario-Smith"/>
    <s v="Enterprise-wide intermediate portal"/>
    <n v="189200"/>
    <n v="188480"/>
    <x v="523"/>
    <n v="99.619450317124731"/>
    <x v="0"/>
    <n v="6080"/>
    <x v="0"/>
    <s v="CAD"/>
    <x v="491"/>
    <x v="496"/>
    <x v="0"/>
    <b v="0"/>
    <x v="10"/>
    <x v="4"/>
    <x v="10"/>
  </r>
  <r>
    <n v="528"/>
    <s v="Avila, Ford and Welch"/>
    <s v="Focused leadingedge matrix"/>
    <n v="9000"/>
    <n v="7227"/>
    <x v="524"/>
    <n v="80.300000000000011"/>
    <x v="0"/>
    <n v="80"/>
    <x v="4"/>
    <s v="GBP"/>
    <x v="492"/>
    <x v="497"/>
    <x v="0"/>
    <b v="0"/>
    <x v="7"/>
    <x v="1"/>
    <x v="7"/>
  </r>
  <r>
    <n v="529"/>
    <s v="Gallegos Inc"/>
    <s v="Seamless logistical encryption"/>
    <n v="5100"/>
    <n v="574"/>
    <x v="525"/>
    <n v="11.254901960784313"/>
    <x v="0"/>
    <n v="9"/>
    <x v="1"/>
    <s v="USD"/>
    <x v="493"/>
    <x v="180"/>
    <x v="0"/>
    <b v="0"/>
    <x v="11"/>
    <x v="6"/>
    <x v="11"/>
  </r>
  <r>
    <n v="530"/>
    <s v="Morrow, Santiago and Soto"/>
    <s v="Stand-alone human-resource workforce"/>
    <n v="105000"/>
    <n v="96328"/>
    <x v="526"/>
    <n v="91.740952380952379"/>
    <x v="0"/>
    <n v="1784"/>
    <x v="1"/>
    <s v="USD"/>
    <x v="494"/>
    <x v="498"/>
    <x v="0"/>
    <b v="1"/>
    <x v="13"/>
    <x v="5"/>
    <x v="13"/>
  </r>
  <r>
    <n v="531"/>
    <s v="Berry-Richardson"/>
    <s v="Automated zero tolerance implementation"/>
    <n v="186700"/>
    <n v="178338"/>
    <x v="527"/>
    <n v="95.521156936261391"/>
    <x v="2"/>
    <n v="3640"/>
    <x v="5"/>
    <s v="CHF"/>
    <x v="495"/>
    <x v="499"/>
    <x v="0"/>
    <b v="0"/>
    <x v="11"/>
    <x v="6"/>
    <x v="11"/>
  </r>
  <r>
    <n v="532"/>
    <s v="Cordova-Torres"/>
    <s v="Pre-emptive grid-enabled contingency"/>
    <n v="1600"/>
    <n v="8046"/>
    <x v="528"/>
    <n v="502.87499999999994"/>
    <x v="1"/>
    <n v="126"/>
    <x v="0"/>
    <s v="CAD"/>
    <x v="496"/>
    <x v="500"/>
    <x v="0"/>
    <b v="0"/>
    <x v="3"/>
    <x v="3"/>
    <x v="3"/>
  </r>
  <r>
    <n v="533"/>
    <s v="Holt, Bernard and Johnson"/>
    <s v="Multi-lateral didactic encoding"/>
    <n v="115600"/>
    <n v="184086"/>
    <x v="529"/>
    <n v="159.24394463667818"/>
    <x v="1"/>
    <n v="2218"/>
    <x v="4"/>
    <s v="GBP"/>
    <x v="497"/>
    <x v="50"/>
    <x v="0"/>
    <b v="0"/>
    <x v="7"/>
    <x v="1"/>
    <x v="7"/>
  </r>
  <r>
    <n v="534"/>
    <s v="Clark, Mccormick and Mendoza"/>
    <s v="Self-enabling didactic orchestration"/>
    <n v="89100"/>
    <n v="13385"/>
    <x v="530"/>
    <n v="15.022446689113355"/>
    <x v="0"/>
    <n v="243"/>
    <x v="1"/>
    <s v="USD"/>
    <x v="498"/>
    <x v="501"/>
    <x v="0"/>
    <b v="1"/>
    <x v="6"/>
    <x v="4"/>
    <x v="6"/>
  </r>
  <r>
    <n v="535"/>
    <s v="Garrison LLC"/>
    <s v="Profit-focused 24/7 data-warehouse"/>
    <n v="2600"/>
    <n v="12533"/>
    <x v="531"/>
    <n v="482.03846153846149"/>
    <x v="1"/>
    <n v="202"/>
    <x v="6"/>
    <s v="EUR"/>
    <x v="499"/>
    <x v="502"/>
    <x v="0"/>
    <b v="1"/>
    <x v="3"/>
    <x v="3"/>
    <x v="3"/>
  </r>
  <r>
    <n v="536"/>
    <s v="Shannon-Olson"/>
    <s v="Enhanced methodical middleware"/>
    <n v="9800"/>
    <n v="14697"/>
    <x v="532"/>
    <n v="149.96938775510205"/>
    <x v="1"/>
    <n v="140"/>
    <x v="6"/>
    <s v="EUR"/>
    <x v="500"/>
    <x v="52"/>
    <x v="0"/>
    <b v="0"/>
    <x v="13"/>
    <x v="5"/>
    <x v="13"/>
  </r>
  <r>
    <n v="537"/>
    <s v="Murillo-Mcfarland"/>
    <s v="Synchronized client-driven projection"/>
    <n v="84400"/>
    <n v="98935"/>
    <x v="533"/>
    <n v="117.22156398104266"/>
    <x v="1"/>
    <n v="1052"/>
    <x v="3"/>
    <s v="DKK"/>
    <x v="501"/>
    <x v="503"/>
    <x v="1"/>
    <b v="1"/>
    <x v="4"/>
    <x v="4"/>
    <x v="4"/>
  </r>
  <r>
    <n v="538"/>
    <s v="Young, Gilbert and Escobar"/>
    <s v="Networked didactic time-frame"/>
    <n v="151300"/>
    <n v="57034"/>
    <x v="534"/>
    <n v="37.695968274950431"/>
    <x v="0"/>
    <n v="1296"/>
    <x v="1"/>
    <s v="USD"/>
    <x v="502"/>
    <x v="504"/>
    <x v="0"/>
    <b v="0"/>
    <x v="20"/>
    <x v="6"/>
    <x v="20"/>
  </r>
  <r>
    <n v="539"/>
    <s v="Thomas, Welch and Santana"/>
    <s v="Assimilated exuding toolset"/>
    <n v="9800"/>
    <n v="7120"/>
    <x v="535"/>
    <n v="72.653061224489804"/>
    <x v="0"/>
    <n v="77"/>
    <x v="1"/>
    <s v="USD"/>
    <x v="503"/>
    <x v="505"/>
    <x v="0"/>
    <b v="1"/>
    <x v="0"/>
    <x v="0"/>
    <x v="0"/>
  </r>
  <r>
    <n v="540"/>
    <s v="Brown-Pena"/>
    <s v="Front-line client-server secured line"/>
    <n v="5300"/>
    <n v="14097"/>
    <x v="536"/>
    <n v="265.98113207547169"/>
    <x v="1"/>
    <n v="247"/>
    <x v="1"/>
    <s v="USD"/>
    <x v="504"/>
    <x v="506"/>
    <x v="0"/>
    <b v="0"/>
    <x v="14"/>
    <x v="7"/>
    <x v="14"/>
  </r>
  <r>
    <n v="541"/>
    <s v="Holder, Caldwell and Vance"/>
    <s v="Polarized systemic Internet solution"/>
    <n v="178000"/>
    <n v="43086"/>
    <x v="537"/>
    <n v="24.205617977528089"/>
    <x v="0"/>
    <n v="395"/>
    <x v="6"/>
    <s v="EUR"/>
    <x v="505"/>
    <x v="507"/>
    <x v="0"/>
    <b v="0"/>
    <x v="20"/>
    <x v="6"/>
    <x v="20"/>
  </r>
  <r>
    <n v="542"/>
    <s v="Harrison-Bridges"/>
    <s v="Profit-focused exuding moderator"/>
    <n v="77000"/>
    <n v="1930"/>
    <x v="538"/>
    <n v="2.5064935064935066"/>
    <x v="0"/>
    <n v="49"/>
    <x v="4"/>
    <s v="GBP"/>
    <x v="506"/>
    <x v="508"/>
    <x v="0"/>
    <b v="0"/>
    <x v="7"/>
    <x v="1"/>
    <x v="7"/>
  </r>
  <r>
    <n v="543"/>
    <s v="Johnson, Murphy and Peterson"/>
    <s v="Cross-group high-level moderator"/>
    <n v="84900"/>
    <n v="13864"/>
    <x v="539"/>
    <n v="16.329799764428738"/>
    <x v="0"/>
    <n v="180"/>
    <x v="1"/>
    <s v="USD"/>
    <x v="507"/>
    <x v="509"/>
    <x v="0"/>
    <b v="0"/>
    <x v="11"/>
    <x v="6"/>
    <x v="11"/>
  </r>
  <r>
    <n v="544"/>
    <s v="Taylor Inc"/>
    <s v="Public-key 3rdgeneration system engine"/>
    <n v="2800"/>
    <n v="7742"/>
    <x v="540"/>
    <n v="276.5"/>
    <x v="1"/>
    <n v="84"/>
    <x v="1"/>
    <s v="USD"/>
    <x v="508"/>
    <x v="510"/>
    <x v="0"/>
    <b v="0"/>
    <x v="1"/>
    <x v="1"/>
    <x v="1"/>
  </r>
  <r>
    <n v="545"/>
    <s v="Deleon and Sons"/>
    <s v="Organized value-added access"/>
    <n v="184800"/>
    <n v="164109"/>
    <x v="541"/>
    <n v="88.803571428571431"/>
    <x v="0"/>
    <n v="2690"/>
    <x v="1"/>
    <s v="USD"/>
    <x v="509"/>
    <x v="511"/>
    <x v="0"/>
    <b v="0"/>
    <x v="3"/>
    <x v="3"/>
    <x v="3"/>
  </r>
  <r>
    <n v="546"/>
    <s v="Benjamin, Paul and Ferguson"/>
    <s v="Cloned global Graphical User Interface"/>
    <n v="4200"/>
    <n v="6870"/>
    <x v="542"/>
    <n v="163.57142857142856"/>
    <x v="1"/>
    <n v="88"/>
    <x v="1"/>
    <s v="USD"/>
    <x v="510"/>
    <x v="512"/>
    <x v="0"/>
    <b v="1"/>
    <x v="3"/>
    <x v="3"/>
    <x v="3"/>
  </r>
  <r>
    <n v="547"/>
    <s v="Hardin-Dixon"/>
    <s v="Focused solution-oriented matrix"/>
    <n v="1300"/>
    <n v="12597"/>
    <x v="543"/>
    <n v="969"/>
    <x v="1"/>
    <n v="156"/>
    <x v="1"/>
    <s v="USD"/>
    <x v="511"/>
    <x v="513"/>
    <x v="0"/>
    <b v="0"/>
    <x v="6"/>
    <x v="4"/>
    <x v="6"/>
  </r>
  <r>
    <n v="548"/>
    <s v="York-Pitts"/>
    <s v="Monitored discrete toolset"/>
    <n v="66100"/>
    <n v="179074"/>
    <x v="544"/>
    <n v="270.91376701966715"/>
    <x v="1"/>
    <n v="2985"/>
    <x v="1"/>
    <s v="USD"/>
    <x v="512"/>
    <x v="514"/>
    <x v="0"/>
    <b v="0"/>
    <x v="3"/>
    <x v="3"/>
    <x v="3"/>
  </r>
  <r>
    <n v="549"/>
    <s v="Jarvis and Sons"/>
    <s v="Business-focused intermediate system engine"/>
    <n v="29500"/>
    <n v="83843"/>
    <x v="545"/>
    <n v="284.21355932203392"/>
    <x v="1"/>
    <n v="762"/>
    <x v="1"/>
    <s v="USD"/>
    <x v="513"/>
    <x v="515"/>
    <x v="0"/>
    <b v="0"/>
    <x v="8"/>
    <x v="2"/>
    <x v="8"/>
  </r>
  <r>
    <n v="550"/>
    <s v="Morrison-Henderson"/>
    <s v="De-engineered disintermediate encoding"/>
    <n v="100"/>
    <n v="4"/>
    <x v="446"/>
    <n v="4"/>
    <x v="3"/>
    <n v="1"/>
    <x v="5"/>
    <s v="CHF"/>
    <x v="514"/>
    <x v="516"/>
    <x v="0"/>
    <b v="0"/>
    <x v="7"/>
    <x v="1"/>
    <x v="7"/>
  </r>
  <r>
    <n v="551"/>
    <s v="Martin-James"/>
    <s v="Streamlined upward-trending analyzer"/>
    <n v="180100"/>
    <n v="105598"/>
    <x v="546"/>
    <n v="58.6329816768462"/>
    <x v="0"/>
    <n v="2779"/>
    <x v="2"/>
    <s v="AUD"/>
    <x v="515"/>
    <x v="517"/>
    <x v="0"/>
    <b v="1"/>
    <x v="2"/>
    <x v="2"/>
    <x v="2"/>
  </r>
  <r>
    <n v="552"/>
    <s v="Mercer, Solomon and Singleton"/>
    <s v="Distributed human-resource policy"/>
    <n v="9000"/>
    <n v="8866"/>
    <x v="547"/>
    <n v="98.51111111111112"/>
    <x v="0"/>
    <n v="92"/>
    <x v="1"/>
    <s v="USD"/>
    <x v="516"/>
    <x v="518"/>
    <x v="0"/>
    <b v="0"/>
    <x v="3"/>
    <x v="3"/>
    <x v="3"/>
  </r>
  <r>
    <n v="553"/>
    <s v="Dougherty, Austin and Mills"/>
    <s v="De-engineered 5thgeneration contingency"/>
    <n v="170600"/>
    <n v="75022"/>
    <x v="548"/>
    <n v="43.975381008206334"/>
    <x v="0"/>
    <n v="1028"/>
    <x v="1"/>
    <s v="USD"/>
    <x v="517"/>
    <x v="519"/>
    <x v="0"/>
    <b v="0"/>
    <x v="1"/>
    <x v="1"/>
    <x v="1"/>
  </r>
  <r>
    <n v="554"/>
    <s v="Ritter PLC"/>
    <s v="Multi-channeled upward-trending application"/>
    <n v="9500"/>
    <n v="14408"/>
    <x v="549"/>
    <n v="151.66315789473683"/>
    <x v="1"/>
    <n v="554"/>
    <x v="0"/>
    <s v="CAD"/>
    <x v="518"/>
    <x v="520"/>
    <x v="0"/>
    <b v="0"/>
    <x v="7"/>
    <x v="1"/>
    <x v="7"/>
  </r>
  <r>
    <n v="555"/>
    <s v="Anderson Group"/>
    <s v="Organic maximized database"/>
    <n v="6300"/>
    <n v="14089"/>
    <x v="550"/>
    <n v="223.63492063492063"/>
    <x v="1"/>
    <n v="135"/>
    <x v="3"/>
    <s v="DKK"/>
    <x v="519"/>
    <x v="219"/>
    <x v="0"/>
    <b v="0"/>
    <x v="1"/>
    <x v="1"/>
    <x v="1"/>
  </r>
  <r>
    <n v="556"/>
    <s v="Smith and Sons"/>
    <s v="Grass-roots 24/7 attitude"/>
    <n v="5200"/>
    <n v="12467"/>
    <x v="551"/>
    <n v="239.75"/>
    <x v="1"/>
    <n v="122"/>
    <x v="1"/>
    <s v="USD"/>
    <x v="520"/>
    <x v="521"/>
    <x v="0"/>
    <b v="1"/>
    <x v="18"/>
    <x v="5"/>
    <x v="18"/>
  </r>
  <r>
    <n v="557"/>
    <s v="Lam-Hamilton"/>
    <s v="Team-oriented global strategy"/>
    <n v="6000"/>
    <n v="11960"/>
    <x v="552"/>
    <n v="199.33333333333334"/>
    <x v="1"/>
    <n v="221"/>
    <x v="1"/>
    <s v="USD"/>
    <x v="521"/>
    <x v="522"/>
    <x v="0"/>
    <b v="1"/>
    <x v="22"/>
    <x v="4"/>
    <x v="22"/>
  </r>
  <r>
    <n v="558"/>
    <s v="Ho Ltd"/>
    <s v="Enhanced client-driven capacity"/>
    <n v="5800"/>
    <n v="7966"/>
    <x v="553"/>
    <n v="137.34482758620689"/>
    <x v="1"/>
    <n v="126"/>
    <x v="1"/>
    <s v="USD"/>
    <x v="522"/>
    <x v="523"/>
    <x v="0"/>
    <b v="0"/>
    <x v="3"/>
    <x v="3"/>
    <x v="3"/>
  </r>
  <r>
    <n v="559"/>
    <s v="Brown, Estrada and Jensen"/>
    <s v="Exclusive systematic productivity"/>
    <n v="105300"/>
    <n v="106321"/>
    <x v="554"/>
    <n v="100.9696106362773"/>
    <x v="1"/>
    <n v="1022"/>
    <x v="1"/>
    <s v="USD"/>
    <x v="523"/>
    <x v="524"/>
    <x v="0"/>
    <b v="0"/>
    <x v="3"/>
    <x v="3"/>
    <x v="3"/>
  </r>
  <r>
    <n v="560"/>
    <s v="Hunt LLC"/>
    <s v="Re-engineered radical policy"/>
    <n v="20000"/>
    <n v="158832"/>
    <x v="555"/>
    <n v="794.16"/>
    <x v="1"/>
    <n v="3177"/>
    <x v="1"/>
    <s v="USD"/>
    <x v="524"/>
    <x v="348"/>
    <x v="0"/>
    <b v="0"/>
    <x v="10"/>
    <x v="4"/>
    <x v="10"/>
  </r>
  <r>
    <n v="561"/>
    <s v="Fowler-Smith"/>
    <s v="Down-sized logistical adapter"/>
    <n v="3000"/>
    <n v="11091"/>
    <x v="556"/>
    <n v="369.7"/>
    <x v="1"/>
    <n v="198"/>
    <x v="5"/>
    <s v="CHF"/>
    <x v="525"/>
    <x v="280"/>
    <x v="0"/>
    <b v="0"/>
    <x v="3"/>
    <x v="3"/>
    <x v="3"/>
  </r>
  <r>
    <n v="562"/>
    <s v="Blair Inc"/>
    <s v="Configurable bandwidth-monitored throughput"/>
    <n v="9900"/>
    <n v="1269"/>
    <x v="557"/>
    <n v="12.818181818181817"/>
    <x v="0"/>
    <n v="26"/>
    <x v="5"/>
    <s v="CHF"/>
    <x v="188"/>
    <x v="525"/>
    <x v="0"/>
    <b v="0"/>
    <x v="1"/>
    <x v="1"/>
    <x v="1"/>
  </r>
  <r>
    <n v="563"/>
    <s v="Kelley, Stanton and Sanchez"/>
    <s v="Optional tangible pricing structure"/>
    <n v="3700"/>
    <n v="5107"/>
    <x v="558"/>
    <n v="138.02702702702703"/>
    <x v="1"/>
    <n v="85"/>
    <x v="2"/>
    <s v="AUD"/>
    <x v="526"/>
    <x v="526"/>
    <x v="0"/>
    <b v="0"/>
    <x v="4"/>
    <x v="4"/>
    <x v="4"/>
  </r>
  <r>
    <n v="564"/>
    <s v="Hernandez-Macdonald"/>
    <s v="Organic high-level implementation"/>
    <n v="168700"/>
    <n v="141393"/>
    <x v="559"/>
    <n v="83.813278008298752"/>
    <x v="0"/>
    <n v="1790"/>
    <x v="1"/>
    <s v="USD"/>
    <x v="527"/>
    <x v="527"/>
    <x v="0"/>
    <b v="0"/>
    <x v="3"/>
    <x v="3"/>
    <x v="3"/>
  </r>
  <r>
    <n v="565"/>
    <s v="Joseph LLC"/>
    <s v="Decentralized logistical collaboration"/>
    <n v="94900"/>
    <n v="194166"/>
    <x v="560"/>
    <n v="204.60063224446787"/>
    <x v="1"/>
    <n v="3596"/>
    <x v="1"/>
    <s v="USD"/>
    <x v="528"/>
    <x v="528"/>
    <x v="0"/>
    <b v="0"/>
    <x v="3"/>
    <x v="3"/>
    <x v="3"/>
  </r>
  <r>
    <n v="566"/>
    <s v="Webb-Smith"/>
    <s v="Advanced content-based installation"/>
    <n v="9300"/>
    <n v="4124"/>
    <x v="561"/>
    <n v="44.344086021505376"/>
    <x v="0"/>
    <n v="37"/>
    <x v="1"/>
    <s v="USD"/>
    <x v="522"/>
    <x v="529"/>
    <x v="0"/>
    <b v="1"/>
    <x v="5"/>
    <x v="1"/>
    <x v="5"/>
  </r>
  <r>
    <n v="567"/>
    <s v="Johns PLC"/>
    <s v="Distributed high-level open architecture"/>
    <n v="6800"/>
    <n v="14865"/>
    <x v="562"/>
    <n v="218.60294117647058"/>
    <x v="1"/>
    <n v="244"/>
    <x v="1"/>
    <s v="USD"/>
    <x v="529"/>
    <x v="360"/>
    <x v="0"/>
    <b v="0"/>
    <x v="1"/>
    <x v="1"/>
    <x v="1"/>
  </r>
  <r>
    <n v="568"/>
    <s v="Hardin-Foley"/>
    <s v="Synergized zero tolerance help-desk"/>
    <n v="72400"/>
    <n v="134688"/>
    <x v="563"/>
    <n v="186.03314917127071"/>
    <x v="1"/>
    <n v="5180"/>
    <x v="1"/>
    <s v="USD"/>
    <x v="530"/>
    <x v="254"/>
    <x v="0"/>
    <b v="0"/>
    <x v="3"/>
    <x v="3"/>
    <x v="3"/>
  </r>
  <r>
    <n v="569"/>
    <s v="Fischer, Fowler and Arnold"/>
    <s v="Extended multi-tasking definition"/>
    <n v="20100"/>
    <n v="47705"/>
    <x v="564"/>
    <n v="237.33830845771143"/>
    <x v="1"/>
    <n v="589"/>
    <x v="6"/>
    <s v="EUR"/>
    <x v="531"/>
    <x v="530"/>
    <x v="0"/>
    <b v="0"/>
    <x v="10"/>
    <x v="4"/>
    <x v="10"/>
  </r>
  <r>
    <n v="570"/>
    <s v="Martinez-Juarez"/>
    <s v="Realigned uniform knowledge user"/>
    <n v="31200"/>
    <n v="95364"/>
    <x v="565"/>
    <n v="305.65384615384613"/>
    <x v="1"/>
    <n v="2725"/>
    <x v="1"/>
    <s v="USD"/>
    <x v="515"/>
    <x v="531"/>
    <x v="0"/>
    <b v="1"/>
    <x v="1"/>
    <x v="1"/>
    <x v="1"/>
  </r>
  <r>
    <n v="571"/>
    <s v="Wilson and Sons"/>
    <s v="Monitored grid-enabled model"/>
    <n v="3500"/>
    <n v="3295"/>
    <x v="566"/>
    <n v="94.142857142857139"/>
    <x v="0"/>
    <n v="35"/>
    <x v="6"/>
    <s v="EUR"/>
    <x v="532"/>
    <x v="532"/>
    <x v="0"/>
    <b v="0"/>
    <x v="12"/>
    <x v="4"/>
    <x v="12"/>
  </r>
  <r>
    <n v="572"/>
    <s v="Clements Group"/>
    <s v="Assimilated actuating policy"/>
    <n v="9000"/>
    <n v="4896"/>
    <x v="567"/>
    <n v="54.400000000000006"/>
    <x v="3"/>
    <n v="94"/>
    <x v="1"/>
    <s v="USD"/>
    <x v="533"/>
    <x v="533"/>
    <x v="0"/>
    <b v="1"/>
    <x v="1"/>
    <x v="1"/>
    <x v="1"/>
  </r>
  <r>
    <n v="573"/>
    <s v="Valenzuela-Cook"/>
    <s v="Total incremental productivity"/>
    <n v="6700"/>
    <n v="7496"/>
    <x v="568"/>
    <n v="111.88059701492537"/>
    <x v="1"/>
    <n v="300"/>
    <x v="1"/>
    <s v="USD"/>
    <x v="409"/>
    <x v="534"/>
    <x v="0"/>
    <b v="0"/>
    <x v="23"/>
    <x v="8"/>
    <x v="23"/>
  </r>
  <r>
    <n v="574"/>
    <s v="Parker, Haley and Foster"/>
    <s v="Adaptive local task-force"/>
    <n v="2700"/>
    <n v="9967"/>
    <x v="569"/>
    <n v="369.14814814814815"/>
    <x v="1"/>
    <n v="144"/>
    <x v="1"/>
    <s v="USD"/>
    <x v="534"/>
    <x v="535"/>
    <x v="0"/>
    <b v="1"/>
    <x v="0"/>
    <x v="0"/>
    <x v="0"/>
  </r>
  <r>
    <n v="575"/>
    <s v="Fuentes LLC"/>
    <s v="Universal zero-defect concept"/>
    <n v="83300"/>
    <n v="52421"/>
    <x v="570"/>
    <n v="62.930372148859547"/>
    <x v="0"/>
    <n v="558"/>
    <x v="1"/>
    <s v="USD"/>
    <x v="53"/>
    <x v="536"/>
    <x v="0"/>
    <b v="1"/>
    <x v="3"/>
    <x v="3"/>
    <x v="3"/>
  </r>
  <r>
    <n v="576"/>
    <s v="Moran and Sons"/>
    <s v="Object-based bottom-line superstructure"/>
    <n v="9700"/>
    <n v="6298"/>
    <x v="571"/>
    <n v="64.927835051546396"/>
    <x v="0"/>
    <n v="64"/>
    <x v="1"/>
    <s v="USD"/>
    <x v="535"/>
    <x v="537"/>
    <x v="0"/>
    <b v="0"/>
    <x v="3"/>
    <x v="3"/>
    <x v="3"/>
  </r>
  <r>
    <n v="577"/>
    <s v="Stevens Inc"/>
    <s v="Adaptive 24hour projection"/>
    <n v="8200"/>
    <n v="1546"/>
    <x v="572"/>
    <n v="18.853658536585368"/>
    <x v="3"/>
    <n v="37"/>
    <x v="1"/>
    <s v="USD"/>
    <x v="536"/>
    <x v="538"/>
    <x v="0"/>
    <b v="0"/>
    <x v="17"/>
    <x v="1"/>
    <x v="17"/>
  </r>
  <r>
    <n v="578"/>
    <s v="Martinez-Johnson"/>
    <s v="Sharable radical toolset"/>
    <n v="96500"/>
    <n v="16168"/>
    <x v="573"/>
    <n v="16.754404145077721"/>
    <x v="0"/>
    <n v="245"/>
    <x v="1"/>
    <s v="USD"/>
    <x v="537"/>
    <x v="539"/>
    <x v="0"/>
    <b v="0"/>
    <x v="22"/>
    <x v="4"/>
    <x v="22"/>
  </r>
  <r>
    <n v="579"/>
    <s v="Franklin Inc"/>
    <s v="Focused multimedia knowledgebase"/>
    <n v="6200"/>
    <n v="6269"/>
    <x v="574"/>
    <n v="101.11290322580646"/>
    <x v="1"/>
    <n v="87"/>
    <x v="1"/>
    <s v="USD"/>
    <x v="538"/>
    <x v="540"/>
    <x v="0"/>
    <b v="0"/>
    <x v="17"/>
    <x v="1"/>
    <x v="17"/>
  </r>
  <r>
    <n v="580"/>
    <s v="Perez PLC"/>
    <s v="Seamless 6thgeneration extranet"/>
    <n v="43800"/>
    <n v="149578"/>
    <x v="575"/>
    <n v="341.5022831050228"/>
    <x v="1"/>
    <n v="3116"/>
    <x v="1"/>
    <s v="USD"/>
    <x v="539"/>
    <x v="541"/>
    <x v="0"/>
    <b v="0"/>
    <x v="3"/>
    <x v="3"/>
    <x v="3"/>
  </r>
  <r>
    <n v="581"/>
    <s v="Sanchez, Cross and Savage"/>
    <s v="Sharable mobile knowledgebase"/>
    <n v="6000"/>
    <n v="3841"/>
    <x v="576"/>
    <n v="64.016666666666666"/>
    <x v="0"/>
    <n v="71"/>
    <x v="1"/>
    <s v="USD"/>
    <x v="540"/>
    <x v="542"/>
    <x v="0"/>
    <b v="0"/>
    <x v="2"/>
    <x v="2"/>
    <x v="2"/>
  </r>
  <r>
    <n v="582"/>
    <s v="Pineda Ltd"/>
    <s v="Cross-group global system engine"/>
    <n v="8700"/>
    <n v="4531"/>
    <x v="577"/>
    <n v="52.080459770114942"/>
    <x v="0"/>
    <n v="42"/>
    <x v="1"/>
    <s v="USD"/>
    <x v="505"/>
    <x v="543"/>
    <x v="0"/>
    <b v="1"/>
    <x v="11"/>
    <x v="6"/>
    <x v="11"/>
  </r>
  <r>
    <n v="583"/>
    <s v="Powell and Sons"/>
    <s v="Centralized clear-thinking conglomeration"/>
    <n v="18900"/>
    <n v="60934"/>
    <x v="578"/>
    <n v="322.40211640211641"/>
    <x v="1"/>
    <n v="909"/>
    <x v="1"/>
    <s v="USD"/>
    <x v="541"/>
    <x v="544"/>
    <x v="0"/>
    <b v="0"/>
    <x v="4"/>
    <x v="4"/>
    <x v="4"/>
  </r>
  <r>
    <n v="584"/>
    <s v="Nunez-Richards"/>
    <s v="De-engineered cohesive system engine"/>
    <n v="86400"/>
    <n v="103255"/>
    <x v="579"/>
    <n v="119.50810185185186"/>
    <x v="1"/>
    <n v="1613"/>
    <x v="1"/>
    <s v="USD"/>
    <x v="542"/>
    <x v="545"/>
    <x v="0"/>
    <b v="0"/>
    <x v="2"/>
    <x v="2"/>
    <x v="2"/>
  </r>
  <r>
    <n v="585"/>
    <s v="Pugh LLC"/>
    <s v="Reactive analyzing function"/>
    <n v="8900"/>
    <n v="13065"/>
    <x v="580"/>
    <n v="146.79775280898878"/>
    <x v="1"/>
    <n v="136"/>
    <x v="1"/>
    <s v="USD"/>
    <x v="543"/>
    <x v="546"/>
    <x v="0"/>
    <b v="0"/>
    <x v="18"/>
    <x v="5"/>
    <x v="18"/>
  </r>
  <r>
    <n v="586"/>
    <s v="Rowe-Wong"/>
    <s v="Robust hybrid budgetary management"/>
    <n v="700"/>
    <n v="6654"/>
    <x v="581"/>
    <n v="950.57142857142856"/>
    <x v="1"/>
    <n v="130"/>
    <x v="1"/>
    <s v="USD"/>
    <x v="544"/>
    <x v="547"/>
    <x v="0"/>
    <b v="0"/>
    <x v="1"/>
    <x v="1"/>
    <x v="1"/>
  </r>
  <r>
    <n v="587"/>
    <s v="Williams-Santos"/>
    <s v="Open-source analyzing monitoring"/>
    <n v="9400"/>
    <n v="6852"/>
    <x v="582"/>
    <n v="72.893617021276597"/>
    <x v="0"/>
    <n v="156"/>
    <x v="0"/>
    <s v="CAD"/>
    <x v="35"/>
    <x v="548"/>
    <x v="0"/>
    <b v="1"/>
    <x v="0"/>
    <x v="0"/>
    <x v="0"/>
  </r>
  <r>
    <n v="588"/>
    <s v="Weber Inc"/>
    <s v="Up-sized discrete firmware"/>
    <n v="157600"/>
    <n v="124517"/>
    <x v="583"/>
    <n v="79.008248730964468"/>
    <x v="0"/>
    <n v="1368"/>
    <x v="4"/>
    <s v="GBP"/>
    <x v="152"/>
    <x v="298"/>
    <x v="0"/>
    <b v="0"/>
    <x v="3"/>
    <x v="3"/>
    <x v="3"/>
  </r>
  <r>
    <n v="589"/>
    <s v="Avery, Brown and Parker"/>
    <s v="Exclusive intangible extranet"/>
    <n v="7900"/>
    <n v="5113"/>
    <x v="584"/>
    <n v="64.721518987341781"/>
    <x v="0"/>
    <n v="102"/>
    <x v="1"/>
    <s v="USD"/>
    <x v="545"/>
    <x v="549"/>
    <x v="0"/>
    <b v="0"/>
    <x v="4"/>
    <x v="4"/>
    <x v="4"/>
  </r>
  <r>
    <n v="590"/>
    <s v="Cox Group"/>
    <s v="Synergized analyzing process improvement"/>
    <n v="7100"/>
    <n v="5824"/>
    <x v="585"/>
    <n v="82.028169014084511"/>
    <x v="0"/>
    <n v="86"/>
    <x v="2"/>
    <s v="AUD"/>
    <x v="546"/>
    <x v="550"/>
    <x v="0"/>
    <b v="0"/>
    <x v="15"/>
    <x v="5"/>
    <x v="15"/>
  </r>
  <r>
    <n v="591"/>
    <s v="Jensen LLC"/>
    <s v="Realigned dedicated system engine"/>
    <n v="600"/>
    <n v="6226"/>
    <x v="586"/>
    <n v="1037.6666666666667"/>
    <x v="1"/>
    <n v="102"/>
    <x v="1"/>
    <s v="USD"/>
    <x v="547"/>
    <x v="551"/>
    <x v="0"/>
    <b v="0"/>
    <x v="11"/>
    <x v="6"/>
    <x v="11"/>
  </r>
  <r>
    <n v="592"/>
    <s v="Brown Inc"/>
    <s v="Object-based bandwidth-monitored concept"/>
    <n v="156800"/>
    <n v="20243"/>
    <x v="587"/>
    <n v="12.910076530612244"/>
    <x v="0"/>
    <n v="253"/>
    <x v="1"/>
    <s v="USD"/>
    <x v="548"/>
    <x v="552"/>
    <x v="0"/>
    <b v="0"/>
    <x v="3"/>
    <x v="3"/>
    <x v="3"/>
  </r>
  <r>
    <n v="593"/>
    <s v="Hale-Hayes"/>
    <s v="Ameliorated client-driven open system"/>
    <n v="121600"/>
    <n v="188288"/>
    <x v="588"/>
    <n v="154.84210526315789"/>
    <x v="1"/>
    <n v="4006"/>
    <x v="1"/>
    <s v="USD"/>
    <x v="549"/>
    <x v="238"/>
    <x v="0"/>
    <b v="0"/>
    <x v="10"/>
    <x v="4"/>
    <x v="10"/>
  </r>
  <r>
    <n v="594"/>
    <s v="Mcbride PLC"/>
    <s v="Upgradable leadingedge Local Area Network"/>
    <n v="157300"/>
    <n v="11167"/>
    <x v="589"/>
    <n v="7.0991735537190088"/>
    <x v="0"/>
    <n v="157"/>
    <x v="1"/>
    <s v="USD"/>
    <x v="550"/>
    <x v="553"/>
    <x v="0"/>
    <b v="1"/>
    <x v="3"/>
    <x v="3"/>
    <x v="3"/>
  </r>
  <r>
    <n v="595"/>
    <s v="Harris-Jennings"/>
    <s v="Customizable intermediate data-warehouse"/>
    <n v="70300"/>
    <n v="146595"/>
    <x v="590"/>
    <n v="208.52773826458036"/>
    <x v="1"/>
    <n v="1629"/>
    <x v="1"/>
    <s v="USD"/>
    <x v="551"/>
    <x v="554"/>
    <x v="0"/>
    <b v="1"/>
    <x v="3"/>
    <x v="3"/>
    <x v="3"/>
  </r>
  <r>
    <n v="596"/>
    <s v="Becker-Scott"/>
    <s v="Managed optimizing archive"/>
    <n v="7900"/>
    <n v="7875"/>
    <x v="591"/>
    <n v="99.683544303797461"/>
    <x v="0"/>
    <n v="183"/>
    <x v="1"/>
    <s v="USD"/>
    <x v="552"/>
    <x v="496"/>
    <x v="0"/>
    <b v="1"/>
    <x v="6"/>
    <x v="4"/>
    <x v="6"/>
  </r>
  <r>
    <n v="597"/>
    <s v="Todd, Freeman and Henry"/>
    <s v="Diverse systematic projection"/>
    <n v="73800"/>
    <n v="148779"/>
    <x v="592"/>
    <n v="201.59756097560978"/>
    <x v="1"/>
    <n v="2188"/>
    <x v="1"/>
    <s v="USD"/>
    <x v="462"/>
    <x v="555"/>
    <x v="0"/>
    <b v="0"/>
    <x v="3"/>
    <x v="3"/>
    <x v="3"/>
  </r>
  <r>
    <n v="598"/>
    <s v="Martinez, Garza and Young"/>
    <s v="Up-sized web-enabled info-mediaries"/>
    <n v="108500"/>
    <n v="175868"/>
    <x v="593"/>
    <n v="162.09032258064516"/>
    <x v="1"/>
    <n v="2409"/>
    <x v="6"/>
    <s v="EUR"/>
    <x v="553"/>
    <x v="556"/>
    <x v="0"/>
    <b v="0"/>
    <x v="1"/>
    <x v="1"/>
    <x v="1"/>
  </r>
  <r>
    <n v="599"/>
    <s v="Smith-Ramos"/>
    <s v="Persevering optimizing Graphical User Interface"/>
    <n v="140300"/>
    <n v="5112"/>
    <x v="594"/>
    <n v="3.6436208125445471"/>
    <x v="0"/>
    <n v="82"/>
    <x v="3"/>
    <s v="DKK"/>
    <x v="554"/>
    <x v="557"/>
    <x v="0"/>
    <b v="0"/>
    <x v="4"/>
    <x v="4"/>
    <x v="4"/>
  </r>
  <r>
    <n v="600"/>
    <s v="Brown-George"/>
    <s v="Cross-platform tertiary array"/>
    <n v="100"/>
    <n v="5"/>
    <x v="298"/>
    <n v="5"/>
    <x v="0"/>
    <n v="1"/>
    <x v="4"/>
    <s v="GBP"/>
    <x v="555"/>
    <x v="558"/>
    <x v="0"/>
    <b v="0"/>
    <x v="0"/>
    <x v="0"/>
    <x v="0"/>
  </r>
  <r>
    <n v="601"/>
    <s v="Waters and Sons"/>
    <s v="Inverse neutral structure"/>
    <n v="6300"/>
    <n v="13018"/>
    <x v="595"/>
    <n v="206.63492063492063"/>
    <x v="1"/>
    <n v="194"/>
    <x v="1"/>
    <s v="USD"/>
    <x v="548"/>
    <x v="559"/>
    <x v="1"/>
    <b v="0"/>
    <x v="8"/>
    <x v="2"/>
    <x v="8"/>
  </r>
  <r>
    <n v="602"/>
    <s v="Brown Ltd"/>
    <s v="Quality-focused system-worthy support"/>
    <n v="71100"/>
    <n v="91176"/>
    <x v="596"/>
    <n v="128.23628691983123"/>
    <x v="1"/>
    <n v="1140"/>
    <x v="1"/>
    <s v="USD"/>
    <x v="62"/>
    <x v="560"/>
    <x v="0"/>
    <b v="0"/>
    <x v="3"/>
    <x v="3"/>
    <x v="3"/>
  </r>
  <r>
    <n v="603"/>
    <s v="Christian, Yates and Greer"/>
    <s v="Vision-oriented 5thgeneration array"/>
    <n v="5300"/>
    <n v="6342"/>
    <x v="597"/>
    <n v="119.66037735849055"/>
    <x v="1"/>
    <n v="102"/>
    <x v="1"/>
    <s v="USD"/>
    <x v="556"/>
    <x v="561"/>
    <x v="0"/>
    <b v="0"/>
    <x v="3"/>
    <x v="3"/>
    <x v="3"/>
  </r>
  <r>
    <n v="604"/>
    <s v="Cole, Hernandez and Rodriguez"/>
    <s v="Cross-platform logistical circuit"/>
    <n v="88700"/>
    <n v="151438"/>
    <x v="598"/>
    <n v="170.73055242390078"/>
    <x v="1"/>
    <n v="2857"/>
    <x v="1"/>
    <s v="USD"/>
    <x v="557"/>
    <x v="562"/>
    <x v="0"/>
    <b v="0"/>
    <x v="3"/>
    <x v="3"/>
    <x v="3"/>
  </r>
  <r>
    <n v="605"/>
    <s v="Ortiz, Valenzuela and Collins"/>
    <s v="Profound solution-oriented matrix"/>
    <n v="3300"/>
    <n v="6178"/>
    <x v="599"/>
    <n v="187.21212121212122"/>
    <x v="1"/>
    <n v="107"/>
    <x v="1"/>
    <s v="USD"/>
    <x v="27"/>
    <x v="563"/>
    <x v="0"/>
    <b v="0"/>
    <x v="9"/>
    <x v="5"/>
    <x v="9"/>
  </r>
  <r>
    <n v="606"/>
    <s v="Valencia PLC"/>
    <s v="Extended asynchronous initiative"/>
    <n v="3400"/>
    <n v="6405"/>
    <x v="600"/>
    <n v="188.38235294117646"/>
    <x v="1"/>
    <n v="160"/>
    <x v="4"/>
    <s v="GBP"/>
    <x v="558"/>
    <x v="529"/>
    <x v="0"/>
    <b v="0"/>
    <x v="1"/>
    <x v="1"/>
    <x v="1"/>
  </r>
  <r>
    <n v="607"/>
    <s v="Gordon, Mendez and Johnson"/>
    <s v="Fundamental needs-based frame"/>
    <n v="137600"/>
    <n v="180667"/>
    <x v="601"/>
    <n v="131.29869186046511"/>
    <x v="1"/>
    <n v="2230"/>
    <x v="1"/>
    <s v="USD"/>
    <x v="559"/>
    <x v="564"/>
    <x v="0"/>
    <b v="0"/>
    <x v="0"/>
    <x v="0"/>
    <x v="0"/>
  </r>
  <r>
    <n v="608"/>
    <s v="Johnson Group"/>
    <s v="Compatible full-range leverage"/>
    <n v="3900"/>
    <n v="11075"/>
    <x v="602"/>
    <n v="283.97435897435901"/>
    <x v="1"/>
    <n v="316"/>
    <x v="1"/>
    <s v="USD"/>
    <x v="426"/>
    <x v="565"/>
    <x v="0"/>
    <b v="1"/>
    <x v="17"/>
    <x v="1"/>
    <x v="17"/>
  </r>
  <r>
    <n v="609"/>
    <s v="Rose-Fuller"/>
    <s v="Upgradable holistic system engine"/>
    <n v="10000"/>
    <n v="12042"/>
    <x v="603"/>
    <n v="120.41999999999999"/>
    <x v="1"/>
    <n v="117"/>
    <x v="1"/>
    <s v="USD"/>
    <x v="560"/>
    <x v="566"/>
    <x v="0"/>
    <b v="0"/>
    <x v="22"/>
    <x v="4"/>
    <x v="22"/>
  </r>
  <r>
    <n v="610"/>
    <s v="Hughes, Mendez and Patterson"/>
    <s v="Stand-alone multi-state data-warehouse"/>
    <n v="42800"/>
    <n v="179356"/>
    <x v="604"/>
    <n v="419.0560747663551"/>
    <x v="1"/>
    <n v="6406"/>
    <x v="1"/>
    <s v="USD"/>
    <x v="561"/>
    <x v="567"/>
    <x v="0"/>
    <b v="0"/>
    <x v="3"/>
    <x v="3"/>
    <x v="3"/>
  </r>
  <r>
    <n v="611"/>
    <s v="Brady, Cortez and Rodriguez"/>
    <s v="Multi-lateral maximized core"/>
    <n v="8200"/>
    <n v="1136"/>
    <x v="605"/>
    <n v="13.853658536585368"/>
    <x v="3"/>
    <n v="15"/>
    <x v="1"/>
    <s v="USD"/>
    <x v="562"/>
    <x v="568"/>
    <x v="0"/>
    <b v="0"/>
    <x v="3"/>
    <x v="3"/>
    <x v="3"/>
  </r>
  <r>
    <n v="612"/>
    <s v="Wang, Nguyen and Horton"/>
    <s v="Innovative holistic hub"/>
    <n v="6200"/>
    <n v="8645"/>
    <x v="606"/>
    <n v="139.43548387096774"/>
    <x v="1"/>
    <n v="192"/>
    <x v="1"/>
    <s v="USD"/>
    <x v="563"/>
    <x v="569"/>
    <x v="0"/>
    <b v="0"/>
    <x v="5"/>
    <x v="1"/>
    <x v="5"/>
  </r>
  <r>
    <n v="613"/>
    <s v="Santos, Williams and Brown"/>
    <s v="Reverse-engineered 24/7 methodology"/>
    <n v="1100"/>
    <n v="1914"/>
    <x v="607"/>
    <n v="174"/>
    <x v="1"/>
    <n v="26"/>
    <x v="0"/>
    <s v="CAD"/>
    <x v="564"/>
    <x v="570"/>
    <x v="0"/>
    <b v="0"/>
    <x v="3"/>
    <x v="3"/>
    <x v="3"/>
  </r>
  <r>
    <n v="614"/>
    <s v="Barnett and Sons"/>
    <s v="Business-focused dynamic info-mediaries"/>
    <n v="26500"/>
    <n v="41205"/>
    <x v="608"/>
    <n v="155.49056603773585"/>
    <x v="1"/>
    <n v="723"/>
    <x v="1"/>
    <s v="USD"/>
    <x v="565"/>
    <x v="571"/>
    <x v="0"/>
    <b v="0"/>
    <x v="3"/>
    <x v="3"/>
    <x v="3"/>
  </r>
  <r>
    <n v="615"/>
    <s v="Petersen-Rodriguez"/>
    <s v="Digitized clear-thinking installation"/>
    <n v="8500"/>
    <n v="14488"/>
    <x v="609"/>
    <n v="170.44705882352943"/>
    <x v="1"/>
    <n v="170"/>
    <x v="6"/>
    <s v="EUR"/>
    <x v="566"/>
    <x v="572"/>
    <x v="0"/>
    <b v="0"/>
    <x v="3"/>
    <x v="3"/>
    <x v="3"/>
  </r>
  <r>
    <n v="616"/>
    <s v="Burnett-Mora"/>
    <s v="Quality-focused 24/7 superstructure"/>
    <n v="6400"/>
    <n v="12129"/>
    <x v="610"/>
    <n v="189.515625"/>
    <x v="1"/>
    <n v="238"/>
    <x v="4"/>
    <s v="GBP"/>
    <x v="567"/>
    <x v="573"/>
    <x v="0"/>
    <b v="1"/>
    <x v="7"/>
    <x v="1"/>
    <x v="7"/>
  </r>
  <r>
    <n v="617"/>
    <s v="King LLC"/>
    <s v="Multi-channeled local intranet"/>
    <n v="1400"/>
    <n v="3496"/>
    <x v="611"/>
    <n v="249.71428571428572"/>
    <x v="1"/>
    <n v="55"/>
    <x v="1"/>
    <s v="USD"/>
    <x v="568"/>
    <x v="471"/>
    <x v="0"/>
    <b v="0"/>
    <x v="3"/>
    <x v="3"/>
    <x v="3"/>
  </r>
  <r>
    <n v="618"/>
    <s v="Miller Ltd"/>
    <s v="Open-architected mobile emulation"/>
    <n v="198600"/>
    <n v="97037"/>
    <x v="612"/>
    <n v="48.860523665659613"/>
    <x v="0"/>
    <n v="1198"/>
    <x v="1"/>
    <s v="USD"/>
    <x v="569"/>
    <x v="574"/>
    <x v="0"/>
    <b v="0"/>
    <x v="9"/>
    <x v="5"/>
    <x v="9"/>
  </r>
  <r>
    <n v="619"/>
    <s v="Case LLC"/>
    <s v="Ameliorated foreground methodology"/>
    <n v="195900"/>
    <n v="55757"/>
    <x v="613"/>
    <n v="28.461970393057683"/>
    <x v="0"/>
    <n v="648"/>
    <x v="1"/>
    <s v="USD"/>
    <x v="570"/>
    <x v="575"/>
    <x v="1"/>
    <b v="1"/>
    <x v="3"/>
    <x v="3"/>
    <x v="3"/>
  </r>
  <r>
    <n v="620"/>
    <s v="Swanson, Wilson and Baker"/>
    <s v="Synergized well-modulated project"/>
    <n v="4300"/>
    <n v="11525"/>
    <x v="614"/>
    <n v="268.02325581395348"/>
    <x v="1"/>
    <n v="128"/>
    <x v="2"/>
    <s v="AUD"/>
    <x v="571"/>
    <x v="576"/>
    <x v="0"/>
    <b v="0"/>
    <x v="14"/>
    <x v="7"/>
    <x v="14"/>
  </r>
  <r>
    <n v="621"/>
    <s v="Dean, Fox and Phillips"/>
    <s v="Extended context-sensitive forecast"/>
    <n v="25600"/>
    <n v="158669"/>
    <x v="615"/>
    <n v="619.80078125"/>
    <x v="1"/>
    <n v="2144"/>
    <x v="1"/>
    <s v="USD"/>
    <x v="572"/>
    <x v="577"/>
    <x v="0"/>
    <b v="0"/>
    <x v="3"/>
    <x v="3"/>
    <x v="3"/>
  </r>
  <r>
    <n v="622"/>
    <s v="Smith-Smith"/>
    <s v="Total leadingedge neural-net"/>
    <n v="189000"/>
    <n v="5916"/>
    <x v="616"/>
    <n v="3.1301587301587301"/>
    <x v="0"/>
    <n v="64"/>
    <x v="1"/>
    <s v="USD"/>
    <x v="573"/>
    <x v="578"/>
    <x v="0"/>
    <b v="0"/>
    <x v="7"/>
    <x v="1"/>
    <x v="7"/>
  </r>
  <r>
    <n v="623"/>
    <s v="Smith, Scott and Rodriguez"/>
    <s v="Organic actuating protocol"/>
    <n v="94300"/>
    <n v="150806"/>
    <x v="617"/>
    <n v="159.92152704135739"/>
    <x v="1"/>
    <n v="2693"/>
    <x v="4"/>
    <s v="GBP"/>
    <x v="574"/>
    <x v="477"/>
    <x v="0"/>
    <b v="0"/>
    <x v="3"/>
    <x v="3"/>
    <x v="3"/>
  </r>
  <r>
    <n v="624"/>
    <s v="White, Robertson and Roberts"/>
    <s v="Down-sized national software"/>
    <n v="5100"/>
    <n v="14249"/>
    <x v="618"/>
    <n v="279.39215686274508"/>
    <x v="1"/>
    <n v="432"/>
    <x v="1"/>
    <s v="USD"/>
    <x v="511"/>
    <x v="579"/>
    <x v="0"/>
    <b v="0"/>
    <x v="14"/>
    <x v="7"/>
    <x v="14"/>
  </r>
  <r>
    <n v="625"/>
    <s v="Martinez Inc"/>
    <s v="Organic upward-trending Graphical User Interface"/>
    <n v="7500"/>
    <n v="5803"/>
    <x v="619"/>
    <n v="77.373333333333335"/>
    <x v="0"/>
    <n v="62"/>
    <x v="1"/>
    <s v="USD"/>
    <x v="575"/>
    <x v="580"/>
    <x v="0"/>
    <b v="0"/>
    <x v="3"/>
    <x v="3"/>
    <x v="3"/>
  </r>
  <r>
    <n v="626"/>
    <s v="Tucker, Mccoy and Marquez"/>
    <s v="Synergistic tertiary budgetary management"/>
    <n v="6400"/>
    <n v="13205"/>
    <x v="620"/>
    <n v="206.32812500000003"/>
    <x v="1"/>
    <n v="189"/>
    <x v="1"/>
    <s v="USD"/>
    <x v="576"/>
    <x v="581"/>
    <x v="0"/>
    <b v="1"/>
    <x v="3"/>
    <x v="3"/>
    <x v="3"/>
  </r>
  <r>
    <n v="627"/>
    <s v="Martin, Lee and Armstrong"/>
    <s v="Open-architected incremental ability"/>
    <n v="1600"/>
    <n v="11108"/>
    <x v="621"/>
    <n v="694.25"/>
    <x v="1"/>
    <n v="154"/>
    <x v="4"/>
    <s v="GBP"/>
    <x v="577"/>
    <x v="582"/>
    <x v="1"/>
    <b v="0"/>
    <x v="0"/>
    <x v="0"/>
    <x v="0"/>
  </r>
  <r>
    <n v="628"/>
    <s v="Dunn, Moreno and Green"/>
    <s v="Intuitive object-oriented task-force"/>
    <n v="1900"/>
    <n v="2884"/>
    <x v="622"/>
    <n v="151.78947368421052"/>
    <x v="1"/>
    <n v="96"/>
    <x v="1"/>
    <s v="USD"/>
    <x v="578"/>
    <x v="581"/>
    <x v="0"/>
    <b v="0"/>
    <x v="7"/>
    <x v="1"/>
    <x v="7"/>
  </r>
  <r>
    <n v="629"/>
    <s v="Jackson, Martinez and Ray"/>
    <s v="Multi-tiered executive toolset"/>
    <n v="85900"/>
    <n v="55476"/>
    <x v="623"/>
    <n v="64.58207217694995"/>
    <x v="0"/>
    <n v="750"/>
    <x v="1"/>
    <s v="USD"/>
    <x v="579"/>
    <x v="583"/>
    <x v="0"/>
    <b v="1"/>
    <x v="3"/>
    <x v="3"/>
    <x v="3"/>
  </r>
  <r>
    <n v="630"/>
    <s v="Patterson-Johnson"/>
    <s v="Grass-roots directional workforce"/>
    <n v="9500"/>
    <n v="5973"/>
    <x v="624"/>
    <n v="62.873684210526314"/>
    <x v="3"/>
    <n v="87"/>
    <x v="1"/>
    <s v="USD"/>
    <x v="580"/>
    <x v="584"/>
    <x v="0"/>
    <b v="1"/>
    <x v="3"/>
    <x v="3"/>
    <x v="3"/>
  </r>
  <r>
    <n v="631"/>
    <s v="Carlson-Hernandez"/>
    <s v="Quality-focused real-time solution"/>
    <n v="59200"/>
    <n v="183756"/>
    <x v="625"/>
    <n v="310.39864864864865"/>
    <x v="1"/>
    <n v="3063"/>
    <x v="1"/>
    <s v="USD"/>
    <x v="581"/>
    <x v="585"/>
    <x v="0"/>
    <b v="0"/>
    <x v="3"/>
    <x v="3"/>
    <x v="3"/>
  </r>
  <r>
    <n v="632"/>
    <s v="Parker PLC"/>
    <s v="Reduced interactive matrix"/>
    <n v="72100"/>
    <n v="30902"/>
    <x v="626"/>
    <n v="42.859916782246884"/>
    <x v="2"/>
    <n v="278"/>
    <x v="1"/>
    <s v="USD"/>
    <x v="582"/>
    <x v="586"/>
    <x v="0"/>
    <b v="0"/>
    <x v="3"/>
    <x v="3"/>
    <x v="3"/>
  </r>
  <r>
    <n v="633"/>
    <s v="Yu and Sons"/>
    <s v="Adaptive context-sensitive architecture"/>
    <n v="6700"/>
    <n v="5569"/>
    <x v="627"/>
    <n v="83.119402985074629"/>
    <x v="0"/>
    <n v="105"/>
    <x v="1"/>
    <s v="USD"/>
    <x v="336"/>
    <x v="587"/>
    <x v="0"/>
    <b v="0"/>
    <x v="10"/>
    <x v="4"/>
    <x v="10"/>
  </r>
  <r>
    <n v="634"/>
    <s v="Taylor, Johnson and Hernandez"/>
    <s v="Polarized incremental portal"/>
    <n v="118200"/>
    <n v="92824"/>
    <x v="628"/>
    <n v="78.531302876480552"/>
    <x v="3"/>
    <n v="1658"/>
    <x v="1"/>
    <s v="USD"/>
    <x v="583"/>
    <x v="588"/>
    <x v="0"/>
    <b v="0"/>
    <x v="19"/>
    <x v="4"/>
    <x v="19"/>
  </r>
  <r>
    <n v="635"/>
    <s v="Mack Ltd"/>
    <s v="Reactive regional access"/>
    <n v="139000"/>
    <n v="158590"/>
    <x v="629"/>
    <n v="114.09352517985612"/>
    <x v="1"/>
    <n v="2266"/>
    <x v="1"/>
    <s v="USD"/>
    <x v="584"/>
    <x v="589"/>
    <x v="0"/>
    <b v="0"/>
    <x v="19"/>
    <x v="4"/>
    <x v="19"/>
  </r>
  <r>
    <n v="636"/>
    <s v="Lamb-Sanders"/>
    <s v="Stand-alone reciprocal frame"/>
    <n v="197700"/>
    <n v="127591"/>
    <x v="630"/>
    <n v="64.537683358624179"/>
    <x v="0"/>
    <n v="2604"/>
    <x v="3"/>
    <s v="DKK"/>
    <x v="585"/>
    <x v="590"/>
    <x v="0"/>
    <b v="1"/>
    <x v="10"/>
    <x v="4"/>
    <x v="10"/>
  </r>
  <r>
    <n v="637"/>
    <s v="Williams-Ramirez"/>
    <s v="Open-architected 24/7 throughput"/>
    <n v="8500"/>
    <n v="6750"/>
    <x v="631"/>
    <n v="79.411764705882348"/>
    <x v="0"/>
    <n v="65"/>
    <x v="1"/>
    <s v="USD"/>
    <x v="586"/>
    <x v="591"/>
    <x v="0"/>
    <b v="0"/>
    <x v="3"/>
    <x v="3"/>
    <x v="3"/>
  </r>
  <r>
    <n v="638"/>
    <s v="Weaver Ltd"/>
    <s v="Monitored 24/7 approach"/>
    <n v="81600"/>
    <n v="9318"/>
    <x v="632"/>
    <n v="11.419117647058824"/>
    <x v="0"/>
    <n v="94"/>
    <x v="1"/>
    <s v="USD"/>
    <x v="587"/>
    <x v="592"/>
    <x v="0"/>
    <b v="1"/>
    <x v="3"/>
    <x v="3"/>
    <x v="3"/>
  </r>
  <r>
    <n v="639"/>
    <s v="Barnes-Williams"/>
    <s v="Upgradable explicit forecast"/>
    <n v="8600"/>
    <n v="4832"/>
    <x v="633"/>
    <n v="56.186046511627907"/>
    <x v="2"/>
    <n v="45"/>
    <x v="1"/>
    <s v="USD"/>
    <x v="588"/>
    <x v="593"/>
    <x v="0"/>
    <b v="1"/>
    <x v="6"/>
    <x v="4"/>
    <x v="6"/>
  </r>
  <r>
    <n v="640"/>
    <s v="Richardson, Woodward and Hansen"/>
    <s v="Pre-emptive context-sensitive support"/>
    <n v="119800"/>
    <n v="19769"/>
    <x v="634"/>
    <n v="16.501669449081803"/>
    <x v="0"/>
    <n v="257"/>
    <x v="1"/>
    <s v="USD"/>
    <x v="589"/>
    <x v="510"/>
    <x v="0"/>
    <b v="0"/>
    <x v="3"/>
    <x v="3"/>
    <x v="3"/>
  </r>
  <r>
    <n v="641"/>
    <s v="Hunt, Barker and Baker"/>
    <s v="Business-focused leadingedge instruction set"/>
    <n v="9400"/>
    <n v="11277"/>
    <x v="635"/>
    <n v="119.96808510638297"/>
    <x v="1"/>
    <n v="194"/>
    <x v="5"/>
    <s v="CHF"/>
    <x v="590"/>
    <x v="594"/>
    <x v="0"/>
    <b v="0"/>
    <x v="3"/>
    <x v="3"/>
    <x v="3"/>
  </r>
  <r>
    <n v="642"/>
    <s v="Ramos, Moreno and Lewis"/>
    <s v="Extended multi-state knowledge user"/>
    <n v="9200"/>
    <n v="13382"/>
    <x v="636"/>
    <n v="145.45652173913044"/>
    <x v="1"/>
    <n v="129"/>
    <x v="0"/>
    <s v="CAD"/>
    <x v="591"/>
    <x v="595"/>
    <x v="0"/>
    <b v="0"/>
    <x v="8"/>
    <x v="2"/>
    <x v="8"/>
  </r>
  <r>
    <n v="643"/>
    <s v="Harris Inc"/>
    <s v="Future-proofed modular groupware"/>
    <n v="14900"/>
    <n v="32986"/>
    <x v="637"/>
    <n v="221.38255033557047"/>
    <x v="1"/>
    <n v="375"/>
    <x v="1"/>
    <s v="USD"/>
    <x v="592"/>
    <x v="596"/>
    <x v="0"/>
    <b v="0"/>
    <x v="3"/>
    <x v="3"/>
    <x v="3"/>
  </r>
  <r>
    <n v="644"/>
    <s v="Peters-Nelson"/>
    <s v="Distributed real-time algorithm"/>
    <n v="169400"/>
    <n v="81984"/>
    <x v="638"/>
    <n v="48.396694214876035"/>
    <x v="0"/>
    <n v="2928"/>
    <x v="0"/>
    <s v="CAD"/>
    <x v="593"/>
    <x v="597"/>
    <x v="0"/>
    <b v="0"/>
    <x v="3"/>
    <x v="3"/>
    <x v="3"/>
  </r>
  <r>
    <n v="645"/>
    <s v="Ferguson, Murphy and Bright"/>
    <s v="Multi-lateral heuristic throughput"/>
    <n v="192100"/>
    <n v="178483"/>
    <x v="639"/>
    <n v="92.911504424778755"/>
    <x v="0"/>
    <n v="4697"/>
    <x v="1"/>
    <s v="USD"/>
    <x v="594"/>
    <x v="598"/>
    <x v="0"/>
    <b v="1"/>
    <x v="1"/>
    <x v="1"/>
    <x v="1"/>
  </r>
  <r>
    <n v="646"/>
    <s v="Robinson Group"/>
    <s v="Switchable reciprocal middleware"/>
    <n v="98700"/>
    <n v="87448"/>
    <x v="640"/>
    <n v="88.599797365754824"/>
    <x v="0"/>
    <n v="2915"/>
    <x v="1"/>
    <s v="USD"/>
    <x v="595"/>
    <x v="599"/>
    <x v="0"/>
    <b v="0"/>
    <x v="11"/>
    <x v="6"/>
    <x v="11"/>
  </r>
  <r>
    <n v="647"/>
    <s v="Jordan-Wolfe"/>
    <s v="Inverse multimedia Graphic Interface"/>
    <n v="4500"/>
    <n v="1863"/>
    <x v="641"/>
    <n v="41.4"/>
    <x v="0"/>
    <n v="18"/>
    <x v="1"/>
    <s v="USD"/>
    <x v="596"/>
    <x v="600"/>
    <x v="0"/>
    <b v="0"/>
    <x v="18"/>
    <x v="5"/>
    <x v="18"/>
  </r>
  <r>
    <n v="648"/>
    <s v="Vargas-Cox"/>
    <s v="Vision-oriented local contingency"/>
    <n v="98600"/>
    <n v="62174"/>
    <x v="642"/>
    <n v="63.056795131845846"/>
    <x v="3"/>
    <n v="723"/>
    <x v="1"/>
    <s v="USD"/>
    <x v="597"/>
    <x v="601"/>
    <x v="1"/>
    <b v="0"/>
    <x v="0"/>
    <x v="0"/>
    <x v="0"/>
  </r>
  <r>
    <n v="649"/>
    <s v="Yang and Sons"/>
    <s v="Reactive 6thgeneration hub"/>
    <n v="121700"/>
    <n v="59003"/>
    <x v="643"/>
    <n v="48.482333607230892"/>
    <x v="0"/>
    <n v="602"/>
    <x v="5"/>
    <s v="CHF"/>
    <x v="598"/>
    <x v="602"/>
    <x v="1"/>
    <b v="1"/>
    <x v="3"/>
    <x v="3"/>
    <x v="3"/>
  </r>
  <r>
    <n v="650"/>
    <s v="Wilson, Wilson and Mathis"/>
    <s v="Optional asymmetric success"/>
    <n v="100"/>
    <n v="2"/>
    <x v="50"/>
    <n v="2"/>
    <x v="0"/>
    <n v="1"/>
    <x v="1"/>
    <s v="USD"/>
    <x v="599"/>
    <x v="603"/>
    <x v="0"/>
    <b v="0"/>
    <x v="17"/>
    <x v="1"/>
    <x v="17"/>
  </r>
  <r>
    <n v="651"/>
    <s v="Wang, Koch and Weaver"/>
    <s v="Digitized analyzing capacity"/>
    <n v="196700"/>
    <n v="174039"/>
    <x v="644"/>
    <n v="88.47941026944585"/>
    <x v="0"/>
    <n v="3868"/>
    <x v="6"/>
    <s v="EUR"/>
    <x v="600"/>
    <x v="604"/>
    <x v="0"/>
    <b v="0"/>
    <x v="12"/>
    <x v="4"/>
    <x v="12"/>
  </r>
  <r>
    <n v="652"/>
    <s v="Cisneros Ltd"/>
    <s v="Vision-oriented regional hub"/>
    <n v="10000"/>
    <n v="12684"/>
    <x v="645"/>
    <n v="126.84"/>
    <x v="1"/>
    <n v="409"/>
    <x v="1"/>
    <s v="USD"/>
    <x v="601"/>
    <x v="292"/>
    <x v="0"/>
    <b v="0"/>
    <x v="2"/>
    <x v="2"/>
    <x v="2"/>
  </r>
  <r>
    <n v="653"/>
    <s v="Williams-Jones"/>
    <s v="Monitored incremental info-mediaries"/>
    <n v="600"/>
    <n v="14033"/>
    <x v="646"/>
    <n v="2338.833333333333"/>
    <x v="1"/>
    <n v="234"/>
    <x v="1"/>
    <s v="USD"/>
    <x v="602"/>
    <x v="605"/>
    <x v="0"/>
    <b v="0"/>
    <x v="2"/>
    <x v="2"/>
    <x v="2"/>
  </r>
  <r>
    <n v="654"/>
    <s v="Roberts, Hinton and Williams"/>
    <s v="Programmable static middleware"/>
    <n v="35000"/>
    <n v="177936"/>
    <x v="647"/>
    <n v="508.38857142857148"/>
    <x v="1"/>
    <n v="3016"/>
    <x v="1"/>
    <s v="USD"/>
    <x v="335"/>
    <x v="606"/>
    <x v="0"/>
    <b v="0"/>
    <x v="16"/>
    <x v="1"/>
    <x v="16"/>
  </r>
  <r>
    <n v="655"/>
    <s v="Gonzalez, Williams and Benson"/>
    <s v="Multi-layered bottom-line encryption"/>
    <n v="6900"/>
    <n v="13212"/>
    <x v="648"/>
    <n v="191.47826086956522"/>
    <x v="1"/>
    <n v="264"/>
    <x v="1"/>
    <s v="USD"/>
    <x v="603"/>
    <x v="607"/>
    <x v="1"/>
    <b v="0"/>
    <x v="14"/>
    <x v="7"/>
    <x v="14"/>
  </r>
  <r>
    <n v="656"/>
    <s v="Hobbs, Brown and Lee"/>
    <s v="Vision-oriented systematic Graphical User Interface"/>
    <n v="118400"/>
    <n v="49879"/>
    <x v="649"/>
    <n v="42.127533783783782"/>
    <x v="0"/>
    <n v="504"/>
    <x v="2"/>
    <s v="AUD"/>
    <x v="604"/>
    <x v="608"/>
    <x v="0"/>
    <b v="0"/>
    <x v="0"/>
    <x v="0"/>
    <x v="0"/>
  </r>
  <r>
    <n v="657"/>
    <s v="Russo, Kim and Mccoy"/>
    <s v="Balanced optimal hardware"/>
    <n v="10000"/>
    <n v="824"/>
    <x v="650"/>
    <n v="8.24"/>
    <x v="0"/>
    <n v="14"/>
    <x v="1"/>
    <s v="USD"/>
    <x v="605"/>
    <x v="609"/>
    <x v="0"/>
    <b v="0"/>
    <x v="22"/>
    <x v="4"/>
    <x v="22"/>
  </r>
  <r>
    <n v="658"/>
    <s v="Howell, Myers and Olson"/>
    <s v="Self-enabling mission-critical success"/>
    <n v="52600"/>
    <n v="31594"/>
    <x v="651"/>
    <n v="60.064638783269963"/>
    <x v="3"/>
    <n v="390"/>
    <x v="1"/>
    <s v="USD"/>
    <x v="606"/>
    <x v="610"/>
    <x v="0"/>
    <b v="0"/>
    <x v="1"/>
    <x v="1"/>
    <x v="1"/>
  </r>
  <r>
    <n v="659"/>
    <s v="Bailey and Sons"/>
    <s v="Grass-roots dynamic emulation"/>
    <n v="120700"/>
    <n v="57010"/>
    <x v="652"/>
    <n v="47.232808616404313"/>
    <x v="0"/>
    <n v="750"/>
    <x v="4"/>
    <s v="GBP"/>
    <x v="65"/>
    <x v="611"/>
    <x v="0"/>
    <b v="0"/>
    <x v="4"/>
    <x v="4"/>
    <x v="4"/>
  </r>
  <r>
    <n v="660"/>
    <s v="Jensen-Brown"/>
    <s v="Fundamental disintermediate matrix"/>
    <n v="9100"/>
    <n v="7438"/>
    <x v="653"/>
    <n v="81.736263736263737"/>
    <x v="0"/>
    <n v="77"/>
    <x v="1"/>
    <s v="USD"/>
    <x v="607"/>
    <x v="612"/>
    <x v="1"/>
    <b v="0"/>
    <x v="3"/>
    <x v="3"/>
    <x v="3"/>
  </r>
  <r>
    <n v="661"/>
    <s v="Smith Group"/>
    <s v="Right-sized secondary challenge"/>
    <n v="106800"/>
    <n v="57872"/>
    <x v="654"/>
    <n v="54.187265917603"/>
    <x v="0"/>
    <n v="752"/>
    <x v="3"/>
    <s v="DKK"/>
    <x v="608"/>
    <x v="613"/>
    <x v="0"/>
    <b v="0"/>
    <x v="17"/>
    <x v="1"/>
    <x v="17"/>
  </r>
  <r>
    <n v="662"/>
    <s v="Murphy-Farrell"/>
    <s v="Implemented exuding software"/>
    <n v="9100"/>
    <n v="8906"/>
    <x v="655"/>
    <n v="97.868131868131869"/>
    <x v="0"/>
    <n v="131"/>
    <x v="1"/>
    <s v="USD"/>
    <x v="609"/>
    <x v="614"/>
    <x v="0"/>
    <b v="0"/>
    <x v="3"/>
    <x v="3"/>
    <x v="3"/>
  </r>
  <r>
    <n v="663"/>
    <s v="Everett-Wolfe"/>
    <s v="Total optimizing software"/>
    <n v="10000"/>
    <n v="7724"/>
    <x v="656"/>
    <n v="77.239999999999995"/>
    <x v="0"/>
    <n v="87"/>
    <x v="1"/>
    <s v="USD"/>
    <x v="610"/>
    <x v="615"/>
    <x v="0"/>
    <b v="0"/>
    <x v="3"/>
    <x v="3"/>
    <x v="3"/>
  </r>
  <r>
    <n v="664"/>
    <s v="Young PLC"/>
    <s v="Optional maximized attitude"/>
    <n v="79400"/>
    <n v="26571"/>
    <x v="657"/>
    <n v="33.464735516372798"/>
    <x v="0"/>
    <n v="1063"/>
    <x v="1"/>
    <s v="USD"/>
    <x v="541"/>
    <x v="616"/>
    <x v="0"/>
    <b v="0"/>
    <x v="17"/>
    <x v="1"/>
    <x v="17"/>
  </r>
  <r>
    <n v="665"/>
    <s v="Park-Goodman"/>
    <s v="Customer-focused impactful extranet"/>
    <n v="5100"/>
    <n v="12219"/>
    <x v="658"/>
    <n v="239.58823529411765"/>
    <x v="1"/>
    <n v="272"/>
    <x v="1"/>
    <s v="USD"/>
    <x v="611"/>
    <x v="453"/>
    <x v="0"/>
    <b v="1"/>
    <x v="4"/>
    <x v="4"/>
    <x v="4"/>
  </r>
  <r>
    <n v="666"/>
    <s v="York, Barr and Grant"/>
    <s v="Cloned bottom-line success"/>
    <n v="3100"/>
    <n v="1985"/>
    <x v="659"/>
    <n v="64.032258064516128"/>
    <x v="3"/>
    <n v="25"/>
    <x v="1"/>
    <s v="USD"/>
    <x v="612"/>
    <x v="617"/>
    <x v="0"/>
    <b v="1"/>
    <x v="3"/>
    <x v="3"/>
    <x v="3"/>
  </r>
  <r>
    <n v="667"/>
    <s v="Little Ltd"/>
    <s v="Decentralized bandwidth-monitored ability"/>
    <n v="6900"/>
    <n v="12155"/>
    <x v="660"/>
    <n v="176.15942028985506"/>
    <x v="1"/>
    <n v="419"/>
    <x v="1"/>
    <s v="USD"/>
    <x v="613"/>
    <x v="618"/>
    <x v="0"/>
    <b v="0"/>
    <x v="23"/>
    <x v="8"/>
    <x v="23"/>
  </r>
  <r>
    <n v="668"/>
    <s v="Brown and Sons"/>
    <s v="Programmable leadingedge budgetary management"/>
    <n v="27500"/>
    <n v="5593"/>
    <x v="661"/>
    <n v="20.33818181818182"/>
    <x v="0"/>
    <n v="76"/>
    <x v="1"/>
    <s v="USD"/>
    <x v="614"/>
    <x v="619"/>
    <x v="0"/>
    <b v="0"/>
    <x v="3"/>
    <x v="3"/>
    <x v="3"/>
  </r>
  <r>
    <n v="669"/>
    <s v="Payne, Garrett and Thomas"/>
    <s v="Upgradable bi-directional concept"/>
    <n v="48800"/>
    <n v="175020"/>
    <x v="662"/>
    <n v="358.64754098360658"/>
    <x v="1"/>
    <n v="1621"/>
    <x v="6"/>
    <s v="EUR"/>
    <x v="615"/>
    <x v="620"/>
    <x v="0"/>
    <b v="0"/>
    <x v="3"/>
    <x v="3"/>
    <x v="3"/>
  </r>
  <r>
    <n v="670"/>
    <s v="Robinson Group"/>
    <s v="Re-contextualized homogeneous flexibility"/>
    <n v="16200"/>
    <n v="75955"/>
    <x v="663"/>
    <n v="468.85802469135803"/>
    <x v="1"/>
    <n v="1101"/>
    <x v="1"/>
    <s v="USD"/>
    <x v="90"/>
    <x v="621"/>
    <x v="0"/>
    <b v="0"/>
    <x v="7"/>
    <x v="1"/>
    <x v="7"/>
  </r>
  <r>
    <n v="671"/>
    <s v="Robinson-Kelly"/>
    <s v="Monitored bi-directional standardization"/>
    <n v="97600"/>
    <n v="119127"/>
    <x v="664"/>
    <n v="122.05635245901641"/>
    <x v="1"/>
    <n v="1073"/>
    <x v="1"/>
    <s v="USD"/>
    <x v="616"/>
    <x v="622"/>
    <x v="0"/>
    <b v="1"/>
    <x v="3"/>
    <x v="3"/>
    <x v="3"/>
  </r>
  <r>
    <n v="672"/>
    <s v="Kelly-Colon"/>
    <s v="Stand-alone grid-enabled leverage"/>
    <n v="197900"/>
    <n v="110689"/>
    <x v="665"/>
    <n v="55.931783729156137"/>
    <x v="0"/>
    <n v="4428"/>
    <x v="2"/>
    <s v="AUD"/>
    <x v="617"/>
    <x v="623"/>
    <x v="0"/>
    <b v="0"/>
    <x v="3"/>
    <x v="3"/>
    <x v="3"/>
  </r>
  <r>
    <n v="673"/>
    <s v="Turner, Scott and Gentry"/>
    <s v="Assimilated regional groupware"/>
    <n v="5600"/>
    <n v="2445"/>
    <x v="666"/>
    <n v="43.660714285714285"/>
    <x v="0"/>
    <n v="58"/>
    <x v="6"/>
    <s v="EUR"/>
    <x v="618"/>
    <x v="624"/>
    <x v="0"/>
    <b v="0"/>
    <x v="7"/>
    <x v="1"/>
    <x v="7"/>
  </r>
  <r>
    <n v="674"/>
    <s v="Sanchez Ltd"/>
    <s v="Up-sized 24hour instruction set"/>
    <n v="170700"/>
    <n v="57250"/>
    <x v="667"/>
    <n v="33.53837141183363"/>
    <x v="3"/>
    <n v="1218"/>
    <x v="1"/>
    <s v="USD"/>
    <x v="619"/>
    <x v="625"/>
    <x v="0"/>
    <b v="0"/>
    <x v="14"/>
    <x v="7"/>
    <x v="14"/>
  </r>
  <r>
    <n v="675"/>
    <s v="Giles-Smith"/>
    <s v="Right-sized web-enabled intranet"/>
    <n v="9700"/>
    <n v="11929"/>
    <x v="668"/>
    <n v="122.97938144329896"/>
    <x v="1"/>
    <n v="331"/>
    <x v="1"/>
    <s v="USD"/>
    <x v="620"/>
    <x v="626"/>
    <x v="0"/>
    <b v="0"/>
    <x v="23"/>
    <x v="8"/>
    <x v="23"/>
  </r>
  <r>
    <n v="676"/>
    <s v="Thompson-Moreno"/>
    <s v="Expanded needs-based orchestration"/>
    <n v="62300"/>
    <n v="118214"/>
    <x v="669"/>
    <n v="189.74959871589084"/>
    <x v="1"/>
    <n v="1170"/>
    <x v="1"/>
    <s v="USD"/>
    <x v="621"/>
    <x v="627"/>
    <x v="0"/>
    <b v="0"/>
    <x v="14"/>
    <x v="7"/>
    <x v="14"/>
  </r>
  <r>
    <n v="677"/>
    <s v="Murphy-Fox"/>
    <s v="Organic system-worthy orchestration"/>
    <n v="5300"/>
    <n v="4432"/>
    <x v="670"/>
    <n v="83.622641509433961"/>
    <x v="0"/>
    <n v="111"/>
    <x v="1"/>
    <s v="USD"/>
    <x v="622"/>
    <x v="491"/>
    <x v="0"/>
    <b v="0"/>
    <x v="13"/>
    <x v="5"/>
    <x v="13"/>
  </r>
  <r>
    <n v="678"/>
    <s v="Rodriguez-Patterson"/>
    <s v="Inverse static standardization"/>
    <n v="99500"/>
    <n v="17879"/>
    <x v="671"/>
    <n v="17.968844221105527"/>
    <x v="3"/>
    <n v="215"/>
    <x v="1"/>
    <s v="USD"/>
    <x v="35"/>
    <x v="628"/>
    <x v="0"/>
    <b v="0"/>
    <x v="6"/>
    <x v="4"/>
    <x v="6"/>
  </r>
  <r>
    <n v="679"/>
    <s v="Davis Ltd"/>
    <s v="Synchronized motivating solution"/>
    <n v="1400"/>
    <n v="14511"/>
    <x v="672"/>
    <n v="1036.5"/>
    <x v="1"/>
    <n v="363"/>
    <x v="1"/>
    <s v="USD"/>
    <x v="623"/>
    <x v="629"/>
    <x v="0"/>
    <b v="1"/>
    <x v="0"/>
    <x v="0"/>
    <x v="0"/>
  </r>
  <r>
    <n v="680"/>
    <s v="Nelson-Valdez"/>
    <s v="Open-source 4thgeneration open system"/>
    <n v="145600"/>
    <n v="141822"/>
    <x v="673"/>
    <n v="97.405219780219781"/>
    <x v="0"/>
    <n v="2955"/>
    <x v="1"/>
    <s v="USD"/>
    <x v="624"/>
    <x v="630"/>
    <x v="0"/>
    <b v="1"/>
    <x v="20"/>
    <x v="6"/>
    <x v="20"/>
  </r>
  <r>
    <n v="681"/>
    <s v="Kelly PLC"/>
    <s v="Decentralized context-sensitive superstructure"/>
    <n v="184100"/>
    <n v="159037"/>
    <x v="674"/>
    <n v="86.386203150461711"/>
    <x v="0"/>
    <n v="1657"/>
    <x v="1"/>
    <s v="USD"/>
    <x v="625"/>
    <x v="631"/>
    <x v="0"/>
    <b v="0"/>
    <x v="3"/>
    <x v="3"/>
    <x v="3"/>
  </r>
  <r>
    <n v="682"/>
    <s v="Nguyen and Sons"/>
    <s v="Compatible 5thgeneration concept"/>
    <n v="5400"/>
    <n v="8109"/>
    <x v="675"/>
    <n v="150.16666666666666"/>
    <x v="1"/>
    <n v="103"/>
    <x v="1"/>
    <s v="USD"/>
    <x v="626"/>
    <x v="632"/>
    <x v="0"/>
    <b v="0"/>
    <x v="3"/>
    <x v="3"/>
    <x v="3"/>
  </r>
  <r>
    <n v="683"/>
    <s v="Jones PLC"/>
    <s v="Virtual systemic intranet"/>
    <n v="2300"/>
    <n v="8244"/>
    <x v="676"/>
    <n v="358.43478260869563"/>
    <x v="1"/>
    <n v="147"/>
    <x v="1"/>
    <s v="USD"/>
    <x v="627"/>
    <x v="633"/>
    <x v="0"/>
    <b v="0"/>
    <x v="3"/>
    <x v="3"/>
    <x v="3"/>
  </r>
  <r>
    <n v="684"/>
    <s v="Gilmore LLC"/>
    <s v="Optimized systemic algorithm"/>
    <n v="1400"/>
    <n v="7600"/>
    <x v="677"/>
    <n v="542.85714285714289"/>
    <x v="1"/>
    <n v="110"/>
    <x v="0"/>
    <s v="CAD"/>
    <x v="628"/>
    <x v="634"/>
    <x v="0"/>
    <b v="0"/>
    <x v="9"/>
    <x v="5"/>
    <x v="9"/>
  </r>
  <r>
    <n v="685"/>
    <s v="Lee-Cobb"/>
    <s v="Customizable homogeneous firmware"/>
    <n v="140000"/>
    <n v="94501"/>
    <x v="678"/>
    <n v="67.500714285714281"/>
    <x v="0"/>
    <n v="926"/>
    <x v="0"/>
    <s v="CAD"/>
    <x v="629"/>
    <x v="415"/>
    <x v="0"/>
    <b v="0"/>
    <x v="3"/>
    <x v="3"/>
    <x v="3"/>
  </r>
  <r>
    <n v="686"/>
    <s v="Jones, Wiley and Robbins"/>
    <s v="Front-line cohesive extranet"/>
    <n v="7500"/>
    <n v="14381"/>
    <x v="679"/>
    <n v="191.74666666666667"/>
    <x v="1"/>
    <n v="134"/>
    <x v="1"/>
    <s v="USD"/>
    <x v="630"/>
    <x v="635"/>
    <x v="0"/>
    <b v="0"/>
    <x v="8"/>
    <x v="2"/>
    <x v="8"/>
  </r>
  <r>
    <n v="687"/>
    <s v="Martin, Gates and Holt"/>
    <s v="Distributed holistic neural-net"/>
    <n v="1500"/>
    <n v="13980"/>
    <x v="680"/>
    <n v="932"/>
    <x v="1"/>
    <n v="269"/>
    <x v="1"/>
    <s v="USD"/>
    <x v="631"/>
    <x v="607"/>
    <x v="0"/>
    <b v="0"/>
    <x v="3"/>
    <x v="3"/>
    <x v="3"/>
  </r>
  <r>
    <n v="688"/>
    <s v="Bowen, Davies and Burns"/>
    <s v="Devolved client-server monitoring"/>
    <n v="2900"/>
    <n v="12449"/>
    <x v="681"/>
    <n v="429.27586206896552"/>
    <x v="1"/>
    <n v="175"/>
    <x v="1"/>
    <s v="USD"/>
    <x v="632"/>
    <x v="636"/>
    <x v="0"/>
    <b v="1"/>
    <x v="19"/>
    <x v="4"/>
    <x v="19"/>
  </r>
  <r>
    <n v="689"/>
    <s v="Nguyen Inc"/>
    <s v="Seamless directional capacity"/>
    <n v="7300"/>
    <n v="7348"/>
    <x v="682"/>
    <n v="100.65753424657535"/>
    <x v="1"/>
    <n v="69"/>
    <x v="1"/>
    <s v="USD"/>
    <x v="633"/>
    <x v="637"/>
    <x v="0"/>
    <b v="0"/>
    <x v="2"/>
    <x v="2"/>
    <x v="2"/>
  </r>
  <r>
    <n v="690"/>
    <s v="Walsh-Watts"/>
    <s v="Polarized actuating implementation"/>
    <n v="3600"/>
    <n v="8158"/>
    <x v="683"/>
    <n v="226.61111111111109"/>
    <x v="1"/>
    <n v="190"/>
    <x v="1"/>
    <s v="USD"/>
    <x v="634"/>
    <x v="638"/>
    <x v="0"/>
    <b v="1"/>
    <x v="4"/>
    <x v="4"/>
    <x v="4"/>
  </r>
  <r>
    <n v="691"/>
    <s v="Ray, Li and Li"/>
    <s v="Front-line disintermediate hub"/>
    <n v="5000"/>
    <n v="7119"/>
    <x v="684"/>
    <n v="142.38"/>
    <x v="1"/>
    <n v="237"/>
    <x v="1"/>
    <s v="USD"/>
    <x v="635"/>
    <x v="639"/>
    <x v="1"/>
    <b v="1"/>
    <x v="4"/>
    <x v="4"/>
    <x v="4"/>
  </r>
  <r>
    <n v="692"/>
    <s v="Murray Ltd"/>
    <s v="Decentralized 4thgeneration challenge"/>
    <n v="6000"/>
    <n v="5438"/>
    <x v="685"/>
    <n v="90.633333333333326"/>
    <x v="0"/>
    <n v="77"/>
    <x v="4"/>
    <s v="GBP"/>
    <x v="636"/>
    <x v="640"/>
    <x v="0"/>
    <b v="0"/>
    <x v="1"/>
    <x v="1"/>
    <x v="1"/>
  </r>
  <r>
    <n v="693"/>
    <s v="Bradford-Silva"/>
    <s v="Reverse-engineered composite hierarchy"/>
    <n v="180400"/>
    <n v="115396"/>
    <x v="686"/>
    <n v="63.966740576496676"/>
    <x v="0"/>
    <n v="1748"/>
    <x v="1"/>
    <s v="USD"/>
    <x v="637"/>
    <x v="641"/>
    <x v="0"/>
    <b v="0"/>
    <x v="3"/>
    <x v="3"/>
    <x v="3"/>
  </r>
  <r>
    <n v="694"/>
    <s v="Mora-Bradley"/>
    <s v="Programmable tangible ability"/>
    <n v="9100"/>
    <n v="7656"/>
    <x v="687"/>
    <n v="84.131868131868131"/>
    <x v="0"/>
    <n v="79"/>
    <x v="1"/>
    <s v="USD"/>
    <x v="638"/>
    <x v="642"/>
    <x v="0"/>
    <b v="0"/>
    <x v="3"/>
    <x v="3"/>
    <x v="3"/>
  </r>
  <r>
    <n v="695"/>
    <s v="Cardenas, Thompson and Carey"/>
    <s v="Configurable full-range emulation"/>
    <n v="9200"/>
    <n v="12322"/>
    <x v="688"/>
    <n v="133.93478260869566"/>
    <x v="1"/>
    <n v="196"/>
    <x v="6"/>
    <s v="EUR"/>
    <x v="639"/>
    <x v="445"/>
    <x v="1"/>
    <b v="0"/>
    <x v="1"/>
    <x v="1"/>
    <x v="1"/>
  </r>
  <r>
    <n v="696"/>
    <s v="Lopez, Reid and Johnson"/>
    <s v="Total real-time hardware"/>
    <n v="164100"/>
    <n v="96888"/>
    <x v="689"/>
    <n v="59.042047531992694"/>
    <x v="0"/>
    <n v="889"/>
    <x v="1"/>
    <s v="USD"/>
    <x v="640"/>
    <x v="116"/>
    <x v="0"/>
    <b v="1"/>
    <x v="3"/>
    <x v="3"/>
    <x v="3"/>
  </r>
  <r>
    <n v="697"/>
    <s v="Fox-Williams"/>
    <s v="Profound system-worthy functionalities"/>
    <n v="128900"/>
    <n v="196960"/>
    <x v="690"/>
    <n v="152.80062063615205"/>
    <x v="1"/>
    <n v="7295"/>
    <x v="1"/>
    <s v="USD"/>
    <x v="641"/>
    <x v="643"/>
    <x v="0"/>
    <b v="0"/>
    <x v="5"/>
    <x v="1"/>
    <x v="5"/>
  </r>
  <r>
    <n v="698"/>
    <s v="Taylor, Wood and Taylor"/>
    <s v="Cloned hybrid focus group"/>
    <n v="42100"/>
    <n v="188057"/>
    <x v="691"/>
    <n v="446.69121140142522"/>
    <x v="1"/>
    <n v="2893"/>
    <x v="0"/>
    <s v="CAD"/>
    <x v="642"/>
    <x v="644"/>
    <x v="0"/>
    <b v="0"/>
    <x v="8"/>
    <x v="2"/>
    <x v="8"/>
  </r>
  <r>
    <n v="699"/>
    <s v="King Inc"/>
    <s v="Ergonomic dedicated focus group"/>
    <n v="7400"/>
    <n v="6245"/>
    <x v="692"/>
    <n v="84.391891891891888"/>
    <x v="0"/>
    <n v="56"/>
    <x v="1"/>
    <s v="USD"/>
    <x v="230"/>
    <x v="645"/>
    <x v="0"/>
    <b v="0"/>
    <x v="6"/>
    <x v="4"/>
    <x v="6"/>
  </r>
  <r>
    <n v="700"/>
    <s v="Cole, Petty and Cameron"/>
    <s v="Realigned zero administration paradigm"/>
    <n v="100"/>
    <n v="3"/>
    <x v="248"/>
    <n v="3"/>
    <x v="0"/>
    <n v="1"/>
    <x v="1"/>
    <s v="USD"/>
    <x v="67"/>
    <x v="646"/>
    <x v="0"/>
    <b v="0"/>
    <x v="8"/>
    <x v="2"/>
    <x v="8"/>
  </r>
  <r>
    <n v="701"/>
    <s v="Mcclain LLC"/>
    <s v="Open-source multi-tasking methodology"/>
    <n v="52000"/>
    <n v="91014"/>
    <x v="693"/>
    <n v="175.02692307692308"/>
    <x v="1"/>
    <n v="820"/>
    <x v="1"/>
    <s v="USD"/>
    <x v="643"/>
    <x v="647"/>
    <x v="1"/>
    <b v="0"/>
    <x v="3"/>
    <x v="3"/>
    <x v="3"/>
  </r>
  <r>
    <n v="702"/>
    <s v="Sims-Gross"/>
    <s v="Object-based attitude-oriented analyzer"/>
    <n v="8700"/>
    <n v="4710"/>
    <x v="694"/>
    <n v="54.137931034482754"/>
    <x v="0"/>
    <n v="83"/>
    <x v="1"/>
    <s v="USD"/>
    <x v="644"/>
    <x v="467"/>
    <x v="0"/>
    <b v="0"/>
    <x v="8"/>
    <x v="2"/>
    <x v="8"/>
  </r>
  <r>
    <n v="703"/>
    <s v="Perez Group"/>
    <s v="Cross-platform tertiary hub"/>
    <n v="63400"/>
    <n v="197728"/>
    <x v="695"/>
    <n v="311.87381703470032"/>
    <x v="1"/>
    <n v="2038"/>
    <x v="1"/>
    <s v="USD"/>
    <x v="645"/>
    <x v="648"/>
    <x v="1"/>
    <b v="1"/>
    <x v="18"/>
    <x v="5"/>
    <x v="18"/>
  </r>
  <r>
    <n v="704"/>
    <s v="Haynes-Williams"/>
    <s v="Seamless clear-thinking artificial intelligence"/>
    <n v="8700"/>
    <n v="10682"/>
    <x v="696"/>
    <n v="122.78160919540231"/>
    <x v="1"/>
    <n v="116"/>
    <x v="1"/>
    <s v="USD"/>
    <x v="646"/>
    <x v="649"/>
    <x v="0"/>
    <b v="0"/>
    <x v="10"/>
    <x v="4"/>
    <x v="10"/>
  </r>
  <r>
    <n v="705"/>
    <s v="Ford LLC"/>
    <s v="Centralized tangible success"/>
    <n v="169700"/>
    <n v="168048"/>
    <x v="697"/>
    <n v="99.026517383618156"/>
    <x v="0"/>
    <n v="2025"/>
    <x v="4"/>
    <s v="GBP"/>
    <x v="626"/>
    <x v="650"/>
    <x v="0"/>
    <b v="0"/>
    <x v="9"/>
    <x v="5"/>
    <x v="9"/>
  </r>
  <r>
    <n v="706"/>
    <s v="Moreno Ltd"/>
    <s v="Customer-focused multimedia methodology"/>
    <n v="108400"/>
    <n v="138586"/>
    <x v="698"/>
    <n v="127.84686346863469"/>
    <x v="1"/>
    <n v="1345"/>
    <x v="2"/>
    <s v="AUD"/>
    <x v="647"/>
    <x v="651"/>
    <x v="0"/>
    <b v="1"/>
    <x v="2"/>
    <x v="2"/>
    <x v="2"/>
  </r>
  <r>
    <n v="707"/>
    <s v="Moore, Cook and Wright"/>
    <s v="Visionary maximized Local Area Network"/>
    <n v="7300"/>
    <n v="11579"/>
    <x v="699"/>
    <n v="158.61643835616439"/>
    <x v="1"/>
    <n v="168"/>
    <x v="1"/>
    <s v="USD"/>
    <x v="159"/>
    <x v="652"/>
    <x v="0"/>
    <b v="0"/>
    <x v="6"/>
    <x v="4"/>
    <x v="6"/>
  </r>
  <r>
    <n v="708"/>
    <s v="Ortega LLC"/>
    <s v="Secured bifurcated intranet"/>
    <n v="1700"/>
    <n v="12020"/>
    <x v="700"/>
    <n v="707.05882352941171"/>
    <x v="1"/>
    <n v="137"/>
    <x v="5"/>
    <s v="CHF"/>
    <x v="648"/>
    <x v="653"/>
    <x v="0"/>
    <b v="0"/>
    <x v="3"/>
    <x v="3"/>
    <x v="3"/>
  </r>
  <r>
    <n v="709"/>
    <s v="Silva, Walker and Martin"/>
    <s v="Grass-roots 4thgeneration product"/>
    <n v="9800"/>
    <n v="13954"/>
    <x v="701"/>
    <n v="142.38775510204081"/>
    <x v="1"/>
    <n v="186"/>
    <x v="6"/>
    <s v="EUR"/>
    <x v="267"/>
    <x v="654"/>
    <x v="0"/>
    <b v="0"/>
    <x v="3"/>
    <x v="3"/>
    <x v="3"/>
  </r>
  <r>
    <n v="710"/>
    <s v="Huynh, Gallegos and Mills"/>
    <s v="Reduced next generation info-mediaries"/>
    <n v="4300"/>
    <n v="6358"/>
    <x v="702"/>
    <n v="147.86046511627907"/>
    <x v="1"/>
    <n v="125"/>
    <x v="1"/>
    <s v="USD"/>
    <x v="649"/>
    <x v="655"/>
    <x v="0"/>
    <b v="1"/>
    <x v="3"/>
    <x v="3"/>
    <x v="3"/>
  </r>
  <r>
    <n v="711"/>
    <s v="Anderson LLC"/>
    <s v="Customizable full-range artificial intelligence"/>
    <n v="6200"/>
    <n v="1260"/>
    <x v="703"/>
    <n v="20.322580645161288"/>
    <x v="0"/>
    <n v="14"/>
    <x v="6"/>
    <s v="EUR"/>
    <x v="248"/>
    <x v="656"/>
    <x v="1"/>
    <b v="1"/>
    <x v="3"/>
    <x v="3"/>
    <x v="3"/>
  </r>
  <r>
    <n v="712"/>
    <s v="Garza-Bryant"/>
    <s v="Programmable leadingedge contingency"/>
    <n v="800"/>
    <n v="14725"/>
    <x v="704"/>
    <n v="1840.625"/>
    <x v="1"/>
    <n v="202"/>
    <x v="1"/>
    <s v="USD"/>
    <x v="571"/>
    <x v="657"/>
    <x v="0"/>
    <b v="0"/>
    <x v="3"/>
    <x v="3"/>
    <x v="3"/>
  </r>
  <r>
    <n v="713"/>
    <s v="Mays LLC"/>
    <s v="Multi-layered global groupware"/>
    <n v="6900"/>
    <n v="11174"/>
    <x v="705"/>
    <n v="161.94202898550725"/>
    <x v="1"/>
    <n v="103"/>
    <x v="1"/>
    <s v="USD"/>
    <x v="650"/>
    <x v="89"/>
    <x v="0"/>
    <b v="0"/>
    <x v="15"/>
    <x v="5"/>
    <x v="15"/>
  </r>
  <r>
    <n v="714"/>
    <s v="Evans-Jones"/>
    <s v="Switchable methodical superstructure"/>
    <n v="38500"/>
    <n v="182036"/>
    <x v="706"/>
    <n v="472.82077922077923"/>
    <x v="1"/>
    <n v="1785"/>
    <x v="1"/>
    <s v="USD"/>
    <x v="1"/>
    <x v="658"/>
    <x v="0"/>
    <b v="0"/>
    <x v="1"/>
    <x v="1"/>
    <x v="1"/>
  </r>
  <r>
    <n v="715"/>
    <s v="Fischer, Torres and Walker"/>
    <s v="Expanded even-keeled portal"/>
    <n v="118000"/>
    <n v="28870"/>
    <x v="707"/>
    <n v="24.466101694915253"/>
    <x v="0"/>
    <n v="656"/>
    <x v="1"/>
    <s v="USD"/>
    <x v="651"/>
    <x v="438"/>
    <x v="0"/>
    <b v="0"/>
    <x v="20"/>
    <x v="6"/>
    <x v="20"/>
  </r>
  <r>
    <n v="716"/>
    <s v="Tapia, Kramer and Hicks"/>
    <s v="Advanced modular moderator"/>
    <n v="2000"/>
    <n v="10353"/>
    <x v="708"/>
    <n v="517.65"/>
    <x v="1"/>
    <n v="157"/>
    <x v="1"/>
    <s v="USD"/>
    <x v="652"/>
    <x v="659"/>
    <x v="0"/>
    <b v="1"/>
    <x v="3"/>
    <x v="3"/>
    <x v="3"/>
  </r>
  <r>
    <n v="717"/>
    <s v="Barnes, Wilcox and Riley"/>
    <s v="Reverse-engineered well-modulated ability"/>
    <n v="5600"/>
    <n v="13868"/>
    <x v="709"/>
    <n v="247.64285714285714"/>
    <x v="1"/>
    <n v="555"/>
    <x v="1"/>
    <s v="USD"/>
    <x v="653"/>
    <x v="660"/>
    <x v="0"/>
    <b v="0"/>
    <x v="4"/>
    <x v="4"/>
    <x v="4"/>
  </r>
  <r>
    <n v="718"/>
    <s v="Reyes PLC"/>
    <s v="Expanded optimal pricing structure"/>
    <n v="8300"/>
    <n v="8317"/>
    <x v="710"/>
    <n v="100.20481927710843"/>
    <x v="1"/>
    <n v="297"/>
    <x v="1"/>
    <s v="USD"/>
    <x v="654"/>
    <x v="661"/>
    <x v="0"/>
    <b v="0"/>
    <x v="8"/>
    <x v="2"/>
    <x v="8"/>
  </r>
  <r>
    <n v="719"/>
    <s v="Pace, Simpson and Watkins"/>
    <s v="Down-sized uniform ability"/>
    <n v="6900"/>
    <n v="10557"/>
    <x v="711"/>
    <n v="153"/>
    <x v="1"/>
    <n v="123"/>
    <x v="1"/>
    <s v="USD"/>
    <x v="655"/>
    <x v="662"/>
    <x v="0"/>
    <b v="0"/>
    <x v="13"/>
    <x v="5"/>
    <x v="13"/>
  </r>
  <r>
    <n v="720"/>
    <s v="Valenzuela, Davidson and Castro"/>
    <s v="Multi-layered upward-trending conglomeration"/>
    <n v="8700"/>
    <n v="3227"/>
    <x v="712"/>
    <n v="37.091954022988503"/>
    <x v="3"/>
    <n v="38"/>
    <x v="3"/>
    <s v="DKK"/>
    <x v="656"/>
    <x v="236"/>
    <x v="0"/>
    <b v="1"/>
    <x v="3"/>
    <x v="3"/>
    <x v="3"/>
  </r>
  <r>
    <n v="721"/>
    <s v="Dominguez-Owens"/>
    <s v="Open-architected systematic intranet"/>
    <n v="123600"/>
    <n v="5429"/>
    <x v="713"/>
    <n v="4.392394822006473"/>
    <x v="3"/>
    <n v="60"/>
    <x v="1"/>
    <s v="USD"/>
    <x v="657"/>
    <x v="663"/>
    <x v="0"/>
    <b v="0"/>
    <x v="1"/>
    <x v="1"/>
    <x v="1"/>
  </r>
  <r>
    <n v="722"/>
    <s v="Thomas-Simmons"/>
    <s v="Proactive 24hour frame"/>
    <n v="48500"/>
    <n v="75906"/>
    <x v="714"/>
    <n v="156.50721649484535"/>
    <x v="1"/>
    <n v="3036"/>
    <x v="1"/>
    <s v="USD"/>
    <x v="265"/>
    <x v="202"/>
    <x v="0"/>
    <b v="0"/>
    <x v="4"/>
    <x v="4"/>
    <x v="4"/>
  </r>
  <r>
    <n v="723"/>
    <s v="Beck-Knight"/>
    <s v="Exclusive fresh-thinking model"/>
    <n v="4900"/>
    <n v="13250"/>
    <x v="715"/>
    <n v="270.40816326530609"/>
    <x v="1"/>
    <n v="144"/>
    <x v="2"/>
    <s v="AUD"/>
    <x v="658"/>
    <x v="664"/>
    <x v="0"/>
    <b v="0"/>
    <x v="3"/>
    <x v="3"/>
    <x v="3"/>
  </r>
  <r>
    <n v="724"/>
    <s v="Mccoy Ltd"/>
    <s v="Business-focused encompassing intranet"/>
    <n v="8400"/>
    <n v="11261"/>
    <x v="716"/>
    <n v="134.05952380952382"/>
    <x v="1"/>
    <n v="121"/>
    <x v="4"/>
    <s v="GBP"/>
    <x v="659"/>
    <x v="665"/>
    <x v="0"/>
    <b v="1"/>
    <x v="3"/>
    <x v="3"/>
    <x v="3"/>
  </r>
  <r>
    <n v="725"/>
    <s v="Dawson-Tyler"/>
    <s v="Optional 6thgeneration access"/>
    <n v="193200"/>
    <n v="97369"/>
    <x v="717"/>
    <n v="50.398033126293996"/>
    <x v="0"/>
    <n v="1596"/>
    <x v="1"/>
    <s v="USD"/>
    <x v="660"/>
    <x v="666"/>
    <x v="0"/>
    <b v="0"/>
    <x v="20"/>
    <x v="6"/>
    <x v="20"/>
  </r>
  <r>
    <n v="726"/>
    <s v="Johns-Thomas"/>
    <s v="Realigned web-enabled functionalities"/>
    <n v="54300"/>
    <n v="48227"/>
    <x v="718"/>
    <n v="88.815837937384899"/>
    <x v="3"/>
    <n v="524"/>
    <x v="1"/>
    <s v="USD"/>
    <x v="661"/>
    <x v="602"/>
    <x v="0"/>
    <b v="1"/>
    <x v="3"/>
    <x v="3"/>
    <x v="3"/>
  </r>
  <r>
    <n v="727"/>
    <s v="Quinn, Cruz and Schmidt"/>
    <s v="Enterprise-wide multimedia software"/>
    <n v="8900"/>
    <n v="14685"/>
    <x v="719"/>
    <n v="165"/>
    <x v="1"/>
    <n v="181"/>
    <x v="1"/>
    <s v="USD"/>
    <x v="4"/>
    <x v="667"/>
    <x v="0"/>
    <b v="0"/>
    <x v="2"/>
    <x v="2"/>
    <x v="2"/>
  </r>
  <r>
    <n v="728"/>
    <s v="Stewart Inc"/>
    <s v="Versatile mission-critical knowledgebase"/>
    <n v="4200"/>
    <n v="735"/>
    <x v="720"/>
    <n v="17.5"/>
    <x v="0"/>
    <n v="10"/>
    <x v="1"/>
    <s v="USD"/>
    <x v="662"/>
    <x v="668"/>
    <x v="0"/>
    <b v="0"/>
    <x v="3"/>
    <x v="3"/>
    <x v="3"/>
  </r>
  <r>
    <n v="729"/>
    <s v="Moore Group"/>
    <s v="Multi-lateral object-oriented open system"/>
    <n v="5600"/>
    <n v="10397"/>
    <x v="721"/>
    <n v="185.66071428571428"/>
    <x v="1"/>
    <n v="122"/>
    <x v="1"/>
    <s v="USD"/>
    <x v="663"/>
    <x v="669"/>
    <x v="0"/>
    <b v="0"/>
    <x v="6"/>
    <x v="4"/>
    <x v="6"/>
  </r>
  <r>
    <n v="730"/>
    <s v="Carson PLC"/>
    <s v="Visionary system-worthy attitude"/>
    <n v="28800"/>
    <n v="118847"/>
    <x v="722"/>
    <n v="412.6631944444444"/>
    <x v="1"/>
    <n v="1071"/>
    <x v="0"/>
    <s v="CAD"/>
    <x v="664"/>
    <x v="670"/>
    <x v="0"/>
    <b v="0"/>
    <x v="8"/>
    <x v="2"/>
    <x v="8"/>
  </r>
  <r>
    <n v="731"/>
    <s v="Cruz, Hall and Mason"/>
    <s v="Synergized content-based hierarchy"/>
    <n v="8000"/>
    <n v="7220"/>
    <x v="723"/>
    <n v="90.25"/>
    <x v="3"/>
    <n v="219"/>
    <x v="1"/>
    <s v="USD"/>
    <x v="665"/>
    <x v="601"/>
    <x v="0"/>
    <b v="0"/>
    <x v="2"/>
    <x v="2"/>
    <x v="2"/>
  </r>
  <r>
    <n v="732"/>
    <s v="Glass, Baker and Jones"/>
    <s v="Business-focused 24hour access"/>
    <n v="117000"/>
    <n v="107622"/>
    <x v="724"/>
    <n v="91.984615384615381"/>
    <x v="0"/>
    <n v="1121"/>
    <x v="1"/>
    <s v="USD"/>
    <x v="666"/>
    <x v="671"/>
    <x v="0"/>
    <b v="1"/>
    <x v="1"/>
    <x v="1"/>
    <x v="1"/>
  </r>
  <r>
    <n v="733"/>
    <s v="Marquez-Kerr"/>
    <s v="Automated hybrid orchestration"/>
    <n v="15800"/>
    <n v="83267"/>
    <x v="725"/>
    <n v="527.00632911392404"/>
    <x v="1"/>
    <n v="980"/>
    <x v="1"/>
    <s v="USD"/>
    <x v="43"/>
    <x v="672"/>
    <x v="0"/>
    <b v="0"/>
    <x v="16"/>
    <x v="1"/>
    <x v="16"/>
  </r>
  <r>
    <n v="734"/>
    <s v="Stone PLC"/>
    <s v="Exclusive 5thgeneration leverage"/>
    <n v="4200"/>
    <n v="13404"/>
    <x v="726"/>
    <n v="319.14285714285711"/>
    <x v="1"/>
    <n v="536"/>
    <x v="1"/>
    <s v="USD"/>
    <x v="667"/>
    <x v="673"/>
    <x v="0"/>
    <b v="1"/>
    <x v="3"/>
    <x v="3"/>
    <x v="3"/>
  </r>
  <r>
    <n v="735"/>
    <s v="Caldwell PLC"/>
    <s v="Grass-roots zero administration alliance"/>
    <n v="37100"/>
    <n v="131404"/>
    <x v="727"/>
    <n v="354.18867924528303"/>
    <x v="1"/>
    <n v="1991"/>
    <x v="1"/>
    <s v="USD"/>
    <x v="668"/>
    <x v="674"/>
    <x v="0"/>
    <b v="0"/>
    <x v="14"/>
    <x v="7"/>
    <x v="14"/>
  </r>
  <r>
    <n v="736"/>
    <s v="Silva-Hawkins"/>
    <s v="Proactive heuristic orchestration"/>
    <n v="7700"/>
    <n v="2533"/>
    <x v="728"/>
    <n v="32.896103896103895"/>
    <x v="3"/>
    <n v="29"/>
    <x v="1"/>
    <s v="USD"/>
    <x v="669"/>
    <x v="675"/>
    <x v="0"/>
    <b v="0"/>
    <x v="9"/>
    <x v="5"/>
    <x v="9"/>
  </r>
  <r>
    <n v="737"/>
    <s v="Gardner Inc"/>
    <s v="Function-based systematic Graphical User Interface"/>
    <n v="3700"/>
    <n v="5028"/>
    <x v="729"/>
    <n v="135.8918918918919"/>
    <x v="1"/>
    <n v="180"/>
    <x v="1"/>
    <s v="USD"/>
    <x v="670"/>
    <x v="676"/>
    <x v="0"/>
    <b v="0"/>
    <x v="7"/>
    <x v="1"/>
    <x v="7"/>
  </r>
  <r>
    <n v="738"/>
    <s v="Garcia Group"/>
    <s v="Extended zero administration software"/>
    <n v="74700"/>
    <n v="1557"/>
    <x v="730"/>
    <n v="2.0843373493975905"/>
    <x v="0"/>
    <n v="15"/>
    <x v="1"/>
    <s v="USD"/>
    <x v="671"/>
    <x v="677"/>
    <x v="0"/>
    <b v="1"/>
    <x v="3"/>
    <x v="3"/>
    <x v="3"/>
  </r>
  <r>
    <n v="739"/>
    <s v="Meyer-Avila"/>
    <s v="Multi-tiered discrete support"/>
    <n v="10000"/>
    <n v="6100"/>
    <x v="731"/>
    <n v="61"/>
    <x v="0"/>
    <n v="191"/>
    <x v="1"/>
    <s v="USD"/>
    <x v="672"/>
    <x v="678"/>
    <x v="0"/>
    <b v="0"/>
    <x v="7"/>
    <x v="1"/>
    <x v="7"/>
  </r>
  <r>
    <n v="740"/>
    <s v="Nelson, Smith and Graham"/>
    <s v="Phased system-worthy conglomeration"/>
    <n v="5300"/>
    <n v="1592"/>
    <x v="732"/>
    <n v="30.037735849056602"/>
    <x v="0"/>
    <n v="16"/>
    <x v="1"/>
    <s v="USD"/>
    <x v="673"/>
    <x v="679"/>
    <x v="0"/>
    <b v="0"/>
    <x v="3"/>
    <x v="3"/>
    <x v="3"/>
  </r>
  <r>
    <n v="741"/>
    <s v="Garcia Ltd"/>
    <s v="Balanced mobile alliance"/>
    <n v="1200"/>
    <n v="14150"/>
    <x v="733"/>
    <n v="1179.1666666666665"/>
    <x v="1"/>
    <n v="130"/>
    <x v="1"/>
    <s v="USD"/>
    <x v="674"/>
    <x v="680"/>
    <x v="0"/>
    <b v="0"/>
    <x v="3"/>
    <x v="3"/>
    <x v="3"/>
  </r>
  <r>
    <n v="742"/>
    <s v="West-Stevens"/>
    <s v="Reactive solution-oriented groupware"/>
    <n v="1200"/>
    <n v="13513"/>
    <x v="734"/>
    <n v="1126.0833333333335"/>
    <x v="1"/>
    <n v="122"/>
    <x v="1"/>
    <s v="USD"/>
    <x v="675"/>
    <x v="681"/>
    <x v="0"/>
    <b v="0"/>
    <x v="5"/>
    <x v="1"/>
    <x v="5"/>
  </r>
  <r>
    <n v="743"/>
    <s v="Clark-Conrad"/>
    <s v="Exclusive bandwidth-monitored orchestration"/>
    <n v="3900"/>
    <n v="504"/>
    <x v="735"/>
    <n v="12.923076923076923"/>
    <x v="0"/>
    <n v="17"/>
    <x v="1"/>
    <s v="USD"/>
    <x v="676"/>
    <x v="682"/>
    <x v="0"/>
    <b v="1"/>
    <x v="3"/>
    <x v="3"/>
    <x v="3"/>
  </r>
  <r>
    <n v="744"/>
    <s v="Fitzgerald Group"/>
    <s v="Intuitive exuding initiative"/>
    <n v="2000"/>
    <n v="14240"/>
    <x v="736"/>
    <n v="712"/>
    <x v="1"/>
    <n v="140"/>
    <x v="1"/>
    <s v="USD"/>
    <x v="342"/>
    <x v="683"/>
    <x v="0"/>
    <b v="1"/>
    <x v="3"/>
    <x v="3"/>
    <x v="3"/>
  </r>
  <r>
    <n v="745"/>
    <s v="Hill, Mccann and Moore"/>
    <s v="Streamlined needs-based knowledge user"/>
    <n v="6900"/>
    <n v="2091"/>
    <x v="737"/>
    <n v="30.304347826086957"/>
    <x v="0"/>
    <n v="34"/>
    <x v="1"/>
    <s v="USD"/>
    <x v="677"/>
    <x v="684"/>
    <x v="0"/>
    <b v="0"/>
    <x v="8"/>
    <x v="2"/>
    <x v="8"/>
  </r>
  <r>
    <n v="746"/>
    <s v="Edwards LLC"/>
    <s v="Automated system-worthy structure"/>
    <n v="55800"/>
    <n v="118580"/>
    <x v="112"/>
    <n v="212.50896057347671"/>
    <x v="1"/>
    <n v="3388"/>
    <x v="1"/>
    <s v="USD"/>
    <x v="678"/>
    <x v="685"/>
    <x v="0"/>
    <b v="0"/>
    <x v="2"/>
    <x v="2"/>
    <x v="2"/>
  </r>
  <r>
    <n v="747"/>
    <s v="Greer and Sons"/>
    <s v="Secured clear-thinking intranet"/>
    <n v="4900"/>
    <n v="11214"/>
    <x v="738"/>
    <n v="228.85714285714286"/>
    <x v="1"/>
    <n v="280"/>
    <x v="1"/>
    <s v="USD"/>
    <x v="679"/>
    <x v="488"/>
    <x v="0"/>
    <b v="0"/>
    <x v="3"/>
    <x v="3"/>
    <x v="3"/>
  </r>
  <r>
    <n v="748"/>
    <s v="Martinez PLC"/>
    <s v="Cloned actuating architecture"/>
    <n v="194900"/>
    <n v="68137"/>
    <x v="739"/>
    <n v="34.959979476654695"/>
    <x v="3"/>
    <n v="614"/>
    <x v="1"/>
    <s v="USD"/>
    <x v="680"/>
    <x v="686"/>
    <x v="0"/>
    <b v="1"/>
    <x v="10"/>
    <x v="4"/>
    <x v="10"/>
  </r>
  <r>
    <n v="749"/>
    <s v="Hunter-Logan"/>
    <s v="Down-sized needs-based task-force"/>
    <n v="8600"/>
    <n v="13527"/>
    <x v="740"/>
    <n v="157.29069767441862"/>
    <x v="1"/>
    <n v="366"/>
    <x v="6"/>
    <s v="EUR"/>
    <x v="681"/>
    <x v="687"/>
    <x v="0"/>
    <b v="1"/>
    <x v="8"/>
    <x v="2"/>
    <x v="8"/>
  </r>
  <r>
    <n v="750"/>
    <s v="Ramos and Sons"/>
    <s v="Extended responsive Internet solution"/>
    <n v="100"/>
    <n v="1"/>
    <x v="100"/>
    <n v="1"/>
    <x v="0"/>
    <n v="1"/>
    <x v="4"/>
    <s v="GBP"/>
    <x v="682"/>
    <x v="688"/>
    <x v="0"/>
    <b v="0"/>
    <x v="5"/>
    <x v="1"/>
    <x v="5"/>
  </r>
  <r>
    <n v="751"/>
    <s v="Lane-Barber"/>
    <s v="Universal value-added moderator"/>
    <n v="3600"/>
    <n v="8363"/>
    <x v="741"/>
    <n v="232.30555555555554"/>
    <x v="1"/>
    <n v="270"/>
    <x v="1"/>
    <s v="USD"/>
    <x v="683"/>
    <x v="689"/>
    <x v="1"/>
    <b v="1"/>
    <x v="9"/>
    <x v="5"/>
    <x v="9"/>
  </r>
  <r>
    <n v="752"/>
    <s v="Lowery Group"/>
    <s v="Sharable motivating emulation"/>
    <n v="5800"/>
    <n v="5362"/>
    <x v="742"/>
    <n v="92.448275862068968"/>
    <x v="3"/>
    <n v="114"/>
    <x v="1"/>
    <s v="USD"/>
    <x v="684"/>
    <x v="690"/>
    <x v="0"/>
    <b v="1"/>
    <x v="3"/>
    <x v="3"/>
    <x v="3"/>
  </r>
  <r>
    <n v="753"/>
    <s v="Guerrero-Griffin"/>
    <s v="Networked web-enabled product"/>
    <n v="4700"/>
    <n v="12065"/>
    <x v="743"/>
    <n v="256.70212765957444"/>
    <x v="1"/>
    <n v="137"/>
    <x v="1"/>
    <s v="USD"/>
    <x v="674"/>
    <x v="691"/>
    <x v="0"/>
    <b v="0"/>
    <x v="14"/>
    <x v="7"/>
    <x v="14"/>
  </r>
  <r>
    <n v="754"/>
    <s v="Perez, Reed and Lee"/>
    <s v="Advanced dedicated encoding"/>
    <n v="70400"/>
    <n v="118603"/>
    <x v="744"/>
    <n v="168.47017045454547"/>
    <x v="1"/>
    <n v="3205"/>
    <x v="1"/>
    <s v="USD"/>
    <x v="685"/>
    <x v="424"/>
    <x v="0"/>
    <b v="0"/>
    <x v="3"/>
    <x v="3"/>
    <x v="3"/>
  </r>
  <r>
    <n v="755"/>
    <s v="Chen, Pollard and Clarke"/>
    <s v="Stand-alone multi-state project"/>
    <n v="4500"/>
    <n v="7496"/>
    <x v="745"/>
    <n v="166.57777777777778"/>
    <x v="1"/>
    <n v="288"/>
    <x v="3"/>
    <s v="DKK"/>
    <x v="605"/>
    <x v="231"/>
    <x v="0"/>
    <b v="1"/>
    <x v="3"/>
    <x v="3"/>
    <x v="3"/>
  </r>
  <r>
    <n v="756"/>
    <s v="Serrano, Gallagher and Griffith"/>
    <s v="Customizable bi-directional monitoring"/>
    <n v="1300"/>
    <n v="10037"/>
    <x v="746"/>
    <n v="772.07692307692309"/>
    <x v="1"/>
    <n v="148"/>
    <x v="1"/>
    <s v="USD"/>
    <x v="686"/>
    <x v="692"/>
    <x v="0"/>
    <b v="0"/>
    <x v="3"/>
    <x v="3"/>
    <x v="3"/>
  </r>
  <r>
    <n v="757"/>
    <s v="Callahan-Gilbert"/>
    <s v="Profit-focused motivating function"/>
    <n v="1400"/>
    <n v="5696"/>
    <x v="747"/>
    <n v="406.85714285714283"/>
    <x v="1"/>
    <n v="114"/>
    <x v="1"/>
    <s v="USD"/>
    <x v="687"/>
    <x v="693"/>
    <x v="0"/>
    <b v="0"/>
    <x v="6"/>
    <x v="4"/>
    <x v="6"/>
  </r>
  <r>
    <n v="758"/>
    <s v="Logan-Miranda"/>
    <s v="Proactive systemic firmware"/>
    <n v="29600"/>
    <n v="167005"/>
    <x v="748"/>
    <n v="564.20608108108115"/>
    <x v="1"/>
    <n v="1518"/>
    <x v="0"/>
    <s v="CAD"/>
    <x v="688"/>
    <x v="694"/>
    <x v="0"/>
    <b v="0"/>
    <x v="1"/>
    <x v="1"/>
    <x v="1"/>
  </r>
  <r>
    <n v="759"/>
    <s v="Rodriguez PLC"/>
    <s v="Grass-roots upward-trending installation"/>
    <n v="167500"/>
    <n v="114615"/>
    <x v="749"/>
    <n v="68.426865671641792"/>
    <x v="0"/>
    <n v="1274"/>
    <x v="1"/>
    <s v="USD"/>
    <x v="689"/>
    <x v="236"/>
    <x v="0"/>
    <b v="0"/>
    <x v="5"/>
    <x v="1"/>
    <x v="5"/>
  </r>
  <r>
    <n v="760"/>
    <s v="Smith-Kennedy"/>
    <s v="Virtual heuristic hub"/>
    <n v="48300"/>
    <n v="16592"/>
    <x v="750"/>
    <n v="34.351966873706004"/>
    <x v="0"/>
    <n v="210"/>
    <x v="6"/>
    <s v="EUR"/>
    <x v="690"/>
    <x v="695"/>
    <x v="0"/>
    <b v="1"/>
    <x v="11"/>
    <x v="6"/>
    <x v="11"/>
  </r>
  <r>
    <n v="761"/>
    <s v="Mitchell-Lee"/>
    <s v="Customizable leadingedge model"/>
    <n v="2200"/>
    <n v="14420"/>
    <x v="751"/>
    <n v="655.4545454545455"/>
    <x v="1"/>
    <n v="166"/>
    <x v="1"/>
    <s v="USD"/>
    <x v="691"/>
    <x v="696"/>
    <x v="0"/>
    <b v="0"/>
    <x v="1"/>
    <x v="1"/>
    <x v="1"/>
  </r>
  <r>
    <n v="762"/>
    <s v="Davis Ltd"/>
    <s v="Upgradable uniform service-desk"/>
    <n v="3500"/>
    <n v="6204"/>
    <x v="752"/>
    <n v="177.25714285714284"/>
    <x v="1"/>
    <n v="100"/>
    <x v="2"/>
    <s v="AUD"/>
    <x v="692"/>
    <x v="697"/>
    <x v="0"/>
    <b v="0"/>
    <x v="17"/>
    <x v="1"/>
    <x v="17"/>
  </r>
  <r>
    <n v="763"/>
    <s v="Rowland PLC"/>
    <s v="Inverse client-driven product"/>
    <n v="5600"/>
    <n v="6338"/>
    <x v="753"/>
    <n v="113.17857142857144"/>
    <x v="1"/>
    <n v="235"/>
    <x v="1"/>
    <s v="USD"/>
    <x v="693"/>
    <x v="698"/>
    <x v="0"/>
    <b v="1"/>
    <x v="3"/>
    <x v="3"/>
    <x v="3"/>
  </r>
  <r>
    <n v="764"/>
    <s v="Shaffer-Mason"/>
    <s v="Managed bandwidth-monitored system engine"/>
    <n v="1100"/>
    <n v="8010"/>
    <x v="754"/>
    <n v="728.18181818181824"/>
    <x v="1"/>
    <n v="148"/>
    <x v="1"/>
    <s v="USD"/>
    <x v="694"/>
    <x v="699"/>
    <x v="0"/>
    <b v="0"/>
    <x v="1"/>
    <x v="1"/>
    <x v="1"/>
  </r>
  <r>
    <n v="765"/>
    <s v="Matthews LLC"/>
    <s v="Advanced transitional help-desk"/>
    <n v="3900"/>
    <n v="8125"/>
    <x v="755"/>
    <n v="208.33333333333334"/>
    <x v="1"/>
    <n v="198"/>
    <x v="1"/>
    <s v="USD"/>
    <x v="695"/>
    <x v="489"/>
    <x v="1"/>
    <b v="1"/>
    <x v="7"/>
    <x v="1"/>
    <x v="7"/>
  </r>
  <r>
    <n v="766"/>
    <s v="Montgomery-Castro"/>
    <s v="De-engineered disintermediate encryption"/>
    <n v="43800"/>
    <n v="13653"/>
    <x v="756"/>
    <n v="31.171232876712331"/>
    <x v="0"/>
    <n v="248"/>
    <x v="2"/>
    <s v="AUD"/>
    <x v="123"/>
    <x v="512"/>
    <x v="0"/>
    <b v="0"/>
    <x v="22"/>
    <x v="4"/>
    <x v="22"/>
  </r>
  <r>
    <n v="767"/>
    <s v="Hale, Pearson and Jenkins"/>
    <s v="Upgradable attitude-oriented project"/>
    <n v="97200"/>
    <n v="55372"/>
    <x v="757"/>
    <n v="56.967078189300416"/>
    <x v="0"/>
    <n v="513"/>
    <x v="1"/>
    <s v="USD"/>
    <x v="696"/>
    <x v="700"/>
    <x v="0"/>
    <b v="0"/>
    <x v="18"/>
    <x v="5"/>
    <x v="18"/>
  </r>
  <r>
    <n v="768"/>
    <s v="Ramirez-Calderon"/>
    <s v="Fundamental zero tolerance alliance"/>
    <n v="4800"/>
    <n v="11088"/>
    <x v="758"/>
    <n v="231"/>
    <x v="1"/>
    <n v="150"/>
    <x v="1"/>
    <s v="USD"/>
    <x v="626"/>
    <x v="701"/>
    <x v="0"/>
    <b v="0"/>
    <x v="3"/>
    <x v="3"/>
    <x v="3"/>
  </r>
  <r>
    <n v="769"/>
    <s v="Johnson-Morales"/>
    <s v="Devolved 24hour forecast"/>
    <n v="125600"/>
    <n v="109106"/>
    <x v="759"/>
    <n v="86.867834394904463"/>
    <x v="0"/>
    <n v="3410"/>
    <x v="1"/>
    <s v="USD"/>
    <x v="697"/>
    <x v="340"/>
    <x v="0"/>
    <b v="0"/>
    <x v="11"/>
    <x v="6"/>
    <x v="11"/>
  </r>
  <r>
    <n v="770"/>
    <s v="Mathis-Rodriguez"/>
    <s v="User-centric attitude-oriented intranet"/>
    <n v="4300"/>
    <n v="11642"/>
    <x v="760"/>
    <n v="270.74418604651163"/>
    <x v="1"/>
    <n v="216"/>
    <x v="6"/>
    <s v="EUR"/>
    <x v="698"/>
    <x v="702"/>
    <x v="0"/>
    <b v="1"/>
    <x v="3"/>
    <x v="3"/>
    <x v="3"/>
  </r>
  <r>
    <n v="771"/>
    <s v="Smith, Mack and Williams"/>
    <s v="Self-enabling 5thgeneration paradigm"/>
    <n v="5600"/>
    <n v="2769"/>
    <x v="761"/>
    <n v="49.446428571428569"/>
    <x v="3"/>
    <n v="26"/>
    <x v="1"/>
    <s v="USD"/>
    <x v="699"/>
    <x v="703"/>
    <x v="0"/>
    <b v="0"/>
    <x v="3"/>
    <x v="3"/>
    <x v="3"/>
  </r>
  <r>
    <n v="772"/>
    <s v="Johnson-Pace"/>
    <s v="Persistent 3rdgeneration moratorium"/>
    <n v="149600"/>
    <n v="169586"/>
    <x v="762"/>
    <n v="113.3596256684492"/>
    <x v="1"/>
    <n v="5139"/>
    <x v="1"/>
    <s v="USD"/>
    <x v="700"/>
    <x v="704"/>
    <x v="0"/>
    <b v="0"/>
    <x v="7"/>
    <x v="1"/>
    <x v="7"/>
  </r>
  <r>
    <n v="773"/>
    <s v="Meza, Kirby and Patel"/>
    <s v="Cross-platform empowering project"/>
    <n v="53100"/>
    <n v="101185"/>
    <x v="763"/>
    <n v="190.55555555555554"/>
    <x v="1"/>
    <n v="2353"/>
    <x v="1"/>
    <s v="USD"/>
    <x v="701"/>
    <x v="705"/>
    <x v="0"/>
    <b v="0"/>
    <x v="3"/>
    <x v="3"/>
    <x v="3"/>
  </r>
  <r>
    <n v="774"/>
    <s v="Gonzalez-Snow"/>
    <s v="Polarized user-facing interface"/>
    <n v="5000"/>
    <n v="6775"/>
    <x v="764"/>
    <n v="135.5"/>
    <x v="1"/>
    <n v="78"/>
    <x v="6"/>
    <s v="EUR"/>
    <x v="702"/>
    <x v="706"/>
    <x v="0"/>
    <b v="0"/>
    <x v="2"/>
    <x v="2"/>
    <x v="2"/>
  </r>
  <r>
    <n v="775"/>
    <s v="Murphy LLC"/>
    <s v="Customer-focused non-volatile framework"/>
    <n v="9400"/>
    <n v="968"/>
    <x v="765"/>
    <n v="10.297872340425531"/>
    <x v="0"/>
    <n v="10"/>
    <x v="1"/>
    <s v="USD"/>
    <x v="703"/>
    <x v="707"/>
    <x v="0"/>
    <b v="0"/>
    <x v="1"/>
    <x v="1"/>
    <x v="1"/>
  </r>
  <r>
    <n v="776"/>
    <s v="Taylor-Rowe"/>
    <s v="Synchronized multimedia frame"/>
    <n v="110800"/>
    <n v="72623"/>
    <x v="766"/>
    <n v="65.544223826714799"/>
    <x v="0"/>
    <n v="2201"/>
    <x v="1"/>
    <s v="USD"/>
    <x v="704"/>
    <x v="708"/>
    <x v="0"/>
    <b v="0"/>
    <x v="3"/>
    <x v="3"/>
    <x v="3"/>
  </r>
  <r>
    <n v="777"/>
    <s v="Henderson Ltd"/>
    <s v="Open-architected stable algorithm"/>
    <n v="93800"/>
    <n v="45987"/>
    <x v="767"/>
    <n v="49.026652452025587"/>
    <x v="0"/>
    <n v="676"/>
    <x v="1"/>
    <s v="USD"/>
    <x v="431"/>
    <x v="709"/>
    <x v="0"/>
    <b v="0"/>
    <x v="3"/>
    <x v="3"/>
    <x v="3"/>
  </r>
  <r>
    <n v="778"/>
    <s v="Moss-Guzman"/>
    <s v="Cross-platform optimizing website"/>
    <n v="1300"/>
    <n v="10243"/>
    <x v="768"/>
    <n v="787.92307692307691"/>
    <x v="1"/>
    <n v="174"/>
    <x v="5"/>
    <s v="CHF"/>
    <x v="705"/>
    <x v="710"/>
    <x v="0"/>
    <b v="0"/>
    <x v="10"/>
    <x v="4"/>
    <x v="10"/>
  </r>
  <r>
    <n v="779"/>
    <s v="Webb Group"/>
    <s v="Public-key actuating projection"/>
    <n v="108700"/>
    <n v="87293"/>
    <x v="769"/>
    <n v="80.306347746090154"/>
    <x v="0"/>
    <n v="831"/>
    <x v="1"/>
    <s v="USD"/>
    <x v="706"/>
    <x v="711"/>
    <x v="0"/>
    <b v="1"/>
    <x v="3"/>
    <x v="3"/>
    <x v="3"/>
  </r>
  <r>
    <n v="780"/>
    <s v="Brooks-Rodriguez"/>
    <s v="Implemented intangible instruction set"/>
    <n v="5100"/>
    <n v="5421"/>
    <x v="770"/>
    <n v="106.29411764705883"/>
    <x v="1"/>
    <n v="164"/>
    <x v="1"/>
    <s v="USD"/>
    <x v="707"/>
    <x v="712"/>
    <x v="0"/>
    <b v="1"/>
    <x v="6"/>
    <x v="4"/>
    <x v="6"/>
  </r>
  <r>
    <n v="781"/>
    <s v="Thomas Ltd"/>
    <s v="Cross-group interactive architecture"/>
    <n v="8700"/>
    <n v="4414"/>
    <x v="771"/>
    <n v="50.735632183908038"/>
    <x v="3"/>
    <n v="56"/>
    <x v="5"/>
    <s v="CHF"/>
    <x v="708"/>
    <x v="70"/>
    <x v="0"/>
    <b v="0"/>
    <x v="3"/>
    <x v="3"/>
    <x v="3"/>
  </r>
  <r>
    <n v="782"/>
    <s v="Williams and Sons"/>
    <s v="Centralized asymmetric framework"/>
    <n v="5100"/>
    <n v="10981"/>
    <x v="772"/>
    <n v="215.31372549019611"/>
    <x v="1"/>
    <n v="161"/>
    <x v="1"/>
    <s v="USD"/>
    <x v="709"/>
    <x v="713"/>
    <x v="0"/>
    <b v="1"/>
    <x v="10"/>
    <x v="4"/>
    <x v="10"/>
  </r>
  <r>
    <n v="783"/>
    <s v="Vega, Chan and Carney"/>
    <s v="Down-sized systematic utilization"/>
    <n v="7400"/>
    <n v="10451"/>
    <x v="773"/>
    <n v="141.22972972972974"/>
    <x v="1"/>
    <n v="138"/>
    <x v="1"/>
    <s v="USD"/>
    <x v="710"/>
    <x v="714"/>
    <x v="0"/>
    <b v="0"/>
    <x v="1"/>
    <x v="1"/>
    <x v="1"/>
  </r>
  <r>
    <n v="784"/>
    <s v="Byrd Group"/>
    <s v="Profound fault-tolerant model"/>
    <n v="88900"/>
    <n v="102535"/>
    <x v="774"/>
    <n v="115.33745781777279"/>
    <x v="1"/>
    <n v="3308"/>
    <x v="1"/>
    <s v="USD"/>
    <x v="711"/>
    <x v="715"/>
    <x v="0"/>
    <b v="0"/>
    <x v="2"/>
    <x v="2"/>
    <x v="2"/>
  </r>
  <r>
    <n v="785"/>
    <s v="Peterson, Fletcher and Sanchez"/>
    <s v="Multi-channeled bi-directional moratorium"/>
    <n v="6700"/>
    <n v="12939"/>
    <x v="775"/>
    <n v="193.11940298507463"/>
    <x v="1"/>
    <n v="127"/>
    <x v="2"/>
    <s v="AUD"/>
    <x v="157"/>
    <x v="716"/>
    <x v="0"/>
    <b v="1"/>
    <x v="10"/>
    <x v="4"/>
    <x v="10"/>
  </r>
  <r>
    <n v="786"/>
    <s v="Smith-Brown"/>
    <s v="Object-based content-based ability"/>
    <n v="1500"/>
    <n v="10946"/>
    <x v="776"/>
    <n v="729.73333333333335"/>
    <x v="1"/>
    <n v="207"/>
    <x v="6"/>
    <s v="EUR"/>
    <x v="630"/>
    <x v="717"/>
    <x v="0"/>
    <b v="1"/>
    <x v="17"/>
    <x v="1"/>
    <x v="17"/>
  </r>
  <r>
    <n v="787"/>
    <s v="Vance-Glover"/>
    <s v="Progressive coherent secured line"/>
    <n v="61200"/>
    <n v="60994"/>
    <x v="777"/>
    <n v="99.66339869281046"/>
    <x v="0"/>
    <n v="859"/>
    <x v="0"/>
    <s v="CAD"/>
    <x v="712"/>
    <x v="718"/>
    <x v="0"/>
    <b v="0"/>
    <x v="1"/>
    <x v="1"/>
    <x v="1"/>
  </r>
  <r>
    <n v="788"/>
    <s v="Joyce PLC"/>
    <s v="Synchronized directional capability"/>
    <n v="3600"/>
    <n v="3174"/>
    <x v="778"/>
    <n v="88.166666666666671"/>
    <x v="2"/>
    <n v="31"/>
    <x v="1"/>
    <s v="USD"/>
    <x v="93"/>
    <x v="719"/>
    <x v="0"/>
    <b v="0"/>
    <x v="10"/>
    <x v="4"/>
    <x v="10"/>
  </r>
  <r>
    <n v="789"/>
    <s v="Kennedy-Miller"/>
    <s v="Cross-platform composite migration"/>
    <n v="9000"/>
    <n v="3351"/>
    <x v="779"/>
    <n v="37.233333333333334"/>
    <x v="0"/>
    <n v="45"/>
    <x v="1"/>
    <s v="USD"/>
    <x v="713"/>
    <x v="115"/>
    <x v="0"/>
    <b v="0"/>
    <x v="3"/>
    <x v="3"/>
    <x v="3"/>
  </r>
  <r>
    <n v="790"/>
    <s v="White-Obrien"/>
    <s v="Operative local pricing structure"/>
    <n v="185900"/>
    <n v="56774"/>
    <x v="780"/>
    <n v="30.540075309306079"/>
    <x v="3"/>
    <n v="1113"/>
    <x v="1"/>
    <s v="USD"/>
    <x v="714"/>
    <x v="720"/>
    <x v="0"/>
    <b v="0"/>
    <x v="3"/>
    <x v="3"/>
    <x v="3"/>
  </r>
  <r>
    <n v="791"/>
    <s v="Stafford, Hess and Raymond"/>
    <s v="Optional web-enabled extranet"/>
    <n v="2100"/>
    <n v="540"/>
    <x v="703"/>
    <n v="25.714285714285712"/>
    <x v="0"/>
    <n v="6"/>
    <x v="1"/>
    <s v="USD"/>
    <x v="715"/>
    <x v="721"/>
    <x v="0"/>
    <b v="0"/>
    <x v="0"/>
    <x v="0"/>
    <x v="0"/>
  </r>
  <r>
    <n v="792"/>
    <s v="Jordan, Schneider and Hall"/>
    <s v="Reduced 6thgeneration intranet"/>
    <n v="2000"/>
    <n v="680"/>
    <x v="781"/>
    <n v="34"/>
    <x v="0"/>
    <n v="7"/>
    <x v="1"/>
    <s v="USD"/>
    <x v="716"/>
    <x v="722"/>
    <x v="0"/>
    <b v="1"/>
    <x v="3"/>
    <x v="3"/>
    <x v="3"/>
  </r>
  <r>
    <n v="793"/>
    <s v="Rodriguez, Cox and Rodriguez"/>
    <s v="Networked disintermediate leverage"/>
    <n v="1100"/>
    <n v="13045"/>
    <x v="782"/>
    <n v="1185.909090909091"/>
    <x v="1"/>
    <n v="181"/>
    <x v="5"/>
    <s v="CHF"/>
    <x v="448"/>
    <x v="451"/>
    <x v="0"/>
    <b v="0"/>
    <x v="9"/>
    <x v="5"/>
    <x v="9"/>
  </r>
  <r>
    <n v="794"/>
    <s v="Welch Inc"/>
    <s v="Optional optimal website"/>
    <n v="6600"/>
    <n v="8276"/>
    <x v="783"/>
    <n v="125.39393939393939"/>
    <x v="1"/>
    <n v="110"/>
    <x v="1"/>
    <s v="USD"/>
    <x v="717"/>
    <x v="642"/>
    <x v="0"/>
    <b v="0"/>
    <x v="1"/>
    <x v="1"/>
    <x v="1"/>
  </r>
  <r>
    <n v="795"/>
    <s v="Vasquez Inc"/>
    <s v="Stand-alone asynchronous functionalities"/>
    <n v="7100"/>
    <n v="1022"/>
    <x v="784"/>
    <n v="14.394366197183098"/>
    <x v="0"/>
    <n v="31"/>
    <x v="1"/>
    <s v="USD"/>
    <x v="718"/>
    <x v="723"/>
    <x v="0"/>
    <b v="0"/>
    <x v="6"/>
    <x v="4"/>
    <x v="6"/>
  </r>
  <r>
    <n v="796"/>
    <s v="Freeman-Ferguson"/>
    <s v="Profound full-range open system"/>
    <n v="7800"/>
    <n v="4275"/>
    <x v="785"/>
    <n v="54.807692307692314"/>
    <x v="0"/>
    <n v="78"/>
    <x v="1"/>
    <s v="USD"/>
    <x v="719"/>
    <x v="724"/>
    <x v="0"/>
    <b v="1"/>
    <x v="20"/>
    <x v="6"/>
    <x v="20"/>
  </r>
  <r>
    <n v="797"/>
    <s v="Houston, Moore and Rogers"/>
    <s v="Optional tangible utilization"/>
    <n v="7600"/>
    <n v="8332"/>
    <x v="786"/>
    <n v="109.63157894736841"/>
    <x v="1"/>
    <n v="185"/>
    <x v="1"/>
    <s v="USD"/>
    <x v="720"/>
    <x v="725"/>
    <x v="0"/>
    <b v="0"/>
    <x v="2"/>
    <x v="2"/>
    <x v="2"/>
  </r>
  <r>
    <n v="798"/>
    <s v="Small-Fuentes"/>
    <s v="Seamless maximized product"/>
    <n v="3400"/>
    <n v="6408"/>
    <x v="787"/>
    <n v="188.47058823529412"/>
    <x v="1"/>
    <n v="121"/>
    <x v="1"/>
    <s v="USD"/>
    <x v="721"/>
    <x v="726"/>
    <x v="0"/>
    <b v="1"/>
    <x v="3"/>
    <x v="3"/>
    <x v="3"/>
  </r>
  <r>
    <n v="799"/>
    <s v="Reid-Day"/>
    <s v="Devolved tertiary time-frame"/>
    <n v="84500"/>
    <n v="73522"/>
    <x v="788"/>
    <n v="87.008284023668637"/>
    <x v="0"/>
    <n v="1225"/>
    <x v="4"/>
    <s v="GBP"/>
    <x v="722"/>
    <x v="727"/>
    <x v="0"/>
    <b v="0"/>
    <x v="3"/>
    <x v="3"/>
    <x v="3"/>
  </r>
  <r>
    <n v="800"/>
    <s v="Wallace LLC"/>
    <s v="Centralized regional function"/>
    <n v="100"/>
    <n v="1"/>
    <x v="100"/>
    <n v="1"/>
    <x v="0"/>
    <n v="1"/>
    <x v="5"/>
    <s v="CHF"/>
    <x v="139"/>
    <x v="560"/>
    <x v="0"/>
    <b v="0"/>
    <x v="1"/>
    <x v="1"/>
    <x v="1"/>
  </r>
  <r>
    <n v="801"/>
    <s v="Olson-Bishop"/>
    <s v="User-friendly high-level initiative"/>
    <n v="2300"/>
    <n v="4667"/>
    <x v="789"/>
    <n v="202.9130434782609"/>
    <x v="1"/>
    <n v="106"/>
    <x v="1"/>
    <s v="USD"/>
    <x v="723"/>
    <x v="728"/>
    <x v="0"/>
    <b v="1"/>
    <x v="14"/>
    <x v="7"/>
    <x v="14"/>
  </r>
  <r>
    <n v="802"/>
    <s v="Rodriguez, Anderson and Porter"/>
    <s v="Reverse-engineered zero-defect infrastructure"/>
    <n v="6200"/>
    <n v="12216"/>
    <x v="790"/>
    <n v="197.03225806451613"/>
    <x v="1"/>
    <n v="142"/>
    <x v="1"/>
    <s v="USD"/>
    <x v="704"/>
    <x v="339"/>
    <x v="0"/>
    <b v="0"/>
    <x v="14"/>
    <x v="7"/>
    <x v="14"/>
  </r>
  <r>
    <n v="803"/>
    <s v="Perez, Brown and Meyers"/>
    <s v="Stand-alone background customer loyalty"/>
    <n v="6100"/>
    <n v="6527"/>
    <x v="791"/>
    <n v="107"/>
    <x v="1"/>
    <n v="233"/>
    <x v="1"/>
    <s v="USD"/>
    <x v="724"/>
    <x v="35"/>
    <x v="0"/>
    <b v="0"/>
    <x v="3"/>
    <x v="3"/>
    <x v="3"/>
  </r>
  <r>
    <n v="804"/>
    <s v="English-Mccullough"/>
    <s v="Business-focused discrete software"/>
    <n v="2600"/>
    <n v="6987"/>
    <x v="792"/>
    <n v="268.73076923076923"/>
    <x v="1"/>
    <n v="218"/>
    <x v="1"/>
    <s v="USD"/>
    <x v="725"/>
    <x v="729"/>
    <x v="0"/>
    <b v="0"/>
    <x v="1"/>
    <x v="1"/>
    <x v="1"/>
  </r>
  <r>
    <n v="805"/>
    <s v="Smith-Nguyen"/>
    <s v="Advanced intermediate Graphic Interface"/>
    <n v="9700"/>
    <n v="4932"/>
    <x v="793"/>
    <n v="50.845360824742272"/>
    <x v="0"/>
    <n v="67"/>
    <x v="2"/>
    <s v="AUD"/>
    <x v="660"/>
    <x v="241"/>
    <x v="0"/>
    <b v="0"/>
    <x v="4"/>
    <x v="4"/>
    <x v="4"/>
  </r>
  <r>
    <n v="806"/>
    <s v="Harmon-Madden"/>
    <s v="Adaptive holistic hub"/>
    <n v="700"/>
    <n v="8262"/>
    <x v="794"/>
    <n v="1180.2857142857142"/>
    <x v="1"/>
    <n v="76"/>
    <x v="1"/>
    <s v="USD"/>
    <x v="726"/>
    <x v="730"/>
    <x v="0"/>
    <b v="1"/>
    <x v="6"/>
    <x v="4"/>
    <x v="6"/>
  </r>
  <r>
    <n v="807"/>
    <s v="Walker-Taylor"/>
    <s v="Automated uniform concept"/>
    <n v="700"/>
    <n v="1848"/>
    <x v="795"/>
    <n v="264"/>
    <x v="1"/>
    <n v="43"/>
    <x v="1"/>
    <s v="USD"/>
    <x v="727"/>
    <x v="322"/>
    <x v="0"/>
    <b v="1"/>
    <x v="3"/>
    <x v="3"/>
    <x v="3"/>
  </r>
  <r>
    <n v="808"/>
    <s v="Harris, Medina and Mitchell"/>
    <s v="Enhanced regional flexibility"/>
    <n v="5200"/>
    <n v="1583"/>
    <x v="796"/>
    <n v="30.44230769230769"/>
    <x v="0"/>
    <n v="19"/>
    <x v="1"/>
    <s v="USD"/>
    <x v="728"/>
    <x v="731"/>
    <x v="0"/>
    <b v="0"/>
    <x v="0"/>
    <x v="0"/>
    <x v="0"/>
  </r>
  <r>
    <n v="809"/>
    <s v="Williams and Sons"/>
    <s v="Public-key bottom-line algorithm"/>
    <n v="140800"/>
    <n v="88536"/>
    <x v="797"/>
    <n v="62.880681818181813"/>
    <x v="0"/>
    <n v="2108"/>
    <x v="5"/>
    <s v="CHF"/>
    <x v="729"/>
    <x v="732"/>
    <x v="0"/>
    <b v="0"/>
    <x v="4"/>
    <x v="4"/>
    <x v="4"/>
  </r>
  <r>
    <n v="810"/>
    <s v="Ball-Fisher"/>
    <s v="Multi-layered intangible instruction set"/>
    <n v="6400"/>
    <n v="12360"/>
    <x v="798"/>
    <n v="193.125"/>
    <x v="1"/>
    <n v="221"/>
    <x v="1"/>
    <s v="USD"/>
    <x v="730"/>
    <x v="157"/>
    <x v="0"/>
    <b v="1"/>
    <x v="3"/>
    <x v="3"/>
    <x v="3"/>
  </r>
  <r>
    <n v="811"/>
    <s v="Page, Holt and Mack"/>
    <s v="Fundamental methodical emulation"/>
    <n v="92500"/>
    <n v="71320"/>
    <x v="799"/>
    <n v="77.102702702702715"/>
    <x v="0"/>
    <n v="679"/>
    <x v="1"/>
    <s v="USD"/>
    <x v="731"/>
    <x v="733"/>
    <x v="0"/>
    <b v="1"/>
    <x v="11"/>
    <x v="6"/>
    <x v="11"/>
  </r>
  <r>
    <n v="812"/>
    <s v="Landry Group"/>
    <s v="Expanded value-added hardware"/>
    <n v="59700"/>
    <n v="134640"/>
    <x v="800"/>
    <n v="225.52763819095478"/>
    <x v="1"/>
    <n v="2805"/>
    <x v="0"/>
    <s v="CAD"/>
    <x v="78"/>
    <x v="734"/>
    <x v="0"/>
    <b v="0"/>
    <x v="9"/>
    <x v="5"/>
    <x v="9"/>
  </r>
  <r>
    <n v="813"/>
    <s v="Buckley Group"/>
    <s v="Diverse high-level attitude"/>
    <n v="3200"/>
    <n v="7661"/>
    <x v="801"/>
    <n v="239.40625"/>
    <x v="1"/>
    <n v="68"/>
    <x v="1"/>
    <s v="USD"/>
    <x v="732"/>
    <x v="735"/>
    <x v="0"/>
    <b v="0"/>
    <x v="11"/>
    <x v="6"/>
    <x v="11"/>
  </r>
  <r>
    <n v="814"/>
    <s v="Vincent PLC"/>
    <s v="Visionary 24hour analyzer"/>
    <n v="3200"/>
    <n v="2950"/>
    <x v="802"/>
    <n v="92.1875"/>
    <x v="0"/>
    <n v="36"/>
    <x v="3"/>
    <s v="DKK"/>
    <x v="733"/>
    <x v="736"/>
    <x v="0"/>
    <b v="1"/>
    <x v="1"/>
    <x v="1"/>
    <x v="1"/>
  </r>
  <r>
    <n v="815"/>
    <s v="Watson-Douglas"/>
    <s v="Centralized bandwidth-monitored leverage"/>
    <n v="9000"/>
    <n v="11721"/>
    <x v="803"/>
    <n v="130.23333333333335"/>
    <x v="1"/>
    <n v="183"/>
    <x v="0"/>
    <s v="CAD"/>
    <x v="734"/>
    <x v="737"/>
    <x v="0"/>
    <b v="0"/>
    <x v="1"/>
    <x v="1"/>
    <x v="1"/>
  </r>
  <r>
    <n v="816"/>
    <s v="Jones, Casey and Jones"/>
    <s v="Ergonomic mission-critical moratorium"/>
    <n v="2300"/>
    <n v="14150"/>
    <x v="804"/>
    <n v="615.21739130434787"/>
    <x v="1"/>
    <n v="133"/>
    <x v="1"/>
    <s v="USD"/>
    <x v="406"/>
    <x v="738"/>
    <x v="1"/>
    <b v="1"/>
    <x v="3"/>
    <x v="3"/>
    <x v="3"/>
  </r>
  <r>
    <n v="817"/>
    <s v="Alvarez-Bauer"/>
    <s v="Front-line intermediate moderator"/>
    <n v="51300"/>
    <n v="189192"/>
    <x v="805"/>
    <n v="368.79532163742692"/>
    <x v="1"/>
    <n v="2489"/>
    <x v="6"/>
    <s v="EUR"/>
    <x v="735"/>
    <x v="739"/>
    <x v="0"/>
    <b v="1"/>
    <x v="9"/>
    <x v="5"/>
    <x v="9"/>
  </r>
  <r>
    <n v="818"/>
    <s v="Martinez LLC"/>
    <s v="Automated local secured line"/>
    <n v="700"/>
    <n v="7664"/>
    <x v="806"/>
    <n v="1094.8571428571429"/>
    <x v="1"/>
    <n v="69"/>
    <x v="1"/>
    <s v="USD"/>
    <x v="736"/>
    <x v="740"/>
    <x v="0"/>
    <b v="1"/>
    <x v="3"/>
    <x v="3"/>
    <x v="3"/>
  </r>
  <r>
    <n v="819"/>
    <s v="Buck-Khan"/>
    <s v="Integrated bandwidth-monitored alliance"/>
    <n v="8900"/>
    <n v="4509"/>
    <x v="807"/>
    <n v="50.662921348314605"/>
    <x v="0"/>
    <n v="47"/>
    <x v="1"/>
    <s v="USD"/>
    <x v="737"/>
    <x v="697"/>
    <x v="1"/>
    <b v="0"/>
    <x v="11"/>
    <x v="6"/>
    <x v="11"/>
  </r>
  <r>
    <n v="820"/>
    <s v="Valdez, Williams and Meyer"/>
    <s v="Cross-group heuristic forecast"/>
    <n v="1500"/>
    <n v="12009"/>
    <x v="808"/>
    <n v="800.6"/>
    <x v="1"/>
    <n v="279"/>
    <x v="4"/>
    <s v="GBP"/>
    <x v="192"/>
    <x v="741"/>
    <x v="0"/>
    <b v="1"/>
    <x v="1"/>
    <x v="1"/>
    <x v="1"/>
  </r>
  <r>
    <n v="821"/>
    <s v="Alvarez-Andrews"/>
    <s v="Extended impactful secured line"/>
    <n v="4900"/>
    <n v="14273"/>
    <x v="809"/>
    <n v="291.28571428571428"/>
    <x v="1"/>
    <n v="210"/>
    <x v="1"/>
    <s v="USD"/>
    <x v="738"/>
    <x v="742"/>
    <x v="0"/>
    <b v="0"/>
    <x v="4"/>
    <x v="4"/>
    <x v="4"/>
  </r>
  <r>
    <n v="822"/>
    <s v="Stewart and Sons"/>
    <s v="Distributed optimizing protocol"/>
    <n v="54000"/>
    <n v="188982"/>
    <x v="810"/>
    <n v="349.9666666666667"/>
    <x v="1"/>
    <n v="2100"/>
    <x v="1"/>
    <s v="USD"/>
    <x v="739"/>
    <x v="743"/>
    <x v="0"/>
    <b v="0"/>
    <x v="1"/>
    <x v="1"/>
    <x v="1"/>
  </r>
  <r>
    <n v="823"/>
    <s v="Dyer Inc"/>
    <s v="Secured well-modulated system engine"/>
    <n v="4100"/>
    <n v="14640"/>
    <x v="811"/>
    <n v="357.07317073170731"/>
    <x v="1"/>
    <n v="252"/>
    <x v="1"/>
    <s v="USD"/>
    <x v="613"/>
    <x v="744"/>
    <x v="1"/>
    <b v="1"/>
    <x v="1"/>
    <x v="1"/>
    <x v="1"/>
  </r>
  <r>
    <n v="824"/>
    <s v="Anderson, Williams and Cox"/>
    <s v="Streamlined national benchmark"/>
    <n v="85000"/>
    <n v="107516"/>
    <x v="812"/>
    <n v="126.48941176470588"/>
    <x v="1"/>
    <n v="1280"/>
    <x v="1"/>
    <s v="USD"/>
    <x v="740"/>
    <x v="269"/>
    <x v="0"/>
    <b v="1"/>
    <x v="9"/>
    <x v="5"/>
    <x v="9"/>
  </r>
  <r>
    <n v="825"/>
    <s v="Solomon PLC"/>
    <s v="Open-architected 24/7 infrastructure"/>
    <n v="3600"/>
    <n v="13950"/>
    <x v="813"/>
    <n v="387.5"/>
    <x v="1"/>
    <n v="157"/>
    <x v="4"/>
    <s v="GBP"/>
    <x v="145"/>
    <x v="745"/>
    <x v="0"/>
    <b v="0"/>
    <x v="12"/>
    <x v="4"/>
    <x v="12"/>
  </r>
  <r>
    <n v="826"/>
    <s v="Miller-Hubbard"/>
    <s v="Digitized 6thgeneration Local Area Network"/>
    <n v="2800"/>
    <n v="12797"/>
    <x v="814"/>
    <n v="457.03571428571428"/>
    <x v="1"/>
    <n v="194"/>
    <x v="1"/>
    <s v="USD"/>
    <x v="741"/>
    <x v="746"/>
    <x v="0"/>
    <b v="1"/>
    <x v="3"/>
    <x v="3"/>
    <x v="3"/>
  </r>
  <r>
    <n v="827"/>
    <s v="Miranda, Martinez and Lowery"/>
    <s v="Innovative actuating artificial intelligence"/>
    <n v="2300"/>
    <n v="6134"/>
    <x v="815"/>
    <n v="266.69565217391306"/>
    <x v="1"/>
    <n v="82"/>
    <x v="2"/>
    <s v="AUD"/>
    <x v="742"/>
    <x v="747"/>
    <x v="0"/>
    <b v="1"/>
    <x v="6"/>
    <x v="4"/>
    <x v="6"/>
  </r>
  <r>
    <n v="828"/>
    <s v="Munoz, Cherry and Bell"/>
    <s v="Cross-platform reciprocal budgetary management"/>
    <n v="7100"/>
    <n v="4899"/>
    <x v="816"/>
    <n v="69"/>
    <x v="0"/>
    <n v="70"/>
    <x v="1"/>
    <s v="USD"/>
    <x v="202"/>
    <x v="503"/>
    <x v="0"/>
    <b v="0"/>
    <x v="3"/>
    <x v="3"/>
    <x v="3"/>
  </r>
  <r>
    <n v="829"/>
    <s v="Baker-Higgins"/>
    <s v="Vision-oriented scalable portal"/>
    <n v="9600"/>
    <n v="4929"/>
    <x v="817"/>
    <n v="51.34375"/>
    <x v="0"/>
    <n v="154"/>
    <x v="1"/>
    <s v="USD"/>
    <x v="743"/>
    <x v="748"/>
    <x v="0"/>
    <b v="0"/>
    <x v="3"/>
    <x v="3"/>
    <x v="3"/>
  </r>
  <r>
    <n v="830"/>
    <s v="Johnson, Turner and Carroll"/>
    <s v="Persevering zero administration knowledge user"/>
    <n v="121600"/>
    <n v="1424"/>
    <x v="818"/>
    <n v="1.1710526315789473"/>
    <x v="0"/>
    <n v="22"/>
    <x v="1"/>
    <s v="USD"/>
    <x v="744"/>
    <x v="330"/>
    <x v="0"/>
    <b v="0"/>
    <x v="3"/>
    <x v="3"/>
    <x v="3"/>
  </r>
  <r>
    <n v="831"/>
    <s v="Ward PLC"/>
    <s v="Front-line bottom-line Graphic Interface"/>
    <n v="97100"/>
    <n v="105817"/>
    <x v="819"/>
    <n v="108.97734294541709"/>
    <x v="1"/>
    <n v="4233"/>
    <x v="1"/>
    <s v="USD"/>
    <x v="745"/>
    <x v="749"/>
    <x v="0"/>
    <b v="0"/>
    <x v="14"/>
    <x v="7"/>
    <x v="14"/>
  </r>
  <r>
    <n v="832"/>
    <s v="Bradley, Beck and Mayo"/>
    <s v="Synergized fault-tolerant hierarchy"/>
    <n v="43200"/>
    <n v="136156"/>
    <x v="820"/>
    <n v="315.17592592592592"/>
    <x v="1"/>
    <n v="1297"/>
    <x v="3"/>
    <s v="DKK"/>
    <x v="746"/>
    <x v="750"/>
    <x v="1"/>
    <b v="0"/>
    <x v="18"/>
    <x v="5"/>
    <x v="18"/>
  </r>
  <r>
    <n v="833"/>
    <s v="Levine, Martin and Hernandez"/>
    <s v="Expanded asynchronous groupware"/>
    <n v="6800"/>
    <n v="10723"/>
    <x v="821"/>
    <n v="157.69117647058823"/>
    <x v="1"/>
    <n v="165"/>
    <x v="3"/>
    <s v="DKK"/>
    <x v="747"/>
    <x v="751"/>
    <x v="0"/>
    <b v="0"/>
    <x v="18"/>
    <x v="5"/>
    <x v="18"/>
  </r>
  <r>
    <n v="834"/>
    <s v="Gallegos, Wagner and Gaines"/>
    <s v="Expanded fault-tolerant emulation"/>
    <n v="7300"/>
    <n v="11228"/>
    <x v="822"/>
    <n v="153.8082191780822"/>
    <x v="1"/>
    <n v="119"/>
    <x v="1"/>
    <s v="USD"/>
    <x v="362"/>
    <x v="451"/>
    <x v="0"/>
    <b v="0"/>
    <x v="3"/>
    <x v="3"/>
    <x v="3"/>
  </r>
  <r>
    <n v="835"/>
    <s v="Hodges, Smith and Kelly"/>
    <s v="Future-proofed 24hour model"/>
    <n v="86200"/>
    <n v="77355"/>
    <x v="823"/>
    <n v="89.738979118329468"/>
    <x v="0"/>
    <n v="1758"/>
    <x v="1"/>
    <s v="USD"/>
    <x v="748"/>
    <x v="752"/>
    <x v="0"/>
    <b v="0"/>
    <x v="2"/>
    <x v="2"/>
    <x v="2"/>
  </r>
  <r>
    <n v="836"/>
    <s v="Macias Inc"/>
    <s v="Optimized didactic intranet"/>
    <n v="8100"/>
    <n v="6086"/>
    <x v="824"/>
    <n v="75.135802469135797"/>
    <x v="0"/>
    <n v="94"/>
    <x v="1"/>
    <s v="USD"/>
    <x v="749"/>
    <x v="753"/>
    <x v="0"/>
    <b v="0"/>
    <x v="7"/>
    <x v="1"/>
    <x v="7"/>
  </r>
  <r>
    <n v="837"/>
    <s v="Cook-Ortiz"/>
    <s v="Right-sized dedicated standardization"/>
    <n v="17700"/>
    <n v="150960"/>
    <x v="825"/>
    <n v="852.88135593220341"/>
    <x v="1"/>
    <n v="1797"/>
    <x v="1"/>
    <s v="USD"/>
    <x v="643"/>
    <x v="754"/>
    <x v="0"/>
    <b v="0"/>
    <x v="17"/>
    <x v="1"/>
    <x v="17"/>
  </r>
  <r>
    <n v="838"/>
    <s v="Jordan-Fischer"/>
    <s v="Vision-oriented high-level extranet"/>
    <n v="6400"/>
    <n v="8890"/>
    <x v="826"/>
    <n v="138.90625"/>
    <x v="1"/>
    <n v="261"/>
    <x v="1"/>
    <s v="USD"/>
    <x v="750"/>
    <x v="755"/>
    <x v="0"/>
    <b v="0"/>
    <x v="3"/>
    <x v="3"/>
    <x v="3"/>
  </r>
  <r>
    <n v="839"/>
    <s v="Pierce-Ramirez"/>
    <s v="Organized scalable initiative"/>
    <n v="7700"/>
    <n v="14644"/>
    <x v="827"/>
    <n v="190.18181818181819"/>
    <x v="1"/>
    <n v="157"/>
    <x v="1"/>
    <s v="USD"/>
    <x v="751"/>
    <x v="756"/>
    <x v="0"/>
    <b v="1"/>
    <x v="4"/>
    <x v="4"/>
    <x v="4"/>
  </r>
  <r>
    <n v="840"/>
    <s v="Howell and Sons"/>
    <s v="Enhanced regional moderator"/>
    <n v="116300"/>
    <n v="116583"/>
    <x v="828"/>
    <n v="100.24333619948409"/>
    <x v="1"/>
    <n v="3533"/>
    <x v="1"/>
    <s v="USD"/>
    <x v="752"/>
    <x v="757"/>
    <x v="0"/>
    <b v="1"/>
    <x v="3"/>
    <x v="3"/>
    <x v="3"/>
  </r>
  <r>
    <n v="841"/>
    <s v="Garcia, Dunn and Richardson"/>
    <s v="Automated even-keeled emulation"/>
    <n v="9100"/>
    <n v="12991"/>
    <x v="829"/>
    <n v="142.75824175824175"/>
    <x v="1"/>
    <n v="155"/>
    <x v="1"/>
    <s v="USD"/>
    <x v="753"/>
    <x v="758"/>
    <x v="0"/>
    <b v="0"/>
    <x v="2"/>
    <x v="2"/>
    <x v="2"/>
  </r>
  <r>
    <n v="842"/>
    <s v="Lawson and Sons"/>
    <s v="Reverse-engineered multi-tasking product"/>
    <n v="1500"/>
    <n v="8447"/>
    <x v="830"/>
    <n v="563.13333333333333"/>
    <x v="1"/>
    <n v="132"/>
    <x v="6"/>
    <s v="EUR"/>
    <x v="754"/>
    <x v="759"/>
    <x v="0"/>
    <b v="0"/>
    <x v="8"/>
    <x v="2"/>
    <x v="8"/>
  </r>
  <r>
    <n v="843"/>
    <s v="Porter-Hicks"/>
    <s v="De-engineered next generation parallelism"/>
    <n v="8800"/>
    <n v="2703"/>
    <x v="831"/>
    <n v="30.715909090909086"/>
    <x v="0"/>
    <n v="33"/>
    <x v="1"/>
    <s v="USD"/>
    <x v="755"/>
    <x v="760"/>
    <x v="0"/>
    <b v="0"/>
    <x v="14"/>
    <x v="7"/>
    <x v="14"/>
  </r>
  <r>
    <n v="844"/>
    <s v="Rodriguez-Hansen"/>
    <s v="Intuitive cohesive groupware"/>
    <n v="8800"/>
    <n v="8747"/>
    <x v="832"/>
    <n v="99.39772727272728"/>
    <x v="3"/>
    <n v="94"/>
    <x v="1"/>
    <s v="USD"/>
    <x v="756"/>
    <x v="761"/>
    <x v="0"/>
    <b v="0"/>
    <x v="4"/>
    <x v="4"/>
    <x v="4"/>
  </r>
  <r>
    <n v="845"/>
    <s v="Williams LLC"/>
    <s v="Up-sized high-level access"/>
    <n v="69900"/>
    <n v="138087"/>
    <x v="833"/>
    <n v="197.54935622317598"/>
    <x v="1"/>
    <n v="1354"/>
    <x v="4"/>
    <s v="GBP"/>
    <x v="757"/>
    <x v="78"/>
    <x v="0"/>
    <b v="0"/>
    <x v="2"/>
    <x v="2"/>
    <x v="2"/>
  </r>
  <r>
    <n v="846"/>
    <s v="Cooper, Stanley and Bryant"/>
    <s v="Phased empowering success"/>
    <n v="1000"/>
    <n v="5085"/>
    <x v="834"/>
    <n v="508.5"/>
    <x v="1"/>
    <n v="48"/>
    <x v="1"/>
    <s v="USD"/>
    <x v="758"/>
    <x v="762"/>
    <x v="1"/>
    <b v="1"/>
    <x v="2"/>
    <x v="2"/>
    <x v="2"/>
  </r>
  <r>
    <n v="847"/>
    <s v="Miller, Glenn and Adams"/>
    <s v="Distributed actuating project"/>
    <n v="4700"/>
    <n v="11174"/>
    <x v="835"/>
    <n v="237.74468085106383"/>
    <x v="1"/>
    <n v="110"/>
    <x v="1"/>
    <s v="USD"/>
    <x v="759"/>
    <x v="763"/>
    <x v="0"/>
    <b v="0"/>
    <x v="0"/>
    <x v="0"/>
    <x v="0"/>
  </r>
  <r>
    <n v="848"/>
    <s v="Cole, Salazar and Moreno"/>
    <s v="Robust motivating orchestration"/>
    <n v="3200"/>
    <n v="10831"/>
    <x v="836"/>
    <n v="338.46875"/>
    <x v="1"/>
    <n v="172"/>
    <x v="1"/>
    <s v="USD"/>
    <x v="760"/>
    <x v="764"/>
    <x v="0"/>
    <b v="0"/>
    <x v="6"/>
    <x v="4"/>
    <x v="6"/>
  </r>
  <r>
    <n v="849"/>
    <s v="Jones-Ryan"/>
    <s v="Vision-oriented uniform instruction set"/>
    <n v="6700"/>
    <n v="8917"/>
    <x v="837"/>
    <n v="133.08955223880596"/>
    <x v="1"/>
    <n v="307"/>
    <x v="1"/>
    <s v="USD"/>
    <x v="761"/>
    <x v="765"/>
    <x v="0"/>
    <b v="1"/>
    <x v="7"/>
    <x v="1"/>
    <x v="7"/>
  </r>
  <r>
    <n v="850"/>
    <s v="Hood, Perez and Meadows"/>
    <s v="Cross-group upward-trending hierarchy"/>
    <n v="100"/>
    <n v="1"/>
    <x v="100"/>
    <n v="1"/>
    <x v="0"/>
    <n v="1"/>
    <x v="1"/>
    <s v="USD"/>
    <x v="762"/>
    <x v="539"/>
    <x v="1"/>
    <b v="0"/>
    <x v="1"/>
    <x v="1"/>
    <x v="1"/>
  </r>
  <r>
    <n v="851"/>
    <s v="Bright and Sons"/>
    <s v="Object-based needs-based info-mediaries"/>
    <n v="6000"/>
    <n v="12468"/>
    <x v="838"/>
    <n v="207.79999999999998"/>
    <x v="1"/>
    <n v="160"/>
    <x v="1"/>
    <s v="USD"/>
    <x v="444"/>
    <x v="766"/>
    <x v="0"/>
    <b v="0"/>
    <x v="5"/>
    <x v="1"/>
    <x v="5"/>
  </r>
  <r>
    <n v="852"/>
    <s v="Brady Ltd"/>
    <s v="Open-source reciprocal standardization"/>
    <n v="4900"/>
    <n v="2505"/>
    <x v="839"/>
    <n v="51.122448979591837"/>
    <x v="0"/>
    <n v="31"/>
    <x v="1"/>
    <s v="USD"/>
    <x v="763"/>
    <x v="422"/>
    <x v="0"/>
    <b v="1"/>
    <x v="11"/>
    <x v="6"/>
    <x v="11"/>
  </r>
  <r>
    <n v="853"/>
    <s v="Collier LLC"/>
    <s v="Secured well-modulated projection"/>
    <n v="17100"/>
    <n v="111502"/>
    <x v="840"/>
    <n v="652.05847953216369"/>
    <x v="1"/>
    <n v="1467"/>
    <x v="0"/>
    <s v="CAD"/>
    <x v="764"/>
    <x v="767"/>
    <x v="0"/>
    <b v="1"/>
    <x v="7"/>
    <x v="1"/>
    <x v="7"/>
  </r>
  <r>
    <n v="854"/>
    <s v="Campbell, Thomas and Obrien"/>
    <s v="Multi-channeled secondary middleware"/>
    <n v="171000"/>
    <n v="194309"/>
    <x v="841"/>
    <n v="113.63099415204678"/>
    <x v="1"/>
    <n v="2662"/>
    <x v="0"/>
    <s v="CAD"/>
    <x v="765"/>
    <x v="768"/>
    <x v="0"/>
    <b v="0"/>
    <x v="13"/>
    <x v="5"/>
    <x v="13"/>
  </r>
  <r>
    <n v="855"/>
    <s v="Moses-Terry"/>
    <s v="Horizontal clear-thinking framework"/>
    <n v="23400"/>
    <n v="23956"/>
    <x v="842"/>
    <n v="102.37606837606839"/>
    <x v="1"/>
    <n v="452"/>
    <x v="2"/>
    <s v="AUD"/>
    <x v="766"/>
    <x v="214"/>
    <x v="0"/>
    <b v="0"/>
    <x v="3"/>
    <x v="3"/>
    <x v="3"/>
  </r>
  <r>
    <n v="856"/>
    <s v="Williams and Sons"/>
    <s v="Profound composite core"/>
    <n v="2400"/>
    <n v="8558"/>
    <x v="843"/>
    <n v="356.58333333333331"/>
    <x v="1"/>
    <n v="158"/>
    <x v="1"/>
    <s v="USD"/>
    <x v="767"/>
    <x v="769"/>
    <x v="0"/>
    <b v="0"/>
    <x v="0"/>
    <x v="0"/>
    <x v="0"/>
  </r>
  <r>
    <n v="857"/>
    <s v="Miranda, Gray and Hale"/>
    <s v="Programmable disintermediate matrices"/>
    <n v="5300"/>
    <n v="7413"/>
    <x v="844"/>
    <n v="139.86792452830187"/>
    <x v="1"/>
    <n v="225"/>
    <x v="5"/>
    <s v="CHF"/>
    <x v="768"/>
    <x v="770"/>
    <x v="1"/>
    <b v="0"/>
    <x v="12"/>
    <x v="4"/>
    <x v="12"/>
  </r>
  <r>
    <n v="858"/>
    <s v="Ayala, Crawford and Taylor"/>
    <s v="Realigned 5thgeneration knowledge user"/>
    <n v="4000"/>
    <n v="2778"/>
    <x v="845"/>
    <n v="69.45"/>
    <x v="0"/>
    <n v="35"/>
    <x v="1"/>
    <s v="USD"/>
    <x v="769"/>
    <x v="771"/>
    <x v="1"/>
    <b v="0"/>
    <x v="0"/>
    <x v="0"/>
    <x v="0"/>
  </r>
  <r>
    <n v="859"/>
    <s v="Martinez Ltd"/>
    <s v="Multi-layered upward-trending groupware"/>
    <n v="7300"/>
    <n v="2594"/>
    <x v="846"/>
    <n v="35.534246575342465"/>
    <x v="0"/>
    <n v="63"/>
    <x v="1"/>
    <s v="USD"/>
    <x v="770"/>
    <x v="250"/>
    <x v="0"/>
    <b v="1"/>
    <x v="3"/>
    <x v="3"/>
    <x v="3"/>
  </r>
  <r>
    <n v="860"/>
    <s v="Lee PLC"/>
    <s v="Re-contextualized leadingedge firmware"/>
    <n v="2000"/>
    <n v="5033"/>
    <x v="847"/>
    <n v="251.65"/>
    <x v="1"/>
    <n v="65"/>
    <x v="1"/>
    <s v="USD"/>
    <x v="771"/>
    <x v="772"/>
    <x v="0"/>
    <b v="1"/>
    <x v="8"/>
    <x v="2"/>
    <x v="8"/>
  </r>
  <r>
    <n v="861"/>
    <s v="Young, Ramsey and Powell"/>
    <s v="Devolved disintermediate analyzer"/>
    <n v="8800"/>
    <n v="9317"/>
    <x v="848"/>
    <n v="105.87500000000001"/>
    <x v="1"/>
    <n v="163"/>
    <x v="1"/>
    <s v="USD"/>
    <x v="772"/>
    <x v="773"/>
    <x v="0"/>
    <b v="0"/>
    <x v="3"/>
    <x v="3"/>
    <x v="3"/>
  </r>
  <r>
    <n v="862"/>
    <s v="Lewis and Sons"/>
    <s v="Profound disintermediate open system"/>
    <n v="3500"/>
    <n v="6560"/>
    <x v="849"/>
    <n v="187.42857142857144"/>
    <x v="1"/>
    <n v="85"/>
    <x v="1"/>
    <s v="USD"/>
    <x v="773"/>
    <x v="774"/>
    <x v="0"/>
    <b v="0"/>
    <x v="3"/>
    <x v="3"/>
    <x v="3"/>
  </r>
  <r>
    <n v="863"/>
    <s v="Davis-Johnson"/>
    <s v="Automated reciprocal protocol"/>
    <n v="1400"/>
    <n v="5415"/>
    <x v="850"/>
    <n v="386.78571428571428"/>
    <x v="1"/>
    <n v="217"/>
    <x v="1"/>
    <s v="USD"/>
    <x v="774"/>
    <x v="331"/>
    <x v="0"/>
    <b v="1"/>
    <x v="19"/>
    <x v="4"/>
    <x v="19"/>
  </r>
  <r>
    <n v="864"/>
    <s v="Stevenson-Thompson"/>
    <s v="Automated static workforce"/>
    <n v="4200"/>
    <n v="14577"/>
    <x v="851"/>
    <n v="347.07142857142856"/>
    <x v="1"/>
    <n v="150"/>
    <x v="1"/>
    <s v="USD"/>
    <x v="775"/>
    <x v="775"/>
    <x v="0"/>
    <b v="0"/>
    <x v="12"/>
    <x v="4"/>
    <x v="12"/>
  </r>
  <r>
    <n v="865"/>
    <s v="Ellis, Smith and Armstrong"/>
    <s v="Horizontal attitude-oriented help-desk"/>
    <n v="81000"/>
    <n v="150515"/>
    <x v="852"/>
    <n v="185.82098765432099"/>
    <x v="1"/>
    <n v="3272"/>
    <x v="1"/>
    <s v="USD"/>
    <x v="776"/>
    <x v="776"/>
    <x v="0"/>
    <b v="0"/>
    <x v="3"/>
    <x v="3"/>
    <x v="3"/>
  </r>
  <r>
    <n v="866"/>
    <s v="Jackson-Brown"/>
    <s v="Versatile 5thgeneration matrices"/>
    <n v="182800"/>
    <n v="79045"/>
    <x v="853"/>
    <n v="43.241247264770237"/>
    <x v="3"/>
    <n v="898"/>
    <x v="1"/>
    <s v="USD"/>
    <x v="777"/>
    <x v="777"/>
    <x v="0"/>
    <b v="0"/>
    <x v="14"/>
    <x v="7"/>
    <x v="14"/>
  </r>
  <r>
    <n v="867"/>
    <s v="Kane, Pruitt and Rivera"/>
    <s v="Cross-platform next generation service-desk"/>
    <n v="4800"/>
    <n v="7797"/>
    <x v="854"/>
    <n v="162.4375"/>
    <x v="1"/>
    <n v="300"/>
    <x v="1"/>
    <s v="USD"/>
    <x v="778"/>
    <x v="778"/>
    <x v="0"/>
    <b v="0"/>
    <x v="0"/>
    <x v="0"/>
    <x v="0"/>
  </r>
  <r>
    <n v="868"/>
    <s v="Wood, Buckley and Meza"/>
    <s v="Front-line web-enabled installation"/>
    <n v="7000"/>
    <n v="12939"/>
    <x v="855"/>
    <n v="184.84285714285716"/>
    <x v="1"/>
    <n v="126"/>
    <x v="1"/>
    <s v="USD"/>
    <x v="779"/>
    <x v="779"/>
    <x v="0"/>
    <b v="0"/>
    <x v="3"/>
    <x v="3"/>
    <x v="3"/>
  </r>
  <r>
    <n v="869"/>
    <s v="Brown-Williams"/>
    <s v="Multi-channeled responsive product"/>
    <n v="161900"/>
    <n v="38376"/>
    <x v="856"/>
    <n v="23.703520691785052"/>
    <x v="0"/>
    <n v="526"/>
    <x v="1"/>
    <s v="USD"/>
    <x v="780"/>
    <x v="780"/>
    <x v="0"/>
    <b v="0"/>
    <x v="6"/>
    <x v="4"/>
    <x v="6"/>
  </r>
  <r>
    <n v="870"/>
    <s v="Hansen-Austin"/>
    <s v="Adaptive demand-driven encryption"/>
    <n v="7700"/>
    <n v="6920"/>
    <x v="857"/>
    <n v="89.870129870129873"/>
    <x v="0"/>
    <n v="121"/>
    <x v="1"/>
    <s v="USD"/>
    <x v="335"/>
    <x v="781"/>
    <x v="0"/>
    <b v="0"/>
    <x v="3"/>
    <x v="3"/>
    <x v="3"/>
  </r>
  <r>
    <n v="871"/>
    <s v="Santana-George"/>
    <s v="Re-engineered client-driven knowledge user"/>
    <n v="71500"/>
    <n v="194912"/>
    <x v="858"/>
    <n v="272.6041958041958"/>
    <x v="1"/>
    <n v="2320"/>
    <x v="1"/>
    <s v="USD"/>
    <x v="535"/>
    <x v="782"/>
    <x v="0"/>
    <b v="1"/>
    <x v="3"/>
    <x v="3"/>
    <x v="3"/>
  </r>
  <r>
    <n v="872"/>
    <s v="Davis LLC"/>
    <s v="Compatible logistical paradigm"/>
    <n v="4700"/>
    <n v="7992"/>
    <x v="859"/>
    <n v="170.04255319148936"/>
    <x v="1"/>
    <n v="81"/>
    <x v="2"/>
    <s v="AUD"/>
    <x v="270"/>
    <x v="783"/>
    <x v="0"/>
    <b v="0"/>
    <x v="22"/>
    <x v="4"/>
    <x v="22"/>
  </r>
  <r>
    <n v="873"/>
    <s v="Vazquez, Ochoa and Clark"/>
    <s v="Intuitive value-added installation"/>
    <n v="42100"/>
    <n v="79268"/>
    <x v="860"/>
    <n v="188.28503562945369"/>
    <x v="1"/>
    <n v="1887"/>
    <x v="1"/>
    <s v="USD"/>
    <x v="781"/>
    <x v="393"/>
    <x v="0"/>
    <b v="0"/>
    <x v="14"/>
    <x v="7"/>
    <x v="14"/>
  </r>
  <r>
    <n v="874"/>
    <s v="Chung-Nguyen"/>
    <s v="Managed discrete parallelism"/>
    <n v="40200"/>
    <n v="139468"/>
    <x v="861"/>
    <n v="346.93532338308455"/>
    <x v="1"/>
    <n v="4358"/>
    <x v="1"/>
    <s v="USD"/>
    <x v="782"/>
    <x v="784"/>
    <x v="0"/>
    <b v="1"/>
    <x v="14"/>
    <x v="7"/>
    <x v="14"/>
  </r>
  <r>
    <n v="875"/>
    <s v="Mueller-Harmon"/>
    <s v="Implemented tangible approach"/>
    <n v="7900"/>
    <n v="5465"/>
    <x v="862"/>
    <n v="69.177215189873422"/>
    <x v="0"/>
    <n v="67"/>
    <x v="1"/>
    <s v="USD"/>
    <x v="783"/>
    <x v="785"/>
    <x v="0"/>
    <b v="0"/>
    <x v="1"/>
    <x v="1"/>
    <x v="1"/>
  </r>
  <r>
    <n v="876"/>
    <s v="Dixon, Perez and Banks"/>
    <s v="Re-engineered encompassing definition"/>
    <n v="8300"/>
    <n v="2111"/>
    <x v="863"/>
    <n v="25.433734939759034"/>
    <x v="0"/>
    <n v="57"/>
    <x v="0"/>
    <s v="CAD"/>
    <x v="784"/>
    <x v="229"/>
    <x v="0"/>
    <b v="0"/>
    <x v="14"/>
    <x v="7"/>
    <x v="14"/>
  </r>
  <r>
    <n v="877"/>
    <s v="Estrada Group"/>
    <s v="Multi-lateral uniform collaboration"/>
    <n v="163600"/>
    <n v="126628"/>
    <x v="864"/>
    <n v="77.400977995110026"/>
    <x v="0"/>
    <n v="1229"/>
    <x v="1"/>
    <s v="USD"/>
    <x v="785"/>
    <x v="786"/>
    <x v="0"/>
    <b v="0"/>
    <x v="0"/>
    <x v="0"/>
    <x v="0"/>
  </r>
  <r>
    <n v="878"/>
    <s v="Lutz Group"/>
    <s v="Enterprise-wide foreground paradigm"/>
    <n v="2700"/>
    <n v="1012"/>
    <x v="865"/>
    <n v="37.481481481481481"/>
    <x v="0"/>
    <n v="12"/>
    <x v="6"/>
    <s v="EUR"/>
    <x v="786"/>
    <x v="787"/>
    <x v="0"/>
    <b v="0"/>
    <x v="16"/>
    <x v="1"/>
    <x v="16"/>
  </r>
  <r>
    <n v="879"/>
    <s v="Ortiz Inc"/>
    <s v="Stand-alone incremental parallelism"/>
    <n v="1000"/>
    <n v="5438"/>
    <x v="866"/>
    <n v="543.79999999999995"/>
    <x v="1"/>
    <n v="53"/>
    <x v="1"/>
    <s v="USD"/>
    <x v="787"/>
    <x v="341"/>
    <x v="0"/>
    <b v="0"/>
    <x v="9"/>
    <x v="5"/>
    <x v="9"/>
  </r>
  <r>
    <n v="880"/>
    <s v="Craig, Ellis and Miller"/>
    <s v="Persevering 5thgeneration throughput"/>
    <n v="84500"/>
    <n v="193101"/>
    <x v="867"/>
    <n v="228.52189349112427"/>
    <x v="1"/>
    <n v="2414"/>
    <x v="1"/>
    <s v="USD"/>
    <x v="788"/>
    <x v="788"/>
    <x v="0"/>
    <b v="0"/>
    <x v="5"/>
    <x v="1"/>
    <x v="5"/>
  </r>
  <r>
    <n v="881"/>
    <s v="Charles Inc"/>
    <s v="Implemented object-oriented synergy"/>
    <n v="81300"/>
    <n v="31665"/>
    <x v="868"/>
    <n v="38.948339483394832"/>
    <x v="0"/>
    <n v="452"/>
    <x v="1"/>
    <s v="USD"/>
    <x v="330"/>
    <x v="789"/>
    <x v="0"/>
    <b v="1"/>
    <x v="3"/>
    <x v="3"/>
    <x v="3"/>
  </r>
  <r>
    <n v="882"/>
    <s v="White-Rosario"/>
    <s v="Balanced demand-driven definition"/>
    <n v="800"/>
    <n v="2960"/>
    <x v="869"/>
    <n v="370"/>
    <x v="1"/>
    <n v="80"/>
    <x v="1"/>
    <s v="USD"/>
    <x v="789"/>
    <x v="790"/>
    <x v="0"/>
    <b v="0"/>
    <x v="3"/>
    <x v="3"/>
    <x v="3"/>
  </r>
  <r>
    <n v="883"/>
    <s v="Simmons-Villarreal"/>
    <s v="Customer-focused mobile Graphic Interface"/>
    <n v="3400"/>
    <n v="8089"/>
    <x v="870"/>
    <n v="237.91176470588232"/>
    <x v="1"/>
    <n v="193"/>
    <x v="1"/>
    <s v="USD"/>
    <x v="790"/>
    <x v="791"/>
    <x v="0"/>
    <b v="0"/>
    <x v="12"/>
    <x v="4"/>
    <x v="12"/>
  </r>
  <r>
    <n v="884"/>
    <s v="Strickland Group"/>
    <s v="Horizontal secondary interface"/>
    <n v="170800"/>
    <n v="109374"/>
    <x v="871"/>
    <n v="64.036299765807954"/>
    <x v="0"/>
    <n v="1886"/>
    <x v="1"/>
    <s v="USD"/>
    <x v="791"/>
    <x v="792"/>
    <x v="0"/>
    <b v="1"/>
    <x v="3"/>
    <x v="3"/>
    <x v="3"/>
  </r>
  <r>
    <n v="885"/>
    <s v="Lynch Ltd"/>
    <s v="Virtual analyzing collaboration"/>
    <n v="1800"/>
    <n v="2129"/>
    <x v="872"/>
    <n v="118.27777777777777"/>
    <x v="1"/>
    <n v="52"/>
    <x v="1"/>
    <s v="USD"/>
    <x v="792"/>
    <x v="556"/>
    <x v="0"/>
    <b v="0"/>
    <x v="3"/>
    <x v="3"/>
    <x v="3"/>
  </r>
  <r>
    <n v="886"/>
    <s v="Sanders LLC"/>
    <s v="Multi-tiered explicit focus group"/>
    <n v="150600"/>
    <n v="127745"/>
    <x v="873"/>
    <n v="84.824037184594957"/>
    <x v="0"/>
    <n v="1825"/>
    <x v="1"/>
    <s v="USD"/>
    <x v="793"/>
    <x v="488"/>
    <x v="0"/>
    <b v="0"/>
    <x v="7"/>
    <x v="1"/>
    <x v="7"/>
  </r>
  <r>
    <n v="887"/>
    <s v="Cooper LLC"/>
    <s v="Multi-layered systematic knowledgebase"/>
    <n v="7800"/>
    <n v="2289"/>
    <x v="874"/>
    <n v="29.346153846153843"/>
    <x v="0"/>
    <n v="31"/>
    <x v="1"/>
    <s v="USD"/>
    <x v="794"/>
    <x v="232"/>
    <x v="0"/>
    <b v="1"/>
    <x v="3"/>
    <x v="3"/>
    <x v="3"/>
  </r>
  <r>
    <n v="888"/>
    <s v="Palmer Ltd"/>
    <s v="Reverse-engineered uniform knowledge user"/>
    <n v="5800"/>
    <n v="12174"/>
    <x v="875"/>
    <n v="209.89655172413794"/>
    <x v="1"/>
    <n v="290"/>
    <x v="1"/>
    <s v="USD"/>
    <x v="795"/>
    <x v="793"/>
    <x v="0"/>
    <b v="0"/>
    <x v="3"/>
    <x v="3"/>
    <x v="3"/>
  </r>
  <r>
    <n v="889"/>
    <s v="Santos Group"/>
    <s v="Secured dynamic capacity"/>
    <n v="5600"/>
    <n v="9508"/>
    <x v="876"/>
    <n v="169.78571428571431"/>
    <x v="1"/>
    <n v="122"/>
    <x v="1"/>
    <s v="USD"/>
    <x v="796"/>
    <x v="794"/>
    <x v="0"/>
    <b v="1"/>
    <x v="5"/>
    <x v="1"/>
    <x v="5"/>
  </r>
  <r>
    <n v="890"/>
    <s v="Christian, Kim and Jimenez"/>
    <s v="Devolved foreground throughput"/>
    <n v="134400"/>
    <n v="155849"/>
    <x v="877"/>
    <n v="115.95907738095239"/>
    <x v="1"/>
    <n v="1470"/>
    <x v="1"/>
    <s v="USD"/>
    <x v="797"/>
    <x v="138"/>
    <x v="0"/>
    <b v="0"/>
    <x v="7"/>
    <x v="1"/>
    <x v="7"/>
  </r>
  <r>
    <n v="891"/>
    <s v="Williams, Price and Hurley"/>
    <s v="Synchronized demand-driven infrastructure"/>
    <n v="3000"/>
    <n v="7758"/>
    <x v="878"/>
    <n v="258.59999999999997"/>
    <x v="1"/>
    <n v="165"/>
    <x v="0"/>
    <s v="CAD"/>
    <x v="798"/>
    <x v="795"/>
    <x v="0"/>
    <b v="0"/>
    <x v="4"/>
    <x v="4"/>
    <x v="4"/>
  </r>
  <r>
    <n v="892"/>
    <s v="Anderson, Parks and Estrada"/>
    <s v="Realigned discrete structure"/>
    <n v="6000"/>
    <n v="13835"/>
    <x v="879"/>
    <n v="230.58333333333331"/>
    <x v="1"/>
    <n v="182"/>
    <x v="1"/>
    <s v="USD"/>
    <x v="799"/>
    <x v="796"/>
    <x v="0"/>
    <b v="0"/>
    <x v="18"/>
    <x v="5"/>
    <x v="18"/>
  </r>
  <r>
    <n v="893"/>
    <s v="Collins-Martinez"/>
    <s v="Progressive grid-enabled website"/>
    <n v="8400"/>
    <n v="10770"/>
    <x v="880"/>
    <n v="128.21428571428572"/>
    <x v="1"/>
    <n v="199"/>
    <x v="6"/>
    <s v="EUR"/>
    <x v="800"/>
    <x v="797"/>
    <x v="0"/>
    <b v="1"/>
    <x v="4"/>
    <x v="4"/>
    <x v="4"/>
  </r>
  <r>
    <n v="894"/>
    <s v="Barrett Inc"/>
    <s v="Organic cohesive neural-net"/>
    <n v="1700"/>
    <n v="3208"/>
    <x v="881"/>
    <n v="188.70588235294116"/>
    <x v="1"/>
    <n v="56"/>
    <x v="4"/>
    <s v="GBP"/>
    <x v="801"/>
    <x v="798"/>
    <x v="0"/>
    <b v="1"/>
    <x v="19"/>
    <x v="4"/>
    <x v="19"/>
  </r>
  <r>
    <n v="895"/>
    <s v="Adams-Rollins"/>
    <s v="Integrated demand-driven info-mediaries"/>
    <n v="159800"/>
    <n v="11108"/>
    <x v="882"/>
    <n v="6.9511889862327907"/>
    <x v="0"/>
    <n v="107"/>
    <x v="1"/>
    <s v="USD"/>
    <x v="802"/>
    <x v="799"/>
    <x v="0"/>
    <b v="0"/>
    <x v="3"/>
    <x v="3"/>
    <x v="3"/>
  </r>
  <r>
    <n v="896"/>
    <s v="Wright-Bryant"/>
    <s v="Reverse-engineered client-server extranet"/>
    <n v="19800"/>
    <n v="153338"/>
    <x v="883"/>
    <n v="774.43434343434342"/>
    <x v="1"/>
    <n v="1460"/>
    <x v="2"/>
    <s v="AUD"/>
    <x v="803"/>
    <x v="800"/>
    <x v="0"/>
    <b v="1"/>
    <x v="0"/>
    <x v="0"/>
    <x v="0"/>
  </r>
  <r>
    <n v="897"/>
    <s v="Berry-Cannon"/>
    <s v="Organized discrete encoding"/>
    <n v="8800"/>
    <n v="2437"/>
    <x v="884"/>
    <n v="27.693181818181817"/>
    <x v="0"/>
    <n v="27"/>
    <x v="1"/>
    <s v="USD"/>
    <x v="212"/>
    <x v="368"/>
    <x v="0"/>
    <b v="0"/>
    <x v="3"/>
    <x v="3"/>
    <x v="3"/>
  </r>
  <r>
    <n v="898"/>
    <s v="Davis-Gonzalez"/>
    <s v="Balanced regional flexibility"/>
    <n v="179100"/>
    <n v="93991"/>
    <x v="885"/>
    <n v="52.479620323841424"/>
    <x v="0"/>
    <n v="1221"/>
    <x v="1"/>
    <s v="USD"/>
    <x v="804"/>
    <x v="801"/>
    <x v="0"/>
    <b v="0"/>
    <x v="4"/>
    <x v="4"/>
    <x v="4"/>
  </r>
  <r>
    <n v="899"/>
    <s v="Best-Young"/>
    <s v="Implemented multimedia time-frame"/>
    <n v="3100"/>
    <n v="12620"/>
    <x v="886"/>
    <n v="407.09677419354841"/>
    <x v="1"/>
    <n v="123"/>
    <x v="5"/>
    <s v="CHF"/>
    <x v="805"/>
    <x v="802"/>
    <x v="0"/>
    <b v="0"/>
    <x v="17"/>
    <x v="1"/>
    <x v="17"/>
  </r>
  <r>
    <n v="900"/>
    <s v="Powers, Smith and Deleon"/>
    <s v="Enhanced uniform service-desk"/>
    <n v="100"/>
    <n v="2"/>
    <x v="50"/>
    <n v="2"/>
    <x v="0"/>
    <n v="1"/>
    <x v="1"/>
    <s v="USD"/>
    <x v="806"/>
    <x v="803"/>
    <x v="0"/>
    <b v="1"/>
    <x v="2"/>
    <x v="2"/>
    <x v="2"/>
  </r>
  <r>
    <n v="901"/>
    <s v="Hogan Group"/>
    <s v="Versatile bottom-line definition"/>
    <n v="5600"/>
    <n v="8746"/>
    <x v="887"/>
    <n v="156.17857142857144"/>
    <x v="1"/>
    <n v="159"/>
    <x v="1"/>
    <s v="USD"/>
    <x v="807"/>
    <x v="482"/>
    <x v="0"/>
    <b v="1"/>
    <x v="1"/>
    <x v="1"/>
    <x v="1"/>
  </r>
  <r>
    <n v="902"/>
    <s v="Wang, Silva and Byrd"/>
    <s v="Integrated bifurcated software"/>
    <n v="1400"/>
    <n v="3534"/>
    <x v="888"/>
    <n v="252.42857142857144"/>
    <x v="1"/>
    <n v="110"/>
    <x v="1"/>
    <s v="USD"/>
    <x v="722"/>
    <x v="496"/>
    <x v="0"/>
    <b v="0"/>
    <x v="2"/>
    <x v="2"/>
    <x v="2"/>
  </r>
  <r>
    <n v="903"/>
    <s v="Parker-Morris"/>
    <s v="Assimilated next generation instruction set"/>
    <n v="41000"/>
    <n v="709"/>
    <x v="889"/>
    <n v="1.729268292682927"/>
    <x v="2"/>
    <n v="14"/>
    <x v="1"/>
    <s v="USD"/>
    <x v="477"/>
    <x v="804"/>
    <x v="0"/>
    <b v="1"/>
    <x v="9"/>
    <x v="5"/>
    <x v="9"/>
  </r>
  <r>
    <n v="904"/>
    <s v="Rodriguez, Johnson and Jackson"/>
    <s v="Digitized foreground array"/>
    <n v="6500"/>
    <n v="795"/>
    <x v="890"/>
    <n v="12.230769230769232"/>
    <x v="0"/>
    <n v="16"/>
    <x v="1"/>
    <s v="USD"/>
    <x v="259"/>
    <x v="805"/>
    <x v="0"/>
    <b v="0"/>
    <x v="15"/>
    <x v="5"/>
    <x v="15"/>
  </r>
  <r>
    <n v="905"/>
    <s v="Haynes PLC"/>
    <s v="Re-engineered clear-thinking project"/>
    <n v="7900"/>
    <n v="12955"/>
    <x v="891"/>
    <n v="163.98734177215189"/>
    <x v="1"/>
    <n v="236"/>
    <x v="1"/>
    <s v="USD"/>
    <x v="9"/>
    <x v="806"/>
    <x v="0"/>
    <b v="0"/>
    <x v="3"/>
    <x v="3"/>
    <x v="3"/>
  </r>
  <r>
    <n v="906"/>
    <s v="Hayes Group"/>
    <s v="Implemented even-keeled standardization"/>
    <n v="5500"/>
    <n v="8964"/>
    <x v="892"/>
    <n v="162.98181818181817"/>
    <x v="1"/>
    <n v="191"/>
    <x v="1"/>
    <s v="USD"/>
    <x v="808"/>
    <x v="807"/>
    <x v="1"/>
    <b v="1"/>
    <x v="4"/>
    <x v="4"/>
    <x v="4"/>
  </r>
  <r>
    <n v="907"/>
    <s v="White, Pena and Calhoun"/>
    <s v="Quality-focused asymmetric adapter"/>
    <n v="9100"/>
    <n v="1843"/>
    <x v="893"/>
    <n v="20.252747252747252"/>
    <x v="0"/>
    <n v="41"/>
    <x v="1"/>
    <s v="USD"/>
    <x v="809"/>
    <x v="808"/>
    <x v="0"/>
    <b v="0"/>
    <x v="3"/>
    <x v="3"/>
    <x v="3"/>
  </r>
  <r>
    <n v="908"/>
    <s v="Bryant-Pope"/>
    <s v="Networked intangible help-desk"/>
    <n v="38200"/>
    <n v="121950"/>
    <x v="894"/>
    <n v="319.24083769633506"/>
    <x v="1"/>
    <n v="3934"/>
    <x v="1"/>
    <s v="USD"/>
    <x v="444"/>
    <x v="104"/>
    <x v="0"/>
    <b v="0"/>
    <x v="11"/>
    <x v="6"/>
    <x v="11"/>
  </r>
  <r>
    <n v="909"/>
    <s v="Gates, Li and Thompson"/>
    <s v="Synchronized attitude-oriented frame"/>
    <n v="1800"/>
    <n v="8621"/>
    <x v="895"/>
    <n v="478.94444444444446"/>
    <x v="1"/>
    <n v="80"/>
    <x v="0"/>
    <s v="CAD"/>
    <x v="384"/>
    <x v="809"/>
    <x v="0"/>
    <b v="1"/>
    <x v="3"/>
    <x v="3"/>
    <x v="3"/>
  </r>
  <r>
    <n v="910"/>
    <s v="King-Morris"/>
    <s v="Proactive incremental architecture"/>
    <n v="154500"/>
    <n v="30215"/>
    <x v="896"/>
    <n v="19.556634304207122"/>
    <x v="3"/>
    <n v="296"/>
    <x v="1"/>
    <s v="USD"/>
    <x v="810"/>
    <x v="810"/>
    <x v="0"/>
    <b v="0"/>
    <x v="3"/>
    <x v="3"/>
    <x v="3"/>
  </r>
  <r>
    <n v="911"/>
    <s v="Carter, Cole and Curtis"/>
    <s v="Cloned responsive standardization"/>
    <n v="5800"/>
    <n v="11539"/>
    <x v="897"/>
    <n v="198.94827586206895"/>
    <x v="1"/>
    <n v="462"/>
    <x v="1"/>
    <s v="USD"/>
    <x v="811"/>
    <x v="811"/>
    <x v="1"/>
    <b v="0"/>
    <x v="2"/>
    <x v="2"/>
    <x v="2"/>
  </r>
  <r>
    <n v="912"/>
    <s v="Sanchez-Parsons"/>
    <s v="Reduced bifurcated pricing structure"/>
    <n v="1800"/>
    <n v="14310"/>
    <x v="898"/>
    <n v="795"/>
    <x v="1"/>
    <n v="179"/>
    <x v="1"/>
    <s v="USD"/>
    <x v="812"/>
    <x v="812"/>
    <x v="1"/>
    <b v="0"/>
    <x v="6"/>
    <x v="4"/>
    <x v="6"/>
  </r>
  <r>
    <n v="913"/>
    <s v="Rivera-Pearson"/>
    <s v="Re-engineered asymmetric challenge"/>
    <n v="70200"/>
    <n v="35536"/>
    <x v="899"/>
    <n v="50.621082621082621"/>
    <x v="0"/>
    <n v="523"/>
    <x v="2"/>
    <s v="AUD"/>
    <x v="813"/>
    <x v="813"/>
    <x v="0"/>
    <b v="0"/>
    <x v="6"/>
    <x v="4"/>
    <x v="6"/>
  </r>
  <r>
    <n v="914"/>
    <s v="Ramirez, Padilla and Barrera"/>
    <s v="Diverse client-driven conglomeration"/>
    <n v="6400"/>
    <n v="3676"/>
    <x v="900"/>
    <n v="57.4375"/>
    <x v="0"/>
    <n v="141"/>
    <x v="4"/>
    <s v="GBP"/>
    <x v="814"/>
    <x v="814"/>
    <x v="0"/>
    <b v="0"/>
    <x v="3"/>
    <x v="3"/>
    <x v="3"/>
  </r>
  <r>
    <n v="915"/>
    <s v="Riggs Group"/>
    <s v="Configurable upward-trending solution"/>
    <n v="125900"/>
    <n v="195936"/>
    <x v="901"/>
    <n v="155.62827640984909"/>
    <x v="1"/>
    <n v="1866"/>
    <x v="4"/>
    <s v="GBP"/>
    <x v="80"/>
    <x v="815"/>
    <x v="0"/>
    <b v="0"/>
    <x v="19"/>
    <x v="4"/>
    <x v="19"/>
  </r>
  <r>
    <n v="916"/>
    <s v="Clements Ltd"/>
    <s v="Persistent bandwidth-monitored framework"/>
    <n v="3700"/>
    <n v="1343"/>
    <x v="902"/>
    <n v="36.297297297297298"/>
    <x v="0"/>
    <n v="52"/>
    <x v="1"/>
    <s v="USD"/>
    <x v="815"/>
    <x v="414"/>
    <x v="0"/>
    <b v="0"/>
    <x v="14"/>
    <x v="7"/>
    <x v="14"/>
  </r>
  <r>
    <n v="917"/>
    <s v="Cooper Inc"/>
    <s v="Polarized discrete product"/>
    <n v="3600"/>
    <n v="2097"/>
    <x v="903"/>
    <n v="58.25"/>
    <x v="2"/>
    <n v="27"/>
    <x v="4"/>
    <s v="GBP"/>
    <x v="816"/>
    <x v="816"/>
    <x v="0"/>
    <b v="1"/>
    <x v="12"/>
    <x v="4"/>
    <x v="12"/>
  </r>
  <r>
    <n v="918"/>
    <s v="Jones-Gonzalez"/>
    <s v="Seamless dynamic website"/>
    <n v="3800"/>
    <n v="9021"/>
    <x v="904"/>
    <n v="237.39473684210526"/>
    <x v="1"/>
    <n v="156"/>
    <x v="5"/>
    <s v="CHF"/>
    <x v="474"/>
    <x v="82"/>
    <x v="0"/>
    <b v="0"/>
    <x v="15"/>
    <x v="5"/>
    <x v="15"/>
  </r>
  <r>
    <n v="919"/>
    <s v="Fox Ltd"/>
    <s v="Extended multimedia firmware"/>
    <n v="35600"/>
    <n v="20915"/>
    <x v="905"/>
    <n v="58.75"/>
    <x v="0"/>
    <n v="225"/>
    <x v="2"/>
    <s v="AUD"/>
    <x v="817"/>
    <x v="817"/>
    <x v="0"/>
    <b v="1"/>
    <x v="3"/>
    <x v="3"/>
    <x v="3"/>
  </r>
  <r>
    <n v="920"/>
    <s v="Green, Murphy and Webb"/>
    <s v="Versatile directional project"/>
    <n v="5300"/>
    <n v="9676"/>
    <x v="906"/>
    <n v="182.56603773584905"/>
    <x v="1"/>
    <n v="255"/>
    <x v="1"/>
    <s v="USD"/>
    <x v="818"/>
    <x v="818"/>
    <x v="1"/>
    <b v="0"/>
    <x v="10"/>
    <x v="4"/>
    <x v="10"/>
  </r>
  <r>
    <n v="921"/>
    <s v="Stevenson PLC"/>
    <s v="Profound directional knowledge user"/>
    <n v="160400"/>
    <n v="1210"/>
    <x v="907"/>
    <n v="0.75436408977556113"/>
    <x v="0"/>
    <n v="38"/>
    <x v="1"/>
    <s v="USD"/>
    <x v="819"/>
    <x v="819"/>
    <x v="0"/>
    <b v="0"/>
    <x v="2"/>
    <x v="2"/>
    <x v="2"/>
  </r>
  <r>
    <n v="922"/>
    <s v="Soto-Anthony"/>
    <s v="Ameliorated logistical capability"/>
    <n v="51400"/>
    <n v="90440"/>
    <x v="908"/>
    <n v="175.95330739299609"/>
    <x v="1"/>
    <n v="2261"/>
    <x v="1"/>
    <s v="USD"/>
    <x v="609"/>
    <x v="320"/>
    <x v="0"/>
    <b v="1"/>
    <x v="21"/>
    <x v="1"/>
    <x v="21"/>
  </r>
  <r>
    <n v="923"/>
    <s v="Wise and Sons"/>
    <s v="Sharable discrete definition"/>
    <n v="1700"/>
    <n v="4044"/>
    <x v="909"/>
    <n v="237.88235294117646"/>
    <x v="1"/>
    <n v="40"/>
    <x v="1"/>
    <s v="USD"/>
    <x v="547"/>
    <x v="820"/>
    <x v="0"/>
    <b v="0"/>
    <x v="3"/>
    <x v="3"/>
    <x v="3"/>
  </r>
  <r>
    <n v="924"/>
    <s v="Butler-Barr"/>
    <s v="User-friendly next generation core"/>
    <n v="39400"/>
    <n v="192292"/>
    <x v="910"/>
    <n v="488.05076142131981"/>
    <x v="1"/>
    <n v="2289"/>
    <x v="6"/>
    <s v="EUR"/>
    <x v="820"/>
    <x v="821"/>
    <x v="0"/>
    <b v="0"/>
    <x v="3"/>
    <x v="3"/>
    <x v="3"/>
  </r>
  <r>
    <n v="925"/>
    <s v="Wilson, Jefferson and Anderson"/>
    <s v="Profit-focused empowering system engine"/>
    <n v="3000"/>
    <n v="6722"/>
    <x v="911"/>
    <n v="224.06666666666669"/>
    <x v="1"/>
    <n v="65"/>
    <x v="1"/>
    <s v="USD"/>
    <x v="821"/>
    <x v="822"/>
    <x v="0"/>
    <b v="0"/>
    <x v="3"/>
    <x v="3"/>
    <x v="3"/>
  </r>
  <r>
    <n v="926"/>
    <s v="Brown-Oliver"/>
    <s v="Synchronized cohesive encoding"/>
    <n v="8700"/>
    <n v="1577"/>
    <x v="912"/>
    <n v="18.126436781609197"/>
    <x v="0"/>
    <n v="15"/>
    <x v="1"/>
    <s v="USD"/>
    <x v="151"/>
    <x v="823"/>
    <x v="0"/>
    <b v="0"/>
    <x v="0"/>
    <x v="0"/>
    <x v="0"/>
  </r>
  <r>
    <n v="927"/>
    <s v="Davis-Gardner"/>
    <s v="Synergistic dynamic utilization"/>
    <n v="7200"/>
    <n v="3301"/>
    <x v="913"/>
    <n v="45.847222222222221"/>
    <x v="0"/>
    <n v="37"/>
    <x v="1"/>
    <s v="USD"/>
    <x v="822"/>
    <x v="824"/>
    <x v="0"/>
    <b v="0"/>
    <x v="3"/>
    <x v="3"/>
    <x v="3"/>
  </r>
  <r>
    <n v="928"/>
    <s v="Dawson Group"/>
    <s v="Triple-buffered bi-directional model"/>
    <n v="167400"/>
    <n v="196386"/>
    <x v="914"/>
    <n v="117.31541218637993"/>
    <x v="1"/>
    <n v="3777"/>
    <x v="6"/>
    <s v="EUR"/>
    <x v="823"/>
    <x v="497"/>
    <x v="0"/>
    <b v="0"/>
    <x v="2"/>
    <x v="2"/>
    <x v="2"/>
  </r>
  <r>
    <n v="929"/>
    <s v="Turner-Terrell"/>
    <s v="Polarized tertiary function"/>
    <n v="5500"/>
    <n v="11952"/>
    <x v="915"/>
    <n v="217.30909090909088"/>
    <x v="1"/>
    <n v="184"/>
    <x v="4"/>
    <s v="GBP"/>
    <x v="824"/>
    <x v="825"/>
    <x v="0"/>
    <b v="0"/>
    <x v="3"/>
    <x v="3"/>
    <x v="3"/>
  </r>
  <r>
    <n v="930"/>
    <s v="Hall, Buchanan and Benton"/>
    <s v="Configurable fault-tolerant structure"/>
    <n v="3500"/>
    <n v="3930"/>
    <x v="916"/>
    <n v="112.28571428571428"/>
    <x v="1"/>
    <n v="85"/>
    <x v="1"/>
    <s v="USD"/>
    <x v="825"/>
    <x v="826"/>
    <x v="0"/>
    <b v="1"/>
    <x v="3"/>
    <x v="3"/>
    <x v="3"/>
  </r>
  <r>
    <n v="931"/>
    <s v="Lowery, Hayden and Cruz"/>
    <s v="Digitized 24/7 budgetary management"/>
    <n v="7900"/>
    <n v="5729"/>
    <x v="917"/>
    <n v="72.51898734177216"/>
    <x v="0"/>
    <n v="112"/>
    <x v="1"/>
    <s v="USD"/>
    <x v="826"/>
    <x v="827"/>
    <x v="0"/>
    <b v="1"/>
    <x v="3"/>
    <x v="3"/>
    <x v="3"/>
  </r>
  <r>
    <n v="932"/>
    <s v="Mora, Miller and Harper"/>
    <s v="Stand-alone zero tolerance algorithm"/>
    <n v="2300"/>
    <n v="4883"/>
    <x v="918"/>
    <n v="212.30434782608697"/>
    <x v="1"/>
    <n v="144"/>
    <x v="1"/>
    <s v="USD"/>
    <x v="827"/>
    <x v="828"/>
    <x v="0"/>
    <b v="0"/>
    <x v="1"/>
    <x v="1"/>
    <x v="1"/>
  </r>
  <r>
    <n v="933"/>
    <s v="Espinoza Group"/>
    <s v="Implemented tangible support"/>
    <n v="73000"/>
    <n v="175015"/>
    <x v="919"/>
    <n v="239.74657534246577"/>
    <x v="1"/>
    <n v="1902"/>
    <x v="1"/>
    <s v="USD"/>
    <x v="828"/>
    <x v="829"/>
    <x v="0"/>
    <b v="0"/>
    <x v="3"/>
    <x v="3"/>
    <x v="3"/>
  </r>
  <r>
    <n v="934"/>
    <s v="Davis, Crawford and Lopez"/>
    <s v="Reactive radical framework"/>
    <n v="6200"/>
    <n v="11280"/>
    <x v="920"/>
    <n v="181.93548387096774"/>
    <x v="1"/>
    <n v="105"/>
    <x v="1"/>
    <s v="USD"/>
    <x v="829"/>
    <x v="830"/>
    <x v="0"/>
    <b v="0"/>
    <x v="3"/>
    <x v="3"/>
    <x v="3"/>
  </r>
  <r>
    <n v="935"/>
    <s v="Richards, Stevens and Fleming"/>
    <s v="Object-based full-range knowledge user"/>
    <n v="6100"/>
    <n v="10012"/>
    <x v="921"/>
    <n v="164.13114754098362"/>
    <x v="1"/>
    <n v="132"/>
    <x v="1"/>
    <s v="USD"/>
    <x v="830"/>
    <x v="94"/>
    <x v="0"/>
    <b v="0"/>
    <x v="3"/>
    <x v="3"/>
    <x v="3"/>
  </r>
  <r>
    <n v="936"/>
    <s v="Brown Ltd"/>
    <s v="Enhanced composite contingency"/>
    <n v="103200"/>
    <n v="1690"/>
    <x v="922"/>
    <n v="1.6375968992248062"/>
    <x v="0"/>
    <n v="21"/>
    <x v="1"/>
    <s v="USD"/>
    <x v="831"/>
    <x v="831"/>
    <x v="1"/>
    <b v="0"/>
    <x v="3"/>
    <x v="3"/>
    <x v="3"/>
  </r>
  <r>
    <n v="937"/>
    <s v="Tapia, Sandoval and Hurley"/>
    <s v="Cloned fresh-thinking model"/>
    <n v="171000"/>
    <n v="84891"/>
    <x v="923"/>
    <n v="49.64385964912281"/>
    <x v="3"/>
    <n v="976"/>
    <x v="1"/>
    <s v="USD"/>
    <x v="832"/>
    <x v="832"/>
    <x v="0"/>
    <b v="0"/>
    <x v="4"/>
    <x v="4"/>
    <x v="4"/>
  </r>
  <r>
    <n v="938"/>
    <s v="Allen Inc"/>
    <s v="Total dedicated benchmark"/>
    <n v="9200"/>
    <n v="10093"/>
    <x v="924"/>
    <n v="109.70652173913042"/>
    <x v="1"/>
    <n v="96"/>
    <x v="1"/>
    <s v="USD"/>
    <x v="833"/>
    <x v="833"/>
    <x v="0"/>
    <b v="1"/>
    <x v="13"/>
    <x v="5"/>
    <x v="13"/>
  </r>
  <r>
    <n v="939"/>
    <s v="Williams, Johnson and Campbell"/>
    <s v="Streamlined human-resource Graphic Interface"/>
    <n v="7800"/>
    <n v="3839"/>
    <x v="925"/>
    <n v="49.217948717948715"/>
    <x v="0"/>
    <n v="67"/>
    <x v="1"/>
    <s v="USD"/>
    <x v="834"/>
    <x v="834"/>
    <x v="0"/>
    <b v="1"/>
    <x v="11"/>
    <x v="6"/>
    <x v="11"/>
  </r>
  <r>
    <n v="940"/>
    <s v="Wiggins Ltd"/>
    <s v="Upgradable analyzing core"/>
    <n v="9900"/>
    <n v="6161"/>
    <x v="926"/>
    <n v="62.232323232323225"/>
    <x v="2"/>
    <n v="66"/>
    <x v="0"/>
    <s v="CAD"/>
    <x v="835"/>
    <x v="835"/>
    <x v="0"/>
    <b v="0"/>
    <x v="2"/>
    <x v="2"/>
    <x v="2"/>
  </r>
  <r>
    <n v="941"/>
    <s v="Luna-Horne"/>
    <s v="Profound exuding pricing structure"/>
    <n v="43000"/>
    <n v="5615"/>
    <x v="927"/>
    <n v="13.05813953488372"/>
    <x v="0"/>
    <n v="78"/>
    <x v="1"/>
    <s v="USD"/>
    <x v="836"/>
    <x v="836"/>
    <x v="1"/>
    <b v="0"/>
    <x v="3"/>
    <x v="3"/>
    <x v="3"/>
  </r>
  <r>
    <n v="942"/>
    <s v="Allen Inc"/>
    <s v="Horizontal optimizing model"/>
    <n v="9600"/>
    <n v="6205"/>
    <x v="928"/>
    <n v="64.635416666666671"/>
    <x v="0"/>
    <n v="67"/>
    <x v="2"/>
    <s v="AUD"/>
    <x v="837"/>
    <x v="611"/>
    <x v="0"/>
    <b v="0"/>
    <x v="3"/>
    <x v="3"/>
    <x v="3"/>
  </r>
  <r>
    <n v="943"/>
    <s v="Peterson, Gonzalez and Spencer"/>
    <s v="Synchronized fault-tolerant algorithm"/>
    <n v="7500"/>
    <n v="11969"/>
    <x v="929"/>
    <n v="159.58666666666667"/>
    <x v="1"/>
    <n v="114"/>
    <x v="1"/>
    <s v="USD"/>
    <x v="219"/>
    <x v="837"/>
    <x v="0"/>
    <b v="0"/>
    <x v="0"/>
    <x v="0"/>
    <x v="0"/>
  </r>
  <r>
    <n v="944"/>
    <s v="Walter Inc"/>
    <s v="Streamlined 5thgeneration intranet"/>
    <n v="10000"/>
    <n v="8142"/>
    <x v="930"/>
    <n v="81.42"/>
    <x v="0"/>
    <n v="263"/>
    <x v="2"/>
    <s v="AUD"/>
    <x v="365"/>
    <x v="334"/>
    <x v="0"/>
    <b v="0"/>
    <x v="14"/>
    <x v="7"/>
    <x v="14"/>
  </r>
  <r>
    <n v="945"/>
    <s v="Sanders, Farley and Huffman"/>
    <s v="Cross-group clear-thinking task-force"/>
    <n v="172000"/>
    <n v="55805"/>
    <x v="931"/>
    <n v="32.444767441860463"/>
    <x v="0"/>
    <n v="1691"/>
    <x v="1"/>
    <s v="USD"/>
    <x v="838"/>
    <x v="838"/>
    <x v="1"/>
    <b v="0"/>
    <x v="14"/>
    <x v="7"/>
    <x v="14"/>
  </r>
  <r>
    <n v="946"/>
    <s v="Hall, Holmes and Walker"/>
    <s v="Public-key bandwidth-monitored intranet"/>
    <n v="153700"/>
    <n v="15238"/>
    <x v="932"/>
    <n v="9.9141184124918666"/>
    <x v="0"/>
    <n v="181"/>
    <x v="1"/>
    <s v="USD"/>
    <x v="839"/>
    <x v="839"/>
    <x v="0"/>
    <b v="0"/>
    <x v="3"/>
    <x v="3"/>
    <x v="3"/>
  </r>
  <r>
    <n v="947"/>
    <s v="Smith-Powell"/>
    <s v="Upgradable clear-thinking hardware"/>
    <n v="3600"/>
    <n v="961"/>
    <x v="933"/>
    <n v="26.694444444444443"/>
    <x v="0"/>
    <n v="13"/>
    <x v="1"/>
    <s v="USD"/>
    <x v="840"/>
    <x v="216"/>
    <x v="0"/>
    <b v="0"/>
    <x v="3"/>
    <x v="3"/>
    <x v="3"/>
  </r>
  <r>
    <n v="948"/>
    <s v="Smith-Hill"/>
    <s v="Integrated holistic paradigm"/>
    <n v="9400"/>
    <n v="5918"/>
    <x v="934"/>
    <n v="62.957446808510639"/>
    <x v="3"/>
    <n v="160"/>
    <x v="1"/>
    <s v="USD"/>
    <x v="841"/>
    <x v="840"/>
    <x v="1"/>
    <b v="1"/>
    <x v="4"/>
    <x v="4"/>
    <x v="4"/>
  </r>
  <r>
    <n v="949"/>
    <s v="Wright LLC"/>
    <s v="Seamless clear-thinking conglomeration"/>
    <n v="5900"/>
    <n v="9520"/>
    <x v="935"/>
    <n v="161.35593220338984"/>
    <x v="1"/>
    <n v="203"/>
    <x v="1"/>
    <s v="USD"/>
    <x v="842"/>
    <x v="133"/>
    <x v="0"/>
    <b v="0"/>
    <x v="2"/>
    <x v="2"/>
    <x v="2"/>
  </r>
  <r>
    <n v="950"/>
    <s v="Williams, Orozco and Gomez"/>
    <s v="Persistent content-based methodology"/>
    <n v="100"/>
    <n v="5"/>
    <x v="298"/>
    <n v="5"/>
    <x v="0"/>
    <n v="1"/>
    <x v="1"/>
    <s v="USD"/>
    <x v="843"/>
    <x v="354"/>
    <x v="0"/>
    <b v="1"/>
    <x v="3"/>
    <x v="3"/>
    <x v="3"/>
  </r>
  <r>
    <n v="951"/>
    <s v="Peterson Ltd"/>
    <s v="Re-engineered 24hour matrix"/>
    <n v="14500"/>
    <n v="159056"/>
    <x v="936"/>
    <n v="1096.9379310344827"/>
    <x v="1"/>
    <n v="1559"/>
    <x v="1"/>
    <s v="USD"/>
    <x v="844"/>
    <x v="721"/>
    <x v="0"/>
    <b v="1"/>
    <x v="1"/>
    <x v="1"/>
    <x v="1"/>
  </r>
  <r>
    <n v="952"/>
    <s v="Cummings-Hayes"/>
    <s v="Virtual multi-tasking core"/>
    <n v="145500"/>
    <n v="101987"/>
    <x v="937"/>
    <n v="70.094158075601371"/>
    <x v="3"/>
    <n v="2266"/>
    <x v="1"/>
    <s v="USD"/>
    <x v="845"/>
    <x v="841"/>
    <x v="0"/>
    <b v="0"/>
    <x v="4"/>
    <x v="4"/>
    <x v="4"/>
  </r>
  <r>
    <n v="953"/>
    <s v="Boyle Ltd"/>
    <s v="Streamlined fault-tolerant conglomeration"/>
    <n v="3300"/>
    <n v="1980"/>
    <x v="938"/>
    <n v="60"/>
    <x v="0"/>
    <n v="21"/>
    <x v="1"/>
    <s v="USD"/>
    <x v="846"/>
    <x v="842"/>
    <x v="0"/>
    <b v="1"/>
    <x v="22"/>
    <x v="4"/>
    <x v="22"/>
  </r>
  <r>
    <n v="954"/>
    <s v="Henderson, Parker and Diaz"/>
    <s v="Enterprise-wide client-driven policy"/>
    <n v="42600"/>
    <n v="156384"/>
    <x v="939"/>
    <n v="367.0985915492958"/>
    <x v="1"/>
    <n v="1548"/>
    <x v="2"/>
    <s v="AUD"/>
    <x v="110"/>
    <x v="843"/>
    <x v="0"/>
    <b v="0"/>
    <x v="2"/>
    <x v="2"/>
    <x v="2"/>
  </r>
  <r>
    <n v="955"/>
    <s v="Moss-Obrien"/>
    <s v="Function-based next generation emulation"/>
    <n v="700"/>
    <n v="7763"/>
    <x v="940"/>
    <n v="1109"/>
    <x v="1"/>
    <n v="80"/>
    <x v="1"/>
    <s v="USD"/>
    <x v="847"/>
    <x v="844"/>
    <x v="0"/>
    <b v="0"/>
    <x v="3"/>
    <x v="3"/>
    <x v="3"/>
  </r>
  <r>
    <n v="956"/>
    <s v="Wood Inc"/>
    <s v="Re-engineered composite focus group"/>
    <n v="187600"/>
    <n v="35698"/>
    <x v="941"/>
    <n v="19.028784648187631"/>
    <x v="0"/>
    <n v="830"/>
    <x v="1"/>
    <s v="USD"/>
    <x v="848"/>
    <x v="845"/>
    <x v="0"/>
    <b v="0"/>
    <x v="22"/>
    <x v="4"/>
    <x v="22"/>
  </r>
  <r>
    <n v="957"/>
    <s v="Riley, Cohen and Goodman"/>
    <s v="Profound mission-critical function"/>
    <n v="9800"/>
    <n v="12434"/>
    <x v="942"/>
    <n v="126.87755102040816"/>
    <x v="1"/>
    <n v="131"/>
    <x v="1"/>
    <s v="USD"/>
    <x v="849"/>
    <x v="846"/>
    <x v="0"/>
    <b v="0"/>
    <x v="3"/>
    <x v="3"/>
    <x v="3"/>
  </r>
  <r>
    <n v="958"/>
    <s v="Green, Robinson and Ho"/>
    <s v="De-engineered zero-defect open system"/>
    <n v="1100"/>
    <n v="8081"/>
    <x v="943"/>
    <n v="734.63636363636363"/>
    <x v="1"/>
    <n v="112"/>
    <x v="1"/>
    <s v="USD"/>
    <x v="780"/>
    <x v="847"/>
    <x v="0"/>
    <b v="0"/>
    <x v="10"/>
    <x v="4"/>
    <x v="10"/>
  </r>
  <r>
    <n v="959"/>
    <s v="Black-Graham"/>
    <s v="Operative hybrid utilization"/>
    <n v="145000"/>
    <n v="6631"/>
    <x v="944"/>
    <n v="4.5731034482758623"/>
    <x v="0"/>
    <n v="130"/>
    <x v="1"/>
    <s v="USD"/>
    <x v="140"/>
    <x v="688"/>
    <x v="0"/>
    <b v="0"/>
    <x v="18"/>
    <x v="5"/>
    <x v="18"/>
  </r>
  <r>
    <n v="960"/>
    <s v="Robbins Group"/>
    <s v="Function-based interactive matrix"/>
    <n v="5500"/>
    <n v="4678"/>
    <x v="945"/>
    <n v="85.054545454545448"/>
    <x v="0"/>
    <n v="55"/>
    <x v="1"/>
    <s v="USD"/>
    <x v="850"/>
    <x v="848"/>
    <x v="0"/>
    <b v="0"/>
    <x v="2"/>
    <x v="2"/>
    <x v="2"/>
  </r>
  <r>
    <n v="961"/>
    <s v="Mason, Case and May"/>
    <s v="Optimized content-based collaboration"/>
    <n v="5700"/>
    <n v="6800"/>
    <x v="946"/>
    <n v="119.29824561403508"/>
    <x v="1"/>
    <n v="155"/>
    <x v="1"/>
    <s v="USD"/>
    <x v="851"/>
    <x v="248"/>
    <x v="0"/>
    <b v="0"/>
    <x v="18"/>
    <x v="5"/>
    <x v="18"/>
  </r>
  <r>
    <n v="962"/>
    <s v="Harris, Russell and Mitchell"/>
    <s v="User-centric cohesive policy"/>
    <n v="3600"/>
    <n v="10657"/>
    <x v="947"/>
    <n v="296.02777777777777"/>
    <x v="1"/>
    <n v="266"/>
    <x v="1"/>
    <s v="USD"/>
    <x v="852"/>
    <x v="849"/>
    <x v="0"/>
    <b v="0"/>
    <x v="0"/>
    <x v="0"/>
    <x v="0"/>
  </r>
  <r>
    <n v="963"/>
    <s v="Rodriguez-Robinson"/>
    <s v="Ergonomic methodical hub"/>
    <n v="5900"/>
    <n v="4997"/>
    <x v="948"/>
    <n v="84.694915254237287"/>
    <x v="0"/>
    <n v="114"/>
    <x v="6"/>
    <s v="EUR"/>
    <x v="853"/>
    <x v="850"/>
    <x v="0"/>
    <b v="1"/>
    <x v="14"/>
    <x v="7"/>
    <x v="14"/>
  </r>
  <r>
    <n v="964"/>
    <s v="Peck, Higgins and Smith"/>
    <s v="Devolved disintermediate encryption"/>
    <n v="3700"/>
    <n v="13164"/>
    <x v="949"/>
    <n v="355.7837837837838"/>
    <x v="1"/>
    <n v="155"/>
    <x v="1"/>
    <s v="USD"/>
    <x v="854"/>
    <x v="851"/>
    <x v="0"/>
    <b v="0"/>
    <x v="3"/>
    <x v="3"/>
    <x v="3"/>
  </r>
  <r>
    <n v="965"/>
    <s v="Nunez-King"/>
    <s v="Phased clear-thinking policy"/>
    <n v="2200"/>
    <n v="8501"/>
    <x v="950"/>
    <n v="386.40909090909093"/>
    <x v="1"/>
    <n v="207"/>
    <x v="4"/>
    <s v="GBP"/>
    <x v="67"/>
    <x v="852"/>
    <x v="0"/>
    <b v="0"/>
    <x v="1"/>
    <x v="1"/>
    <x v="1"/>
  </r>
  <r>
    <n v="966"/>
    <s v="Davis and Sons"/>
    <s v="Seamless solution-oriented capacity"/>
    <n v="1700"/>
    <n v="13468"/>
    <x v="951"/>
    <n v="792.23529411764707"/>
    <x v="1"/>
    <n v="245"/>
    <x v="1"/>
    <s v="USD"/>
    <x v="855"/>
    <x v="853"/>
    <x v="0"/>
    <b v="0"/>
    <x v="3"/>
    <x v="3"/>
    <x v="3"/>
  </r>
  <r>
    <n v="967"/>
    <s v="Howard-Douglas"/>
    <s v="Organized human-resource attitude"/>
    <n v="88400"/>
    <n v="121138"/>
    <x v="952"/>
    <n v="137.03393665158373"/>
    <x v="1"/>
    <n v="1573"/>
    <x v="1"/>
    <s v="USD"/>
    <x v="107"/>
    <x v="104"/>
    <x v="0"/>
    <b v="0"/>
    <x v="21"/>
    <x v="1"/>
    <x v="21"/>
  </r>
  <r>
    <n v="968"/>
    <s v="Gonzalez-White"/>
    <s v="Open-architected disintermediate budgetary management"/>
    <n v="2400"/>
    <n v="8117"/>
    <x v="953"/>
    <n v="338.20833333333337"/>
    <x v="1"/>
    <n v="114"/>
    <x v="1"/>
    <s v="USD"/>
    <x v="344"/>
    <x v="854"/>
    <x v="0"/>
    <b v="0"/>
    <x v="0"/>
    <x v="0"/>
    <x v="0"/>
  </r>
  <r>
    <n v="969"/>
    <s v="Lopez-King"/>
    <s v="Multi-lateral radical solution"/>
    <n v="7900"/>
    <n v="8550"/>
    <x v="954"/>
    <n v="108.22784810126582"/>
    <x v="1"/>
    <n v="93"/>
    <x v="1"/>
    <s v="USD"/>
    <x v="856"/>
    <x v="855"/>
    <x v="0"/>
    <b v="0"/>
    <x v="3"/>
    <x v="3"/>
    <x v="3"/>
  </r>
  <r>
    <n v="970"/>
    <s v="Glover-Nelson"/>
    <s v="Inverse context-sensitive info-mediaries"/>
    <n v="94900"/>
    <n v="57659"/>
    <x v="955"/>
    <n v="60.757639620653315"/>
    <x v="0"/>
    <n v="594"/>
    <x v="1"/>
    <s v="USD"/>
    <x v="857"/>
    <x v="856"/>
    <x v="0"/>
    <b v="0"/>
    <x v="3"/>
    <x v="3"/>
    <x v="3"/>
  </r>
  <r>
    <n v="971"/>
    <s v="Garner and Sons"/>
    <s v="Versatile neutral workforce"/>
    <n v="5100"/>
    <n v="1414"/>
    <x v="956"/>
    <n v="27.725490196078432"/>
    <x v="0"/>
    <n v="24"/>
    <x v="1"/>
    <s v="USD"/>
    <x v="858"/>
    <x v="857"/>
    <x v="0"/>
    <b v="0"/>
    <x v="19"/>
    <x v="4"/>
    <x v="19"/>
  </r>
  <r>
    <n v="972"/>
    <s v="Sellers, Roach and Garrison"/>
    <s v="Multi-tiered systematic knowledge user"/>
    <n v="42700"/>
    <n v="97524"/>
    <x v="957"/>
    <n v="228.3934426229508"/>
    <x v="1"/>
    <n v="1681"/>
    <x v="1"/>
    <s v="USD"/>
    <x v="859"/>
    <x v="858"/>
    <x v="0"/>
    <b v="1"/>
    <x v="2"/>
    <x v="2"/>
    <x v="2"/>
  </r>
  <r>
    <n v="973"/>
    <s v="Herrera, Bennett and Silva"/>
    <s v="Programmable multi-state algorithm"/>
    <n v="121100"/>
    <n v="26176"/>
    <x v="958"/>
    <n v="21.615194054500414"/>
    <x v="0"/>
    <n v="252"/>
    <x v="1"/>
    <s v="USD"/>
    <x v="860"/>
    <x v="859"/>
    <x v="0"/>
    <b v="1"/>
    <x v="3"/>
    <x v="3"/>
    <x v="3"/>
  </r>
  <r>
    <n v="974"/>
    <s v="Thomas, Clay and Mendoza"/>
    <s v="Multi-channeled reciprocal interface"/>
    <n v="800"/>
    <n v="2991"/>
    <x v="959"/>
    <n v="373.875"/>
    <x v="1"/>
    <n v="32"/>
    <x v="1"/>
    <s v="USD"/>
    <x v="170"/>
    <x v="860"/>
    <x v="0"/>
    <b v="0"/>
    <x v="7"/>
    <x v="1"/>
    <x v="7"/>
  </r>
  <r>
    <n v="975"/>
    <s v="Ayala Group"/>
    <s v="Right-sized maximized migration"/>
    <n v="5400"/>
    <n v="8366"/>
    <x v="960"/>
    <n v="154.92592592592592"/>
    <x v="1"/>
    <n v="135"/>
    <x v="1"/>
    <s v="USD"/>
    <x v="861"/>
    <x v="264"/>
    <x v="0"/>
    <b v="1"/>
    <x v="3"/>
    <x v="3"/>
    <x v="3"/>
  </r>
  <r>
    <n v="976"/>
    <s v="Huerta, Roberts and Dickerson"/>
    <s v="Self-enabling value-added artificial intelligence"/>
    <n v="4000"/>
    <n v="12886"/>
    <x v="961"/>
    <n v="322.14999999999998"/>
    <x v="1"/>
    <n v="140"/>
    <x v="1"/>
    <s v="USD"/>
    <x v="862"/>
    <x v="65"/>
    <x v="0"/>
    <b v="1"/>
    <x v="3"/>
    <x v="3"/>
    <x v="3"/>
  </r>
  <r>
    <n v="977"/>
    <s v="Johnson Group"/>
    <s v="Vision-oriented interactive solution"/>
    <n v="7000"/>
    <n v="5177"/>
    <x v="962"/>
    <n v="73.957142857142856"/>
    <x v="0"/>
    <n v="67"/>
    <x v="1"/>
    <s v="USD"/>
    <x v="863"/>
    <x v="861"/>
    <x v="0"/>
    <b v="0"/>
    <x v="0"/>
    <x v="0"/>
    <x v="0"/>
  </r>
  <r>
    <n v="978"/>
    <s v="Bailey, Nguyen and Martinez"/>
    <s v="Fundamental user-facing productivity"/>
    <n v="1000"/>
    <n v="8641"/>
    <x v="963"/>
    <n v="864.1"/>
    <x v="1"/>
    <n v="92"/>
    <x v="1"/>
    <s v="USD"/>
    <x v="864"/>
    <x v="862"/>
    <x v="0"/>
    <b v="0"/>
    <x v="11"/>
    <x v="6"/>
    <x v="11"/>
  </r>
  <r>
    <n v="979"/>
    <s v="Williams, Martin and Meyer"/>
    <s v="Innovative well-modulated capability"/>
    <n v="60200"/>
    <n v="86244"/>
    <x v="964"/>
    <n v="143.26245847176079"/>
    <x v="1"/>
    <n v="1015"/>
    <x v="4"/>
    <s v="GBP"/>
    <x v="527"/>
    <x v="454"/>
    <x v="0"/>
    <b v="0"/>
    <x v="3"/>
    <x v="3"/>
    <x v="3"/>
  </r>
  <r>
    <n v="980"/>
    <s v="Huff-Johnson"/>
    <s v="Universal fault-tolerant orchestration"/>
    <n v="195200"/>
    <n v="78630"/>
    <x v="965"/>
    <n v="40.281762295081968"/>
    <x v="0"/>
    <n v="742"/>
    <x v="1"/>
    <s v="USD"/>
    <x v="865"/>
    <x v="863"/>
    <x v="1"/>
    <b v="0"/>
    <x v="9"/>
    <x v="5"/>
    <x v="9"/>
  </r>
  <r>
    <n v="981"/>
    <s v="Diaz-Little"/>
    <s v="Grass-roots executive synergy"/>
    <n v="6700"/>
    <n v="11941"/>
    <x v="966"/>
    <n v="178.22388059701493"/>
    <x v="1"/>
    <n v="323"/>
    <x v="1"/>
    <s v="USD"/>
    <x v="866"/>
    <x v="864"/>
    <x v="0"/>
    <b v="0"/>
    <x v="2"/>
    <x v="2"/>
    <x v="2"/>
  </r>
  <r>
    <n v="982"/>
    <s v="Freeman-French"/>
    <s v="Multi-layered optimal application"/>
    <n v="7200"/>
    <n v="6115"/>
    <x v="967"/>
    <n v="84.930555555555557"/>
    <x v="0"/>
    <n v="75"/>
    <x v="1"/>
    <s v="USD"/>
    <x v="867"/>
    <x v="865"/>
    <x v="0"/>
    <b v="1"/>
    <x v="4"/>
    <x v="4"/>
    <x v="4"/>
  </r>
  <r>
    <n v="983"/>
    <s v="Beck-Weber"/>
    <s v="Business-focused full-range core"/>
    <n v="129100"/>
    <n v="188404"/>
    <x v="968"/>
    <n v="145.93648334624322"/>
    <x v="1"/>
    <n v="2326"/>
    <x v="1"/>
    <s v="USD"/>
    <x v="868"/>
    <x v="866"/>
    <x v="0"/>
    <b v="0"/>
    <x v="4"/>
    <x v="4"/>
    <x v="4"/>
  </r>
  <r>
    <n v="984"/>
    <s v="Lewis-Jacobson"/>
    <s v="Exclusive system-worthy Graphic Interface"/>
    <n v="6500"/>
    <n v="9910"/>
    <x v="969"/>
    <n v="152.46153846153848"/>
    <x v="1"/>
    <n v="381"/>
    <x v="1"/>
    <s v="USD"/>
    <x v="105"/>
    <x v="867"/>
    <x v="0"/>
    <b v="0"/>
    <x v="3"/>
    <x v="3"/>
    <x v="3"/>
  </r>
  <r>
    <n v="985"/>
    <s v="Logan-Curtis"/>
    <s v="Enhanced optimal ability"/>
    <n v="170600"/>
    <n v="114523"/>
    <x v="970"/>
    <n v="67.129542790152414"/>
    <x v="0"/>
    <n v="4405"/>
    <x v="1"/>
    <s v="USD"/>
    <x v="481"/>
    <x v="868"/>
    <x v="0"/>
    <b v="1"/>
    <x v="1"/>
    <x v="1"/>
    <x v="1"/>
  </r>
  <r>
    <n v="986"/>
    <s v="Chan, Washington and Callahan"/>
    <s v="Optional zero administration neural-net"/>
    <n v="7800"/>
    <n v="3144"/>
    <x v="971"/>
    <n v="40.307692307692307"/>
    <x v="0"/>
    <n v="92"/>
    <x v="1"/>
    <s v="USD"/>
    <x v="253"/>
    <x v="296"/>
    <x v="0"/>
    <b v="0"/>
    <x v="1"/>
    <x v="1"/>
    <x v="1"/>
  </r>
  <r>
    <n v="987"/>
    <s v="Wilson Group"/>
    <s v="Ameliorated foreground focus group"/>
    <n v="6200"/>
    <n v="13441"/>
    <x v="972"/>
    <n v="216.79032258064518"/>
    <x v="1"/>
    <n v="480"/>
    <x v="1"/>
    <s v="USD"/>
    <x v="869"/>
    <x v="869"/>
    <x v="0"/>
    <b v="0"/>
    <x v="4"/>
    <x v="4"/>
    <x v="4"/>
  </r>
  <r>
    <n v="988"/>
    <s v="Gardner, Ryan and Gutierrez"/>
    <s v="Triple-buffered multi-tasking matrices"/>
    <n v="9400"/>
    <n v="4899"/>
    <x v="973"/>
    <n v="52.117021276595743"/>
    <x v="0"/>
    <n v="64"/>
    <x v="1"/>
    <s v="USD"/>
    <x v="864"/>
    <x v="274"/>
    <x v="0"/>
    <b v="0"/>
    <x v="15"/>
    <x v="5"/>
    <x v="15"/>
  </r>
  <r>
    <n v="989"/>
    <s v="Hernandez Inc"/>
    <s v="Versatile dedicated migration"/>
    <n v="2400"/>
    <n v="11990"/>
    <x v="974"/>
    <n v="499.58333333333337"/>
    <x v="1"/>
    <n v="226"/>
    <x v="1"/>
    <s v="USD"/>
    <x v="843"/>
    <x v="354"/>
    <x v="0"/>
    <b v="0"/>
    <x v="18"/>
    <x v="5"/>
    <x v="18"/>
  </r>
  <r>
    <n v="990"/>
    <s v="Ortiz-Roberts"/>
    <s v="Devolved foreground customer loyalty"/>
    <n v="7800"/>
    <n v="6839"/>
    <x v="975"/>
    <n v="87.679487179487182"/>
    <x v="0"/>
    <n v="64"/>
    <x v="1"/>
    <s v="USD"/>
    <x v="289"/>
    <x v="870"/>
    <x v="0"/>
    <b v="1"/>
    <x v="6"/>
    <x v="4"/>
    <x v="6"/>
  </r>
  <r>
    <n v="991"/>
    <s v="Ramirez LLC"/>
    <s v="Reduced reciprocal focus group"/>
    <n v="9800"/>
    <n v="11091"/>
    <x v="976"/>
    <n v="113.17346938775511"/>
    <x v="1"/>
    <n v="241"/>
    <x v="1"/>
    <s v="USD"/>
    <x v="870"/>
    <x v="871"/>
    <x v="0"/>
    <b v="1"/>
    <x v="1"/>
    <x v="1"/>
    <x v="1"/>
  </r>
  <r>
    <n v="992"/>
    <s v="Morrow Inc"/>
    <s v="Networked global migration"/>
    <n v="3100"/>
    <n v="13223"/>
    <x v="977"/>
    <n v="426.54838709677421"/>
    <x v="1"/>
    <n v="132"/>
    <x v="1"/>
    <s v="USD"/>
    <x v="871"/>
    <x v="98"/>
    <x v="0"/>
    <b v="1"/>
    <x v="6"/>
    <x v="4"/>
    <x v="6"/>
  </r>
  <r>
    <n v="993"/>
    <s v="Erickson-Rogers"/>
    <s v="De-engineered even-keeled definition"/>
    <n v="9800"/>
    <n v="7608"/>
    <x v="978"/>
    <n v="77.632653061224488"/>
    <x v="3"/>
    <n v="75"/>
    <x v="6"/>
    <s v="EUR"/>
    <x v="872"/>
    <x v="872"/>
    <x v="0"/>
    <b v="1"/>
    <x v="14"/>
    <x v="7"/>
    <x v="14"/>
  </r>
  <r>
    <n v="994"/>
    <s v="Leach, Rich and Price"/>
    <s v="Implemented bi-directional flexibility"/>
    <n v="141100"/>
    <n v="74073"/>
    <x v="979"/>
    <n v="52.496810772501767"/>
    <x v="0"/>
    <n v="842"/>
    <x v="1"/>
    <s v="USD"/>
    <x v="873"/>
    <x v="873"/>
    <x v="0"/>
    <b v="1"/>
    <x v="18"/>
    <x v="5"/>
    <x v="18"/>
  </r>
  <r>
    <n v="995"/>
    <s v="Manning-Hamilton"/>
    <s v="Vision-oriented scalable definition"/>
    <n v="97300"/>
    <n v="153216"/>
    <x v="980"/>
    <n v="157.46762589928059"/>
    <x v="1"/>
    <n v="2043"/>
    <x v="1"/>
    <s v="USD"/>
    <x v="874"/>
    <x v="526"/>
    <x v="0"/>
    <b v="1"/>
    <x v="0"/>
    <x v="0"/>
    <x v="0"/>
  </r>
  <r>
    <n v="996"/>
    <s v="Butler LLC"/>
    <s v="Future-proofed upward-trending migration"/>
    <n v="6600"/>
    <n v="4814"/>
    <x v="981"/>
    <n v="72.939393939393938"/>
    <x v="0"/>
    <n v="112"/>
    <x v="1"/>
    <s v="USD"/>
    <x v="875"/>
    <x v="874"/>
    <x v="0"/>
    <b v="0"/>
    <x v="3"/>
    <x v="3"/>
    <x v="3"/>
  </r>
  <r>
    <n v="997"/>
    <s v="Ball LLC"/>
    <s v="Right-sized full-range throughput"/>
    <n v="7600"/>
    <n v="4603"/>
    <x v="982"/>
    <n v="60.565789473684205"/>
    <x v="3"/>
    <n v="139"/>
    <x v="6"/>
    <s v="EUR"/>
    <x v="876"/>
    <x v="875"/>
    <x v="0"/>
    <b v="0"/>
    <x v="3"/>
    <x v="3"/>
    <x v="3"/>
  </r>
  <r>
    <n v="998"/>
    <s v="Taylor, Santiago and Flores"/>
    <s v="Polarized composite customer loyalty"/>
    <n v="66600"/>
    <n v="37823"/>
    <x v="983"/>
    <n v="56.791291291291287"/>
    <x v="0"/>
    <n v="374"/>
    <x v="1"/>
    <s v="USD"/>
    <x v="877"/>
    <x v="876"/>
    <x v="0"/>
    <b v="1"/>
    <x v="7"/>
    <x v="1"/>
    <x v="7"/>
  </r>
  <r>
    <n v="999"/>
    <s v="Hernandez, Norton and Kelley"/>
    <s v="Expanded eco-centric policy"/>
    <n v="111100"/>
    <n v="62819"/>
    <x v="984"/>
    <n v="56.542754275427541"/>
    <x v="3"/>
    <n v="1122"/>
    <x v="1"/>
    <s v="USD"/>
    <x v="878"/>
    <x v="877"/>
    <x v="0"/>
    <b v="0"/>
    <x v="0"/>
    <x v="0"/>
    <x v="0"/>
  </r>
  <r>
    <m/>
    <m/>
    <m/>
    <m/>
    <m/>
    <x v="985"/>
    <m/>
    <x v="4"/>
    <m/>
    <x v="7"/>
    <m/>
    <x v="879"/>
    <x v="878"/>
    <x v="2"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92.151898734177209"/>
    <n v="1040"/>
    <x v="1"/>
    <n v="158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00.01614035087719"/>
    <n v="131.4787822878229"/>
    <x v="1"/>
    <n v="142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103.20833333333333"/>
    <n v="58.976190476190467"/>
    <x v="0"/>
    <n v="24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99.339622641509436"/>
    <n v="69.276315789473685"/>
    <x v="0"/>
    <n v="5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75.833333333333329"/>
    <n v="173.61842105263159"/>
    <x v="1"/>
    <n v="174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60.555555555555557"/>
    <n v="20.961538461538463"/>
    <x v="0"/>
    <n v="18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64.93832599118943"/>
    <n v="327.57777777777778"/>
    <x v="1"/>
    <n v="227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30.997175141242938"/>
    <n v="19.932788374205266"/>
    <x v="2"/>
    <n v="70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72.909090909090907"/>
    <n v="51.741935483870968"/>
    <x v="0"/>
    <n v="44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62.9"/>
    <n v="266.11538461538464"/>
    <x v="1"/>
    <n v="220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112.22222222222223"/>
    <n v="48.095238095238095"/>
    <x v="0"/>
    <n v="27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102.34545454545454"/>
    <n v="89.349206349206341"/>
    <x v="0"/>
    <n v="5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105.05102040816327"/>
    <n v="245.11904761904765"/>
    <x v="1"/>
    <n v="9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94.144999999999996"/>
    <n v="66.769503546099301"/>
    <x v="0"/>
    <n v="200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84.986725663716811"/>
    <n v="47.307881773399011"/>
    <x v="0"/>
    <n v="452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110.41"/>
    <n v="649.47058823529414"/>
    <x v="1"/>
    <n v="10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07.96236989591674"/>
    <n v="159.39125295508273"/>
    <x v="1"/>
    <n v="1249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45.103703703703701"/>
    <n v="66.912087912087912"/>
    <x v="3"/>
    <n v="13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5.001483679525222"/>
    <n v="48.529600000000002"/>
    <x v="0"/>
    <n v="674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05.97134670487107"/>
    <n v="112.24279210925646"/>
    <x v="1"/>
    <n v="139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69.055555555555557"/>
    <n v="40.992553191489364"/>
    <x v="0"/>
    <n v="558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85.044943820224717"/>
    <n v="128.07106598984771"/>
    <x v="1"/>
    <n v="8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105.22535211267606"/>
    <n v="332.04444444444448"/>
    <x v="1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39.003741114852225"/>
    <n v="112.83225108225108"/>
    <x v="1"/>
    <n v="2673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73.030674846625772"/>
    <n v="216.43636363636364"/>
    <x v="1"/>
    <n v="1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35.009459459459457"/>
    <n v="48.199069767441863"/>
    <x v="3"/>
    <n v="1480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106.6"/>
    <n v="79.95"/>
    <x v="0"/>
    <n v="1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61.997747747747745"/>
    <n v="105.22553516819573"/>
    <x v="1"/>
    <n v="2220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94.000622665006233"/>
    <n v="328.89978213507629"/>
    <x v="1"/>
    <n v="1606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12.05426356589147"/>
    <n v="160.61111111111111"/>
    <x v="1"/>
    <n v="129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48.008849557522126"/>
    <n v="310"/>
    <x v="1"/>
    <n v="2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38.004334633723452"/>
    <n v="86.807920792079202"/>
    <x v="0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5.000184535892231"/>
    <n v="377.82071713147411"/>
    <x v="1"/>
    <n v="5419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85"/>
    <n v="150.80645161290323"/>
    <x v="1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95.993893129770996"/>
    <n v="150.30119521912351"/>
    <x v="1"/>
    <n v="196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68.8125"/>
    <n v="157.28571428571431"/>
    <x v="1"/>
    <n v="16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05.97196261682242"/>
    <n v="139.98765432098764"/>
    <x v="1"/>
    <n v="10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75.261194029850742"/>
    <n v="325.32258064516128"/>
    <x v="1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7.125"/>
    <n v="50.777777777777779"/>
    <x v="0"/>
    <n v="88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75.141414141414145"/>
    <n v="169.06818181818181"/>
    <x v="1"/>
    <n v="19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107.42342342342343"/>
    <n v="212.92857142857144"/>
    <x v="1"/>
    <n v="111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35.995495495495497"/>
    <n v="443.94444444444446"/>
    <x v="1"/>
    <n v="222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26.998873148744366"/>
    <n v="185.9390243902439"/>
    <x v="1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107.56122448979592"/>
    <n v="658.8125"/>
    <x v="1"/>
    <n v="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94.375"/>
    <n v="47.684210526315788"/>
    <x v="0"/>
    <n v="4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46.163043478260867"/>
    <n v="114.78378378378378"/>
    <x v="1"/>
    <n v="9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.845637583892618"/>
    <n v="475.26666666666665"/>
    <x v="1"/>
    <n v="14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53.007815713698065"/>
    <n v="386.97297297297297"/>
    <x v="1"/>
    <n v="243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45.059405940594061"/>
    <n v="189.625"/>
    <x v="1"/>
    <n v="303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9.006816632583508"/>
    <n v="91.867805186590772"/>
    <x v="0"/>
    <n v="14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2.786666666666669"/>
    <n v="34.152777777777779"/>
    <x v="0"/>
    <n v="7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59.119617224880386"/>
    <n v="140.40909090909091"/>
    <x v="1"/>
    <n v="20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44.93333333333333"/>
    <n v="89.86666666666666"/>
    <x v="0"/>
    <n v="120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89.664122137404576"/>
    <n v="177.96969696969697"/>
    <x v="1"/>
    <n v="131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70.079268292682926"/>
    <n v="143.66249999999999"/>
    <x v="1"/>
    <n v="16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31.059701492537314"/>
    <n v="215.27586206896552"/>
    <x v="1"/>
    <n v="20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9.061611374407583"/>
    <n v="227.11111111111114"/>
    <x v="1"/>
    <n v="21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30.0859375"/>
    <n v="275.07142857142861"/>
    <x v="1"/>
    <n v="128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84.998125000000002"/>
    <n v="144.37048832271762"/>
    <x v="1"/>
    <n v="1600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82.001775410563695"/>
    <n v="92.74598393574297"/>
    <x v="0"/>
    <n v="2253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58.040160642570278"/>
    <n v="722.6"/>
    <x v="1"/>
    <n v="249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1.4"/>
    <n v="11.851063829787234"/>
    <x v="0"/>
    <n v="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71.94736842105263"/>
    <n v="97.642857142857139"/>
    <x v="0"/>
    <n v="38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61.038135593220339"/>
    <n v="236.14754098360655"/>
    <x v="1"/>
    <n v="236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108.91666666666667"/>
    <n v="45.068965517241381"/>
    <x v="0"/>
    <n v="1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29.001722017220171"/>
    <n v="162.38567493112947"/>
    <x v="1"/>
    <n v="406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58.975609756097562"/>
    <n v="254.52631578947367"/>
    <x v="1"/>
    <n v="246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111.82352941176471"/>
    <n v="24.063291139240505"/>
    <x v="3"/>
    <n v="1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63.995555555555555"/>
    <n v="123.74140625000001"/>
    <x v="1"/>
    <n v="247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85.315789473684205"/>
    <n v="108.06666666666666"/>
    <x v="1"/>
    <n v="76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74.481481481481481"/>
    <n v="670.33333333333326"/>
    <x v="1"/>
    <n v="5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105.14772727272727"/>
    <n v="660.92857142857144"/>
    <x v="1"/>
    <n v="88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56.188235294117646"/>
    <n v="122.46153846153847"/>
    <x v="1"/>
    <n v="8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85.917647058823533"/>
    <n v="150.57731958762886"/>
    <x v="1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57.00296912114014"/>
    <n v="78.106590724165997"/>
    <x v="0"/>
    <n v="168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79.642857142857139"/>
    <n v="46.94736842105263"/>
    <x v="0"/>
    <n v="56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41.018181818181816"/>
    <n v="300.8"/>
    <x v="1"/>
    <n v="330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48.004773269689736"/>
    <n v="69.598615916955026"/>
    <x v="0"/>
    <n v="83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55.212598425196852"/>
    <n v="637.4545454545455"/>
    <x v="1"/>
    <n v="127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92.109489051094897"/>
    <n v="225.33928571428569"/>
    <x v="1"/>
    <n v="4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83.183333333333337"/>
    <n v="1497.3000000000002"/>
    <x v="1"/>
    <n v="180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9.996000000000002"/>
    <n v="37.590225563909776"/>
    <x v="0"/>
    <n v="100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11.1336898395722"/>
    <n v="132.36942675159236"/>
    <x v="1"/>
    <n v="374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90.563380281690144"/>
    <n v="131.22448979591837"/>
    <x v="1"/>
    <n v="7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61.108374384236456"/>
    <n v="167.63513513513513"/>
    <x v="1"/>
    <n v="20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83.022941970310384"/>
    <n v="61.984886649874063"/>
    <x v="0"/>
    <n v="148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110.76106194690266"/>
    <n v="260.75"/>
    <x v="1"/>
    <n v="113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89.458333333333329"/>
    <n v="252.58823529411765"/>
    <x v="1"/>
    <n v="9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57.849056603773583"/>
    <n v="78.615384615384613"/>
    <x v="0"/>
    <n v="10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109.99705449189985"/>
    <n v="48.404406999351913"/>
    <x v="0"/>
    <n v="679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103.96586345381526"/>
    <n v="258.875"/>
    <x v="1"/>
    <n v="498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107.99508196721311"/>
    <n v="60.548713235294116"/>
    <x v="3"/>
    <n v="610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48.927777777777777"/>
    <n v="303.68965517241378"/>
    <x v="1"/>
    <n v="180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37.666666666666664"/>
    <n v="112.99999999999999"/>
    <x v="1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64.999141999141997"/>
    <n v="217.37876614060258"/>
    <x v="1"/>
    <n v="2331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106.61061946902655"/>
    <n v="926.69230769230762"/>
    <x v="1"/>
    <n v="11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27.009016393442622"/>
    <n v="33.692229038854805"/>
    <x v="0"/>
    <n v="1220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91.16463414634147"/>
    <n v="196.7236842105263"/>
    <x v="1"/>
    <n v="164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56.054878048780488"/>
    <n v="1021.4444444444445"/>
    <x v="1"/>
    <n v="16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31.017857142857142"/>
    <n v="281.67567567567568"/>
    <x v="1"/>
    <n v="33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66.513513513513516"/>
    <n v="24.610000000000003"/>
    <x v="0"/>
    <n v="3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89.005216484089729"/>
    <n v="143.14010067114094"/>
    <x v="1"/>
    <n v="1917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03.46315789473684"/>
    <n v="144.54411764705884"/>
    <x v="1"/>
    <n v="9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95.278911564625844"/>
    <n v="359.12820512820514"/>
    <x v="1"/>
    <n v="147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75.895348837209298"/>
    <n v="186.48571428571427"/>
    <x v="1"/>
    <n v="8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107.57831325301204"/>
    <n v="595.26666666666665"/>
    <x v="1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1.31666666666667"/>
    <n v="59.21153846153846"/>
    <x v="0"/>
    <n v="60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71.983108108108112"/>
    <n v="14.962780898876405"/>
    <x v="0"/>
    <n v="296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08.95414201183432"/>
    <n v="119.95602605863192"/>
    <x v="1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35"/>
    <n v="268.82978723404256"/>
    <x v="1"/>
    <n v="361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94.938931297709928"/>
    <n v="376.87878787878788"/>
    <x v="1"/>
    <n v="131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109.65079365079364"/>
    <n v="727.15789473684208"/>
    <x v="1"/>
    <n v="12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44.001815980629537"/>
    <n v="87.211757648470297"/>
    <x v="0"/>
    <n v="330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6.794520547945211"/>
    <n v="88"/>
    <x v="0"/>
    <n v="73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30.992727272727272"/>
    <n v="173.9387755102041"/>
    <x v="1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94.791044776119406"/>
    <n v="117.61111111111111"/>
    <x v="1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69.79220779220779"/>
    <n v="214.96"/>
    <x v="1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63.003367003367003"/>
    <n v="149.49667110519306"/>
    <x v="1"/>
    <n v="1782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110.0343300110742"/>
    <n v="219.33995584988963"/>
    <x v="1"/>
    <n v="9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25.997933274284026"/>
    <n v="64.367690058479525"/>
    <x v="0"/>
    <n v="3387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49.987915407854985"/>
    <n v="18.622397298818232"/>
    <x v="0"/>
    <n v="662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101.72340425531915"/>
    <n v="367.76923076923077"/>
    <x v="1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47.083333333333336"/>
    <n v="159.90566037735849"/>
    <x v="1"/>
    <n v="180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89.944444444444443"/>
    <n v="38.633185349611544"/>
    <x v="0"/>
    <n v="77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78.96875"/>
    <n v="51.42151162790698"/>
    <x v="0"/>
    <n v="672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80.067669172932327"/>
    <n v="60.334277620396605"/>
    <x v="3"/>
    <n v="532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86.472727272727269"/>
    <n v="3.202693602693603"/>
    <x v="3"/>
    <n v="5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28.001876172607879"/>
    <n v="155.46875"/>
    <x v="1"/>
    <n v="533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67.996725337699544"/>
    <n v="100.85974499089254"/>
    <x v="1"/>
    <n v="2443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43.078651685393261"/>
    <n v="116.18181818181819"/>
    <x v="1"/>
    <n v="8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87.95597484276729"/>
    <n v="310.77777777777777"/>
    <x v="1"/>
    <n v="15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4.987234042553197"/>
    <n v="89.73668341708543"/>
    <x v="0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46.905982905982903"/>
    <n v="71.27272727272728"/>
    <x v="0"/>
    <n v="11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46.913793103448278"/>
    <n v="3.2862318840579712"/>
    <x v="3"/>
    <n v="5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94.24"/>
    <n v="261.77777777777777"/>
    <x v="1"/>
    <n v="50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80.139130434782615"/>
    <n v="96"/>
    <x v="0"/>
    <n v="1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59.036809815950917"/>
    <n v="20.896851248642779"/>
    <x v="0"/>
    <n v="32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65.989247311827953"/>
    <n v="223.16363636363636"/>
    <x v="1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60.992530345471522"/>
    <n v="101.59097978227061"/>
    <x v="1"/>
    <n v="107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98.307692307692307"/>
    <n v="230.03999999999996"/>
    <x v="1"/>
    <n v="11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04.6"/>
    <n v="135.59259259259261"/>
    <x v="1"/>
    <n v="70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86.066666666666663"/>
    <n v="129.1"/>
    <x v="1"/>
    <n v="13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76.989583333333329"/>
    <n v="236.512"/>
    <x v="1"/>
    <n v="76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29.764705882352942"/>
    <n v="17.25"/>
    <x v="3"/>
    <n v="51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46.91959798994975"/>
    <n v="112.49397590361446"/>
    <x v="1"/>
    <n v="19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05.18691588785046"/>
    <n v="121.02150537634408"/>
    <x v="1"/>
    <n v="107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69.907692307692301"/>
    <n v="219.87096774193549"/>
    <x v="1"/>
    <n v="19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0.011588275391958"/>
    <n v="64.166909620991248"/>
    <x v="0"/>
    <n v="1467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52.006220379146917"/>
    <n v="423.06746987951806"/>
    <x v="1"/>
    <n v="3376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31.000176025347649"/>
    <n v="92.984160506863773"/>
    <x v="0"/>
    <n v="568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95.042492917847028"/>
    <n v="58.756567425569173"/>
    <x v="0"/>
    <n v="1059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75.968174204355108"/>
    <n v="65.022222222222226"/>
    <x v="0"/>
    <n v="1194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1.013192612137203"/>
    <n v="73.939560439560438"/>
    <x v="3"/>
    <n v="379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73.733333333333334"/>
    <n v="52.666666666666664"/>
    <x v="0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113.17073170731707"/>
    <n v="220.95238095238096"/>
    <x v="1"/>
    <n v="41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5.00933552992861"/>
    <n v="100.01150627615063"/>
    <x v="1"/>
    <n v="182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79.176829268292678"/>
    <n v="162.3125"/>
    <x v="1"/>
    <n v="164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57.333333333333336"/>
    <n v="78.181818181818187"/>
    <x v="0"/>
    <n v="7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58.178343949044589"/>
    <n v="149.73770491803279"/>
    <x v="1"/>
    <n v="157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36.032520325203251"/>
    <n v="253.25714285714284"/>
    <x v="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7.99068767908309"/>
    <n v="100.16943521594683"/>
    <x v="1"/>
    <n v="1396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44.005985634477256"/>
    <n v="121.99004424778761"/>
    <x v="1"/>
    <n v="250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55.077868852459019"/>
    <n v="137.13265306122449"/>
    <x v="1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74"/>
    <n v="415.53846153846149"/>
    <x v="1"/>
    <n v="146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41.996858638743454"/>
    <n v="31.30913348946136"/>
    <x v="0"/>
    <n v="95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77.988161010260455"/>
    <n v="424.08154506437768"/>
    <x v="1"/>
    <n v="126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82.507462686567166"/>
    <n v="2.93886230728336"/>
    <x v="0"/>
    <n v="67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4.2"/>
    <n v="10.63265306122449"/>
    <x v="0"/>
    <n v="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25.5"/>
    <n v="82.875"/>
    <x v="0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00.98334401024984"/>
    <n v="163.01447776628748"/>
    <x v="1"/>
    <n v="156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111.83333333333333"/>
    <n v="894.66666666666674"/>
    <x v="1"/>
    <n v="4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41.999115044247787"/>
    <n v="26.191501103752756"/>
    <x v="0"/>
    <n v="1130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110.05115089514067"/>
    <n v="74.834782608695647"/>
    <x v="0"/>
    <n v="782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58.997079225994888"/>
    <n v="416.47680412371136"/>
    <x v="1"/>
    <n v="273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32.985714285714288"/>
    <n v="96.208333333333329"/>
    <x v="0"/>
    <n v="210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45.005654509471306"/>
    <n v="357.71910112359546"/>
    <x v="1"/>
    <n v="3537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81.98196487897485"/>
    <n v="308.45714285714286"/>
    <x v="1"/>
    <n v="2107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39.080882352941174"/>
    <n v="61.802325581395344"/>
    <x v="0"/>
    <n v="136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58.996383363471971"/>
    <n v="722.32472324723244"/>
    <x v="1"/>
    <n v="3318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40.988372093023258"/>
    <n v="69.117647058823522"/>
    <x v="0"/>
    <n v="86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31.029411764705884"/>
    <n v="293.05555555555554"/>
    <x v="1"/>
    <n v="340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37.789473684210527"/>
    <n v="71.8"/>
    <x v="0"/>
    <n v="1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.006772009029348"/>
    <n v="31.934684684684683"/>
    <x v="0"/>
    <n v="886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95.966712898751737"/>
    <n v="229.87375415282392"/>
    <x v="1"/>
    <n v="144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75"/>
    <n v="32.012195121951223"/>
    <x v="0"/>
    <n v="3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102.0498866213152"/>
    <n v="23.525352848928385"/>
    <x v="3"/>
    <n v="441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105.75"/>
    <n v="68.594594594594597"/>
    <x v="0"/>
    <n v="24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069767441860463"/>
    <n v="37.952380952380956"/>
    <x v="0"/>
    <n v="86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35.049382716049379"/>
    <n v="19.992957746478872"/>
    <x v="0"/>
    <n v="24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.338461538461537"/>
    <n v="45.636363636363633"/>
    <x v="0"/>
    <n v="6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69.174603174603178"/>
    <n v="122.7605633802817"/>
    <x v="1"/>
    <n v="126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109.07824427480917"/>
    <n v="361.75316455696202"/>
    <x v="1"/>
    <n v="524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51.78"/>
    <n v="63.146341463414636"/>
    <x v="0"/>
    <n v="100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82.010055304172951"/>
    <n v="298.20475319926874"/>
    <x v="1"/>
    <n v="1989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35.958333333333336"/>
    <n v="9.5585443037974684"/>
    <x v="0"/>
    <n v="168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74.461538461538467"/>
    <n v="53.777777777777779"/>
    <x v="0"/>
    <n v="1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91.114649681528661"/>
    <n v="681.19047619047615"/>
    <x v="1"/>
    <n v="15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.792682926829272"/>
    <n v="78.831325301204828"/>
    <x v="3"/>
    <n v="8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42.999777678968428"/>
    <n v="134.40792216817235"/>
    <x v="1"/>
    <n v="449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63.225000000000001"/>
    <n v="3.3719999999999999"/>
    <x v="0"/>
    <n v="40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70.174999999999997"/>
    <n v="431.84615384615387"/>
    <x v="1"/>
    <n v="8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61.333333333333336"/>
    <n v="38.844444444444441"/>
    <x v="3"/>
    <n v="57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99"/>
    <n v="425.7"/>
    <x v="1"/>
    <n v="43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96.984900146127615"/>
    <n v="101.12239715591672"/>
    <x v="1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51.004950495049506"/>
    <n v="21.188688946015425"/>
    <x v="2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28.044247787610619"/>
    <n v="67.425531914893625"/>
    <x v="0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60.984615384615381"/>
    <n v="94.923371647509583"/>
    <x v="0"/>
    <n v="162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73.214285714285708"/>
    <n v="151.85185185185185"/>
    <x v="1"/>
    <n v="16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39.997435299603637"/>
    <n v="195.16382252559728"/>
    <x v="1"/>
    <n v="428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86.812121212121212"/>
    <n v="1023.1428571428571"/>
    <x v="1"/>
    <n v="16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2.125874125874127"/>
    <n v="3.841836734693878"/>
    <x v="0"/>
    <n v="14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03.97851239669421"/>
    <n v="155.07066557107643"/>
    <x v="1"/>
    <n v="181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62.003211991434689"/>
    <n v="44.753477588871718"/>
    <x v="0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31.005037783375315"/>
    <n v="215.94736842105263"/>
    <x v="1"/>
    <n v="397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89.991552956465242"/>
    <n v="332.12709832134288"/>
    <x v="1"/>
    <n v="153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39.235294117647058"/>
    <n v="8.4430379746835449"/>
    <x v="0"/>
    <n v="17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54.993116108306566"/>
    <n v="98.625514403292186"/>
    <x v="0"/>
    <n v="217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47.992753623188406"/>
    <n v="137.97916666666669"/>
    <x v="1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87.966702470461868"/>
    <n v="93.81099656357388"/>
    <x v="0"/>
    <n v="931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51.999165275459099"/>
    <n v="403.63930885529157"/>
    <x v="1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9.999659863945578"/>
    <n v="260.1740412979351"/>
    <x v="1"/>
    <n v="588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98.205357142857139"/>
    <n v="366.63333333333333"/>
    <x v="1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08.96182396606575"/>
    <n v="168.72085385878489"/>
    <x v="1"/>
    <n v="943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66.998379254457049"/>
    <n v="119.90717911530093"/>
    <x v="1"/>
    <n v="2468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64.99333594668758"/>
    <n v="193.68925233644859"/>
    <x v="1"/>
    <n v="2551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99.841584158415841"/>
    <n v="420.16666666666669"/>
    <x v="1"/>
    <n v="10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82.432835820895519"/>
    <n v="76.708333333333329"/>
    <x v="3"/>
    <n v="67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63.293478260869563"/>
    <n v="171.26470588235293"/>
    <x v="1"/>
    <n v="92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96.774193548387103"/>
    <n v="157.89473684210526"/>
    <x v="1"/>
    <n v="62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54.906040268456373"/>
    <n v="109.08"/>
    <x v="1"/>
    <n v="14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39.010869565217391"/>
    <n v="41.732558139534881"/>
    <x v="0"/>
    <n v="92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75.84210526315789"/>
    <n v="10.944303797468354"/>
    <x v="0"/>
    <n v="57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45.051671732522799"/>
    <n v="159.3763440860215"/>
    <x v="1"/>
    <n v="32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104.51546391752578"/>
    <n v="422.41666666666669"/>
    <x v="1"/>
    <n v="97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76.268292682926827"/>
    <n v="97.71875"/>
    <x v="0"/>
    <n v="41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69.015695067264573"/>
    <n v="418.78911564625849"/>
    <x v="1"/>
    <n v="178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7684085510689"/>
    <n v="101.91632047477745"/>
    <x v="1"/>
    <n v="1684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42.915999999999997"/>
    <n v="127.72619047619047"/>
    <x v="1"/>
    <n v="250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3.025210084033617"/>
    <n v="445.21739130434781"/>
    <x v="1"/>
    <n v="238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75.245283018867923"/>
    <n v="569.71428571428578"/>
    <x v="1"/>
    <n v="5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69.023364485981304"/>
    <n v="509.34482758620686"/>
    <x v="1"/>
    <n v="21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65.986486486486484"/>
    <n v="325.5333333333333"/>
    <x v="1"/>
    <n v="22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8.013800424628457"/>
    <n v="932.61616161616166"/>
    <x v="1"/>
    <n v="1884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60.105504587155963"/>
    <n v="211.33870967741933"/>
    <x v="1"/>
    <n v="218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6.000773395204948"/>
    <n v="273.32520325203251"/>
    <x v="1"/>
    <n v="646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38.019801980198018"/>
    <n v="54.084507042253513"/>
    <x v="0"/>
    <n v="101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106.15254237288136"/>
    <n v="626.29999999999995"/>
    <x v="1"/>
    <n v="5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1.019475655430711"/>
    <n v="89.021399176954731"/>
    <x v="0"/>
    <n v="133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96.647727272727266"/>
    <n v="184.89130434782609"/>
    <x v="1"/>
    <n v="8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57.003535651149086"/>
    <n v="120.16770186335404"/>
    <x v="1"/>
    <n v="169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63.93333333333333"/>
    <n v="23.390243902439025"/>
    <x v="0"/>
    <n v="1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90.456521739130437"/>
    <n v="146"/>
    <x v="1"/>
    <n v="92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72.172043010752688"/>
    <n v="268.48"/>
    <x v="1"/>
    <n v="186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77.934782608695656"/>
    <n v="597.5"/>
    <x v="1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38.065134099616856"/>
    <n v="157.69841269841268"/>
    <x v="1"/>
    <n v="26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57.936123348017624"/>
    <n v="31.201660735468568"/>
    <x v="0"/>
    <n v="45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49.794392523364486"/>
    <n v="313.41176470588238"/>
    <x v="1"/>
    <n v="10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54.050251256281406"/>
    <n v="370.89655172413791"/>
    <x v="1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0.002721335268504"/>
    <n v="362.66447368421052"/>
    <x v="1"/>
    <n v="5512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70.127906976744185"/>
    <n v="123.08163265306122"/>
    <x v="1"/>
    <n v="86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26.996228786926462"/>
    <n v="76.766756032171585"/>
    <x v="0"/>
    <n v="318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51.990606936416185"/>
    <n v="233.62012987012989"/>
    <x v="1"/>
    <n v="276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56.416666666666664"/>
    <n v="180.53333333333333"/>
    <x v="1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101.63218390804597"/>
    <n v="252.62857142857143"/>
    <x v="1"/>
    <n v="8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5.005291005291006"/>
    <n v="27.176538240368025"/>
    <x v="3"/>
    <n v="1890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32.016393442622949"/>
    <n v="1.2706571242680547"/>
    <x v="2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82.021647307286173"/>
    <n v="304.0097847358121"/>
    <x v="1"/>
    <n v="1894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37.957446808510639"/>
    <n v="137.23076923076923"/>
    <x v="1"/>
    <n v="28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51.533333333333331"/>
    <n v="32.208333333333336"/>
    <x v="0"/>
    <n v="1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81.198275862068968"/>
    <n v="241.51282051282053"/>
    <x v="1"/>
    <n v="116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40.030075187969928"/>
    <n v="96.8"/>
    <x v="0"/>
    <n v="13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89.939759036144579"/>
    <n v="1066.4285714285716"/>
    <x v="1"/>
    <n v="83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96.692307692307693"/>
    <n v="325.88888888888891"/>
    <x v="1"/>
    <n v="91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25.010989010989011"/>
    <n v="170.70000000000002"/>
    <x v="1"/>
    <n v="546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36.987277353689571"/>
    <n v="581.44000000000005"/>
    <x v="1"/>
    <n v="393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73.012609117361791"/>
    <n v="91.520972644376897"/>
    <x v="0"/>
    <n v="2062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68.240601503759393"/>
    <n v="108.04761904761904"/>
    <x v="1"/>
    <n v="13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52.310344827586206"/>
    <n v="18.728395061728396"/>
    <x v="0"/>
    <n v="29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61.765151515151516"/>
    <n v="83.193877551020407"/>
    <x v="0"/>
    <n v="13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25.027559055118111"/>
    <n v="706.33333333333337"/>
    <x v="1"/>
    <n v="254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06.28804347826087"/>
    <n v="17.446030330062445"/>
    <x v="3"/>
    <n v="184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75.07386363636364"/>
    <n v="209.73015873015873"/>
    <x v="1"/>
    <n v="176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39.970802919708028"/>
    <n v="97.785714285714292"/>
    <x v="0"/>
    <n v="13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39.982195845697326"/>
    <n v="1684.25"/>
    <x v="1"/>
    <n v="33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101.01541850220265"/>
    <n v="54.402135231316727"/>
    <x v="0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76.813084112149539"/>
    <n v="456.61111111111109"/>
    <x v="1"/>
    <n v="10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71.7"/>
    <n v="9.8219178082191778"/>
    <x v="0"/>
    <n v="10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33.28125"/>
    <n v="16.384615384615383"/>
    <x v="3"/>
    <n v="32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43.923497267759565"/>
    <n v="1339.6666666666667"/>
    <x v="1"/>
    <n v="183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.004712041884815"/>
    <n v="35.650077760497666"/>
    <x v="0"/>
    <n v="1910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88.21052631578948"/>
    <n v="54.950819672131146"/>
    <x v="0"/>
    <n v="3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65.240384615384613"/>
    <n v="94.236111111111114"/>
    <x v="0"/>
    <n v="104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69.958333333333329"/>
    <n v="143.91428571428571"/>
    <x v="1"/>
    <n v="72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39.877551020408163"/>
    <n v="51.421052631578945"/>
    <x v="0"/>
    <n v="4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41.023728813559323"/>
    <n v="1344.6666666666667"/>
    <x v="1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98.914285714285711"/>
    <n v="31.844940867279899"/>
    <x v="0"/>
    <n v="24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7.78125"/>
    <n v="82.617647058823536"/>
    <x v="0"/>
    <n v="32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80.767605633802816"/>
    <n v="546.14285714285722"/>
    <x v="1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94.28235294117647"/>
    <n v="286.21428571428572"/>
    <x v="1"/>
    <n v="8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3.428571428571431"/>
    <n v="7.9076923076923071"/>
    <x v="0"/>
    <n v="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65.968133535660087"/>
    <n v="132.13677811550153"/>
    <x v="1"/>
    <n v="659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109.04109589041096"/>
    <n v="74.077834179357026"/>
    <x v="0"/>
    <n v="803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41.16"/>
    <n v="75.292682926829272"/>
    <x v="3"/>
    <n v="7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99.125"/>
    <n v="20.333333333333332"/>
    <x v="0"/>
    <n v="1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105.88429752066116"/>
    <n v="203.36507936507937"/>
    <x v="1"/>
    <n v="121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48.996525921966864"/>
    <n v="310.2284263959391"/>
    <x v="1"/>
    <n v="3742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"/>
    <n v="395.31818181818181"/>
    <x v="1"/>
    <n v="223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31.022556390977442"/>
    <n v="294.71428571428572"/>
    <x v="1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103.87096774193549"/>
    <n v="33.89473684210526"/>
    <x v="0"/>
    <n v="3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59.268518518518519"/>
    <n v="66.677083333333329"/>
    <x v="0"/>
    <n v="108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42.3"/>
    <n v="19.227272727272727"/>
    <x v="0"/>
    <n v="30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53.117647058823529"/>
    <n v="15.842105263157894"/>
    <x v="0"/>
    <n v="17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50.796875"/>
    <n v="38.702380952380956"/>
    <x v="3"/>
    <n v="64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1.15"/>
    <n v="9.5876777251184837"/>
    <x v="0"/>
    <n v="80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65.000810372771468"/>
    <n v="94.144366197183089"/>
    <x v="0"/>
    <n v="2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37.998645510835914"/>
    <n v="166.56234096692114"/>
    <x v="1"/>
    <n v="516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82.615384615384613"/>
    <n v="24.134831460674157"/>
    <x v="0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37.941368078175898"/>
    <n v="164.05633802816902"/>
    <x v="1"/>
    <n v="307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80.780821917808225"/>
    <n v="90.723076923076931"/>
    <x v="0"/>
    <n v="73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25.984375"/>
    <n v="46.194444444444443"/>
    <x v="0"/>
    <n v="12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0.363636363636363"/>
    <n v="38.53846153846154"/>
    <x v="0"/>
    <n v="3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54.004916018025398"/>
    <n v="133.56231003039514"/>
    <x v="1"/>
    <n v="2441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101.78672985781991"/>
    <n v="22.896588486140725"/>
    <x v="2"/>
    <n v="21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45.003610108303249"/>
    <n v="184.95548961424333"/>
    <x v="1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77.068421052631578"/>
    <n v="443.72727272727275"/>
    <x v="1"/>
    <n v="190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88.076595744680844"/>
    <n v="199.9806763285024"/>
    <x v="1"/>
    <n v="470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47.035573122529641"/>
    <n v="123.95833333333333"/>
    <x v="1"/>
    <n v="25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10.99550763701707"/>
    <n v="186.61329305135951"/>
    <x v="1"/>
    <n v="1113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87.003066141042481"/>
    <n v="114.28538550057536"/>
    <x v="1"/>
    <n v="2283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63.994402985074629"/>
    <n v="97.032531824611041"/>
    <x v="0"/>
    <n v="1072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05.9945205479452"/>
    <n v="122.81904761904762"/>
    <x v="1"/>
    <n v="109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73.989349112426041"/>
    <n v="179.14326647564468"/>
    <x v="1"/>
    <n v="1690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4.02004626060139"/>
    <n v="79.951577402787962"/>
    <x v="3"/>
    <n v="1297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88.966921119592882"/>
    <n v="94.242587601078171"/>
    <x v="0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76.990453460620529"/>
    <n v="84.669291338582681"/>
    <x v="0"/>
    <n v="125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97.146341463414629"/>
    <n v="66.521920668058456"/>
    <x v="0"/>
    <n v="328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33.013605442176868"/>
    <n v="53.922222222222224"/>
    <x v="0"/>
    <n v="14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99.950602409638549"/>
    <n v="41.983299595141702"/>
    <x v="0"/>
    <n v="83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69.966767371601208"/>
    <n v="14.69479695431472"/>
    <x v="0"/>
    <n v="33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110.32"/>
    <n v="34.475000000000001"/>
    <x v="0"/>
    <n v="2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66.005235602094245"/>
    <n v="1400.7777777777778"/>
    <x v="1"/>
    <n v="19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41.005742176284812"/>
    <n v="71.770351758793964"/>
    <x v="0"/>
    <n v="348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103.96316359696641"/>
    <n v="53.074115044247783"/>
    <x v="0"/>
    <n v="92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47.009935419771487"/>
    <n v="127.70715249662618"/>
    <x v="1"/>
    <n v="2013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29.606060606060606"/>
    <n v="34.892857142857139"/>
    <x v="0"/>
    <n v="33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81.010569583088667"/>
    <n v="410.59821428571428"/>
    <x v="1"/>
    <n v="170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94.35"/>
    <n v="123.73770491803278"/>
    <x v="1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26.058139534883722"/>
    <n v="58.973684210526315"/>
    <x v="2"/>
    <n v="8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85.775000000000006"/>
    <n v="36.892473118279568"/>
    <x v="0"/>
    <n v="40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03.73170731707317"/>
    <n v="184.91304347826087"/>
    <x v="1"/>
    <n v="41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49.826086956521742"/>
    <n v="11.814432989690722"/>
    <x v="0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63.893048128342244"/>
    <n v="298.7"/>
    <x v="1"/>
    <n v="187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47.002434782608695"/>
    <n v="226.35175879396985"/>
    <x v="1"/>
    <n v="287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08.47727272727273"/>
    <n v="173.56363636363636"/>
    <x v="1"/>
    <n v="8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72.015706806282722"/>
    <n v="371.75675675675677"/>
    <x v="1"/>
    <n v="191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59.928057553956833"/>
    <n v="160.19230769230771"/>
    <x v="1"/>
    <n v="13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78.209677419354833"/>
    <n v="1616.3333333333335"/>
    <x v="1"/>
    <n v="186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104.77678571428571"/>
    <n v="733.4375"/>
    <x v="1"/>
    <n v="112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105.52475247524752"/>
    <n v="592.11111111111109"/>
    <x v="1"/>
    <n v="10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24.933333333333334"/>
    <n v="18.888888888888889"/>
    <x v="0"/>
    <n v="7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69.873786407766985"/>
    <n v="276.80769230769232"/>
    <x v="1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95.733766233766232"/>
    <n v="273.01851851851848"/>
    <x v="1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29.997485752598056"/>
    <n v="159.36331255565449"/>
    <x v="1"/>
    <n v="596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59.011948529411768"/>
    <n v="67.869978858350947"/>
    <x v="0"/>
    <n v="2176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84.757396449704146"/>
    <n v="1591.5555555555554"/>
    <x v="1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8.010921177587846"/>
    <n v="730.18222222222221"/>
    <x v="1"/>
    <n v="210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50.05215419501134"/>
    <n v="13.185782556750297"/>
    <x v="0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9.16"/>
    <n v="54.777777777777779"/>
    <x v="0"/>
    <n v="2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93.702290076335885"/>
    <n v="361.02941176470591"/>
    <x v="1"/>
    <n v="131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40.14173228346457"/>
    <n v="10.257545271629779"/>
    <x v="0"/>
    <n v="12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70.090140845070422"/>
    <n v="13.962962962962964"/>
    <x v="0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66.181818181818187"/>
    <n v="40.444444444444443"/>
    <x v="0"/>
    <n v="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47.714285714285715"/>
    <n v="160.32"/>
    <x v="1"/>
    <n v="84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62.896774193548389"/>
    <n v="183.9433962264151"/>
    <x v="1"/>
    <n v="15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86.611940298507463"/>
    <n v="63.769230769230766"/>
    <x v="0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75.126984126984127"/>
    <n v="225.38095238095238"/>
    <x v="1"/>
    <n v="189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41.004167534903104"/>
    <n v="172.00961538461539"/>
    <x v="1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50.007915567282325"/>
    <n v="146.16709511568124"/>
    <x v="1"/>
    <n v="1137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96.960674157303373"/>
    <n v="76.42361623616236"/>
    <x v="0"/>
    <n v="1068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100.93160377358491"/>
    <n v="39.261467889908261"/>
    <x v="0"/>
    <n v="424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89.227586206896547"/>
    <n v="11.270034843205574"/>
    <x v="3"/>
    <n v="14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87.979166666666671"/>
    <n v="122.11084337349398"/>
    <x v="1"/>
    <n v="11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89.54"/>
    <n v="186.54166666666669"/>
    <x v="1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29.09271523178808"/>
    <n v="7.2731788079470201"/>
    <x v="0"/>
    <n v="15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42.006218905472636"/>
    <n v="65.642371234207957"/>
    <x v="0"/>
    <n v="1608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47.004903563255965"/>
    <n v="228.96178343949046"/>
    <x v="1"/>
    <n v="3059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110.44117647058823"/>
    <n v="469.37499999999994"/>
    <x v="1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41.990909090909092"/>
    <n v="130.11267605633802"/>
    <x v="1"/>
    <n v="220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48.012468827930178"/>
    <n v="167.05422993492408"/>
    <x v="1"/>
    <n v="1604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31.019823788546255"/>
    <n v="173.8641975308642"/>
    <x v="1"/>
    <n v="454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99.203252032520325"/>
    <n v="717.76470588235293"/>
    <x v="1"/>
    <n v="123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6.022316684378325"/>
    <n v="63.850976361767728"/>
    <x v="0"/>
    <n v="94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46.060200668896321"/>
    <n v="1530.2222222222222"/>
    <x v="1"/>
    <n v="299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73.650000000000006"/>
    <n v="40.356164383561641"/>
    <x v="0"/>
    <n v="40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55.99336650082919"/>
    <n v="86.220633299284984"/>
    <x v="0"/>
    <n v="301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68.985695127402778"/>
    <n v="315.58486707566465"/>
    <x v="1"/>
    <n v="2237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60.981609195402299"/>
    <n v="89.618243243243242"/>
    <x v="0"/>
    <n v="43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10.98139534883721"/>
    <n v="182.14503816793894"/>
    <x v="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25"/>
    <n v="355.88235294117646"/>
    <x v="1"/>
    <n v="484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78.759740259740255"/>
    <n v="131.83695652173913"/>
    <x v="1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87.960784313725483"/>
    <n v="46.315634218289084"/>
    <x v="0"/>
    <n v="714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49.987398739873989"/>
    <n v="36.132726089785294"/>
    <x v="2"/>
    <n v="111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99.524390243902445"/>
    <n v="104.62820512820512"/>
    <x v="1"/>
    <n v="8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104.82089552238806"/>
    <n v="668.85714285714289"/>
    <x v="1"/>
    <n v="134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108.01469237832875"/>
    <n v="62.072823218997364"/>
    <x v="2"/>
    <n v="1089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28.998544660724033"/>
    <n v="84.699787460148784"/>
    <x v="0"/>
    <n v="5497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30.028708133971293"/>
    <n v="11.059030837004405"/>
    <x v="0"/>
    <n v="418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1.005559416261292"/>
    <n v="43.838781575037146"/>
    <x v="0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62.866666666666667"/>
    <n v="55.470588235294116"/>
    <x v="0"/>
    <n v="1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47.005002501250623"/>
    <n v="57.399511301160658"/>
    <x v="0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26.997693638285604"/>
    <n v="123.43497363796135"/>
    <x v="1"/>
    <n v="5203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68.329787234042556"/>
    <n v="128.46"/>
    <x v="1"/>
    <n v="94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50.974576271186443"/>
    <n v="63.989361702127653"/>
    <x v="0"/>
    <n v="118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54.024390243902438"/>
    <n v="127.29885057471265"/>
    <x v="1"/>
    <n v="2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97.055555555555557"/>
    <n v="10.638024357239512"/>
    <x v="0"/>
    <n v="162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24.867469879518072"/>
    <n v="40.470588235294116"/>
    <x v="0"/>
    <n v="83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84.423913043478265"/>
    <n v="287.66666666666663"/>
    <x v="1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47.091324200913242"/>
    <n v="572.94444444444446"/>
    <x v="1"/>
    <n v="21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77.996041171813147"/>
    <n v="112.90429799426933"/>
    <x v="1"/>
    <n v="2526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62.967871485943775"/>
    <n v="46.387573964497044"/>
    <x v="0"/>
    <n v="74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81.006080449017773"/>
    <n v="90.675916230366497"/>
    <x v="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5.321428571428569"/>
    <n v="67.740740740740748"/>
    <x v="0"/>
    <n v="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04.43617021276596"/>
    <n v="192.49019607843135"/>
    <x v="1"/>
    <n v="9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69.989010989010993"/>
    <n v="82.714285714285722"/>
    <x v="0"/>
    <n v="91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83.023989898989896"/>
    <n v="54.163920922570021"/>
    <x v="0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90.3"/>
    <n v="16.722222222222221"/>
    <x v="3"/>
    <n v="1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03.98131932282546"/>
    <n v="116.87664041994749"/>
    <x v="1"/>
    <n v="1713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54.931726907630519"/>
    <n v="1052.1538461538462"/>
    <x v="1"/>
    <n v="24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51.921875"/>
    <n v="123.07407407407408"/>
    <x v="1"/>
    <n v="1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60.02834008097166"/>
    <n v="178.63855421686748"/>
    <x v="1"/>
    <n v="2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44.003488879197555"/>
    <n v="355.28169014084506"/>
    <x v="1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53.003513254551258"/>
    <n v="161.90634146341463"/>
    <x v="1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54.5"/>
    <n v="24.914285714285715"/>
    <x v="0"/>
    <n v="32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75.04195804195804"/>
    <n v="198.72222222222223"/>
    <x v="1"/>
    <n v="143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.911111111111111"/>
    <n v="34.752688172043008"/>
    <x v="3"/>
    <n v="90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36.952702702702702"/>
    <n v="176.41935483870967"/>
    <x v="1"/>
    <n v="296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63.170588235294119"/>
    <n v="511.38095238095235"/>
    <x v="1"/>
    <n v="170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29.99462365591398"/>
    <n v="82.044117647058826"/>
    <x v="0"/>
    <n v="186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86"/>
    <n v="24.326030927835053"/>
    <x v="3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75.014876033057845"/>
    <n v="50.482758620689658"/>
    <x v="0"/>
    <n v="6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101.19767441860465"/>
    <n v="967"/>
    <x v="1"/>
    <n v="8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29.001272669424118"/>
    <n v="122.84501347708894"/>
    <x v="1"/>
    <n v="6286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98.225806451612897"/>
    <n v="63.4375"/>
    <x v="0"/>
    <n v="31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87.001693480101608"/>
    <n v="56.331688596491226"/>
    <x v="0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5.205128205128204"/>
    <n v="44.074999999999996"/>
    <x v="0"/>
    <n v="39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37.001341561577675"/>
    <n v="118.37253218884121"/>
    <x v="1"/>
    <n v="372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94.976947040498445"/>
    <n v="104.1243169398907"/>
    <x v="1"/>
    <n v="16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8.956521739130434"/>
    <n v="26.640000000000004"/>
    <x v="0"/>
    <n v="4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55.993396226415094"/>
    <n v="351.20118343195264"/>
    <x v="1"/>
    <n v="2120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54.038095238095238"/>
    <n v="90.063492063492063"/>
    <x v="0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82.38"/>
    <n v="171.625"/>
    <x v="1"/>
    <n v="50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66.997115384615384"/>
    <n v="141.04655870445345"/>
    <x v="1"/>
    <n v="2080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107.91401869158878"/>
    <n v="30.57944915254237"/>
    <x v="0"/>
    <n v="53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69.009501187648453"/>
    <n v="108.16455696202532"/>
    <x v="1"/>
    <n v="21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39.006568144499177"/>
    <n v="133.45505617977528"/>
    <x v="1"/>
    <n v="2436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10.3625"/>
    <n v="187.85106382978722"/>
    <x v="1"/>
    <n v="8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94.857142857142861"/>
    <n v="332"/>
    <x v="1"/>
    <n v="4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.935251798561154"/>
    <n v="575.21428571428578"/>
    <x v="1"/>
    <n v="13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101.25"/>
    <n v="40.5"/>
    <x v="0"/>
    <n v="16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64.95597484276729"/>
    <n v="184.42857142857144"/>
    <x v="1"/>
    <n v="15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7.00524934383202"/>
    <n v="285.80555555555554"/>
    <x v="1"/>
    <n v="38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50.97422680412371"/>
    <n v="319"/>
    <x v="1"/>
    <n v="194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104.94260869565217"/>
    <n v="39.234070221066318"/>
    <x v="0"/>
    <n v="57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84.028301886792448"/>
    <n v="178.14000000000001"/>
    <x v="1"/>
    <n v="106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102.85915492957747"/>
    <n v="365.15"/>
    <x v="1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39.962085308056871"/>
    <n v="113.94594594594594"/>
    <x v="1"/>
    <n v="21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51.001785714285717"/>
    <n v="29.828720626631856"/>
    <x v="0"/>
    <n v="1120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40.823008849557525"/>
    <n v="54.270588235294113"/>
    <x v="0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58.999637155297535"/>
    <n v="236.34156976744185"/>
    <x v="1"/>
    <n v="2756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71.156069364161851"/>
    <n v="512.91666666666663"/>
    <x v="1"/>
    <n v="173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99.494252873563212"/>
    <n v="100.65116279069768"/>
    <x v="1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03.98634590377114"/>
    <n v="81.348423194303152"/>
    <x v="0"/>
    <n v="1538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76.555555555555557"/>
    <n v="16.404761904761905"/>
    <x v="0"/>
    <n v="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87.068592057761734"/>
    <n v="52.774617067833695"/>
    <x v="0"/>
    <n v="55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48.99554707379135"/>
    <n v="260.20608108108109"/>
    <x v="1"/>
    <n v="1572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42.969135802469133"/>
    <n v="30.73289183222958"/>
    <x v="0"/>
    <n v="648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33.428571428571431"/>
    <n v="13.5"/>
    <x v="0"/>
    <n v="2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83.982949701619773"/>
    <n v="178.62556663644605"/>
    <x v="1"/>
    <n v="234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101.41739130434783"/>
    <n v="220.0566037735849"/>
    <x v="1"/>
    <n v="11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9.87058823529412"/>
    <n v="101.5108695652174"/>
    <x v="1"/>
    <n v="8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31.916666666666668"/>
    <n v="191.5"/>
    <x v="1"/>
    <n v="144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70.993450675399103"/>
    <n v="305.34683098591546"/>
    <x v="1"/>
    <n v="244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77.026890756302521"/>
    <n v="23.995287958115181"/>
    <x v="3"/>
    <n v="59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101.78125"/>
    <n v="723.77777777777771"/>
    <x v="1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1.059701492537314"/>
    <n v="547.36"/>
    <x v="1"/>
    <n v="268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68.02051282051282"/>
    <n v="414.49999999999994"/>
    <x v="1"/>
    <n v="19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30.87037037037037"/>
    <n v="0.90696409140369971"/>
    <x v="0"/>
    <n v="54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27.908333333333335"/>
    <n v="34.173469387755098"/>
    <x v="0"/>
    <n v="120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79.994818652849744"/>
    <n v="23.948810754912099"/>
    <x v="0"/>
    <n v="579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38.003378378378379"/>
    <n v="48.072649572649574"/>
    <x v="0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e v="#DIV/0!"/>
    <n v="0"/>
    <x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59.990534521158132"/>
    <n v="70.145182291666657"/>
    <x v="0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37.037634408602152"/>
    <n v="529.92307692307691"/>
    <x v="1"/>
    <n v="186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99.963043478260872"/>
    <n v="180.32549019607845"/>
    <x v="1"/>
    <n v="46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111.6774193548387"/>
    <n v="92.320000000000007"/>
    <x v="0"/>
    <n v="6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36.014409221902014"/>
    <n v="13.901001112347053"/>
    <x v="0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66.010284810126578"/>
    <n v="927.07777777777767"/>
    <x v="1"/>
    <n v="252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4.05263157894737"/>
    <n v="39.857142857142861"/>
    <x v="0"/>
    <n v="19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52.999726551818434"/>
    <n v="112.22929936305732"/>
    <x v="1"/>
    <n v="3657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95"/>
    <n v="70.925816023738875"/>
    <x v="0"/>
    <n v="1258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70.908396946564892"/>
    <n v="119.08974358974358"/>
    <x v="1"/>
    <n v="13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98.060773480662988"/>
    <n v="24.017591339648174"/>
    <x v="0"/>
    <n v="362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53.046025104602514"/>
    <n v="139.31868131868131"/>
    <x v="1"/>
    <n v="239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93.142857142857139"/>
    <n v="39.277108433734945"/>
    <x v="3"/>
    <n v="3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58.945075757575758"/>
    <n v="22.439077144917089"/>
    <x v="3"/>
    <n v="52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36.067669172932334"/>
    <n v="55.779069767441861"/>
    <x v="0"/>
    <n v="133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63.030732860520096"/>
    <n v="42.523125996810208"/>
    <x v="0"/>
    <n v="84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84.717948717948715"/>
    <n v="112.00000000000001"/>
    <x v="1"/>
    <n v="78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62.2"/>
    <n v="7.0681818181818183"/>
    <x v="0"/>
    <n v="10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97518330513255"/>
    <n v="101.74563871693867"/>
    <x v="1"/>
    <n v="1773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106.4375"/>
    <n v="425.75"/>
    <x v="1"/>
    <n v="32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29.975609756097562"/>
    <n v="145.53947368421052"/>
    <x v="1"/>
    <n v="369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85.806282722513089"/>
    <n v="32.453465346534657"/>
    <x v="0"/>
    <n v="19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.82022471910112"/>
    <n v="700.33333333333326"/>
    <x v="1"/>
    <n v="89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40.998484082870135"/>
    <n v="83.904860392967933"/>
    <x v="0"/>
    <n v="197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28.063492063492063"/>
    <n v="84.19047619047619"/>
    <x v="0"/>
    <n v="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88.054421768707485"/>
    <n v="155.95180722891567"/>
    <x v="1"/>
    <n v="147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31"/>
    <n v="99.619450317124731"/>
    <x v="0"/>
    <n v="60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90.337500000000006"/>
    <n v="80.300000000000011"/>
    <x v="0"/>
    <n v="8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63.777777777777779"/>
    <n v="11.254901960784313"/>
    <x v="0"/>
    <n v="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53.995515695067262"/>
    <n v="91.740952380952379"/>
    <x v="0"/>
    <n v="178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48.993956043956047"/>
    <n v="95.521156936261391"/>
    <x v="2"/>
    <n v="3640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63.857142857142854"/>
    <n v="502.87499999999994"/>
    <x v="1"/>
    <n v="12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82.996393146979258"/>
    <n v="159.24394463667818"/>
    <x v="1"/>
    <n v="221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55.08230452674897"/>
    <n v="15.022446689113355"/>
    <x v="0"/>
    <n v="243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62.044554455445542"/>
    <n v="482.03846153846149"/>
    <x v="1"/>
    <n v="20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04.97857142857143"/>
    <n v="149.96938775510205"/>
    <x v="1"/>
    <n v="140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94.044676806083643"/>
    <n v="117.22156398104266"/>
    <x v="1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44.007716049382715"/>
    <n v="37.695968274950431"/>
    <x v="0"/>
    <n v="1296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92.467532467532465"/>
    <n v="72.653061224489804"/>
    <x v="0"/>
    <n v="7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57.072874493927124"/>
    <n v="265.98113207547169"/>
    <x v="1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109.07848101265823"/>
    <n v="24.205617977528089"/>
    <x v="0"/>
    <n v="39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9.387755102040813"/>
    <n v="2.5064935064935066"/>
    <x v="0"/>
    <n v="4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77.022222222222226"/>
    <n v="16.329799764428738"/>
    <x v="0"/>
    <n v="180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92.166666666666671"/>
    <n v="276.5"/>
    <x v="1"/>
    <n v="84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61.007063197026021"/>
    <n v="88.803571428571431"/>
    <x v="0"/>
    <n v="2690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78.068181818181813"/>
    <n v="163.57142857142856"/>
    <x v="1"/>
    <n v="8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80.75"/>
    <n v="969"/>
    <x v="1"/>
    <n v="156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59.991289782244557"/>
    <n v="270.91376701966715"/>
    <x v="1"/>
    <n v="298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110.03018372703411"/>
    <n v="284.21355932203392"/>
    <x v="1"/>
    <n v="762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37.99856063332134"/>
    <n v="58.6329816768462"/>
    <x v="0"/>
    <n v="2779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6.369565217391298"/>
    <n v="98.51111111111112"/>
    <x v="0"/>
    <n v="9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72.978599221789878"/>
    <n v="43.975381008206334"/>
    <x v="0"/>
    <n v="102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26.007220216606498"/>
    <n v="151.66315789473683"/>
    <x v="1"/>
    <n v="554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104.36296296296297"/>
    <n v="223.63492063492063"/>
    <x v="1"/>
    <n v="13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102.18852459016394"/>
    <n v="239.75"/>
    <x v="1"/>
    <n v="12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54.117647058823529"/>
    <n v="199.33333333333334"/>
    <x v="1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63.222222222222221"/>
    <n v="137.34482758620689"/>
    <x v="1"/>
    <n v="12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4.03228962818004"/>
    <n v="100.9696106362773"/>
    <x v="1"/>
    <n v="102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49.994334277620396"/>
    <n v="794.16"/>
    <x v="1"/>
    <n v="3177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56.015151515151516"/>
    <n v="369.7"/>
    <x v="1"/>
    <n v="19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48.807692307692307"/>
    <n v="12.818181818181817"/>
    <x v="0"/>
    <n v="26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60.082352941176474"/>
    <n v="138.02702702702703"/>
    <x v="1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78.990502793296088"/>
    <n v="83.813278008298752"/>
    <x v="0"/>
    <n v="1790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53.99499443826474"/>
    <n v="204.60063224446787"/>
    <x v="1"/>
    <n v="3596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111.45945945945945"/>
    <n v="44.344086021505376"/>
    <x v="0"/>
    <n v="3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60.922131147540981"/>
    <n v="218.60294117647058"/>
    <x v="1"/>
    <n v="244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26.0015444015444"/>
    <n v="186.03314917127071"/>
    <x v="1"/>
    <n v="5180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80.993208828522924"/>
    <n v="237.33830845771143"/>
    <x v="1"/>
    <n v="589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4.995963302752294"/>
    <n v="305.65384615384613"/>
    <x v="1"/>
    <n v="272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n v="94.142857142857139"/>
    <x v="0"/>
    <n v="3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2.085106382978722"/>
    <n v="54.400000000000006"/>
    <x v="3"/>
    <n v="9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24.986666666666668"/>
    <n v="111.88059701492537"/>
    <x v="1"/>
    <n v="300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69.215277777777771"/>
    <n v="369.14814814814815"/>
    <x v="1"/>
    <n v="14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93.944444444444443"/>
    <n v="62.930372148859547"/>
    <x v="0"/>
    <n v="55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98.40625"/>
    <n v="64.927835051546396"/>
    <x v="0"/>
    <n v="6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41.783783783783782"/>
    <n v="18.853658536585368"/>
    <x v="3"/>
    <n v="37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65.991836734693877"/>
    <n v="16.754404145077721"/>
    <x v="0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72.05747126436782"/>
    <n v="101.11290322580646"/>
    <x v="1"/>
    <n v="87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48.003209242618745"/>
    <n v="341.5022831050228"/>
    <x v="1"/>
    <n v="3116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54.098591549295776"/>
    <n v="64.016666666666666"/>
    <x v="0"/>
    <n v="7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107.88095238095238"/>
    <n v="52.080459770114942"/>
    <x v="0"/>
    <n v="42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67.034103410341032"/>
    <n v="322.40211640211641"/>
    <x v="1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64.01425914445133"/>
    <n v="119.50810185185186"/>
    <x v="1"/>
    <n v="161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96.066176470588232"/>
    <n v="146.79775280898878"/>
    <x v="1"/>
    <n v="13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51.184615384615384"/>
    <n v="950.57142857142856"/>
    <x v="1"/>
    <n v="130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43.92307692307692"/>
    <n v="72.893617021276597"/>
    <x v="0"/>
    <n v="156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91.021198830409361"/>
    <n v="79.008248730964468"/>
    <x v="0"/>
    <n v="1368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50.127450980392155"/>
    <n v="64.721518987341781"/>
    <x v="0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67.720930232558146"/>
    <n v="82.028169014084511"/>
    <x v="0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61.03921568627451"/>
    <n v="1037.6666666666667"/>
    <x v="1"/>
    <n v="102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80.011857707509876"/>
    <n v="12.910076530612244"/>
    <x v="0"/>
    <n v="253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47.001497753369947"/>
    <n v="154.84210526315789"/>
    <x v="1"/>
    <n v="4006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1.127388535031841"/>
    <n v="7.0991735537190088"/>
    <x v="0"/>
    <n v="157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89.99079189686924"/>
    <n v="208.52773826458036"/>
    <x v="1"/>
    <n v="162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43.032786885245905"/>
    <n v="99.683544303797461"/>
    <x v="0"/>
    <n v="18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67.997714808043881"/>
    <n v="201.59756097560978"/>
    <x v="1"/>
    <n v="218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73.004566210045667"/>
    <n v="162.09032258064516"/>
    <x v="1"/>
    <n v="2409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62.341463414634148"/>
    <n v="3.6436208125445471"/>
    <x v="0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67.103092783505161"/>
    <n v="206.63492063492063"/>
    <x v="1"/>
    <n v="1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79.978947368421046"/>
    <n v="128.23628691983123"/>
    <x v="1"/>
    <n v="114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62.176470588235297"/>
    <n v="119.66037735849055"/>
    <x v="1"/>
    <n v="10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53.005950297514879"/>
    <n v="170.73055242390078"/>
    <x v="1"/>
    <n v="2857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57.738317757009348"/>
    <n v="187.21212121212122"/>
    <x v="1"/>
    <n v="10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40.03125"/>
    <n v="188.38235294117646"/>
    <x v="1"/>
    <n v="16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81.016591928251117"/>
    <n v="131.29869186046511"/>
    <x v="1"/>
    <n v="2230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35.047468354430379"/>
    <n v="283.97435897435901"/>
    <x v="1"/>
    <n v="31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02.92307692307692"/>
    <n v="120.41999999999999"/>
    <x v="1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27.998126756166094"/>
    <n v="419.0560747663551"/>
    <x v="1"/>
    <n v="6406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75.733333333333334"/>
    <n v="13.853658536585368"/>
    <x v="3"/>
    <n v="1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45.026041666666664"/>
    <n v="139.43548387096774"/>
    <x v="1"/>
    <n v="192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73.615384615384613"/>
    <n v="174"/>
    <x v="1"/>
    <n v="26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56.991701244813278"/>
    <n v="155.49056603773585"/>
    <x v="1"/>
    <n v="723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85.223529411764702"/>
    <n v="170.44705882352943"/>
    <x v="1"/>
    <n v="170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50.962184873949582"/>
    <n v="189.515625"/>
    <x v="1"/>
    <n v="238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63.563636363636363"/>
    <n v="249.71428571428572"/>
    <x v="1"/>
    <n v="5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80.999165275459092"/>
    <n v="48.860523665659613"/>
    <x v="0"/>
    <n v="1198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86.044753086419746"/>
    <n v="28.461970393057683"/>
    <x v="0"/>
    <n v="648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90.0390625"/>
    <n v="268.02325581395348"/>
    <x v="1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74.006063432835816"/>
    <n v="619.80078125"/>
    <x v="1"/>
    <n v="214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92.4375"/>
    <n v="3.1301587301587301"/>
    <x v="0"/>
    <n v="6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55.999257333828446"/>
    <n v="159.92152704135739"/>
    <x v="1"/>
    <n v="269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32.983796296296298"/>
    <n v="279.39215686274508"/>
    <x v="1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93.596774193548384"/>
    <n v="77.373333333333335"/>
    <x v="0"/>
    <n v="62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69.867724867724874"/>
    <n v="206.32812500000003"/>
    <x v="1"/>
    <n v="189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72.129870129870127"/>
    <n v="694.25"/>
    <x v="1"/>
    <n v="15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30.041666666666668"/>
    <n v="151.78947368421052"/>
    <x v="1"/>
    <n v="96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73.968000000000004"/>
    <n v="64.58207217694995"/>
    <x v="0"/>
    <n v="750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8.65517241379311"/>
    <n v="62.873684210526314"/>
    <x v="3"/>
    <n v="8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59.992164544564154"/>
    <n v="310.39864864864865"/>
    <x v="1"/>
    <n v="3063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111.15827338129496"/>
    <n v="42.859916782246884"/>
    <x v="2"/>
    <n v="278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53.038095238095238"/>
    <n v="83.119402985074629"/>
    <x v="0"/>
    <n v="1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55.985524728588658"/>
    <n v="78.531302876480552"/>
    <x v="3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69.986760812003524"/>
    <n v="114.09352517985612"/>
    <x v="1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48.998079877112133"/>
    <n v="64.537683358624179"/>
    <x v="0"/>
    <n v="2604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103.84615384615384"/>
    <n v="79.411764705882348"/>
    <x v="0"/>
    <n v="6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99.127659574468083"/>
    <n v="11.419117647058824"/>
    <x v="0"/>
    <n v="9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107.37777777777778"/>
    <n v="56.186046511627907"/>
    <x v="2"/>
    <n v="4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76.922178988326849"/>
    <n v="16.501669449081803"/>
    <x v="0"/>
    <n v="25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58.128865979381445"/>
    <n v="119.96808510638297"/>
    <x v="1"/>
    <n v="194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03.73643410852713"/>
    <n v="145.45652173913044"/>
    <x v="1"/>
    <n v="129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87.962666666666664"/>
    <n v="221.38255033557047"/>
    <x v="1"/>
    <n v="37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28"/>
    <n v="48.396694214876035"/>
    <x v="0"/>
    <n v="29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37.999361294443261"/>
    <n v="92.911504424778755"/>
    <x v="0"/>
    <n v="469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29.999313893653515"/>
    <n v="88.599797365754824"/>
    <x v="0"/>
    <n v="29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103.5"/>
    <n v="41.4"/>
    <x v="0"/>
    <n v="1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85.994467496542185"/>
    <n v="63.056795131845846"/>
    <x v="3"/>
    <n v="723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98.011627906976742"/>
    <n v="48.482333607230892"/>
    <x v="0"/>
    <n v="60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44.994570837642193"/>
    <n v="88.47941026944585"/>
    <x v="0"/>
    <n v="3868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31.012224938875306"/>
    <n v="126.84"/>
    <x v="1"/>
    <n v="409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59.970085470085472"/>
    <n v="2338.833333333333"/>
    <x v="1"/>
    <n v="234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8.9973474801061"/>
    <n v="508.38857142857148"/>
    <x v="1"/>
    <n v="301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50.045454545454547"/>
    <n v="191.47826086956522"/>
    <x v="1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98.966269841269835"/>
    <n v="42.127533783783782"/>
    <x v="0"/>
    <n v="504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58.857142857142854"/>
    <n v="8.24"/>
    <x v="0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81.010256410256417"/>
    <n v="60.064638783269963"/>
    <x v="3"/>
    <n v="390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76.013333333333335"/>
    <n v="47.232808616404313"/>
    <x v="0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96.597402597402592"/>
    <n v="81.736263736263737"/>
    <x v="0"/>
    <n v="7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76.957446808510639"/>
    <n v="54.187265917603"/>
    <x v="0"/>
    <n v="75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67.984732824427482"/>
    <n v="97.868131868131869"/>
    <x v="0"/>
    <n v="131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88.781609195402297"/>
    <n v="77.239999999999995"/>
    <x v="0"/>
    <n v="8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24.99623706491063"/>
    <n v="33.464735516372798"/>
    <x v="0"/>
    <n v="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44.922794117647058"/>
    <n v="239.58823529411765"/>
    <x v="1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79.400000000000006"/>
    <n v="64.032258064516128"/>
    <x v="3"/>
    <n v="2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29.009546539379475"/>
    <n v="176.15942028985506"/>
    <x v="1"/>
    <n v="41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73.59210526315789"/>
    <n v="20.33818181818182"/>
    <x v="0"/>
    <n v="76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107.97038864898211"/>
    <n v="358.64754098360658"/>
    <x v="1"/>
    <n v="162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68.987284287011803"/>
    <n v="468.85802469135803"/>
    <x v="1"/>
    <n v="1101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11.02236719478098"/>
    <n v="122.05635245901641"/>
    <x v="1"/>
    <n v="1073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24.997515808491418"/>
    <n v="55.931783729156137"/>
    <x v="0"/>
    <n v="442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2.155172413793103"/>
    <n v="43.660714285714285"/>
    <x v="0"/>
    <n v="58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47.003284072249592"/>
    <n v="33.53837141183363"/>
    <x v="3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36.0392749244713"/>
    <n v="122.97938144329896"/>
    <x v="1"/>
    <n v="331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01.03760683760684"/>
    <n v="189.74959871589084"/>
    <x v="1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39.927927927927925"/>
    <n v="83.622641509433961"/>
    <x v="0"/>
    <n v="111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83.158139534883716"/>
    <n v="17.968844221105527"/>
    <x v="3"/>
    <n v="21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39.97520661157025"/>
    <n v="1036.5"/>
    <x v="1"/>
    <n v="363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47.993908629441627"/>
    <n v="97.405219780219781"/>
    <x v="0"/>
    <n v="295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95.978877489438744"/>
    <n v="86.386203150461711"/>
    <x v="0"/>
    <n v="165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78.728155339805824"/>
    <n v="150.16666666666666"/>
    <x v="1"/>
    <n v="10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56.081632653061227"/>
    <n v="358.43478260869563"/>
    <x v="1"/>
    <n v="14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69.090909090909093"/>
    <n v="542.85714285714289"/>
    <x v="1"/>
    <n v="110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102.05291576673866"/>
    <n v="67.500714285714281"/>
    <x v="0"/>
    <n v="92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07.32089552238806"/>
    <n v="191.74666666666667"/>
    <x v="1"/>
    <n v="134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51.970260223048328"/>
    <n v="932"/>
    <x v="1"/>
    <n v="269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71.137142857142862"/>
    <n v="429.27586206896552"/>
    <x v="1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6.49275362318841"/>
    <n v="100.65753424657535"/>
    <x v="1"/>
    <n v="6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42.93684210526316"/>
    <n v="226.61111111111109"/>
    <x v="1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30.037974683544302"/>
    <n v="142.38"/>
    <x v="1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70.623376623376629"/>
    <n v="90.633333333333326"/>
    <x v="0"/>
    <n v="77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6.016018306636155"/>
    <n v="63.966740576496676"/>
    <x v="0"/>
    <n v="1748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96.911392405063296"/>
    <n v="84.131868131868131"/>
    <x v="0"/>
    <n v="7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62.867346938775512"/>
    <n v="133.93478260869566"/>
    <x v="1"/>
    <n v="196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108.98537682789652"/>
    <n v="59.042047531992694"/>
    <x v="0"/>
    <n v="88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26.999314599040439"/>
    <n v="152.80062063615205"/>
    <x v="1"/>
    <n v="729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65.004147943311438"/>
    <n v="446.69121140142522"/>
    <x v="1"/>
    <n v="2893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111.51785714285714"/>
    <n v="84.391891891891888"/>
    <x v="0"/>
    <n v="56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10.99268292682927"/>
    <n v="175.02692307692308"/>
    <x v="1"/>
    <n v="820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6.746987951807228"/>
    <n v="54.137931034482754"/>
    <x v="0"/>
    <n v="83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97.020608439646708"/>
    <n v="311.87381703470032"/>
    <x v="1"/>
    <n v="203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92.08620689655173"/>
    <n v="122.78160919540231"/>
    <x v="1"/>
    <n v="116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82.986666666666665"/>
    <n v="99.026517383618156"/>
    <x v="0"/>
    <n v="202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03.03791821561339"/>
    <n v="127.84686346863469"/>
    <x v="1"/>
    <n v="134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68.922619047619051"/>
    <n v="158.61643835616439"/>
    <x v="1"/>
    <n v="168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87.737226277372258"/>
    <n v="707.05882352941171"/>
    <x v="1"/>
    <n v="13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75.021505376344081"/>
    <n v="142.38775510204081"/>
    <x v="1"/>
    <n v="186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50.863999999999997"/>
    <n v="147.86046511627907"/>
    <x v="1"/>
    <n v="12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90"/>
    <n v="20.322580645161288"/>
    <x v="0"/>
    <n v="14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72.896039603960389"/>
    <n v="1840.625"/>
    <x v="1"/>
    <n v="202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08.48543689320388"/>
    <n v="161.94202898550725"/>
    <x v="1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101.98095238095237"/>
    <n v="472.82077922077923"/>
    <x v="1"/>
    <n v="178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44.009146341463413"/>
    <n v="24.466101694915253"/>
    <x v="0"/>
    <n v="656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65.942675159235662"/>
    <n v="517.65"/>
    <x v="1"/>
    <n v="157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.987387387387386"/>
    <n v="247.64285714285714"/>
    <x v="1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28.003367003367003"/>
    <n v="100.20481927710843"/>
    <x v="1"/>
    <n v="29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85.829268292682926"/>
    <n v="153"/>
    <x v="1"/>
    <n v="12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84.921052631578945"/>
    <n v="37.091954022988503"/>
    <x v="3"/>
    <n v="38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90.483333333333334"/>
    <n v="4.392394822006473"/>
    <x v="3"/>
    <n v="6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25.00197628458498"/>
    <n v="156.50721649484535"/>
    <x v="1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92.013888888888886"/>
    <n v="270.40816326530609"/>
    <x v="1"/>
    <n v="144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93.066115702479337"/>
    <n v="134.05952380952382"/>
    <x v="1"/>
    <n v="12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61.008145363408524"/>
    <n v="50.398033126293996"/>
    <x v="0"/>
    <n v="1596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92.036259541984734"/>
    <n v="88.815837937384899"/>
    <x v="3"/>
    <n v="52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81.132596685082873"/>
    <n v="165"/>
    <x v="1"/>
    <n v="1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73.5"/>
    <n v="17.5"/>
    <x v="0"/>
    <n v="10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85.221311475409834"/>
    <n v="185.66071428571428"/>
    <x v="1"/>
    <n v="1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110.96825396825396"/>
    <n v="412.6631944444444"/>
    <x v="1"/>
    <n v="107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32.968036529680369"/>
    <n v="90.25"/>
    <x v="3"/>
    <n v="21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6.005352363960753"/>
    <n v="91.984615384615381"/>
    <x v="0"/>
    <n v="112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84.96632653061225"/>
    <n v="527.00632911392404"/>
    <x v="1"/>
    <n v="980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25.007462686567163"/>
    <n v="319.14285714285711"/>
    <x v="1"/>
    <n v="53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65.998995479658461"/>
    <n v="354.18867924528303"/>
    <x v="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87.34482758620689"/>
    <n v="32.896103896103895"/>
    <x v="3"/>
    <n v="2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27.933333333333334"/>
    <n v="135.8918918918919"/>
    <x v="1"/>
    <n v="180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103.8"/>
    <n v="2.0843373493975905"/>
    <x v="0"/>
    <n v="1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31.937172774869111"/>
    <n v="61"/>
    <x v="0"/>
    <n v="19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99.5"/>
    <n v="30.037735849056602"/>
    <x v="0"/>
    <n v="16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08.84615384615384"/>
    <n v="1179.1666666666665"/>
    <x v="1"/>
    <n v="13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0.76229508196721"/>
    <n v="1126.0833333333335"/>
    <x v="1"/>
    <n v="1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29.647058823529413"/>
    <n v="12.923076923076923"/>
    <x v="0"/>
    <n v="17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101.71428571428571"/>
    <n v="712"/>
    <x v="1"/>
    <n v="14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61.5"/>
    <n v="30.304347826086957"/>
    <x v="0"/>
    <n v="34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35"/>
    <n v="212.50896057347671"/>
    <x v="1"/>
    <n v="3388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40.049999999999997"/>
    <n v="228.85714285714286"/>
    <x v="1"/>
    <n v="28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110.97231270358306"/>
    <n v="34.959979476654695"/>
    <x v="3"/>
    <n v="614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36.959016393442624"/>
    <n v="157.29069767441862"/>
    <x v="1"/>
    <n v="36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30.974074074074075"/>
    <n v="232.30555555555554"/>
    <x v="1"/>
    <n v="270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47.035087719298247"/>
    <n v="92.448275862068968"/>
    <x v="3"/>
    <n v="11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88.065693430656935"/>
    <n v="256.70212765957444"/>
    <x v="1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37.005616224648989"/>
    <n v="168.47017045454547"/>
    <x v="1"/>
    <n v="32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26.027777777777779"/>
    <n v="166.57777777777778"/>
    <x v="1"/>
    <n v="28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67.817567567567565"/>
    <n v="772.07692307692309"/>
    <x v="1"/>
    <n v="14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9.964912280701753"/>
    <n v="406.85714285714283"/>
    <x v="1"/>
    <n v="114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110.01646903820817"/>
    <n v="564.20608108108115"/>
    <x v="1"/>
    <n v="1518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89.964678178963894"/>
    <n v="68.426865671641792"/>
    <x v="0"/>
    <n v="127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79.009523809523813"/>
    <n v="34.351966873706004"/>
    <x v="0"/>
    <n v="210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86.867469879518069"/>
    <n v="655.4545454545455"/>
    <x v="1"/>
    <n v="166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62.04"/>
    <n v="177.25714285714284"/>
    <x v="1"/>
    <n v="100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26.970212765957445"/>
    <n v="113.17857142857144"/>
    <x v="1"/>
    <n v="23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54.121621621621621"/>
    <n v="728.18181818181824"/>
    <x v="1"/>
    <n v="14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41.035353535353536"/>
    <n v="208.33333333333334"/>
    <x v="1"/>
    <n v="198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55.052419354838712"/>
    <n v="31.171232876712331"/>
    <x v="0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07.93762183235867"/>
    <n v="56.967078189300416"/>
    <x v="0"/>
    <n v="5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73.92"/>
    <n v="231"/>
    <x v="1"/>
    <n v="150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31.995894428152493"/>
    <n v="86.867834394904463"/>
    <x v="0"/>
    <n v="3410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53.898148148148145"/>
    <n v="270.74418604651163"/>
    <x v="1"/>
    <n v="216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106.5"/>
    <n v="49.446428571428569"/>
    <x v="3"/>
    <n v="26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32.999805409612762"/>
    <n v="113.3596256684492"/>
    <x v="1"/>
    <n v="513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43.00254993625159"/>
    <n v="190.55555555555554"/>
    <x v="1"/>
    <n v="235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86.858974358974365"/>
    <n v="135.5"/>
    <x v="1"/>
    <n v="78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96.8"/>
    <n v="10.297872340425531"/>
    <x v="0"/>
    <n v="10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32.995456610631528"/>
    <n v="65.544223826714799"/>
    <x v="0"/>
    <n v="2201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68.028106508875737"/>
    <n v="49.026652452025587"/>
    <x v="0"/>
    <n v="676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58.867816091954026"/>
    <n v="787.92307692307691"/>
    <x v="1"/>
    <n v="174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105.04572803850782"/>
    <n v="80.306347746090154"/>
    <x v="0"/>
    <n v="831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33.054878048780488"/>
    <n v="106.29411764705883"/>
    <x v="1"/>
    <n v="164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78.821428571428569"/>
    <n v="50.735632183908038"/>
    <x v="3"/>
    <n v="56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68.204968944099377"/>
    <n v="215.31372549019611"/>
    <x v="1"/>
    <n v="1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75.731884057971016"/>
    <n v="141.22972972972974"/>
    <x v="1"/>
    <n v="138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30.996070133010882"/>
    <n v="115.33745781777279"/>
    <x v="1"/>
    <n v="330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01.88188976377953"/>
    <n v="193.11940298507463"/>
    <x v="1"/>
    <n v="127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52.879227053140099"/>
    <n v="729.73333333333335"/>
    <x v="1"/>
    <n v="207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71.005820721769496"/>
    <n v="99.66339869281046"/>
    <x v="0"/>
    <n v="859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102.38709677419355"/>
    <n v="88.166666666666671"/>
    <x v="2"/>
    <n v="3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74.466666666666669"/>
    <n v="37.233333333333334"/>
    <x v="0"/>
    <n v="4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51.009883198562441"/>
    <n v="30.540075309306079"/>
    <x v="3"/>
    <n v="1113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90"/>
    <n v="25.714285714285712"/>
    <x v="0"/>
    <n v="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97.142857142857139"/>
    <n v="34"/>
    <x v="0"/>
    <n v="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72.071823204419886"/>
    <n v="1185.909090909091"/>
    <x v="1"/>
    <n v="181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75.236363636363635"/>
    <n v="125.39393939393939"/>
    <x v="1"/>
    <n v="110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32.967741935483872"/>
    <n v="14.394366197183098"/>
    <x v="0"/>
    <n v="31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n v="54.807692307692314"/>
    <x v="0"/>
    <n v="7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45.037837837837834"/>
    <n v="109.63157894736841"/>
    <x v="1"/>
    <n v="18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52.958677685950413"/>
    <n v="188.47058823529412"/>
    <x v="1"/>
    <n v="121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60.017959183673469"/>
    <n v="87.008284023668637"/>
    <x v="0"/>
    <n v="122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44.028301886792455"/>
    <n v="202.9130434782609"/>
    <x v="1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86.028169014084511"/>
    <n v="197.03225806451613"/>
    <x v="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28.012875536480685"/>
    <n v="107"/>
    <x v="1"/>
    <n v="233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32.050458715596328"/>
    <n v="268.73076923076923"/>
    <x v="1"/>
    <n v="21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73.611940298507463"/>
    <n v="50.845360824742272"/>
    <x v="0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08.71052631578948"/>
    <n v="1180.2857142857142"/>
    <x v="1"/>
    <n v="76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42.97674418604651"/>
    <n v="264"/>
    <x v="1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83.315789473684205"/>
    <n v="30.44230769230769"/>
    <x v="0"/>
    <n v="19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42"/>
    <n v="62.880681818181813"/>
    <x v="0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55.927601809954751"/>
    <n v="193.125"/>
    <x v="1"/>
    <n v="22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105.03681885125184"/>
    <n v="77.102702702702715"/>
    <x v="0"/>
    <n v="679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48"/>
    <n v="225.52763819095478"/>
    <x v="1"/>
    <n v="28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112.66176470588235"/>
    <n v="239.40625"/>
    <x v="1"/>
    <n v="68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81.944444444444443"/>
    <n v="92.1875"/>
    <x v="0"/>
    <n v="3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64.049180327868854"/>
    <n v="130.23333333333335"/>
    <x v="1"/>
    <n v="18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106.39097744360902"/>
    <n v="615.21739130434787"/>
    <x v="1"/>
    <n v="13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76.011249497790274"/>
    <n v="368.79532163742692"/>
    <x v="1"/>
    <n v="248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11.07246376811594"/>
    <n v="1094.8571428571429"/>
    <x v="1"/>
    <n v="69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95.936170212765958"/>
    <n v="50.662921348314605"/>
    <x v="0"/>
    <n v="47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43.043010752688176"/>
    <n v="800.6"/>
    <x v="1"/>
    <n v="279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67.966666666666669"/>
    <n v="291.28571428571428"/>
    <x v="1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89.991428571428571"/>
    <n v="349.9666666666667"/>
    <x v="1"/>
    <n v="210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58.095238095238095"/>
    <n v="357.07317073170731"/>
    <x v="1"/>
    <n v="25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83.996875000000003"/>
    <n v="126.48941176470588"/>
    <x v="1"/>
    <n v="1280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88.853503184713375"/>
    <n v="387.5"/>
    <x v="1"/>
    <n v="157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65.963917525773198"/>
    <n v="457.03571428571428"/>
    <x v="1"/>
    <n v="1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74.804878048780495"/>
    <n v="266.69565217391306"/>
    <x v="1"/>
    <n v="82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.98571428571428"/>
    <n v="69"/>
    <x v="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32.006493506493506"/>
    <n v="51.34375"/>
    <x v="0"/>
    <n v="154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64.727272727272734"/>
    <n v="1.1710526315789473"/>
    <x v="0"/>
    <n v="2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24.998110087408456"/>
    <n v="108.97734294541709"/>
    <x v="1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104.97764070932922"/>
    <n v="315.17592592592592"/>
    <x v="1"/>
    <n v="1297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64.987878787878785"/>
    <n v="157.69117647058823"/>
    <x v="1"/>
    <n v="1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94.352941176470594"/>
    <n v="153.8082191780822"/>
    <x v="1"/>
    <n v="119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44.001706484641637"/>
    <n v="89.738979118329468"/>
    <x v="0"/>
    <n v="1758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64.744680851063833"/>
    <n v="75.135802469135797"/>
    <x v="0"/>
    <n v="9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4.00667779632721"/>
    <n v="852.88135593220341"/>
    <x v="1"/>
    <n v="1797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34.061302681992338"/>
    <n v="138.90625"/>
    <x v="1"/>
    <n v="26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93.273885350318466"/>
    <n v="190.18181818181819"/>
    <x v="1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32.998301726577978"/>
    <n v="100.24333619948409"/>
    <x v="1"/>
    <n v="35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83.812903225806451"/>
    <n v="142.75824175824175"/>
    <x v="1"/>
    <n v="15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63.992424242424242"/>
    <n v="563.13333333333333"/>
    <x v="1"/>
    <n v="13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81.909090909090907"/>
    <n v="30.715909090909086"/>
    <x v="0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3.053191489361708"/>
    <n v="99.39772727272728"/>
    <x v="3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01.98449039881831"/>
    <n v="197.54935622317598"/>
    <x v="1"/>
    <n v="1354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105.9375"/>
    <n v="508.5"/>
    <x v="1"/>
    <n v="48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101.58181818181818"/>
    <n v="237.74468085106383"/>
    <x v="1"/>
    <n v="110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62.970930232558139"/>
    <n v="338.46875"/>
    <x v="1"/>
    <n v="172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29.045602605863191"/>
    <n v="133.08955223880596"/>
    <x v="1"/>
    <n v="307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77.924999999999997"/>
    <n v="207.79999999999998"/>
    <x v="1"/>
    <n v="160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80.806451612903231"/>
    <n v="51.122448979591837"/>
    <x v="0"/>
    <n v="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76.006816632583508"/>
    <n v="652.05847953216369"/>
    <x v="1"/>
    <n v="1467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72.993613824192337"/>
    <n v="113.63099415204678"/>
    <x v="1"/>
    <n v="2662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53"/>
    <n v="102.37606837606839"/>
    <x v="1"/>
    <n v="452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54.164556962025316"/>
    <n v="356.58333333333331"/>
    <x v="1"/>
    <n v="1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32.946666666666665"/>
    <n v="139.86792452830187"/>
    <x v="1"/>
    <n v="22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79.371428571428567"/>
    <n v="69.45"/>
    <x v="0"/>
    <n v="3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41.174603174603178"/>
    <n v="35.534246575342465"/>
    <x v="0"/>
    <n v="63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77.430769230769229"/>
    <n v="251.65"/>
    <x v="1"/>
    <n v="6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57.159509202453989"/>
    <n v="105.87500000000001"/>
    <x v="1"/>
    <n v="163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77.17647058823529"/>
    <n v="187.42857142857144"/>
    <x v="1"/>
    <n v="8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24.953917050691246"/>
    <n v="386.78571428571428"/>
    <x v="1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97.18"/>
    <n v="347.07142857142856"/>
    <x v="1"/>
    <n v="150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46.000916870415651"/>
    <n v="185.82098765432099"/>
    <x v="1"/>
    <n v="3272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88.023385300668153"/>
    <n v="43.241247264770237"/>
    <x v="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25.99"/>
    <n v="162.4375"/>
    <x v="1"/>
    <n v="300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02.69047619047619"/>
    <n v="184.84285714285716"/>
    <x v="1"/>
    <n v="126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72.958174904942965"/>
    <n v="23.703520691785052"/>
    <x v="0"/>
    <n v="526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57.190082644628099"/>
    <n v="89.870129870129873"/>
    <x v="0"/>
    <n v="121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84.013793103448279"/>
    <n v="272.6041958041958"/>
    <x v="1"/>
    <n v="2320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98.666666666666671"/>
    <n v="170.04255319148936"/>
    <x v="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42.007419183889773"/>
    <n v="188.28503562945369"/>
    <x v="1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2.002753556677376"/>
    <n v="346.93532338308455"/>
    <x v="1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81.567164179104481"/>
    <n v="69.177215189873422"/>
    <x v="0"/>
    <n v="67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37.035087719298247"/>
    <n v="25.433734939759034"/>
    <x v="0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03.033360455655"/>
    <n v="77.400977995110026"/>
    <x v="0"/>
    <n v="1229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84.333333333333329"/>
    <n v="37.481481481481481"/>
    <x v="0"/>
    <n v="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102.60377358490567"/>
    <n v="543.79999999999995"/>
    <x v="1"/>
    <n v="5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79.992129246064621"/>
    <n v="228.52189349112427"/>
    <x v="1"/>
    <n v="2414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70.055309734513273"/>
    <n v="38.948339483394832"/>
    <x v="0"/>
    <n v="452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"/>
    <n v="370"/>
    <x v="1"/>
    <n v="8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41.911917098445599"/>
    <n v="237.91176470588232"/>
    <x v="1"/>
    <n v="19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57.992576882290564"/>
    <n v="64.036299765807954"/>
    <x v="0"/>
    <n v="1886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40.942307692307693"/>
    <n v="118.27777777777777"/>
    <x v="1"/>
    <n v="52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69.9972602739726"/>
    <n v="84.824037184594957"/>
    <x v="0"/>
    <n v="182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73.838709677419359"/>
    <n v="29.346153846153843"/>
    <x v="0"/>
    <n v="31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41.979310344827589"/>
    <n v="209.89655172413794"/>
    <x v="1"/>
    <n v="290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77.93442622950819"/>
    <n v="169.78571428571431"/>
    <x v="1"/>
    <n v="122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06.01972789115646"/>
    <n v="115.95907738095239"/>
    <x v="1"/>
    <n v="1470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47.018181818181816"/>
    <n v="258.59999999999997"/>
    <x v="1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76.016483516483518"/>
    <n v="230.58333333333331"/>
    <x v="1"/>
    <n v="18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54.120603015075375"/>
    <n v="128.21428571428572"/>
    <x v="1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57.285714285714285"/>
    <n v="188.70588235294116"/>
    <x v="1"/>
    <n v="56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103.81308411214954"/>
    <n v="6.9511889862327907"/>
    <x v="0"/>
    <n v="107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105.02602739726028"/>
    <n v="774.43434343434342"/>
    <x v="1"/>
    <n v="1460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90.259259259259252"/>
    <n v="27.693181818181817"/>
    <x v="0"/>
    <n v="2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76.978705978705975"/>
    <n v="52.479620323841424"/>
    <x v="0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102.60162601626017"/>
    <n v="407.09677419354841"/>
    <x v="1"/>
    <n v="12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55.0062893081761"/>
    <n v="156.17857142857144"/>
    <x v="1"/>
    <n v="159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32.127272727272725"/>
    <n v="252.42857142857144"/>
    <x v="1"/>
    <n v="110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50.642857142857146"/>
    <n v="1.729268292682927"/>
    <x v="2"/>
    <n v="1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49.6875"/>
    <n v="12.230769230769232"/>
    <x v="0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54.894067796610166"/>
    <n v="163.98734177215189"/>
    <x v="1"/>
    <n v="23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46.931937172774866"/>
    <n v="162.98181818181817"/>
    <x v="1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44.951219512195124"/>
    <n v="20.252747252747252"/>
    <x v="0"/>
    <n v="41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0.99898322318251"/>
    <n v="319.24083769633506"/>
    <x v="1"/>
    <n v="3934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107.7625"/>
    <n v="478.94444444444446"/>
    <x v="1"/>
    <n v="80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02.07770270270271"/>
    <n v="19.556634304207122"/>
    <x v="3"/>
    <n v="296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24.976190476190474"/>
    <n v="198.94827586206895"/>
    <x v="1"/>
    <n v="462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.944134078212286"/>
    <n v="795"/>
    <x v="1"/>
    <n v="179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67.946462715105156"/>
    <n v="50.621082621082621"/>
    <x v="0"/>
    <n v="523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26.070921985815602"/>
    <n v="57.4375"/>
    <x v="0"/>
    <n v="14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05.0032154340836"/>
    <n v="155.62827640984909"/>
    <x v="1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25.826923076923077"/>
    <n v="36.297297297297298"/>
    <x v="0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77.666666666666671"/>
    <n v="58.25"/>
    <x v="2"/>
    <n v="2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57.82692307692308"/>
    <n v="237.39473684210526"/>
    <x v="1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92.955555555555549"/>
    <n v="58.75"/>
    <x v="0"/>
    <n v="22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37.945098039215686"/>
    <n v="182.56603773584905"/>
    <x v="1"/>
    <n v="25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31.842105263157894"/>
    <n v="0.75436408977556113"/>
    <x v="0"/>
    <n v="3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40"/>
    <n v="175.95330739299609"/>
    <x v="1"/>
    <n v="226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101.1"/>
    <n v="237.88235294117646"/>
    <x v="1"/>
    <n v="40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84.006989951944078"/>
    <n v="488.05076142131981"/>
    <x v="1"/>
    <n v="2289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103.41538461538461"/>
    <n v="224.06666666666669"/>
    <x v="1"/>
    <n v="6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05.13333333333334"/>
    <n v="18.126436781609197"/>
    <x v="0"/>
    <n v="1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89.21621621621621"/>
    <n v="45.847222222222221"/>
    <x v="0"/>
    <n v="37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51.995234312946785"/>
    <n v="117.31541218637993"/>
    <x v="1"/>
    <n v="3777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64.956521739130437"/>
    <n v="217.30909090909088"/>
    <x v="1"/>
    <n v="18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46.235294117647058"/>
    <n v="112.28571428571428"/>
    <x v="1"/>
    <n v="8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51.151785714285715"/>
    <n v="72.51898734177216"/>
    <x v="0"/>
    <n v="11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33.909722222222221"/>
    <n v="212.30434782608697"/>
    <x v="1"/>
    <n v="14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92.016298633017882"/>
    <n v="239.74657534246577"/>
    <x v="1"/>
    <n v="19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07.42857142857143"/>
    <n v="181.93548387096774"/>
    <x v="1"/>
    <n v="1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75.848484848484844"/>
    <n v="164.13114754098362"/>
    <x v="1"/>
    <n v="13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80.476190476190482"/>
    <n v="1.6375968992248062"/>
    <x v="0"/>
    <n v="21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86.978483606557376"/>
    <n v="49.64385964912281"/>
    <x v="3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5.13541666666667"/>
    <n v="109.70652173913042"/>
    <x v="1"/>
    <n v="9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7.298507462686565"/>
    <n v="49.217948717948715"/>
    <x v="0"/>
    <n v="6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93.348484848484844"/>
    <n v="62.232323232323225"/>
    <x v="2"/>
    <n v="66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71.987179487179489"/>
    <n v="13.05813953488372"/>
    <x v="0"/>
    <n v="78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92.611940298507463"/>
    <n v="64.635416666666671"/>
    <x v="0"/>
    <n v="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04.99122807017544"/>
    <n v="159.58666666666667"/>
    <x v="1"/>
    <n v="11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30.958174904942965"/>
    <n v="81.42"/>
    <x v="0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.001182732111175"/>
    <n v="32.444767441860463"/>
    <x v="0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84.187845303867405"/>
    <n v="9.9141184124918666"/>
    <x v="0"/>
    <n v="18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73.92307692307692"/>
    <n v="26.694444444444443"/>
    <x v="0"/>
    <n v="1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36.987499999999997"/>
    <n v="62.957446808510639"/>
    <x v="3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46.896551724137929"/>
    <n v="161.35593220338984"/>
    <x v="1"/>
    <n v="203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2.02437459910199"/>
    <n v="1096.9379310344827"/>
    <x v="1"/>
    <n v="155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45.007502206531335"/>
    <n v="70.094158075601371"/>
    <x v="3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94.285714285714292"/>
    <n v="60"/>
    <x v="0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101.02325581395348"/>
    <n v="367.0985915492958"/>
    <x v="1"/>
    <n v="15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97.037499999999994"/>
    <n v="1109"/>
    <x v="1"/>
    <n v="80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43.00963855421687"/>
    <n v="19.028784648187631"/>
    <x v="0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94.916030534351151"/>
    <n v="126.87755102040816"/>
    <x v="1"/>
    <n v="13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2.151785714285708"/>
    <n v="734.63636363636363"/>
    <x v="1"/>
    <n v="11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1.007692307692309"/>
    <n v="4.5731034482758623"/>
    <x v="0"/>
    <n v="130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n v="85.054545454545448"/>
    <x v="0"/>
    <n v="5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43.87096774193548"/>
    <n v="119.29824561403508"/>
    <x v="1"/>
    <n v="15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40.063909774436091"/>
    <n v="296.02777777777777"/>
    <x v="1"/>
    <n v="26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43.833333333333336"/>
    <n v="84.694915254237287"/>
    <x v="0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84.92903225806451"/>
    <n v="355.7837837837838"/>
    <x v="1"/>
    <n v="15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41.067632850241544"/>
    <n v="386.40909090909093"/>
    <x v="1"/>
    <n v="2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54.971428571428568"/>
    <n v="792.23529411764707"/>
    <x v="1"/>
    <n v="24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77.010807374443743"/>
    <n v="137.03393665158373"/>
    <x v="1"/>
    <n v="157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71.201754385964918"/>
    <n v="338.20833333333337"/>
    <x v="1"/>
    <n v="114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91.935483870967744"/>
    <n v="108.22784810126582"/>
    <x v="1"/>
    <n v="93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97.069023569023571"/>
    <n v="60.757639620653315"/>
    <x v="0"/>
    <n v="59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58.916666666666664"/>
    <n v="27.725490196078432"/>
    <x v="0"/>
    <n v="2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58.015466983938133"/>
    <n v="228.3934426229508"/>
    <x v="1"/>
    <n v="1681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103.87301587301587"/>
    <n v="21.615194054500414"/>
    <x v="0"/>
    <n v="252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93.46875"/>
    <n v="373.875"/>
    <x v="1"/>
    <n v="32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61.970370370370368"/>
    <n v="154.92592592592592"/>
    <x v="1"/>
    <n v="13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92.042857142857144"/>
    <n v="322.14999999999998"/>
    <x v="1"/>
    <n v="140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7.268656716417908"/>
    <n v="73.957142857142856"/>
    <x v="0"/>
    <n v="6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93.923913043478265"/>
    <n v="864.1"/>
    <x v="1"/>
    <n v="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84.969458128078813"/>
    <n v="143.26245847176079"/>
    <x v="1"/>
    <n v="101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105.97035040431267"/>
    <n v="40.281762295081968"/>
    <x v="0"/>
    <n v="742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36.969040247678016"/>
    <n v="178.22388059701493"/>
    <x v="1"/>
    <n v="32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1.533333333333331"/>
    <n v="84.930555555555557"/>
    <x v="0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80.999140154772135"/>
    <n v="145.93648334624322"/>
    <x v="1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26.010498687664043"/>
    <n v="152.46153846153848"/>
    <x v="1"/>
    <n v="38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25.998410896708286"/>
    <n v="67.129542790152414"/>
    <x v="0"/>
    <n v="44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34.173913043478258"/>
    <n v="40.307692307692307"/>
    <x v="0"/>
    <n v="92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8.002083333333335"/>
    <n v="216.79032258064518"/>
    <x v="1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76.546875"/>
    <n v="52.117021276595743"/>
    <x v="0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3.053097345132741"/>
    <n v="499.58333333333337"/>
    <x v="1"/>
    <n v="22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106.859375"/>
    <n v="87.679487179487182"/>
    <x v="0"/>
    <n v="64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46.020746887966808"/>
    <n v="113.17346938775511"/>
    <x v="1"/>
    <n v="24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100.17424242424242"/>
    <n v="426.54838709677421"/>
    <x v="1"/>
    <n v="13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101.44"/>
    <n v="77.632653061224488"/>
    <x v="3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87.972684085510693"/>
    <n v="52.496810772501767"/>
    <x v="0"/>
    <n v="842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74.995594713656388"/>
    <n v="157.46762589928059"/>
    <x v="1"/>
    <n v="2043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42.982142857142854"/>
    <n v="72.939393939393938"/>
    <x v="0"/>
    <n v="112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33.115107913669064"/>
    <n v="60.565789473684205"/>
    <x v="3"/>
    <n v="139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101.13101604278074"/>
    <n v="56.791291291291287"/>
    <x v="0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5.98841354723708"/>
    <n v="56.542754275427541"/>
    <x v="3"/>
    <n v="1122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DA9AB-2D46-48F0-843E-BDC6939F4E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9">
    <chartFormat chart="0" format="4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8A325-1040-4D42-A703-FB31AFB58D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dataField="1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country" fld="9" subtotal="count" baseField="0" baseItem="0"/>
  </dataFields>
  <chartFormats count="9">
    <chartFormat chart="0" format="27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02FDE-9B3C-4B3B-8C18-C66EAAEC990B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Date Created Conversion" fld="12" subtotal="count" baseField="0" baseItem="0"/>
  </dataFields>
  <chartFormats count="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A554C-4172-46B5-B950-6AE1DF45A88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7" firstHeaderRow="0" firstDataRow="1" firstDataCol="1"/>
  <pivotFields count="8">
    <pivotField axis="axisRow" showAll="0">
      <items count="14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3">
    <format dxfId="1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D762-C241-4C04-BEEA-231368DEAA2F}">
  <sheetPr codeName="Sheet2"/>
  <dimension ref="A1:T1001"/>
  <sheetViews>
    <sheetView workbookViewId="0">
      <selection activeCell="R14" sqref="R14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" style="3" bestFit="1" customWidth="1"/>
    <col min="4" max="4" width="8.5" bestFit="1" customWidth="1"/>
    <col min="5" max="5" width="11.69921875" bestFit="1" customWidth="1"/>
    <col min="6" max="6" width="21.09765625" bestFit="1" customWidth="1"/>
    <col min="7" max="7" width="19" bestFit="1" customWidth="1"/>
    <col min="8" max="8" width="12.5" bestFit="1" customWidth="1"/>
    <col min="9" max="9" width="17.5" bestFit="1" customWidth="1"/>
    <col min="10" max="10" width="11.59765625" bestFit="1" customWidth="1"/>
    <col min="11" max="11" width="12.5" customWidth="1"/>
    <col min="12" max="12" width="15.5" bestFit="1" customWidth="1"/>
    <col min="13" max="13" width="26.3984375" style="11" bestFit="1" customWidth="1"/>
    <col min="14" max="14" width="12.19921875" bestFit="1" customWidth="1"/>
    <col min="15" max="15" width="25" style="11" bestFit="1" customWidth="1"/>
    <col min="16" max="16" width="13.09765625" bestFit="1" customWidth="1"/>
    <col min="17" max="17" width="12.5" bestFit="1" customWidth="1"/>
    <col min="18" max="18" width="29.19921875" bestFit="1" customWidth="1"/>
    <col min="19" max="19" width="16.09765625" customWidth="1"/>
    <col min="20" max="20" width="1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2070</v>
      </c>
      <c r="N1" s="1" t="s">
        <v>9</v>
      </c>
      <c r="O1" s="12" t="s">
        <v>2071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IF(E2=0,0,E2/I2)</f>
        <v>0</v>
      </c>
      <c r="G2" s="6">
        <f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E3/I3</f>
        <v>92.151898734177209</v>
      </c>
      <c r="G3" s="6">
        <f>(E3/D3)*100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t="str">
        <f t="shared" ref="T3:T66" si="3">RIGHT(R3,LEN(R3)-SEARCH("/",R3))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4">E4/I4</f>
        <v>100.01614035087719</v>
      </c>
      <c r="G4" s="6">
        <f t="shared" ref="G4:G67" si="5">(E4/D4)*100</f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103.20833333333333</v>
      </c>
      <c r="G5" s="6">
        <f t="shared" si="5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99.339622641509436</v>
      </c>
      <c r="G6" s="6">
        <f t="shared" si="5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75.833333333333329</v>
      </c>
      <c r="G7" s="6">
        <f t="shared" si="5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60.555555555555557</v>
      </c>
      <c r="G8" s="6">
        <f t="shared" si="5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64.93832599118943</v>
      </c>
      <c r="G9" s="6">
        <f t="shared" si="5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30.997175141242938</v>
      </c>
      <c r="G10" s="6">
        <f t="shared" si="5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72.909090909090907</v>
      </c>
      <c r="G11" s="6">
        <f t="shared" si="5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62.9</v>
      </c>
      <c r="G12" s="6">
        <f t="shared" si="5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112.22222222222223</v>
      </c>
      <c r="G13" s="6">
        <f t="shared" si="5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102.34545454545454</v>
      </c>
      <c r="G14" s="6">
        <f t="shared" si="5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105.05102040816327</v>
      </c>
      <c r="G15" s="6">
        <f t="shared" si="5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94.144999999999996</v>
      </c>
      <c r="G16" s="6">
        <f t="shared" si="5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84.986725663716811</v>
      </c>
      <c r="G17" s="6">
        <f t="shared" si="5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110.41</v>
      </c>
      <c r="G18" s="6">
        <f t="shared" si="5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107.96236989591674</v>
      </c>
      <c r="G19" s="6">
        <f t="shared" si="5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45.103703703703701</v>
      </c>
      <c r="G20" s="6">
        <f t="shared" si="5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45.001483679525222</v>
      </c>
      <c r="G21" s="6">
        <f t="shared" si="5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105.97134670487107</v>
      </c>
      <c r="G22" s="6">
        <f t="shared" si="5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69.055555555555557</v>
      </c>
      <c r="G23" s="6">
        <f t="shared" si="5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85.044943820224717</v>
      </c>
      <c r="G24" s="6">
        <f t="shared" si="5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105.22535211267606</v>
      </c>
      <c r="G25" s="6">
        <f t="shared" si="5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39.003741114852225</v>
      </c>
      <c r="G26" s="6">
        <f t="shared" si="5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73.030674846625772</v>
      </c>
      <c r="G27" s="6">
        <f t="shared" si="5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35.009459459459457</v>
      </c>
      <c r="G28" s="6">
        <f t="shared" si="5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106.6</v>
      </c>
      <c r="G29" s="6">
        <f t="shared" si="5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61.997747747747745</v>
      </c>
      <c r="G30" s="6">
        <f t="shared" si="5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94.000622665006233</v>
      </c>
      <c r="G31" s="6">
        <f t="shared" si="5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112.05426356589147</v>
      </c>
      <c r="G32" s="6">
        <f t="shared" si="5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48.008849557522126</v>
      </c>
      <c r="G33" s="6">
        <f t="shared" si="5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38.004334633723452</v>
      </c>
      <c r="G34" s="6">
        <f t="shared" si="5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35.000184535892231</v>
      </c>
      <c r="G35" s="6">
        <f t="shared" si="5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85</v>
      </c>
      <c r="G36" s="6">
        <f t="shared" si="5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95.993893129770996</v>
      </c>
      <c r="G37" s="6">
        <f t="shared" si="5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68.8125</v>
      </c>
      <c r="G38" s="6">
        <f t="shared" si="5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105.97196261682242</v>
      </c>
      <c r="G39" s="6">
        <f t="shared" si="5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75.261194029850742</v>
      </c>
      <c r="G40" s="6">
        <f t="shared" si="5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57.125</v>
      </c>
      <c r="G41" s="6">
        <f t="shared" si="5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75.141414141414145</v>
      </c>
      <c r="G42" s="6">
        <f t="shared" si="5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107.42342342342343</v>
      </c>
      <c r="G43" s="6">
        <f t="shared" si="5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35.995495495495497</v>
      </c>
      <c r="G44" s="6">
        <f t="shared" si="5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26.998873148744366</v>
      </c>
      <c r="G45" s="6">
        <f t="shared" si="5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107.56122448979592</v>
      </c>
      <c r="G46" s="6">
        <f t="shared" si="5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94.375</v>
      </c>
      <c r="G47" s="6">
        <f t="shared" si="5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46.163043478260867</v>
      </c>
      <c r="G48" s="6">
        <f t="shared" si="5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47.845637583892618</v>
      </c>
      <c r="G49" s="6">
        <f t="shared" si="5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53.007815713698065</v>
      </c>
      <c r="G50" s="6">
        <f t="shared" si="5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45.059405940594061</v>
      </c>
      <c r="G51" s="6">
        <f t="shared" si="5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s="6">
        <f t="shared" si="5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99.006816632583508</v>
      </c>
      <c r="G53" s="6">
        <f t="shared" si="5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32.786666666666669</v>
      </c>
      <c r="G54" s="6">
        <f t="shared" si="5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59.119617224880386</v>
      </c>
      <c r="G55" s="6">
        <f t="shared" si="5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44.93333333333333</v>
      </c>
      <c r="G56" s="6">
        <f t="shared" si="5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89.664122137404576</v>
      </c>
      <c r="G57" s="6">
        <f t="shared" si="5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70.079268292682926</v>
      </c>
      <c r="G58" s="6">
        <f t="shared" si="5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31.059701492537314</v>
      </c>
      <c r="G59" s="6">
        <f t="shared" si="5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29.061611374407583</v>
      </c>
      <c r="G60" s="6">
        <f t="shared" si="5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30.0859375</v>
      </c>
      <c r="G61" s="6">
        <f t="shared" si="5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84.998125000000002</v>
      </c>
      <c r="G62" s="6">
        <f t="shared" si="5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82.001775410563695</v>
      </c>
      <c r="G63" s="6">
        <f t="shared" si="5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58.040160642570278</v>
      </c>
      <c r="G64" s="6">
        <f t="shared" si="5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111.4</v>
      </c>
      <c r="G65" s="6">
        <f t="shared" si="5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71.94736842105263</v>
      </c>
      <c r="G66" s="6">
        <f t="shared" si="5"/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0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61.038135593220339</v>
      </c>
      <c r="G67" s="6">
        <f t="shared" si="5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0">E68/I68</f>
        <v>108.91666666666667</v>
      </c>
      <c r="G68" s="6">
        <f t="shared" ref="G68:G131" si="11">(E68/D68)*100</f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0"/>
        <v>29.001722017220171</v>
      </c>
      <c r="G69" s="6">
        <f t="shared" si="11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0"/>
        <v>58.975609756097562</v>
      </c>
      <c r="G70" s="6">
        <f t="shared" si="11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0"/>
        <v>111.82352941176471</v>
      </c>
      <c r="G71" s="6">
        <f t="shared" si="11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0"/>
        <v>63.995555555555555</v>
      </c>
      <c r="G72" s="6">
        <f t="shared" si="11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0"/>
        <v>85.315789473684205</v>
      </c>
      <c r="G73" s="6">
        <f t="shared" si="11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0"/>
        <v>74.481481481481481</v>
      </c>
      <c r="G74" s="6">
        <f t="shared" si="11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0"/>
        <v>105.14772727272727</v>
      </c>
      <c r="G75" s="6">
        <f t="shared" si="11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0"/>
        <v>56.188235294117646</v>
      </c>
      <c r="G76" s="6">
        <f t="shared" si="11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0"/>
        <v>85.917647058823533</v>
      </c>
      <c r="G77" s="6">
        <f t="shared" si="11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0"/>
        <v>57.00296912114014</v>
      </c>
      <c r="G78" s="6">
        <f t="shared" si="11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0"/>
        <v>79.642857142857139</v>
      </c>
      <c r="G79" s="6">
        <f t="shared" si="11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0"/>
        <v>41.018181818181816</v>
      </c>
      <c r="G80" s="6">
        <f t="shared" si="11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0"/>
        <v>48.004773269689736</v>
      </c>
      <c r="G81" s="6">
        <f t="shared" si="11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0"/>
        <v>55.212598425196852</v>
      </c>
      <c r="G82" s="6">
        <f t="shared" si="11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0"/>
        <v>92.109489051094897</v>
      </c>
      <c r="G83" s="6">
        <f t="shared" si="11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0"/>
        <v>83.183333333333337</v>
      </c>
      <c r="G84" s="6">
        <f t="shared" si="11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0"/>
        <v>39.996000000000002</v>
      </c>
      <c r="G85" s="6">
        <f t="shared" si="11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0"/>
        <v>111.1336898395722</v>
      </c>
      <c r="G86" s="6">
        <f t="shared" si="11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0"/>
        <v>90.563380281690144</v>
      </c>
      <c r="G87" s="6">
        <f t="shared" si="11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0"/>
        <v>61.108374384236456</v>
      </c>
      <c r="G88" s="6">
        <f t="shared" si="11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0"/>
        <v>83.022941970310384</v>
      </c>
      <c r="G89" s="6">
        <f t="shared" si="11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0"/>
        <v>110.76106194690266</v>
      </c>
      <c r="G90" s="6">
        <f t="shared" si="11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0"/>
        <v>89.458333333333329</v>
      </c>
      <c r="G91" s="6">
        <f t="shared" si="11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0"/>
        <v>57.849056603773583</v>
      </c>
      <c r="G92" s="6">
        <f t="shared" si="11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0"/>
        <v>109.99705449189985</v>
      </c>
      <c r="G93" s="6">
        <f t="shared" si="11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0"/>
        <v>103.96586345381526</v>
      </c>
      <c r="G94" s="6">
        <f t="shared" si="11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0"/>
        <v>107.99508196721311</v>
      </c>
      <c r="G95" s="6">
        <f t="shared" si="11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0"/>
        <v>48.927777777777777</v>
      </c>
      <c r="G96" s="6">
        <f t="shared" si="11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0"/>
        <v>37.666666666666664</v>
      </c>
      <c r="G97" s="6">
        <f t="shared" si="11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0"/>
        <v>64.999141999141997</v>
      </c>
      <c r="G98" s="6">
        <f t="shared" si="11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0"/>
        <v>106.61061946902655</v>
      </c>
      <c r="G99" s="6">
        <f t="shared" si="11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0"/>
        <v>27.009016393442622</v>
      </c>
      <c r="G100" s="6">
        <f t="shared" si="11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0"/>
        <v>91.16463414634147</v>
      </c>
      <c r="G101" s="6">
        <f t="shared" si="11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0"/>
        <v>1</v>
      </c>
      <c r="G102" s="6">
        <f t="shared" si="11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0"/>
        <v>56.054878048780488</v>
      </c>
      <c r="G103" s="6">
        <f t="shared" si="11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0"/>
        <v>31.017857142857142</v>
      </c>
      <c r="G104" s="6">
        <f t="shared" si="11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0"/>
        <v>66.513513513513516</v>
      </c>
      <c r="G105" s="6">
        <f t="shared" si="11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0"/>
        <v>89.005216484089729</v>
      </c>
      <c r="G106" s="6">
        <f t="shared" si="11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0"/>
        <v>103.46315789473684</v>
      </c>
      <c r="G107" s="6">
        <f t="shared" si="11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0"/>
        <v>95.278911564625844</v>
      </c>
      <c r="G108" s="6">
        <f t="shared" si="11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0"/>
        <v>75.895348837209298</v>
      </c>
      <c r="G109" s="6">
        <f t="shared" si="11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0"/>
        <v>107.57831325301204</v>
      </c>
      <c r="G110" s="6">
        <f t="shared" si="11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0"/>
        <v>51.31666666666667</v>
      </c>
      <c r="G111" s="6">
        <f t="shared" si="11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0"/>
        <v>71.983108108108112</v>
      </c>
      <c r="G112" s="6">
        <f t="shared" si="11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0"/>
        <v>108.95414201183432</v>
      </c>
      <c r="G113" s="6">
        <f t="shared" si="11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0"/>
        <v>35</v>
      </c>
      <c r="G114" s="6">
        <f t="shared" si="11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0"/>
        <v>94.938931297709928</v>
      </c>
      <c r="G115" s="6">
        <f t="shared" si="11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0"/>
        <v>109.65079365079364</v>
      </c>
      <c r="G116" s="6">
        <f t="shared" si="11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0"/>
        <v>44.001815980629537</v>
      </c>
      <c r="G117" s="6">
        <f t="shared" si="11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0"/>
        <v>86.794520547945211</v>
      </c>
      <c r="G118" s="6">
        <f t="shared" si="11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0"/>
        <v>30.992727272727272</v>
      </c>
      <c r="G119" s="6">
        <f t="shared" si="11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0"/>
        <v>94.791044776119406</v>
      </c>
      <c r="G120" s="6">
        <f t="shared" si="11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0"/>
        <v>69.79220779220779</v>
      </c>
      <c r="G121" s="6">
        <f t="shared" si="11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0"/>
        <v>63.003367003367003</v>
      </c>
      <c r="G122" s="6">
        <f t="shared" si="11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0"/>
        <v>110.0343300110742</v>
      </c>
      <c r="G123" s="6">
        <f t="shared" si="11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0"/>
        <v>25.997933274284026</v>
      </c>
      <c r="G124" s="6">
        <f t="shared" si="11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0"/>
        <v>49.987915407854985</v>
      </c>
      <c r="G125" s="6">
        <f t="shared" si="11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0"/>
        <v>101.72340425531915</v>
      </c>
      <c r="G126" s="6">
        <f t="shared" si="11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0"/>
        <v>47.083333333333336</v>
      </c>
      <c r="G127" s="6">
        <f t="shared" si="11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0"/>
        <v>89.944444444444443</v>
      </c>
      <c r="G128" s="6">
        <f t="shared" si="11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0"/>
        <v>78.96875</v>
      </c>
      <c r="G129" s="6">
        <f t="shared" si="11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0"/>
        <v>80.067669172932327</v>
      </c>
      <c r="G130" s="6">
        <f t="shared" si="11"/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0"/>
        <v>86.472727272727269</v>
      </c>
      <c r="G131" s="6">
        <f t="shared" si="11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2">(((L131/60)/60)/24)+DATE(1970,1,1)</f>
        <v>42038.25</v>
      </c>
      <c r="N131">
        <v>1425103200</v>
      </c>
      <c r="O131" s="11">
        <f t="shared" ref="O131:O194" si="13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LEFT(R131,SEARCH("/",R131)-1)</f>
        <v>food</v>
      </c>
      <c r="T131" t="str">
        <f t="shared" ref="T131:T194" si="15">RIGHT(R131,LEN(R131)-SEARCH("/",R131))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6">E132/I132</f>
        <v>28.001876172607879</v>
      </c>
      <c r="G132" s="6">
        <f t="shared" ref="G132:G195" si="17">(E132/D132)*100</f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2"/>
        <v>40842.208333333336</v>
      </c>
      <c r="N132">
        <v>1320991200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6"/>
        <v>67.996725337699544</v>
      </c>
      <c r="G133" s="6">
        <f t="shared" si="17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2"/>
        <v>41607.25</v>
      </c>
      <c r="N133">
        <v>1386828000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6"/>
        <v>43.078651685393261</v>
      </c>
      <c r="G134" s="6">
        <f t="shared" si="17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2"/>
        <v>43112.25</v>
      </c>
      <c r="N134">
        <v>1517119200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6"/>
        <v>87.95597484276729</v>
      </c>
      <c r="G135" s="6">
        <f t="shared" si="17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2"/>
        <v>40767.208333333336</v>
      </c>
      <c r="N135">
        <v>1315026000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6"/>
        <v>94.987234042553197</v>
      </c>
      <c r="G136" s="6">
        <f t="shared" si="17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2"/>
        <v>40713.208333333336</v>
      </c>
      <c r="N136">
        <v>1312693200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6"/>
        <v>46.905982905982903</v>
      </c>
      <c r="G137" s="6">
        <f t="shared" si="17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2"/>
        <v>41340.25</v>
      </c>
      <c r="N137">
        <v>1363064400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6"/>
        <v>46.913793103448278</v>
      </c>
      <c r="G138" s="6">
        <f t="shared" si="17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2"/>
        <v>41797.208333333336</v>
      </c>
      <c r="N138">
        <v>1403154000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6"/>
        <v>94.24</v>
      </c>
      <c r="G139" s="6">
        <f t="shared" si="17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2"/>
        <v>40457.208333333336</v>
      </c>
      <c r="N139">
        <v>1286859600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6"/>
        <v>80.139130434782615</v>
      </c>
      <c r="G140" s="6">
        <f t="shared" si="17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2"/>
        <v>41180.208333333336</v>
      </c>
      <c r="N140">
        <v>1349326800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6"/>
        <v>59.036809815950917</v>
      </c>
      <c r="G141" s="6">
        <f t="shared" si="17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2"/>
        <v>42115.208333333328</v>
      </c>
      <c r="N141">
        <v>1430974800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6"/>
        <v>65.989247311827953</v>
      </c>
      <c r="G142" s="6">
        <f t="shared" si="17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2"/>
        <v>43156.25</v>
      </c>
      <c r="N142">
        <v>1519970400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6"/>
        <v>60.992530345471522</v>
      </c>
      <c r="G143" s="6">
        <f t="shared" si="17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2"/>
        <v>42167.208333333328</v>
      </c>
      <c r="N143">
        <v>1434603600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6"/>
        <v>98.307692307692307</v>
      </c>
      <c r="G144" s="6">
        <f t="shared" si="17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2"/>
        <v>41005.208333333336</v>
      </c>
      <c r="N144">
        <v>1337230800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6"/>
        <v>104.6</v>
      </c>
      <c r="G145" s="6">
        <f t="shared" si="17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2"/>
        <v>40357.208333333336</v>
      </c>
      <c r="N145">
        <v>1279429200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6"/>
        <v>86.066666666666663</v>
      </c>
      <c r="G146" s="6">
        <f t="shared" si="17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2"/>
        <v>43633.208333333328</v>
      </c>
      <c r="N146">
        <v>1561438800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6"/>
        <v>76.989583333333329</v>
      </c>
      <c r="G147" s="6">
        <f t="shared" si="17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2"/>
        <v>41889.208333333336</v>
      </c>
      <c r="N147">
        <v>1410498000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6"/>
        <v>29.764705882352942</v>
      </c>
      <c r="G148" s="6">
        <f t="shared" si="17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2"/>
        <v>40855.25</v>
      </c>
      <c r="N148">
        <v>1322460000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6"/>
        <v>46.91959798994975</v>
      </c>
      <c r="G149" s="6">
        <f t="shared" si="17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2"/>
        <v>42534.208333333328</v>
      </c>
      <c r="N149">
        <v>1466312400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6"/>
        <v>105.18691588785046</v>
      </c>
      <c r="G150" s="6">
        <f t="shared" si="17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2"/>
        <v>42941.208333333328</v>
      </c>
      <c r="N150">
        <v>1501736400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6"/>
        <v>69.907692307692301</v>
      </c>
      <c r="G151" s="6">
        <f t="shared" si="17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2"/>
        <v>41275.25</v>
      </c>
      <c r="N151">
        <v>1361512800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6"/>
        <v>1</v>
      </c>
      <c r="G152" s="6">
        <f t="shared" si="17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2"/>
        <v>43450.25</v>
      </c>
      <c r="N152">
        <v>1545026400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6"/>
        <v>60.011588275391958</v>
      </c>
      <c r="G153" s="6">
        <f t="shared" si="17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2"/>
        <v>41799.208333333336</v>
      </c>
      <c r="N153">
        <v>1406696400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6"/>
        <v>52.006220379146917</v>
      </c>
      <c r="G154" s="6">
        <f t="shared" si="17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2"/>
        <v>42783.25</v>
      </c>
      <c r="N154">
        <v>1487916000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6"/>
        <v>31.000176025347649</v>
      </c>
      <c r="G155" s="6">
        <f t="shared" si="17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2"/>
        <v>41201.208333333336</v>
      </c>
      <c r="N155">
        <v>1351141200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6"/>
        <v>95.042492917847028</v>
      </c>
      <c r="G156" s="6">
        <f t="shared" si="17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2"/>
        <v>42502.208333333328</v>
      </c>
      <c r="N156">
        <v>1465016400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6"/>
        <v>75.968174204355108</v>
      </c>
      <c r="G157" s="6">
        <f t="shared" si="17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2"/>
        <v>40262.208333333336</v>
      </c>
      <c r="N157">
        <v>1270789200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6"/>
        <v>71.013192612137203</v>
      </c>
      <c r="G158" s="6">
        <f t="shared" si="17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2"/>
        <v>43743.208333333328</v>
      </c>
      <c r="N158">
        <v>1572325200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6"/>
        <v>73.733333333333334</v>
      </c>
      <c r="G159" s="6">
        <f t="shared" si="17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2"/>
        <v>41638.25</v>
      </c>
      <c r="N159">
        <v>1389420000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6"/>
        <v>113.17073170731707</v>
      </c>
      <c r="G160" s="6">
        <f t="shared" si="17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2"/>
        <v>42346.25</v>
      </c>
      <c r="N160">
        <v>1449640800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6"/>
        <v>105.00933552992861</v>
      </c>
      <c r="G161" s="6">
        <f t="shared" si="17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2"/>
        <v>43551.208333333328</v>
      </c>
      <c r="N161">
        <v>1555218000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6"/>
        <v>79.176829268292678</v>
      </c>
      <c r="G162" s="6">
        <f t="shared" si="17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2"/>
        <v>43582.208333333328</v>
      </c>
      <c r="N162">
        <v>1557723600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6"/>
        <v>57.333333333333336</v>
      </c>
      <c r="G163" s="6">
        <f t="shared" si="17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2"/>
        <v>42270.208333333328</v>
      </c>
      <c r="N163">
        <v>1443502800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6"/>
        <v>58.178343949044589</v>
      </c>
      <c r="G164" s="6">
        <f t="shared" si="17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2"/>
        <v>43442.25</v>
      </c>
      <c r="N164">
        <v>1546840800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6"/>
        <v>36.032520325203251</v>
      </c>
      <c r="G165" s="6">
        <f t="shared" si="17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2"/>
        <v>43028.208333333328</v>
      </c>
      <c r="N165">
        <v>1512712800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6"/>
        <v>107.99068767908309</v>
      </c>
      <c r="G166" s="6">
        <f t="shared" si="17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2"/>
        <v>43016.208333333328</v>
      </c>
      <c r="N166">
        <v>1507525200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6"/>
        <v>44.005985634477256</v>
      </c>
      <c r="G167" s="6">
        <f t="shared" si="17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2"/>
        <v>42948.208333333328</v>
      </c>
      <c r="N167">
        <v>1504328400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6"/>
        <v>55.077868852459019</v>
      </c>
      <c r="G168" s="6">
        <f t="shared" si="17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2"/>
        <v>40534.25</v>
      </c>
      <c r="N168">
        <v>1293343200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6"/>
        <v>74</v>
      </c>
      <c r="G169" s="6">
        <f t="shared" si="17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2"/>
        <v>41435.208333333336</v>
      </c>
      <c r="N169">
        <v>1371704400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6"/>
        <v>41.996858638743454</v>
      </c>
      <c r="G170" s="6">
        <f t="shared" si="17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2"/>
        <v>43518.25</v>
      </c>
      <c r="N170">
        <v>1552798800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6"/>
        <v>77.988161010260455</v>
      </c>
      <c r="G171" s="6">
        <f t="shared" si="17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2"/>
        <v>41077.208333333336</v>
      </c>
      <c r="N171">
        <v>1342328400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6"/>
        <v>82.507462686567166</v>
      </c>
      <c r="G172" s="6">
        <f t="shared" si="17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2"/>
        <v>42950.208333333328</v>
      </c>
      <c r="N172">
        <v>1502341200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6"/>
        <v>104.2</v>
      </c>
      <c r="G173" s="6">
        <f t="shared" si="17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2"/>
        <v>41718.208333333336</v>
      </c>
      <c r="N173">
        <v>1397192400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6"/>
        <v>25.5</v>
      </c>
      <c r="G174" s="6">
        <f t="shared" si="17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2"/>
        <v>41839.208333333336</v>
      </c>
      <c r="N174">
        <v>1407042000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6"/>
        <v>100.98334401024984</v>
      </c>
      <c r="G175" s="6">
        <f t="shared" si="17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2"/>
        <v>41412.208333333336</v>
      </c>
      <c r="N175">
        <v>1369371600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6"/>
        <v>111.83333333333333</v>
      </c>
      <c r="G176" s="6">
        <f t="shared" si="17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2"/>
        <v>42282.208333333328</v>
      </c>
      <c r="N176">
        <v>1444107600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6"/>
        <v>41.999115044247787</v>
      </c>
      <c r="G177" s="6">
        <f t="shared" si="17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2"/>
        <v>42613.208333333328</v>
      </c>
      <c r="N177">
        <v>1474261200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6"/>
        <v>110.05115089514067</v>
      </c>
      <c r="G178" s="6">
        <f t="shared" si="17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2"/>
        <v>42616.208333333328</v>
      </c>
      <c r="N178">
        <v>1473656400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6"/>
        <v>58.997079225994888</v>
      </c>
      <c r="G179" s="6">
        <f t="shared" si="17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2"/>
        <v>40497.25</v>
      </c>
      <c r="N179">
        <v>1291960800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6"/>
        <v>32.985714285714288</v>
      </c>
      <c r="G180" s="6">
        <f t="shared" si="17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2"/>
        <v>42999.208333333328</v>
      </c>
      <c r="N180">
        <v>1506747600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6"/>
        <v>45.005654509471306</v>
      </c>
      <c r="G181" s="6">
        <f t="shared" si="17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2"/>
        <v>41350.208333333336</v>
      </c>
      <c r="N181">
        <v>1363582800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6"/>
        <v>81.98196487897485</v>
      </c>
      <c r="G182" s="6">
        <f t="shared" si="17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2"/>
        <v>40259.208333333336</v>
      </c>
      <c r="N182">
        <v>1269666000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6"/>
        <v>39.080882352941174</v>
      </c>
      <c r="G183" s="6">
        <f t="shared" si="17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2"/>
        <v>43012.208333333328</v>
      </c>
      <c r="N183">
        <v>1508648400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6"/>
        <v>58.996383363471971</v>
      </c>
      <c r="G184" s="6">
        <f t="shared" si="17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2"/>
        <v>43631.208333333328</v>
      </c>
      <c r="N184">
        <v>1561957200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6"/>
        <v>40.988372093023258</v>
      </c>
      <c r="G185" s="6">
        <f t="shared" si="17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2"/>
        <v>40430.208333333336</v>
      </c>
      <c r="N185">
        <v>1285131600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6"/>
        <v>31.029411764705884</v>
      </c>
      <c r="G186" s="6">
        <f t="shared" si="17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2"/>
        <v>43588.208333333328</v>
      </c>
      <c r="N186">
        <v>1556946000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6"/>
        <v>37.789473684210527</v>
      </c>
      <c r="G187" s="6">
        <f t="shared" si="17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2"/>
        <v>43233.208333333328</v>
      </c>
      <c r="N187">
        <v>1527138000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6"/>
        <v>32.006772009029348</v>
      </c>
      <c r="G188" s="6">
        <f t="shared" si="17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2"/>
        <v>41782.208333333336</v>
      </c>
      <c r="N188">
        <v>1402117200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6"/>
        <v>95.966712898751737</v>
      </c>
      <c r="G189" s="6">
        <f t="shared" si="17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2"/>
        <v>41328.25</v>
      </c>
      <c r="N189">
        <v>1364014800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6"/>
        <v>75</v>
      </c>
      <c r="G190" s="6">
        <f t="shared" si="17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2"/>
        <v>41975.25</v>
      </c>
      <c r="N190">
        <v>1417586400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6"/>
        <v>102.0498866213152</v>
      </c>
      <c r="G191" s="6">
        <f t="shared" si="17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2"/>
        <v>42433.25</v>
      </c>
      <c r="N191">
        <v>1457071200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6"/>
        <v>105.75</v>
      </c>
      <c r="G192" s="6">
        <f t="shared" si="17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2"/>
        <v>41429.208333333336</v>
      </c>
      <c r="N192">
        <v>1370408400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6"/>
        <v>37.069767441860463</v>
      </c>
      <c r="G193" s="6">
        <f t="shared" si="17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2"/>
        <v>43536.208333333328</v>
      </c>
      <c r="N193">
        <v>1552626000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6"/>
        <v>35.049382716049379</v>
      </c>
      <c r="G194" s="6">
        <f t="shared" si="17"/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2"/>
        <v>41817.208333333336</v>
      </c>
      <c r="N194">
        <v>1404190800</v>
      </c>
      <c r="O194" s="11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6"/>
        <v>46.338461538461537</v>
      </c>
      <c r="G195" s="6">
        <f t="shared" si="17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8">(((L195/60)/60)/24)+DATE(1970,1,1)</f>
        <v>43198.208333333328</v>
      </c>
      <c r="N195">
        <v>1523509200</v>
      </c>
      <c r="O195" s="11">
        <f t="shared" ref="O195:O258" si="19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LEFT(R195,SEARCH("/",R195)-1)</f>
        <v>music</v>
      </c>
      <c r="T195" t="str">
        <f t="shared" ref="T195:T258" si="21">RIGHT(R195,LEN(R195)-SEARCH("/",R195))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2">E196/I196</f>
        <v>69.174603174603178</v>
      </c>
      <c r="G196" s="6">
        <f t="shared" ref="G196:G259" si="23">(E196/D196)*100</f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8"/>
        <v>42261.208333333328</v>
      </c>
      <c r="N196">
        <v>1443589200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2"/>
        <v>109.07824427480917</v>
      </c>
      <c r="G197" s="6">
        <f t="shared" si="23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8"/>
        <v>43310.208333333328</v>
      </c>
      <c r="N197">
        <v>1533445200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2"/>
        <v>51.78</v>
      </c>
      <c r="G198" s="6">
        <f t="shared" si="23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8"/>
        <v>42616.208333333328</v>
      </c>
      <c r="N198">
        <v>1474520400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2"/>
        <v>82.010055304172951</v>
      </c>
      <c r="G199" s="6">
        <f t="shared" si="23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8"/>
        <v>42909.208333333328</v>
      </c>
      <c r="N199">
        <v>1499403600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2"/>
        <v>35.958333333333336</v>
      </c>
      <c r="G200" s="6">
        <f t="shared" si="23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8"/>
        <v>40396.208333333336</v>
      </c>
      <c r="N200">
        <v>1283576400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2"/>
        <v>74.461538461538467</v>
      </c>
      <c r="G201" s="6">
        <f t="shared" si="23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8"/>
        <v>42192.208333333328</v>
      </c>
      <c r="N201">
        <v>1436590800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2"/>
        <v>2</v>
      </c>
      <c r="G202" s="6">
        <f t="shared" si="2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8"/>
        <v>40262.208333333336</v>
      </c>
      <c r="N202">
        <v>1270443600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2"/>
        <v>91.114649681528661</v>
      </c>
      <c r="G203" s="6">
        <f t="shared" si="23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8"/>
        <v>41845.208333333336</v>
      </c>
      <c r="N203">
        <v>1407819600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2"/>
        <v>79.792682926829272</v>
      </c>
      <c r="G204" s="6">
        <f t="shared" si="23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8"/>
        <v>40818.208333333336</v>
      </c>
      <c r="N204">
        <v>1317877200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2"/>
        <v>42.999777678968428</v>
      </c>
      <c r="G205" s="6">
        <f t="shared" si="23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8"/>
        <v>42752.25</v>
      </c>
      <c r="N205">
        <v>1484805600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2"/>
        <v>63.225000000000001</v>
      </c>
      <c r="G206" s="6">
        <f t="shared" si="23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8"/>
        <v>40636.208333333336</v>
      </c>
      <c r="N206">
        <v>1302670800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2"/>
        <v>70.174999999999997</v>
      </c>
      <c r="G207" s="6">
        <f t="shared" si="23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8"/>
        <v>43390.208333333328</v>
      </c>
      <c r="N207">
        <v>1540789200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2"/>
        <v>61.333333333333336</v>
      </c>
      <c r="G208" s="6">
        <f t="shared" si="23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8"/>
        <v>40236.25</v>
      </c>
      <c r="N208">
        <v>1268028000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2"/>
        <v>99</v>
      </c>
      <c r="G209" s="6">
        <f t="shared" si="23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8"/>
        <v>43340.208333333328</v>
      </c>
      <c r="N209">
        <v>1537160400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2"/>
        <v>96.984900146127615</v>
      </c>
      <c r="G210" s="6">
        <f t="shared" si="23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8"/>
        <v>43048.25</v>
      </c>
      <c r="N210">
        <v>1512280800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2"/>
        <v>51.004950495049506</v>
      </c>
      <c r="G211" s="6">
        <f t="shared" si="23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8"/>
        <v>42496.208333333328</v>
      </c>
      <c r="N211">
        <v>1463115600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2"/>
        <v>28.044247787610619</v>
      </c>
      <c r="G212" s="6">
        <f t="shared" si="23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8"/>
        <v>42797.25</v>
      </c>
      <c r="N212">
        <v>1490850000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2"/>
        <v>60.984615384615381</v>
      </c>
      <c r="G213" s="6">
        <f t="shared" si="23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8"/>
        <v>41513.208333333336</v>
      </c>
      <c r="N213">
        <v>1379653200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2"/>
        <v>73.214285714285708</v>
      </c>
      <c r="G214" s="6">
        <f t="shared" si="23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8"/>
        <v>43814.25</v>
      </c>
      <c r="N214">
        <v>1580364000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2"/>
        <v>39.997435299603637</v>
      </c>
      <c r="G215" s="6">
        <f t="shared" si="23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8"/>
        <v>40488.208333333336</v>
      </c>
      <c r="N215">
        <v>1289714400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2"/>
        <v>86.812121212121212</v>
      </c>
      <c r="G216" s="6">
        <f t="shared" si="23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8"/>
        <v>40409.208333333336</v>
      </c>
      <c r="N216">
        <v>1282712400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2"/>
        <v>42.125874125874127</v>
      </c>
      <c r="G217" s="6">
        <f t="shared" si="23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8"/>
        <v>43509.25</v>
      </c>
      <c r="N217">
        <v>1550210400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2"/>
        <v>103.97851239669421</v>
      </c>
      <c r="G218" s="6">
        <f t="shared" si="23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8"/>
        <v>40869.25</v>
      </c>
      <c r="N218">
        <v>1322114400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2"/>
        <v>62.003211991434689</v>
      </c>
      <c r="G219" s="6">
        <f t="shared" si="23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8"/>
        <v>43583.208333333328</v>
      </c>
      <c r="N219">
        <v>1557205200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2"/>
        <v>31.005037783375315</v>
      </c>
      <c r="G220" s="6">
        <f t="shared" si="23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8"/>
        <v>40858.25</v>
      </c>
      <c r="N220">
        <v>1323928800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2"/>
        <v>89.991552956465242</v>
      </c>
      <c r="G221" s="6">
        <f t="shared" si="23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8"/>
        <v>41137.208333333336</v>
      </c>
      <c r="N221">
        <v>1346130000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2"/>
        <v>39.235294117647058</v>
      </c>
      <c r="G222" s="6">
        <f t="shared" si="23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8"/>
        <v>40725.208333333336</v>
      </c>
      <c r="N222">
        <v>1311051600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2"/>
        <v>54.993116108306566</v>
      </c>
      <c r="G223" s="6">
        <f t="shared" si="23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8"/>
        <v>41081.208333333336</v>
      </c>
      <c r="N223">
        <v>1340427600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2"/>
        <v>47.992753623188406</v>
      </c>
      <c r="G224" s="6">
        <f t="shared" si="23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8"/>
        <v>41914.208333333336</v>
      </c>
      <c r="N224">
        <v>1412312400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2"/>
        <v>87.966702470461868</v>
      </c>
      <c r="G225" s="6">
        <f t="shared" si="23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8"/>
        <v>42445.208333333328</v>
      </c>
      <c r="N225">
        <v>1459314000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2"/>
        <v>51.999165275459099</v>
      </c>
      <c r="G226" s="6">
        <f t="shared" si="23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8"/>
        <v>41906.208333333336</v>
      </c>
      <c r="N226">
        <v>1415426400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2"/>
        <v>29.999659863945578</v>
      </c>
      <c r="G227" s="6">
        <f t="shared" si="23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8"/>
        <v>41762.208333333336</v>
      </c>
      <c r="N227">
        <v>1399093200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2"/>
        <v>98.205357142857139</v>
      </c>
      <c r="G228" s="6">
        <f t="shared" si="23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8"/>
        <v>40276.208333333336</v>
      </c>
      <c r="N228">
        <v>1273899600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2"/>
        <v>108.96182396606575</v>
      </c>
      <c r="G229" s="6">
        <f t="shared" si="23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8"/>
        <v>42139.208333333328</v>
      </c>
      <c r="N229">
        <v>1432184400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2"/>
        <v>66.998379254457049</v>
      </c>
      <c r="G230" s="6">
        <f t="shared" si="23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8"/>
        <v>42613.208333333328</v>
      </c>
      <c r="N230">
        <v>1474779600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2"/>
        <v>64.99333594668758</v>
      </c>
      <c r="G231" s="6">
        <f t="shared" si="23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8"/>
        <v>42887.208333333328</v>
      </c>
      <c r="N231">
        <v>1500440400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2"/>
        <v>99.841584158415841</v>
      </c>
      <c r="G232" s="6">
        <f t="shared" si="23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8"/>
        <v>43805.25</v>
      </c>
      <c r="N232">
        <v>1575612000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2"/>
        <v>82.432835820895519</v>
      </c>
      <c r="G233" s="6">
        <f t="shared" si="23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8"/>
        <v>41415.208333333336</v>
      </c>
      <c r="N233">
        <v>1374123600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2"/>
        <v>63.293478260869563</v>
      </c>
      <c r="G234" s="6">
        <f t="shared" si="23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8"/>
        <v>42576.208333333328</v>
      </c>
      <c r="N234">
        <v>1469509200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2"/>
        <v>96.774193548387103</v>
      </c>
      <c r="G235" s="6">
        <f t="shared" si="23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8"/>
        <v>40706.208333333336</v>
      </c>
      <c r="N235">
        <v>1309237200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2"/>
        <v>54.906040268456373</v>
      </c>
      <c r="G236" s="6">
        <f t="shared" si="23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8"/>
        <v>42969.208333333328</v>
      </c>
      <c r="N236">
        <v>1503982800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2"/>
        <v>39.010869565217391</v>
      </c>
      <c r="G237" s="6">
        <f t="shared" si="23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8"/>
        <v>42779.25</v>
      </c>
      <c r="N237">
        <v>1487397600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2"/>
        <v>75.84210526315789</v>
      </c>
      <c r="G238" s="6">
        <f t="shared" si="23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8"/>
        <v>43641.208333333328</v>
      </c>
      <c r="N238">
        <v>1562043600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2"/>
        <v>45.051671732522799</v>
      </c>
      <c r="G239" s="6">
        <f t="shared" si="23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8"/>
        <v>41754.208333333336</v>
      </c>
      <c r="N239">
        <v>1398574800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2"/>
        <v>104.51546391752578</v>
      </c>
      <c r="G240" s="6">
        <f t="shared" si="23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8"/>
        <v>43083.25</v>
      </c>
      <c r="N240">
        <v>1515391200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2"/>
        <v>76.268292682926827</v>
      </c>
      <c r="G241" s="6">
        <f t="shared" si="23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8"/>
        <v>42245.208333333328</v>
      </c>
      <c r="N241">
        <v>1441170000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2"/>
        <v>69.015695067264573</v>
      </c>
      <c r="G242" s="6">
        <f t="shared" si="23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8"/>
        <v>40396.208333333336</v>
      </c>
      <c r="N242">
        <v>1281157200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2"/>
        <v>101.97684085510689</v>
      </c>
      <c r="G243" s="6">
        <f t="shared" si="23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8"/>
        <v>41742.208333333336</v>
      </c>
      <c r="N243">
        <v>1398229200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2"/>
        <v>42.915999999999997</v>
      </c>
      <c r="G244" s="6">
        <f t="shared" si="23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8"/>
        <v>42865.208333333328</v>
      </c>
      <c r="N244">
        <v>1495256400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2"/>
        <v>43.025210084033617</v>
      </c>
      <c r="G245" s="6">
        <f t="shared" si="23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8"/>
        <v>43163.25</v>
      </c>
      <c r="N245">
        <v>1520402400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2"/>
        <v>75.245283018867923</v>
      </c>
      <c r="G246" s="6">
        <f t="shared" si="23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8"/>
        <v>41834.208333333336</v>
      </c>
      <c r="N246">
        <v>1409806800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2"/>
        <v>69.023364485981304</v>
      </c>
      <c r="G247" s="6">
        <f t="shared" si="23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8"/>
        <v>41736.208333333336</v>
      </c>
      <c r="N247">
        <v>1396933200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2"/>
        <v>65.986486486486484</v>
      </c>
      <c r="G248" s="6">
        <f t="shared" si="23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8"/>
        <v>41491.208333333336</v>
      </c>
      <c r="N248">
        <v>1376024400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2"/>
        <v>98.013800424628457</v>
      </c>
      <c r="G249" s="6">
        <f t="shared" si="23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8"/>
        <v>42726.25</v>
      </c>
      <c r="N249">
        <v>1483682400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2"/>
        <v>60.105504587155963</v>
      </c>
      <c r="G250" s="6">
        <f t="shared" si="23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8"/>
        <v>42004.25</v>
      </c>
      <c r="N250">
        <v>1420437600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2"/>
        <v>26.000773395204948</v>
      </c>
      <c r="G251" s="6">
        <f t="shared" si="23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8"/>
        <v>42006.25</v>
      </c>
      <c r="N251">
        <v>1420783200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2"/>
        <v>3</v>
      </c>
      <c r="G252" s="6">
        <f t="shared" si="2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8"/>
        <v>40203.25</v>
      </c>
      <c r="N252">
        <v>1267423200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2"/>
        <v>38.019801980198018</v>
      </c>
      <c r="G253" s="6">
        <f t="shared" si="23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8"/>
        <v>41252.25</v>
      </c>
      <c r="N253">
        <v>1355205600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2"/>
        <v>106.15254237288136</v>
      </c>
      <c r="G254" s="6">
        <f t="shared" si="23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8"/>
        <v>41572.208333333336</v>
      </c>
      <c r="N254">
        <v>1383109200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2"/>
        <v>81.019475655430711</v>
      </c>
      <c r="G255" s="6">
        <f t="shared" si="23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8"/>
        <v>40641.208333333336</v>
      </c>
      <c r="N255">
        <v>1303275600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2"/>
        <v>96.647727272727266</v>
      </c>
      <c r="G256" s="6">
        <f t="shared" si="23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8"/>
        <v>42787.25</v>
      </c>
      <c r="N256">
        <v>1487829600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2"/>
        <v>57.003535651149086</v>
      </c>
      <c r="G257" s="6">
        <f t="shared" si="23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8"/>
        <v>40590.25</v>
      </c>
      <c r="N257">
        <v>1298268000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2"/>
        <v>63.93333333333333</v>
      </c>
      <c r="G258" s="6">
        <f t="shared" si="23"/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8"/>
        <v>42393.25</v>
      </c>
      <c r="N258">
        <v>1456812000</v>
      </c>
      <c r="O258" s="11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2"/>
        <v>90.456521739130437</v>
      </c>
      <c r="G259" s="6">
        <f t="shared" si="23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24">(((L259/60)/60)/24)+DATE(1970,1,1)</f>
        <v>41338.25</v>
      </c>
      <c r="N259">
        <v>1363669200</v>
      </c>
      <c r="O259" s="11">
        <f t="shared" ref="O259:O322" si="25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LEFT(R259,SEARCH("/",R259)-1)</f>
        <v>theater</v>
      </c>
      <c r="T259" t="str">
        <f t="shared" ref="T259:T322" si="27">RIGHT(R259,LEN(R259)-SEARCH("/",R259))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8">E260/I260</f>
        <v>72.172043010752688</v>
      </c>
      <c r="G260" s="6">
        <f t="shared" ref="G260:G323" si="29">(E260/D260)*100</f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24"/>
        <v>42712.25</v>
      </c>
      <c r="N260">
        <v>1482904800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77.934782608695656</v>
      </c>
      <c r="G261" s="6">
        <f t="shared" si="29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24"/>
        <v>41251.25</v>
      </c>
      <c r="N261">
        <v>1356588000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38.065134099616856</v>
      </c>
      <c r="G262" s="6">
        <f t="shared" si="29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24"/>
        <v>41180.208333333336</v>
      </c>
      <c r="N262">
        <v>1349845200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57.936123348017624</v>
      </c>
      <c r="G263" s="6">
        <f t="shared" si="29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24"/>
        <v>40415.208333333336</v>
      </c>
      <c r="N263">
        <v>1283058000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49.794392523364486</v>
      </c>
      <c r="G264" s="6">
        <f t="shared" si="29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24"/>
        <v>40638.208333333336</v>
      </c>
      <c r="N264">
        <v>1304226000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54.050251256281406</v>
      </c>
      <c r="G265" s="6">
        <f t="shared" si="29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24"/>
        <v>40187.25</v>
      </c>
      <c r="N265">
        <v>1263016800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30.002721335268504</v>
      </c>
      <c r="G266" s="6">
        <f t="shared" si="29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24"/>
        <v>41317.25</v>
      </c>
      <c r="N266">
        <v>1362031200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70.127906976744185</v>
      </c>
      <c r="G267" s="6">
        <f t="shared" si="29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24"/>
        <v>42372.25</v>
      </c>
      <c r="N267">
        <v>1455602400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26.996228786926462</v>
      </c>
      <c r="G268" s="6">
        <f t="shared" si="29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24"/>
        <v>41950.25</v>
      </c>
      <c r="N268">
        <v>1418191200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51.990606936416185</v>
      </c>
      <c r="G269" s="6">
        <f t="shared" si="29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24"/>
        <v>41206.208333333336</v>
      </c>
      <c r="N269">
        <v>1352440800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56.416666666666664</v>
      </c>
      <c r="G270" s="6">
        <f t="shared" si="29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24"/>
        <v>41186.208333333336</v>
      </c>
      <c r="N270">
        <v>1353304800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101.63218390804597</v>
      </c>
      <c r="G271" s="6">
        <f t="shared" si="29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24"/>
        <v>43496.25</v>
      </c>
      <c r="N271">
        <v>1550728800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25.005291005291006</v>
      </c>
      <c r="G272" s="6">
        <f t="shared" si="29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24"/>
        <v>40514.25</v>
      </c>
      <c r="N272">
        <v>1291442400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32.016393442622949</v>
      </c>
      <c r="G273" s="6">
        <f t="shared" si="29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24"/>
        <v>42345.25</v>
      </c>
      <c r="N273">
        <v>1452146400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82.021647307286173</v>
      </c>
      <c r="G274" s="6">
        <f t="shared" si="29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24"/>
        <v>43656.208333333328</v>
      </c>
      <c r="N274">
        <v>1564894800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37.957446808510639</v>
      </c>
      <c r="G275" s="6">
        <f t="shared" si="29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24"/>
        <v>42995.208333333328</v>
      </c>
      <c r="N275">
        <v>1505883600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51.533333333333331</v>
      </c>
      <c r="G276" s="6">
        <f t="shared" si="29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24"/>
        <v>43045.25</v>
      </c>
      <c r="N276">
        <v>1510380000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81.198275862068968</v>
      </c>
      <c r="G277" s="6">
        <f t="shared" si="29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24"/>
        <v>43561.208333333328</v>
      </c>
      <c r="N277">
        <v>1555218000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40.030075187969928</v>
      </c>
      <c r="G278" s="6">
        <f t="shared" si="29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24"/>
        <v>41018.208333333336</v>
      </c>
      <c r="N278">
        <v>1335243600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89.939759036144579</v>
      </c>
      <c r="G279" s="6">
        <f t="shared" si="29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24"/>
        <v>40378.208333333336</v>
      </c>
      <c r="N279">
        <v>1279688400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96.692307692307693</v>
      </c>
      <c r="G280" s="6">
        <f t="shared" si="29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24"/>
        <v>41239.25</v>
      </c>
      <c r="N280">
        <v>1356069600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25.010989010989011</v>
      </c>
      <c r="G281" s="6">
        <f t="shared" si="29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24"/>
        <v>43346.208333333328</v>
      </c>
      <c r="N281">
        <v>1536210000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36.987277353689571</v>
      </c>
      <c r="G282" s="6">
        <f t="shared" si="29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24"/>
        <v>43060.25</v>
      </c>
      <c r="N282">
        <v>1511762400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73.012609117361791</v>
      </c>
      <c r="G283" s="6">
        <f t="shared" si="29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24"/>
        <v>40979.25</v>
      </c>
      <c r="N283">
        <v>1333256400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68.240601503759393</v>
      </c>
      <c r="G284" s="6">
        <f t="shared" si="29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24"/>
        <v>42701.25</v>
      </c>
      <c r="N284">
        <v>1480744800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52.310344827586206</v>
      </c>
      <c r="G285" s="6">
        <f t="shared" si="29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24"/>
        <v>42520.208333333328</v>
      </c>
      <c r="N285">
        <v>1465016400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61.765151515151516</v>
      </c>
      <c r="G286" s="6">
        <f t="shared" si="29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24"/>
        <v>41030.208333333336</v>
      </c>
      <c r="N286">
        <v>1336280400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25.027559055118111</v>
      </c>
      <c r="G287" s="6">
        <f t="shared" si="29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24"/>
        <v>42623.208333333328</v>
      </c>
      <c r="N287">
        <v>1476766800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106.28804347826087</v>
      </c>
      <c r="G288" s="6">
        <f t="shared" si="29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24"/>
        <v>42697.25</v>
      </c>
      <c r="N288">
        <v>1480485600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75.07386363636364</v>
      </c>
      <c r="G289" s="6">
        <f t="shared" si="29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24"/>
        <v>42122.208333333328</v>
      </c>
      <c r="N289">
        <v>1430197200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39.970802919708028</v>
      </c>
      <c r="G290" s="6">
        <f t="shared" si="29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24"/>
        <v>40982.208333333336</v>
      </c>
      <c r="N290">
        <v>1331787600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39.982195845697326</v>
      </c>
      <c r="G291" s="6">
        <f t="shared" si="29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24"/>
        <v>42219.208333333328</v>
      </c>
      <c r="N291">
        <v>1438837200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101.01541850220265</v>
      </c>
      <c r="G292" s="6">
        <f t="shared" si="29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24"/>
        <v>41404.208333333336</v>
      </c>
      <c r="N292">
        <v>1370926800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76.813084112149539</v>
      </c>
      <c r="G293" s="6">
        <f t="shared" si="29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24"/>
        <v>40831.208333333336</v>
      </c>
      <c r="N293">
        <v>1319000400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71.7</v>
      </c>
      <c r="G294" s="6">
        <f t="shared" si="29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24"/>
        <v>40984.208333333336</v>
      </c>
      <c r="N294">
        <v>1333429200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33.28125</v>
      </c>
      <c r="G295" s="6">
        <f t="shared" si="29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24"/>
        <v>40456.208333333336</v>
      </c>
      <c r="N295">
        <v>1287032400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43.923497267759565</v>
      </c>
      <c r="G296" s="6">
        <f t="shared" si="29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24"/>
        <v>43399.208333333328</v>
      </c>
      <c r="N296">
        <v>1541570400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36.004712041884815</v>
      </c>
      <c r="G297" s="6">
        <f t="shared" si="29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24"/>
        <v>41562.208333333336</v>
      </c>
      <c r="N297">
        <v>1383976800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88.21052631578948</v>
      </c>
      <c r="G298" s="6">
        <f t="shared" si="29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24"/>
        <v>43493.25</v>
      </c>
      <c r="N298">
        <v>1550556000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65.240384615384613</v>
      </c>
      <c r="G299" s="6">
        <f t="shared" si="29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24"/>
        <v>41653.25</v>
      </c>
      <c r="N299">
        <v>1390456800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69.958333333333329</v>
      </c>
      <c r="G300" s="6">
        <f t="shared" si="29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24"/>
        <v>42426.25</v>
      </c>
      <c r="N300">
        <v>1458018000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39.877551020408163</v>
      </c>
      <c r="G301" s="6">
        <f t="shared" si="29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24"/>
        <v>42432.25</v>
      </c>
      <c r="N301">
        <v>1461819600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5</v>
      </c>
      <c r="G302" s="6">
        <f t="shared" si="2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0">
        <f t="shared" si="24"/>
        <v>42977.208333333328</v>
      </c>
      <c r="N302">
        <v>1504155600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41.023728813559323</v>
      </c>
      <c r="G303" s="6">
        <f t="shared" si="29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24"/>
        <v>42061.25</v>
      </c>
      <c r="N303">
        <v>1426395600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98.914285714285711</v>
      </c>
      <c r="G304" s="6">
        <f t="shared" si="29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24"/>
        <v>43345.208333333328</v>
      </c>
      <c r="N304">
        <v>1537074000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87.78125</v>
      </c>
      <c r="G305" s="6">
        <f t="shared" si="29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24"/>
        <v>42376.25</v>
      </c>
      <c r="N305">
        <v>1452578400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80.767605633802816</v>
      </c>
      <c r="G306" s="6">
        <f t="shared" si="29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24"/>
        <v>42589.208333333328</v>
      </c>
      <c r="N306">
        <v>1474088400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94.28235294117647</v>
      </c>
      <c r="G307" s="6">
        <f t="shared" si="29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24"/>
        <v>42448.208333333328</v>
      </c>
      <c r="N307">
        <v>1461906000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73.428571428571431</v>
      </c>
      <c r="G308" s="6">
        <f t="shared" si="29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0">
        <f t="shared" si="24"/>
        <v>42930.208333333328</v>
      </c>
      <c r="N308">
        <v>1500267600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65.968133535660087</v>
      </c>
      <c r="G309" s="6">
        <f t="shared" si="29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24"/>
        <v>41066.208333333336</v>
      </c>
      <c r="N309">
        <v>1340686800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109.04109589041096</v>
      </c>
      <c r="G310" s="6">
        <f t="shared" si="29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24"/>
        <v>40651.208333333336</v>
      </c>
      <c r="N310">
        <v>1303189200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41.16</v>
      </c>
      <c r="G311" s="6">
        <f t="shared" si="29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24"/>
        <v>40807.208333333336</v>
      </c>
      <c r="N311">
        <v>1318309200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99.125</v>
      </c>
      <c r="G312" s="6">
        <f t="shared" si="29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24"/>
        <v>40277.208333333336</v>
      </c>
      <c r="N312">
        <v>1272171600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105.88429752066116</v>
      </c>
      <c r="G313" s="6">
        <f t="shared" si="29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24"/>
        <v>40590.25</v>
      </c>
      <c r="N313">
        <v>1298872800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48.996525921966864</v>
      </c>
      <c r="G314" s="6">
        <f t="shared" si="29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24"/>
        <v>41572.208333333336</v>
      </c>
      <c r="N314">
        <v>1383282000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39</v>
      </c>
      <c r="G315" s="6">
        <f t="shared" si="29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24"/>
        <v>40966.25</v>
      </c>
      <c r="N315">
        <v>1330495200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31.022556390977442</v>
      </c>
      <c r="G316" s="6">
        <f t="shared" si="29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24"/>
        <v>43536.208333333328</v>
      </c>
      <c r="N316">
        <v>1552798800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103.87096774193549</v>
      </c>
      <c r="G317" s="6">
        <f t="shared" si="29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24"/>
        <v>41783.208333333336</v>
      </c>
      <c r="N317">
        <v>1403413200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59.268518518518519</v>
      </c>
      <c r="G318" s="6">
        <f t="shared" si="29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24"/>
        <v>43788.25</v>
      </c>
      <c r="N318">
        <v>1574229600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42.3</v>
      </c>
      <c r="G319" s="6">
        <f t="shared" si="29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24"/>
        <v>42869.208333333328</v>
      </c>
      <c r="N319">
        <v>1495861200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53.117647058823529</v>
      </c>
      <c r="G320" s="6">
        <f t="shared" si="29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24"/>
        <v>41684.25</v>
      </c>
      <c r="N320">
        <v>1392530400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50.796875</v>
      </c>
      <c r="G321" s="6">
        <f t="shared" si="29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24"/>
        <v>40402.208333333336</v>
      </c>
      <c r="N321">
        <v>1283662800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8"/>
        <v>101.15</v>
      </c>
      <c r="G322" s="6">
        <f t="shared" si="29"/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24"/>
        <v>40673.208333333336</v>
      </c>
      <c r="N322">
        <v>1305781200</v>
      </c>
      <c r="O322" s="11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8"/>
        <v>65.000810372771468</v>
      </c>
      <c r="G323" s="6">
        <f t="shared" si="29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30">(((L323/60)/60)/24)+DATE(1970,1,1)</f>
        <v>40634.208333333336</v>
      </c>
      <c r="N323">
        <v>1302325200</v>
      </c>
      <c r="O323" s="11">
        <f t="shared" ref="O323:O386" si="31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LEFT(R323,SEARCH("/",R323)-1)</f>
        <v>film &amp; video</v>
      </c>
      <c r="T323" t="str">
        <f t="shared" ref="T323:T386" si="33">RIGHT(R323,LEN(R323)-SEARCH("/",R323))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4">E324/I324</f>
        <v>37.998645510835914</v>
      </c>
      <c r="G324" s="6">
        <f t="shared" ref="G324:G387" si="35">(E324/D324)*100</f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30"/>
        <v>40507.25</v>
      </c>
      <c r="N324">
        <v>1291788000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4"/>
        <v>82.615384615384613</v>
      </c>
      <c r="G325" s="6">
        <f t="shared" si="35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30"/>
        <v>41725.208333333336</v>
      </c>
      <c r="N325">
        <v>1396069200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4"/>
        <v>37.941368078175898</v>
      </c>
      <c r="G326" s="6">
        <f t="shared" si="35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30"/>
        <v>42176.208333333328</v>
      </c>
      <c r="N326">
        <v>1435899600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4"/>
        <v>80.780821917808225</v>
      </c>
      <c r="G327" s="6">
        <f t="shared" si="35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30"/>
        <v>43267.208333333328</v>
      </c>
      <c r="N327">
        <v>1531112400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4"/>
        <v>25.984375</v>
      </c>
      <c r="G328" s="6">
        <f t="shared" si="35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30"/>
        <v>42364.25</v>
      </c>
      <c r="N328">
        <v>1451628000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4"/>
        <v>30.363636363636363</v>
      </c>
      <c r="G329" s="6">
        <f t="shared" si="35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30"/>
        <v>43705.208333333328</v>
      </c>
      <c r="N329">
        <v>1567314000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4"/>
        <v>54.004916018025398</v>
      </c>
      <c r="G330" s="6">
        <f t="shared" si="35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30"/>
        <v>43434.25</v>
      </c>
      <c r="N330">
        <v>1544508000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4"/>
        <v>101.78672985781991</v>
      </c>
      <c r="G331" s="6">
        <f t="shared" si="35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30"/>
        <v>42716.25</v>
      </c>
      <c r="N331">
        <v>1482472800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4"/>
        <v>45.003610108303249</v>
      </c>
      <c r="G332" s="6">
        <f t="shared" si="35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30"/>
        <v>43077.25</v>
      </c>
      <c r="N332">
        <v>1512799200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4"/>
        <v>77.068421052631578</v>
      </c>
      <c r="G333" s="6">
        <f t="shared" si="35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30"/>
        <v>40896.25</v>
      </c>
      <c r="N333">
        <v>1324360800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4"/>
        <v>88.076595744680844</v>
      </c>
      <c r="G334" s="6">
        <f t="shared" si="35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30"/>
        <v>41361.208333333336</v>
      </c>
      <c r="N334">
        <v>1364533200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4"/>
        <v>47.035573122529641</v>
      </c>
      <c r="G335" s="6">
        <f t="shared" si="35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30"/>
        <v>43424.25</v>
      </c>
      <c r="N335">
        <v>1545112800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4"/>
        <v>110.99550763701707</v>
      </c>
      <c r="G336" s="6">
        <f t="shared" si="35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30"/>
        <v>43110.25</v>
      </c>
      <c r="N336">
        <v>1516168800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4"/>
        <v>87.003066141042481</v>
      </c>
      <c r="G337" s="6">
        <f t="shared" si="35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30"/>
        <v>43784.25</v>
      </c>
      <c r="N337">
        <v>1574920800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4"/>
        <v>63.994402985074629</v>
      </c>
      <c r="G338" s="6">
        <f t="shared" si="35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30"/>
        <v>40527.25</v>
      </c>
      <c r="N338">
        <v>1292479200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4"/>
        <v>105.9945205479452</v>
      </c>
      <c r="G339" s="6">
        <f t="shared" si="35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30"/>
        <v>43780.25</v>
      </c>
      <c r="N339">
        <v>1573538400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4"/>
        <v>73.989349112426041</v>
      </c>
      <c r="G340" s="6">
        <f t="shared" si="35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30"/>
        <v>40821.208333333336</v>
      </c>
      <c r="N340">
        <v>1320382800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4"/>
        <v>84.02004626060139</v>
      </c>
      <c r="G341" s="6">
        <f t="shared" si="35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30"/>
        <v>42949.208333333328</v>
      </c>
      <c r="N341">
        <v>1502859600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4"/>
        <v>88.966921119592882</v>
      </c>
      <c r="G342" s="6">
        <f t="shared" si="35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30"/>
        <v>40889.25</v>
      </c>
      <c r="N342">
        <v>1323756000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4"/>
        <v>76.990453460620529</v>
      </c>
      <c r="G343" s="6">
        <f t="shared" si="35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30"/>
        <v>42244.208333333328</v>
      </c>
      <c r="N343">
        <v>1441342800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4"/>
        <v>97.146341463414629</v>
      </c>
      <c r="G344" s="6">
        <f t="shared" si="35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30"/>
        <v>41475.208333333336</v>
      </c>
      <c r="N344">
        <v>1375333200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4"/>
        <v>33.013605442176868</v>
      </c>
      <c r="G345" s="6">
        <f t="shared" si="35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30"/>
        <v>41597.25</v>
      </c>
      <c r="N345">
        <v>1389420000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4"/>
        <v>99.950602409638549</v>
      </c>
      <c r="G346" s="6">
        <f t="shared" si="35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30"/>
        <v>43122.25</v>
      </c>
      <c r="N346">
        <v>1520056800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4"/>
        <v>69.966767371601208</v>
      </c>
      <c r="G347" s="6">
        <f t="shared" si="35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30"/>
        <v>42194.208333333328</v>
      </c>
      <c r="N347">
        <v>1436504400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4"/>
        <v>110.32</v>
      </c>
      <c r="G348" s="6">
        <f t="shared" si="35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30"/>
        <v>42971.208333333328</v>
      </c>
      <c r="N348">
        <v>1508302800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4"/>
        <v>66.005235602094245</v>
      </c>
      <c r="G349" s="6">
        <f t="shared" si="35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30"/>
        <v>42046.25</v>
      </c>
      <c r="N349">
        <v>1425708000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4"/>
        <v>41.005742176284812</v>
      </c>
      <c r="G350" s="6">
        <f t="shared" si="35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30"/>
        <v>42782.25</v>
      </c>
      <c r="N350">
        <v>1488348000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4"/>
        <v>103.96316359696641</v>
      </c>
      <c r="G351" s="6">
        <f t="shared" si="35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30"/>
        <v>42930.208333333328</v>
      </c>
      <c r="N351">
        <v>1502600400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4"/>
        <v>5</v>
      </c>
      <c r="G352" s="6">
        <f t="shared" si="35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0">
        <f t="shared" si="30"/>
        <v>42144.208333333328</v>
      </c>
      <c r="N352">
        <v>1433653200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4"/>
        <v>47.009935419771487</v>
      </c>
      <c r="G353" s="6">
        <f t="shared" si="35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30"/>
        <v>42240.208333333328</v>
      </c>
      <c r="N353">
        <v>1441602000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4"/>
        <v>29.606060606060606</v>
      </c>
      <c r="G354" s="6">
        <f t="shared" si="35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30"/>
        <v>42315.25</v>
      </c>
      <c r="N354">
        <v>1447567200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4"/>
        <v>81.010569583088667</v>
      </c>
      <c r="G355" s="6">
        <f t="shared" si="35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30"/>
        <v>43651.208333333328</v>
      </c>
      <c r="N355">
        <v>1562389200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4"/>
        <v>94.35</v>
      </c>
      <c r="G356" s="6">
        <f t="shared" si="35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30"/>
        <v>41520.208333333336</v>
      </c>
      <c r="N356">
        <v>1378789200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4"/>
        <v>26.058139534883722</v>
      </c>
      <c r="G357" s="6">
        <f t="shared" si="35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30"/>
        <v>42757.25</v>
      </c>
      <c r="N357">
        <v>1488520800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4"/>
        <v>85.775000000000006</v>
      </c>
      <c r="G358" s="6">
        <f t="shared" si="35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30"/>
        <v>40922.25</v>
      </c>
      <c r="N358">
        <v>1327298400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4"/>
        <v>103.73170731707317</v>
      </c>
      <c r="G359" s="6">
        <f t="shared" si="35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30"/>
        <v>42250.208333333328</v>
      </c>
      <c r="N359">
        <v>1443416400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4"/>
        <v>49.826086956521742</v>
      </c>
      <c r="G360" s="6">
        <f t="shared" si="35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30"/>
        <v>43322.208333333328</v>
      </c>
      <c r="N360">
        <v>1534136400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4"/>
        <v>63.893048128342244</v>
      </c>
      <c r="G361" s="6">
        <f t="shared" si="35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30"/>
        <v>40782.208333333336</v>
      </c>
      <c r="N361">
        <v>1315026000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4"/>
        <v>47.002434782608695</v>
      </c>
      <c r="G362" s="6">
        <f t="shared" si="35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30"/>
        <v>40544.25</v>
      </c>
      <c r="N362">
        <v>1295071200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4"/>
        <v>108.47727272727273</v>
      </c>
      <c r="G363" s="6">
        <f t="shared" si="35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30"/>
        <v>43015.208333333328</v>
      </c>
      <c r="N363">
        <v>1509426000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4"/>
        <v>72.015706806282722</v>
      </c>
      <c r="G364" s="6">
        <f t="shared" si="35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30"/>
        <v>40570.25</v>
      </c>
      <c r="N364">
        <v>1299391200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4"/>
        <v>59.928057553956833</v>
      </c>
      <c r="G365" s="6">
        <f t="shared" si="35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30"/>
        <v>40904.25</v>
      </c>
      <c r="N365">
        <v>1325052000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4"/>
        <v>78.209677419354833</v>
      </c>
      <c r="G366" s="6">
        <f t="shared" si="35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30"/>
        <v>43164.25</v>
      </c>
      <c r="N366">
        <v>1522818000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4"/>
        <v>104.77678571428571</v>
      </c>
      <c r="G367" s="6">
        <f t="shared" si="35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30"/>
        <v>42733.25</v>
      </c>
      <c r="N367">
        <v>1485324000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4"/>
        <v>105.52475247524752</v>
      </c>
      <c r="G368" s="6">
        <f t="shared" si="35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30"/>
        <v>40546.25</v>
      </c>
      <c r="N368">
        <v>1294120800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4"/>
        <v>24.933333333333334</v>
      </c>
      <c r="G369" s="6">
        <f t="shared" si="35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30"/>
        <v>41930.208333333336</v>
      </c>
      <c r="N369">
        <v>1415685600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4"/>
        <v>69.873786407766985</v>
      </c>
      <c r="G370" s="6">
        <f t="shared" si="35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30"/>
        <v>40464.208333333336</v>
      </c>
      <c r="N370">
        <v>1288933200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4"/>
        <v>95.733766233766232</v>
      </c>
      <c r="G371" s="6">
        <f t="shared" si="35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30"/>
        <v>41308.25</v>
      </c>
      <c r="N371">
        <v>1363237200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4"/>
        <v>29.997485752598056</v>
      </c>
      <c r="G372" s="6">
        <f t="shared" si="35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30"/>
        <v>43570.208333333328</v>
      </c>
      <c r="N372">
        <v>1555822800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4"/>
        <v>59.011948529411768</v>
      </c>
      <c r="G373" s="6">
        <f t="shared" si="35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30"/>
        <v>42043.25</v>
      </c>
      <c r="N373">
        <v>1427778000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4"/>
        <v>84.757396449704146</v>
      </c>
      <c r="G374" s="6">
        <f t="shared" si="35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30"/>
        <v>42012.25</v>
      </c>
      <c r="N374">
        <v>1422424800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4"/>
        <v>78.010921177587846</v>
      </c>
      <c r="G375" s="6">
        <f t="shared" si="35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30"/>
        <v>42964.208333333328</v>
      </c>
      <c r="N375">
        <v>1503637200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4"/>
        <v>50.05215419501134</v>
      </c>
      <c r="G376" s="6">
        <f t="shared" si="35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30"/>
        <v>43476.25</v>
      </c>
      <c r="N376">
        <v>1547618400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4"/>
        <v>59.16</v>
      </c>
      <c r="G377" s="6">
        <f t="shared" si="35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30"/>
        <v>42293.208333333328</v>
      </c>
      <c r="N377">
        <v>1449900000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4"/>
        <v>93.702290076335885</v>
      </c>
      <c r="G378" s="6">
        <f t="shared" si="35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30"/>
        <v>41826.208333333336</v>
      </c>
      <c r="N378">
        <v>1405141200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4"/>
        <v>40.14173228346457</v>
      </c>
      <c r="G379" s="6">
        <f t="shared" si="35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30"/>
        <v>43760.208333333328</v>
      </c>
      <c r="N379">
        <v>1572933600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4"/>
        <v>70.090140845070422</v>
      </c>
      <c r="G380" s="6">
        <f t="shared" si="35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30"/>
        <v>43241.208333333328</v>
      </c>
      <c r="N380">
        <v>1530162000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4"/>
        <v>66.181818181818187</v>
      </c>
      <c r="G381" s="6">
        <f t="shared" si="35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30"/>
        <v>40843.208333333336</v>
      </c>
      <c r="N381">
        <v>1320904800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4"/>
        <v>47.714285714285715</v>
      </c>
      <c r="G382" s="6">
        <f t="shared" si="35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30"/>
        <v>41448.208333333336</v>
      </c>
      <c r="N382">
        <v>1372395600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4"/>
        <v>62.896774193548389</v>
      </c>
      <c r="G383" s="6">
        <f t="shared" si="35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30"/>
        <v>42163.208333333328</v>
      </c>
      <c r="N383">
        <v>1437714000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4"/>
        <v>86.611940298507463</v>
      </c>
      <c r="G384" s="6">
        <f t="shared" si="35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30"/>
        <v>43024.208333333328</v>
      </c>
      <c r="N384">
        <v>1509771600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4"/>
        <v>75.126984126984127</v>
      </c>
      <c r="G385" s="6">
        <f t="shared" si="35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30"/>
        <v>43509.25</v>
      </c>
      <c r="N385">
        <v>1550556000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4"/>
        <v>41.004167534903104</v>
      </c>
      <c r="G386" s="6">
        <f t="shared" si="35"/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30"/>
        <v>42776.25</v>
      </c>
      <c r="N386">
        <v>1489039200</v>
      </c>
      <c r="O386" s="11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4"/>
        <v>50.007915567282325</v>
      </c>
      <c r="G387" s="6">
        <f t="shared" si="35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36">(((L387/60)/60)/24)+DATE(1970,1,1)</f>
        <v>43553.208333333328</v>
      </c>
      <c r="N387">
        <v>1556600400</v>
      </c>
      <c r="O387" s="11">
        <f t="shared" ref="O387:O450" si="37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LEFT(R387,SEARCH("/",R387)-1)</f>
        <v>publishing</v>
      </c>
      <c r="T387" t="str">
        <f t="shared" ref="T387:T450" si="39">RIGHT(R387,LEN(R387)-SEARCH("/",R387))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0">E388/I388</f>
        <v>96.960674157303373</v>
      </c>
      <c r="G388" s="6">
        <f t="shared" ref="G388:G451" si="41">(E388/D388)*100</f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36"/>
        <v>40355.208333333336</v>
      </c>
      <c r="N388">
        <v>1278565200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0"/>
        <v>100.93160377358491</v>
      </c>
      <c r="G389" s="6">
        <f t="shared" si="41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36"/>
        <v>41072.208333333336</v>
      </c>
      <c r="N389">
        <v>1339909200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0"/>
        <v>89.227586206896547</v>
      </c>
      <c r="G390" s="6">
        <f t="shared" si="41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36"/>
        <v>40912.25</v>
      </c>
      <c r="N390">
        <v>1325829600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0"/>
        <v>87.979166666666671</v>
      </c>
      <c r="G391" s="6">
        <f t="shared" si="41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36"/>
        <v>40479.208333333336</v>
      </c>
      <c r="N391">
        <v>1290578400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0"/>
        <v>89.54</v>
      </c>
      <c r="G392" s="6">
        <f t="shared" si="41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36"/>
        <v>41530.208333333336</v>
      </c>
      <c r="N392">
        <v>1380344400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0"/>
        <v>29.09271523178808</v>
      </c>
      <c r="G393" s="6">
        <f t="shared" si="41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36"/>
        <v>41653.25</v>
      </c>
      <c r="N393">
        <v>1389852000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0"/>
        <v>42.006218905472636</v>
      </c>
      <c r="G394" s="6">
        <f t="shared" si="41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36"/>
        <v>40549.25</v>
      </c>
      <c r="N394">
        <v>1294466400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0"/>
        <v>47.004903563255965</v>
      </c>
      <c r="G395" s="6">
        <f t="shared" si="41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36"/>
        <v>42933.208333333328</v>
      </c>
      <c r="N395">
        <v>1500354000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0"/>
        <v>110.44117647058823</v>
      </c>
      <c r="G396" s="6">
        <f t="shared" si="41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36"/>
        <v>41484.208333333336</v>
      </c>
      <c r="N396">
        <v>1375938000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0"/>
        <v>41.990909090909092</v>
      </c>
      <c r="G397" s="6">
        <f t="shared" si="41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36"/>
        <v>40885.25</v>
      </c>
      <c r="N397">
        <v>1323410400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0"/>
        <v>48.012468827930178</v>
      </c>
      <c r="G398" s="6">
        <f t="shared" si="41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36"/>
        <v>43378.208333333328</v>
      </c>
      <c r="N398">
        <v>1539406800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0"/>
        <v>31.019823788546255</v>
      </c>
      <c r="G399" s="6">
        <f t="shared" si="41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36"/>
        <v>41417.208333333336</v>
      </c>
      <c r="N399">
        <v>1369803600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0"/>
        <v>99.203252032520325</v>
      </c>
      <c r="G400" s="6">
        <f t="shared" si="41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36"/>
        <v>43228.208333333328</v>
      </c>
      <c r="N400">
        <v>1525928400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0"/>
        <v>66.022316684378325</v>
      </c>
      <c r="G401" s="6">
        <f t="shared" si="41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36"/>
        <v>40576.25</v>
      </c>
      <c r="N401">
        <v>1297231200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0"/>
        <v>2</v>
      </c>
      <c r="G402" s="6">
        <f t="shared" si="41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0">
        <f t="shared" si="36"/>
        <v>41502.208333333336</v>
      </c>
      <c r="N402">
        <v>1378530000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0"/>
        <v>46.060200668896321</v>
      </c>
      <c r="G403" s="6">
        <f t="shared" si="41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36"/>
        <v>43765.208333333328</v>
      </c>
      <c r="N403">
        <v>1572152400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0"/>
        <v>73.650000000000006</v>
      </c>
      <c r="G404" s="6">
        <f t="shared" si="41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36"/>
        <v>40914.25</v>
      </c>
      <c r="N404">
        <v>1329890400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0"/>
        <v>55.99336650082919</v>
      </c>
      <c r="G405" s="6">
        <f t="shared" si="41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36"/>
        <v>40310.208333333336</v>
      </c>
      <c r="N405">
        <v>1276750800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0"/>
        <v>68.985695127402778</v>
      </c>
      <c r="G406" s="6">
        <f t="shared" si="41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36"/>
        <v>43053.25</v>
      </c>
      <c r="N406">
        <v>1510898400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0"/>
        <v>60.981609195402299</v>
      </c>
      <c r="G407" s="6">
        <f t="shared" si="41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36"/>
        <v>43255.208333333328</v>
      </c>
      <c r="N407">
        <v>1532408400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0"/>
        <v>110.98139534883721</v>
      </c>
      <c r="G408" s="6">
        <f t="shared" si="41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36"/>
        <v>41304.25</v>
      </c>
      <c r="N408">
        <v>1360562400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0"/>
        <v>25</v>
      </c>
      <c r="G409" s="6">
        <f t="shared" si="41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36"/>
        <v>43751.208333333328</v>
      </c>
      <c r="N409">
        <v>1571547600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0"/>
        <v>78.759740259740255</v>
      </c>
      <c r="G410" s="6">
        <f t="shared" si="41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36"/>
        <v>42541.208333333328</v>
      </c>
      <c r="N410">
        <v>1468126800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0"/>
        <v>87.960784313725483</v>
      </c>
      <c r="G411" s="6">
        <f t="shared" si="41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36"/>
        <v>42843.208333333328</v>
      </c>
      <c r="N411">
        <v>1492837200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0"/>
        <v>49.987398739873989</v>
      </c>
      <c r="G412" s="6">
        <f t="shared" si="41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36"/>
        <v>42122.208333333328</v>
      </c>
      <c r="N412">
        <v>1430197200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0"/>
        <v>99.524390243902445</v>
      </c>
      <c r="G413" s="6">
        <f t="shared" si="41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36"/>
        <v>42884.208333333328</v>
      </c>
      <c r="N413">
        <v>1496206800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0"/>
        <v>104.82089552238806</v>
      </c>
      <c r="G414" s="6">
        <f t="shared" si="41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36"/>
        <v>41642.25</v>
      </c>
      <c r="N414">
        <v>1389592800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0"/>
        <v>108.01469237832875</v>
      </c>
      <c r="G415" s="6">
        <f t="shared" si="41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36"/>
        <v>43431.25</v>
      </c>
      <c r="N415">
        <v>1545631200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0"/>
        <v>28.998544660724033</v>
      </c>
      <c r="G416" s="6">
        <f t="shared" si="41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36"/>
        <v>40288.208333333336</v>
      </c>
      <c r="N416">
        <v>1272430800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0"/>
        <v>30.028708133971293</v>
      </c>
      <c r="G417" s="6">
        <f t="shared" si="41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36"/>
        <v>40921.25</v>
      </c>
      <c r="N417">
        <v>1327903200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0"/>
        <v>41.005559416261292</v>
      </c>
      <c r="G418" s="6">
        <f t="shared" si="41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36"/>
        <v>40560.25</v>
      </c>
      <c r="N418">
        <v>1296021600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0"/>
        <v>62.866666666666667</v>
      </c>
      <c r="G419" s="6">
        <f t="shared" si="41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36"/>
        <v>43407.208333333328</v>
      </c>
      <c r="N419">
        <v>1543298400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0"/>
        <v>47.005002501250623</v>
      </c>
      <c r="G420" s="6">
        <f t="shared" si="41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36"/>
        <v>41035.208333333336</v>
      </c>
      <c r="N420">
        <v>1336366800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0"/>
        <v>26.997693638285604</v>
      </c>
      <c r="G421" s="6">
        <f t="shared" si="41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36"/>
        <v>40899.25</v>
      </c>
      <c r="N421">
        <v>1325052000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0"/>
        <v>68.329787234042556</v>
      </c>
      <c r="G422" s="6">
        <f t="shared" si="41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36"/>
        <v>42911.208333333328</v>
      </c>
      <c r="N422">
        <v>1499576400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0"/>
        <v>50.974576271186443</v>
      </c>
      <c r="G423" s="6">
        <f t="shared" si="41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36"/>
        <v>42915.208333333328</v>
      </c>
      <c r="N423">
        <v>1501304400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0"/>
        <v>54.024390243902438</v>
      </c>
      <c r="G424" s="6">
        <f t="shared" si="41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36"/>
        <v>40285.208333333336</v>
      </c>
      <c r="N424">
        <v>1273208400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0"/>
        <v>97.055555555555557</v>
      </c>
      <c r="G425" s="6">
        <f t="shared" si="41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36"/>
        <v>40808.208333333336</v>
      </c>
      <c r="N425">
        <v>1316840400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0"/>
        <v>24.867469879518072</v>
      </c>
      <c r="G426" s="6">
        <f t="shared" si="41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36"/>
        <v>43208.208333333328</v>
      </c>
      <c r="N426">
        <v>1524546000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0"/>
        <v>84.423913043478265</v>
      </c>
      <c r="G427" s="6">
        <f t="shared" si="41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36"/>
        <v>42213.208333333328</v>
      </c>
      <c r="N427">
        <v>1438578000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0"/>
        <v>47.091324200913242</v>
      </c>
      <c r="G428" s="6">
        <f t="shared" si="41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36"/>
        <v>41332.25</v>
      </c>
      <c r="N428">
        <v>1362549600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0"/>
        <v>77.996041171813147</v>
      </c>
      <c r="G429" s="6">
        <f t="shared" si="41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36"/>
        <v>41895.208333333336</v>
      </c>
      <c r="N429">
        <v>1413349200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0"/>
        <v>62.967871485943775</v>
      </c>
      <c r="G430" s="6">
        <f t="shared" si="41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36"/>
        <v>40585.25</v>
      </c>
      <c r="N430">
        <v>1298008800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0"/>
        <v>81.006080449017773</v>
      </c>
      <c r="G431" s="6">
        <f t="shared" si="41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36"/>
        <v>41680.25</v>
      </c>
      <c r="N431">
        <v>1394427600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0"/>
        <v>65.321428571428569</v>
      </c>
      <c r="G432" s="6">
        <f t="shared" si="41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36"/>
        <v>43737.208333333328</v>
      </c>
      <c r="N432">
        <v>1572670800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0"/>
        <v>104.43617021276596</v>
      </c>
      <c r="G433" s="6">
        <f t="shared" si="41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36"/>
        <v>43273.208333333328</v>
      </c>
      <c r="N433">
        <v>1531112400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0"/>
        <v>69.989010989010993</v>
      </c>
      <c r="G434" s="6">
        <f t="shared" si="41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36"/>
        <v>41761.208333333336</v>
      </c>
      <c r="N434">
        <v>1400734800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0"/>
        <v>83.023989898989896</v>
      </c>
      <c r="G435" s="6">
        <f t="shared" si="41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36"/>
        <v>41603.25</v>
      </c>
      <c r="N435">
        <v>1386741600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0"/>
        <v>90.3</v>
      </c>
      <c r="G436" s="6">
        <f t="shared" si="41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36"/>
        <v>42705.25</v>
      </c>
      <c r="N436">
        <v>1481781600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0"/>
        <v>103.98131932282546</v>
      </c>
      <c r="G437" s="6">
        <f t="shared" si="41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36"/>
        <v>41988.25</v>
      </c>
      <c r="N437">
        <v>1419660000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0"/>
        <v>54.931726907630519</v>
      </c>
      <c r="G438" s="6">
        <f t="shared" si="41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36"/>
        <v>43575.208333333328</v>
      </c>
      <c r="N438">
        <v>1555822800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0"/>
        <v>51.921875</v>
      </c>
      <c r="G439" s="6">
        <f t="shared" si="41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36"/>
        <v>42260.208333333328</v>
      </c>
      <c r="N439">
        <v>1442379600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0"/>
        <v>60.02834008097166</v>
      </c>
      <c r="G440" s="6">
        <f t="shared" si="41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36"/>
        <v>41337.25</v>
      </c>
      <c r="N440">
        <v>1364965200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0"/>
        <v>44.003488879197555</v>
      </c>
      <c r="G441" s="6">
        <f t="shared" si="41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36"/>
        <v>42680.208333333328</v>
      </c>
      <c r="N441">
        <v>1479016800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0"/>
        <v>53.003513254551258</v>
      </c>
      <c r="G442" s="6">
        <f t="shared" si="41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36"/>
        <v>42916.208333333328</v>
      </c>
      <c r="N442">
        <v>1499662800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0"/>
        <v>54.5</v>
      </c>
      <c r="G443" s="6">
        <f t="shared" si="41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36"/>
        <v>41025.208333333336</v>
      </c>
      <c r="N443">
        <v>1337835600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0"/>
        <v>75.04195804195804</v>
      </c>
      <c r="G444" s="6">
        <f t="shared" si="41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36"/>
        <v>42980.208333333328</v>
      </c>
      <c r="N444">
        <v>1505710800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0"/>
        <v>35.911111111111111</v>
      </c>
      <c r="G445" s="6">
        <f t="shared" si="41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36"/>
        <v>40451.208333333336</v>
      </c>
      <c r="N445">
        <v>1287464400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0"/>
        <v>36.952702702702702</v>
      </c>
      <c r="G446" s="6">
        <f t="shared" si="41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36"/>
        <v>40748.208333333336</v>
      </c>
      <c r="N446">
        <v>1311656400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0"/>
        <v>63.170588235294119</v>
      </c>
      <c r="G447" s="6">
        <f t="shared" si="41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36"/>
        <v>40515.25</v>
      </c>
      <c r="N447">
        <v>1293170400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0"/>
        <v>29.99462365591398</v>
      </c>
      <c r="G448" s="6">
        <f t="shared" si="41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36"/>
        <v>41261.25</v>
      </c>
      <c r="N448">
        <v>1355983200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0"/>
        <v>86</v>
      </c>
      <c r="G449" s="6">
        <f t="shared" si="41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36"/>
        <v>43088.25</v>
      </c>
      <c r="N449">
        <v>1515045600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0"/>
        <v>75.014876033057845</v>
      </c>
      <c r="G450" s="6">
        <f t="shared" si="41"/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36"/>
        <v>41378.208333333336</v>
      </c>
      <c r="N450">
        <v>1366088400</v>
      </c>
      <c r="O450" s="11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0"/>
        <v>101.19767441860465</v>
      </c>
      <c r="G451" s="6">
        <f t="shared" si="41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42">(((L451/60)/60)/24)+DATE(1970,1,1)</f>
        <v>43530.25</v>
      </c>
      <c r="N451">
        <v>1553317200</v>
      </c>
      <c r="O451" s="11">
        <f t="shared" ref="O451:O514" si="43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LEFT(R451,SEARCH("/",R451)-1)</f>
        <v>games</v>
      </c>
      <c r="T451" t="str">
        <f t="shared" ref="T451:T514" si="45">RIGHT(R451,LEN(R451)-SEARCH("/",R451))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6">E452/I452</f>
        <v>4</v>
      </c>
      <c r="G452" s="6">
        <f t="shared" ref="G452:G515" si="47">(E452/D452)*100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42"/>
        <v>43394.208333333328</v>
      </c>
      <c r="N452">
        <v>1542088800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6"/>
        <v>29.001272669424118</v>
      </c>
      <c r="G453" s="6">
        <f t="shared" si="47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42"/>
        <v>42935.208333333328</v>
      </c>
      <c r="N453">
        <v>1503118800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6"/>
        <v>98.225806451612897</v>
      </c>
      <c r="G454" s="6">
        <f t="shared" si="47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42"/>
        <v>40365.208333333336</v>
      </c>
      <c r="N454">
        <v>1278478800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6"/>
        <v>87.001693480101608</v>
      </c>
      <c r="G455" s="6">
        <f t="shared" si="47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42"/>
        <v>42705.25</v>
      </c>
      <c r="N455">
        <v>1484114400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6"/>
        <v>45.205128205128204</v>
      </c>
      <c r="G456" s="6">
        <f t="shared" si="47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42"/>
        <v>41568.208333333336</v>
      </c>
      <c r="N456">
        <v>1385445600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6"/>
        <v>37.001341561577675</v>
      </c>
      <c r="G457" s="6">
        <f t="shared" si="47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42"/>
        <v>40809.208333333336</v>
      </c>
      <c r="N457">
        <v>1318741200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6"/>
        <v>94.976947040498445</v>
      </c>
      <c r="G458" s="6">
        <f t="shared" si="47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42"/>
        <v>43141.25</v>
      </c>
      <c r="N458">
        <v>1518242400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6"/>
        <v>28.956521739130434</v>
      </c>
      <c r="G459" s="6">
        <f t="shared" si="47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42"/>
        <v>42657.208333333328</v>
      </c>
      <c r="N459">
        <v>1476594000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6"/>
        <v>55.993396226415094</v>
      </c>
      <c r="G460" s="6">
        <f t="shared" si="47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42"/>
        <v>40265.208333333336</v>
      </c>
      <c r="N460">
        <v>1273554000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6"/>
        <v>54.038095238095238</v>
      </c>
      <c r="G461" s="6">
        <f t="shared" si="47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42"/>
        <v>42001.25</v>
      </c>
      <c r="N461">
        <v>1421906400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6"/>
        <v>82.38</v>
      </c>
      <c r="G462" s="6">
        <f t="shared" si="47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42"/>
        <v>40399.208333333336</v>
      </c>
      <c r="N462">
        <v>1281589200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6"/>
        <v>66.997115384615384</v>
      </c>
      <c r="G463" s="6">
        <f t="shared" si="47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42"/>
        <v>41757.208333333336</v>
      </c>
      <c r="N463">
        <v>1400389200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6"/>
        <v>107.91401869158878</v>
      </c>
      <c r="G464" s="6">
        <f t="shared" si="47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42"/>
        <v>41304.25</v>
      </c>
      <c r="N464">
        <v>1362808800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6"/>
        <v>69.009501187648453</v>
      </c>
      <c r="G465" s="6">
        <f t="shared" si="47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42"/>
        <v>41639.25</v>
      </c>
      <c r="N465">
        <v>1388815200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6"/>
        <v>39.006568144499177</v>
      </c>
      <c r="G466" s="6">
        <f t="shared" si="47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42"/>
        <v>43142.25</v>
      </c>
      <c r="N466">
        <v>1519538400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6"/>
        <v>110.3625</v>
      </c>
      <c r="G467" s="6">
        <f t="shared" si="47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42"/>
        <v>43127.25</v>
      </c>
      <c r="N467">
        <v>1517810400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6"/>
        <v>94.857142857142861</v>
      </c>
      <c r="G468" s="6">
        <f t="shared" si="47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42"/>
        <v>41409.208333333336</v>
      </c>
      <c r="N468">
        <v>1370581200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6"/>
        <v>57.935251798561154</v>
      </c>
      <c r="G469" s="6">
        <f t="shared" si="47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42"/>
        <v>42331.25</v>
      </c>
      <c r="N469">
        <v>1448863200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6"/>
        <v>101.25</v>
      </c>
      <c r="G470" s="6">
        <f t="shared" si="47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42"/>
        <v>43569.208333333328</v>
      </c>
      <c r="N470">
        <v>1556600400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6"/>
        <v>64.95597484276729</v>
      </c>
      <c r="G471" s="6">
        <f t="shared" si="47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42"/>
        <v>42142.208333333328</v>
      </c>
      <c r="N471">
        <v>1432098000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6"/>
        <v>27.00524934383202</v>
      </c>
      <c r="G472" s="6">
        <f t="shared" si="47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42"/>
        <v>42716.25</v>
      </c>
      <c r="N472">
        <v>1482127200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6"/>
        <v>50.97422680412371</v>
      </c>
      <c r="G473" s="6">
        <f t="shared" si="47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42"/>
        <v>41031.208333333336</v>
      </c>
      <c r="N473">
        <v>1335934800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6"/>
        <v>104.94260869565217</v>
      </c>
      <c r="G474" s="6">
        <f t="shared" si="47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42"/>
        <v>43535.208333333328</v>
      </c>
      <c r="N474">
        <v>1556946000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6"/>
        <v>84.028301886792448</v>
      </c>
      <c r="G475" s="6">
        <f t="shared" si="47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42"/>
        <v>43277.208333333328</v>
      </c>
      <c r="N475">
        <v>1530075600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6"/>
        <v>102.85915492957747</v>
      </c>
      <c r="G476" s="6">
        <f t="shared" si="47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42"/>
        <v>41989.25</v>
      </c>
      <c r="N476">
        <v>1418796000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6"/>
        <v>39.962085308056871</v>
      </c>
      <c r="G477" s="6">
        <f t="shared" si="47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42"/>
        <v>41450.208333333336</v>
      </c>
      <c r="N477">
        <v>1372482000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6"/>
        <v>51.001785714285717</v>
      </c>
      <c r="G478" s="6">
        <f t="shared" si="47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42"/>
        <v>43322.208333333328</v>
      </c>
      <c r="N478">
        <v>1534395600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6"/>
        <v>40.823008849557525</v>
      </c>
      <c r="G479" s="6">
        <f t="shared" si="47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42"/>
        <v>40720.208333333336</v>
      </c>
      <c r="N479">
        <v>1311397200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6"/>
        <v>58.999637155297535</v>
      </c>
      <c r="G480" s="6">
        <f t="shared" si="47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42"/>
        <v>42072.208333333328</v>
      </c>
      <c r="N480">
        <v>1426914000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6"/>
        <v>71.156069364161851</v>
      </c>
      <c r="G481" s="6">
        <f t="shared" si="47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42"/>
        <v>42945.208333333328</v>
      </c>
      <c r="N481">
        <v>1501477200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6"/>
        <v>99.494252873563212</v>
      </c>
      <c r="G482" s="6">
        <f t="shared" si="47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42"/>
        <v>40248.25</v>
      </c>
      <c r="N482">
        <v>1269061200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6"/>
        <v>103.98634590377114</v>
      </c>
      <c r="G483" s="6">
        <f t="shared" si="47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42"/>
        <v>41913.208333333336</v>
      </c>
      <c r="N483">
        <v>1415772000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6"/>
        <v>76.555555555555557</v>
      </c>
      <c r="G484" s="6">
        <f t="shared" si="47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0">
        <f t="shared" si="42"/>
        <v>40963.25</v>
      </c>
      <c r="N484">
        <v>1331013600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6"/>
        <v>87.068592057761734</v>
      </c>
      <c r="G485" s="6">
        <f t="shared" si="47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42"/>
        <v>43811.25</v>
      </c>
      <c r="N485">
        <v>1576735200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6"/>
        <v>48.99554707379135</v>
      </c>
      <c r="G486" s="6">
        <f t="shared" si="47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42"/>
        <v>41855.208333333336</v>
      </c>
      <c r="N486">
        <v>1411362000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6"/>
        <v>42.969135802469133</v>
      </c>
      <c r="G487" s="6">
        <f t="shared" si="47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42"/>
        <v>43626.208333333328</v>
      </c>
      <c r="N487">
        <v>1563685200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6"/>
        <v>33.428571428571431</v>
      </c>
      <c r="G488" s="6">
        <f t="shared" si="47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42"/>
        <v>43168.25</v>
      </c>
      <c r="N488">
        <v>1521867600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6"/>
        <v>83.982949701619773</v>
      </c>
      <c r="G489" s="6">
        <f t="shared" si="47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42"/>
        <v>42845.208333333328</v>
      </c>
      <c r="N489">
        <v>1495515600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6"/>
        <v>101.41739130434783</v>
      </c>
      <c r="G490" s="6">
        <f t="shared" si="47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42"/>
        <v>42403.25</v>
      </c>
      <c r="N490">
        <v>1455948000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6"/>
        <v>109.87058823529412</v>
      </c>
      <c r="G491" s="6">
        <f t="shared" si="47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42"/>
        <v>40406.208333333336</v>
      </c>
      <c r="N491">
        <v>1282366800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6"/>
        <v>31.916666666666668</v>
      </c>
      <c r="G492" s="6">
        <f t="shared" si="47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42"/>
        <v>43786.25</v>
      </c>
      <c r="N492">
        <v>1574575200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6"/>
        <v>70.993450675399103</v>
      </c>
      <c r="G493" s="6">
        <f t="shared" si="47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42"/>
        <v>41456.208333333336</v>
      </c>
      <c r="N493">
        <v>1374901200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6"/>
        <v>77.026890756302521</v>
      </c>
      <c r="G494" s="6">
        <f t="shared" si="47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42"/>
        <v>40336.208333333336</v>
      </c>
      <c r="N494">
        <v>1278910800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6"/>
        <v>101.78125</v>
      </c>
      <c r="G495" s="6">
        <f t="shared" si="47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42"/>
        <v>43645.208333333328</v>
      </c>
      <c r="N495">
        <v>1562907600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6"/>
        <v>51.059701492537314</v>
      </c>
      <c r="G496" s="6">
        <f t="shared" si="47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42"/>
        <v>40990.208333333336</v>
      </c>
      <c r="N496">
        <v>1332478800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6"/>
        <v>68.02051282051282</v>
      </c>
      <c r="G497" s="6">
        <f t="shared" si="47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42"/>
        <v>41800.208333333336</v>
      </c>
      <c r="N497">
        <v>1402722000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6"/>
        <v>30.87037037037037</v>
      </c>
      <c r="G498" s="6">
        <f t="shared" si="47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42"/>
        <v>42876.208333333328</v>
      </c>
      <c r="N498">
        <v>1496811600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6"/>
        <v>27.908333333333335</v>
      </c>
      <c r="G499" s="6">
        <f t="shared" si="47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42"/>
        <v>42724.25</v>
      </c>
      <c r="N499">
        <v>1482213600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6"/>
        <v>79.994818652849744</v>
      </c>
      <c r="G500" s="6">
        <f t="shared" si="47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42"/>
        <v>42005.25</v>
      </c>
      <c r="N500">
        <v>1420264800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6"/>
        <v>38.003378378378379</v>
      </c>
      <c r="G501" s="6">
        <f t="shared" si="47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42"/>
        <v>42444.208333333328</v>
      </c>
      <c r="N501">
        <v>1458450000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e">
        <f t="shared" si="46"/>
        <v>#DIV/0!</v>
      </c>
      <c r="G502" s="6">
        <f t="shared" si="47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0">
        <f t="shared" si="42"/>
        <v>41395.208333333336</v>
      </c>
      <c r="N502">
        <v>1369803600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6"/>
        <v>59.990534521158132</v>
      </c>
      <c r="G503" s="6">
        <f t="shared" si="47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42"/>
        <v>41345.208333333336</v>
      </c>
      <c r="N503">
        <v>1363237200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6"/>
        <v>37.037634408602152</v>
      </c>
      <c r="G504" s="6">
        <f t="shared" si="47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42"/>
        <v>41117.208333333336</v>
      </c>
      <c r="N504">
        <v>1345870800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6"/>
        <v>99.963043478260872</v>
      </c>
      <c r="G505" s="6">
        <f t="shared" si="47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42"/>
        <v>42186.208333333328</v>
      </c>
      <c r="N505">
        <v>1437454800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6"/>
        <v>111.6774193548387</v>
      </c>
      <c r="G506" s="6">
        <f t="shared" si="47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42"/>
        <v>42142.208333333328</v>
      </c>
      <c r="N506">
        <v>1432011600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6"/>
        <v>36.014409221902014</v>
      </c>
      <c r="G507" s="6">
        <f t="shared" si="47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42"/>
        <v>41341.25</v>
      </c>
      <c r="N507">
        <v>1366347600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6"/>
        <v>66.010284810126578</v>
      </c>
      <c r="G508" s="6">
        <f t="shared" si="47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42"/>
        <v>43062.25</v>
      </c>
      <c r="N508">
        <v>1512885600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6"/>
        <v>44.05263157894737</v>
      </c>
      <c r="G509" s="6">
        <f t="shared" si="47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42"/>
        <v>41373.208333333336</v>
      </c>
      <c r="N509">
        <v>1369717200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6"/>
        <v>52.999726551818434</v>
      </c>
      <c r="G510" s="6">
        <f t="shared" si="47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42"/>
        <v>43310.208333333328</v>
      </c>
      <c r="N510">
        <v>1534654800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6"/>
        <v>95</v>
      </c>
      <c r="G511" s="6">
        <f t="shared" si="47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42"/>
        <v>41034.208333333336</v>
      </c>
      <c r="N511">
        <v>1337058000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6"/>
        <v>70.908396946564892</v>
      </c>
      <c r="G512" s="6">
        <f t="shared" si="47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42"/>
        <v>43251.208333333328</v>
      </c>
      <c r="N512">
        <v>1529816400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6"/>
        <v>98.060773480662988</v>
      </c>
      <c r="G513" s="6">
        <f t="shared" si="47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42"/>
        <v>43671.208333333328</v>
      </c>
      <c r="N513">
        <v>1564894800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6"/>
        <v>53.046025104602514</v>
      </c>
      <c r="G514" s="6">
        <f t="shared" si="47"/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42"/>
        <v>41825.208333333336</v>
      </c>
      <c r="N514">
        <v>1404622800</v>
      </c>
      <c r="O514" s="11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6"/>
        <v>93.142857142857139</v>
      </c>
      <c r="G515" s="6">
        <f t="shared" si="47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48">(((L515/60)/60)/24)+DATE(1970,1,1)</f>
        <v>40430.208333333336</v>
      </c>
      <c r="N515">
        <v>1284181200</v>
      </c>
      <c r="O515" s="11">
        <f t="shared" ref="O515:O578" si="49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LEFT(R515,SEARCH("/",R515)-1)</f>
        <v>film &amp; video</v>
      </c>
      <c r="T515" t="str">
        <f t="shared" ref="T515:T578" si="51">RIGHT(R515,LEN(R515)-SEARCH("/",R515))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2">E516/I516</f>
        <v>58.945075757575758</v>
      </c>
      <c r="G516" s="6">
        <f t="shared" ref="G516:G579" si="53">(E516/D516)*100</f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48"/>
        <v>41614.25</v>
      </c>
      <c r="N516">
        <v>1386741600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2"/>
        <v>36.067669172932334</v>
      </c>
      <c r="G517" s="6">
        <f t="shared" si="53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48"/>
        <v>40900.25</v>
      </c>
      <c r="N517">
        <v>1324792800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2"/>
        <v>63.030732860520096</v>
      </c>
      <c r="G518" s="6">
        <f t="shared" si="53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48"/>
        <v>40396.208333333336</v>
      </c>
      <c r="N518">
        <v>1284354000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2"/>
        <v>84.717948717948715</v>
      </c>
      <c r="G519" s="6">
        <f t="shared" si="53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48"/>
        <v>42860.208333333328</v>
      </c>
      <c r="N519">
        <v>1494392400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2"/>
        <v>62.2</v>
      </c>
      <c r="G520" s="6">
        <f t="shared" si="53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48"/>
        <v>43154.25</v>
      </c>
      <c r="N520">
        <v>1519538400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2"/>
        <v>101.97518330513255</v>
      </c>
      <c r="G521" s="6">
        <f t="shared" si="53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48"/>
        <v>42012.25</v>
      </c>
      <c r="N521">
        <v>1421906400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2"/>
        <v>106.4375</v>
      </c>
      <c r="G522" s="6">
        <f t="shared" si="53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48"/>
        <v>43574.208333333328</v>
      </c>
      <c r="N522">
        <v>1555909200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2"/>
        <v>29.975609756097562</v>
      </c>
      <c r="G523" s="6">
        <f t="shared" si="53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48"/>
        <v>42605.208333333328</v>
      </c>
      <c r="N523">
        <v>1472446800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2"/>
        <v>85.806282722513089</v>
      </c>
      <c r="G524" s="6">
        <f t="shared" si="53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48"/>
        <v>41093.208333333336</v>
      </c>
      <c r="N524">
        <v>1342328400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2"/>
        <v>70.82022471910112</v>
      </c>
      <c r="G525" s="6">
        <f t="shared" si="53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48"/>
        <v>40241.25</v>
      </c>
      <c r="N525">
        <v>1268114400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2"/>
        <v>40.998484082870135</v>
      </c>
      <c r="G526" s="6">
        <f t="shared" si="53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48"/>
        <v>40294.208333333336</v>
      </c>
      <c r="N526">
        <v>1273381200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2"/>
        <v>28.063492063492063</v>
      </c>
      <c r="G527" s="6">
        <f t="shared" si="53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48"/>
        <v>40505.25</v>
      </c>
      <c r="N527">
        <v>1290837600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2"/>
        <v>88.054421768707485</v>
      </c>
      <c r="G528" s="6">
        <f t="shared" si="53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48"/>
        <v>42364.25</v>
      </c>
      <c r="N528">
        <v>1454306400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2"/>
        <v>31</v>
      </c>
      <c r="G529" s="6">
        <f t="shared" si="53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48"/>
        <v>42405.25</v>
      </c>
      <c r="N529">
        <v>1457762400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2"/>
        <v>90.337500000000006</v>
      </c>
      <c r="G530" s="6">
        <f t="shared" si="53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48"/>
        <v>41601.25</v>
      </c>
      <c r="N530">
        <v>1389074400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2"/>
        <v>63.777777777777779</v>
      </c>
      <c r="G531" s="6">
        <f t="shared" si="53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0">
        <f t="shared" si="48"/>
        <v>41769.208333333336</v>
      </c>
      <c r="N531">
        <v>1402117200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2"/>
        <v>53.995515695067262</v>
      </c>
      <c r="G532" s="6">
        <f t="shared" si="53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48"/>
        <v>40421.208333333336</v>
      </c>
      <c r="N532">
        <v>1284440400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2"/>
        <v>48.993956043956047</v>
      </c>
      <c r="G533" s="6">
        <f t="shared" si="53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48"/>
        <v>41589.25</v>
      </c>
      <c r="N533">
        <v>1388988000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2"/>
        <v>63.857142857142854</v>
      </c>
      <c r="G534" s="6">
        <f t="shared" si="53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48"/>
        <v>43125.25</v>
      </c>
      <c r="N534">
        <v>1516946400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2"/>
        <v>82.996393146979258</v>
      </c>
      <c r="G535" s="6">
        <f t="shared" si="53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48"/>
        <v>41479.208333333336</v>
      </c>
      <c r="N535">
        <v>1377752400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2"/>
        <v>55.08230452674897</v>
      </c>
      <c r="G536" s="6">
        <f t="shared" si="53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48"/>
        <v>43329.208333333328</v>
      </c>
      <c r="N536">
        <v>1534568400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2"/>
        <v>62.044554455445542</v>
      </c>
      <c r="G537" s="6">
        <f t="shared" si="53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48"/>
        <v>43259.208333333328</v>
      </c>
      <c r="N537">
        <v>1528606800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2"/>
        <v>104.97857142857143</v>
      </c>
      <c r="G538" s="6">
        <f t="shared" si="53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48"/>
        <v>40414.208333333336</v>
      </c>
      <c r="N538">
        <v>1284872400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2"/>
        <v>94.044676806083643</v>
      </c>
      <c r="G539" s="6">
        <f t="shared" si="53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48"/>
        <v>43342.208333333328</v>
      </c>
      <c r="N539">
        <v>1537592400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2"/>
        <v>44.007716049382715</v>
      </c>
      <c r="G540" s="6">
        <f t="shared" si="53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48"/>
        <v>41539.208333333336</v>
      </c>
      <c r="N540">
        <v>1381208400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2"/>
        <v>92.467532467532465</v>
      </c>
      <c r="G541" s="6">
        <f t="shared" si="53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48"/>
        <v>43647.208333333328</v>
      </c>
      <c r="N541">
        <v>1562475600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2"/>
        <v>57.072874493927124</v>
      </c>
      <c r="G542" s="6">
        <f t="shared" si="53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48"/>
        <v>43225.208333333328</v>
      </c>
      <c r="N542">
        <v>1527397200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2"/>
        <v>109.07848101265823</v>
      </c>
      <c r="G543" s="6">
        <f t="shared" si="53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48"/>
        <v>42165.208333333328</v>
      </c>
      <c r="N543">
        <v>1436158800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2"/>
        <v>39.387755102040813</v>
      </c>
      <c r="G544" s="6">
        <f t="shared" si="53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48"/>
        <v>42391.25</v>
      </c>
      <c r="N544">
        <v>1456034400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2"/>
        <v>77.022222222222226</v>
      </c>
      <c r="G545" s="6">
        <f t="shared" si="53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48"/>
        <v>41528.208333333336</v>
      </c>
      <c r="N545">
        <v>1380171600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2"/>
        <v>92.166666666666671</v>
      </c>
      <c r="G546" s="6">
        <f t="shared" si="53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48"/>
        <v>42377.25</v>
      </c>
      <c r="N546">
        <v>1453356000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2"/>
        <v>61.007063197026021</v>
      </c>
      <c r="G547" s="6">
        <f t="shared" si="53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48"/>
        <v>43824.25</v>
      </c>
      <c r="N547">
        <v>1578981600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2"/>
        <v>78.068181818181813</v>
      </c>
      <c r="G548" s="6">
        <f t="shared" si="53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48"/>
        <v>43360.208333333328</v>
      </c>
      <c r="N548">
        <v>1537419600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2"/>
        <v>80.75</v>
      </c>
      <c r="G549" s="6">
        <f t="shared" si="53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48"/>
        <v>42029.25</v>
      </c>
      <c r="N549">
        <v>1423202400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2"/>
        <v>59.991289782244557</v>
      </c>
      <c r="G550" s="6">
        <f t="shared" si="53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48"/>
        <v>42461.208333333328</v>
      </c>
      <c r="N550">
        <v>1460610000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2"/>
        <v>110.03018372703411</v>
      </c>
      <c r="G551" s="6">
        <f t="shared" si="53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48"/>
        <v>41422.208333333336</v>
      </c>
      <c r="N551">
        <v>1370494800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2"/>
        <v>4</v>
      </c>
      <c r="G552" s="6">
        <f t="shared" si="5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48"/>
        <v>40968.25</v>
      </c>
      <c r="N552">
        <v>1332306000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2"/>
        <v>37.99856063332134</v>
      </c>
      <c r="G553" s="6">
        <f t="shared" si="53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48"/>
        <v>41993.25</v>
      </c>
      <c r="N553">
        <v>1422511200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2"/>
        <v>96.369565217391298</v>
      </c>
      <c r="G554" s="6">
        <f t="shared" si="53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48"/>
        <v>42700.25</v>
      </c>
      <c r="N554">
        <v>1480312800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2"/>
        <v>72.978599221789878</v>
      </c>
      <c r="G555" s="6">
        <f t="shared" si="53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48"/>
        <v>40545.25</v>
      </c>
      <c r="N555">
        <v>1294034400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2"/>
        <v>26.007220216606498</v>
      </c>
      <c r="G556" s="6">
        <f t="shared" si="53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48"/>
        <v>42723.25</v>
      </c>
      <c r="N556">
        <v>1482645600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2"/>
        <v>104.36296296296297</v>
      </c>
      <c r="G557" s="6">
        <f t="shared" si="53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48"/>
        <v>41731.208333333336</v>
      </c>
      <c r="N557">
        <v>1399093200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2"/>
        <v>102.18852459016394</v>
      </c>
      <c r="G558" s="6">
        <f t="shared" si="53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48"/>
        <v>40792.208333333336</v>
      </c>
      <c r="N558">
        <v>1315890000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2"/>
        <v>54.117647058823529</v>
      </c>
      <c r="G559" s="6">
        <f t="shared" si="53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48"/>
        <v>42279.208333333328</v>
      </c>
      <c r="N559">
        <v>1444021200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2"/>
        <v>63.222222222222221</v>
      </c>
      <c r="G560" s="6">
        <f t="shared" si="53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48"/>
        <v>42424.25</v>
      </c>
      <c r="N560">
        <v>1460005200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2"/>
        <v>104.03228962818004</v>
      </c>
      <c r="G561" s="6">
        <f t="shared" si="53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48"/>
        <v>42584.208333333328</v>
      </c>
      <c r="N561">
        <v>1470718800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2"/>
        <v>49.994334277620396</v>
      </c>
      <c r="G562" s="6">
        <f t="shared" si="53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48"/>
        <v>40865.25</v>
      </c>
      <c r="N562">
        <v>1325052000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2"/>
        <v>56.015151515151516</v>
      </c>
      <c r="G563" s="6">
        <f t="shared" si="53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48"/>
        <v>40833.208333333336</v>
      </c>
      <c r="N563">
        <v>1319000400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2"/>
        <v>48.807692307692307</v>
      </c>
      <c r="G564" s="6">
        <f t="shared" si="53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48"/>
        <v>43536.208333333328</v>
      </c>
      <c r="N564">
        <v>1552539600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2"/>
        <v>60.082352941176474</v>
      </c>
      <c r="G565" s="6">
        <f t="shared" si="53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48"/>
        <v>43417.25</v>
      </c>
      <c r="N565">
        <v>1543816800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2"/>
        <v>78.990502793296088</v>
      </c>
      <c r="G566" s="6">
        <f t="shared" si="53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48"/>
        <v>42078.208333333328</v>
      </c>
      <c r="N566">
        <v>1427086800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2"/>
        <v>53.99499443826474</v>
      </c>
      <c r="G567" s="6">
        <f t="shared" si="53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48"/>
        <v>40862.25</v>
      </c>
      <c r="N567">
        <v>1323064800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2"/>
        <v>111.45945945945945</v>
      </c>
      <c r="G568" s="6">
        <f t="shared" si="53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48"/>
        <v>42424.25</v>
      </c>
      <c r="N568">
        <v>1458277200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2"/>
        <v>60.922131147540981</v>
      </c>
      <c r="G569" s="6">
        <f t="shared" si="53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48"/>
        <v>41830.208333333336</v>
      </c>
      <c r="N569">
        <v>1405141200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2"/>
        <v>26.0015444015444</v>
      </c>
      <c r="G570" s="6">
        <f t="shared" si="53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48"/>
        <v>40374.208333333336</v>
      </c>
      <c r="N570">
        <v>1283058000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2"/>
        <v>80.993208828522924</v>
      </c>
      <c r="G571" s="6">
        <f t="shared" si="53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48"/>
        <v>40554.25</v>
      </c>
      <c r="N571">
        <v>1295762400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2"/>
        <v>34.995963302752294</v>
      </c>
      <c r="G572" s="6">
        <f t="shared" si="53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48"/>
        <v>41993.25</v>
      </c>
      <c r="N572">
        <v>1419573600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2"/>
        <v>94.142857142857139</v>
      </c>
      <c r="G573" s="6">
        <f t="shared" si="53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48"/>
        <v>42174.208333333328</v>
      </c>
      <c r="N573">
        <v>1438750800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2"/>
        <v>52.085106382978722</v>
      </c>
      <c r="G574" s="6">
        <f t="shared" si="53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48"/>
        <v>42275.208333333328</v>
      </c>
      <c r="N574">
        <v>1444798800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2"/>
        <v>24.986666666666668</v>
      </c>
      <c r="G575" s="6">
        <f t="shared" si="53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48"/>
        <v>41761.208333333336</v>
      </c>
      <c r="N575">
        <v>1399179600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2"/>
        <v>69.215277777777771</v>
      </c>
      <c r="G576" s="6">
        <f t="shared" si="53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48"/>
        <v>43806.25</v>
      </c>
      <c r="N576">
        <v>1576562400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2"/>
        <v>93.944444444444443</v>
      </c>
      <c r="G577" s="6">
        <f t="shared" si="53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48"/>
        <v>41779.208333333336</v>
      </c>
      <c r="N577">
        <v>1400821200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2"/>
        <v>98.40625</v>
      </c>
      <c r="G578" s="6">
        <f t="shared" si="53"/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48"/>
        <v>43040.208333333328</v>
      </c>
      <c r="N578">
        <v>1510984800</v>
      </c>
      <c r="O578" s="11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2"/>
        <v>41.783783783783782</v>
      </c>
      <c r="G579" s="6">
        <f t="shared" si="53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54">(((L579/60)/60)/24)+DATE(1970,1,1)</f>
        <v>40613.25</v>
      </c>
      <c r="N579">
        <v>1302066000</v>
      </c>
      <c r="O579" s="11">
        <f t="shared" ref="O579:O642" si="55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LEFT(R579,SEARCH("/",R579)-1)</f>
        <v>music</v>
      </c>
      <c r="T579" t="str">
        <f t="shared" ref="T579:T642" si="57">RIGHT(R579,LEN(R579)-SEARCH("/",R579))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8">E580/I580</f>
        <v>65.991836734693877</v>
      </c>
      <c r="G580" s="6">
        <f t="shared" ref="G580:G643" si="59">(E580/D580)*100</f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54"/>
        <v>40878.25</v>
      </c>
      <c r="N580">
        <v>1322978400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8"/>
        <v>72.05747126436782</v>
      </c>
      <c r="G581" s="6">
        <f t="shared" si="59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54"/>
        <v>40762.208333333336</v>
      </c>
      <c r="N581">
        <v>1313730000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8"/>
        <v>48.003209242618745</v>
      </c>
      <c r="G582" s="6">
        <f t="shared" si="59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54"/>
        <v>41696.25</v>
      </c>
      <c r="N582">
        <v>1394085600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8"/>
        <v>54.098591549295776</v>
      </c>
      <c r="G583" s="6">
        <f t="shared" si="59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54"/>
        <v>40662.208333333336</v>
      </c>
      <c r="N583">
        <v>1305349200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8"/>
        <v>107.88095238095238</v>
      </c>
      <c r="G584" s="6">
        <f t="shared" si="59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54"/>
        <v>42165.208333333328</v>
      </c>
      <c r="N584">
        <v>1434344400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8"/>
        <v>67.034103410341032</v>
      </c>
      <c r="G585" s="6">
        <f t="shared" si="59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54"/>
        <v>40959.25</v>
      </c>
      <c r="N585">
        <v>1331186400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8"/>
        <v>64.01425914445133</v>
      </c>
      <c r="G586" s="6">
        <f t="shared" si="59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54"/>
        <v>41024.208333333336</v>
      </c>
      <c r="N586">
        <v>1336539600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8"/>
        <v>96.066176470588232</v>
      </c>
      <c r="G587" s="6">
        <f t="shared" si="59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54"/>
        <v>40255.208333333336</v>
      </c>
      <c r="N587">
        <v>1269752400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8"/>
        <v>51.184615384615384</v>
      </c>
      <c r="G588" s="6">
        <f t="shared" si="59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54"/>
        <v>40499.25</v>
      </c>
      <c r="N588">
        <v>1291615200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8"/>
        <v>43.92307692307692</v>
      </c>
      <c r="G589" s="6">
        <f t="shared" si="59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54"/>
        <v>43484.25</v>
      </c>
      <c r="N589">
        <v>1552366800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8"/>
        <v>91.021198830409361</v>
      </c>
      <c r="G590" s="6">
        <f t="shared" si="59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54"/>
        <v>40262.208333333336</v>
      </c>
      <c r="N590">
        <v>1272171600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8"/>
        <v>50.127450980392155</v>
      </c>
      <c r="G591" s="6">
        <f t="shared" si="59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54"/>
        <v>42190.208333333328</v>
      </c>
      <c r="N591">
        <v>1436677200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8"/>
        <v>67.720930232558146</v>
      </c>
      <c r="G592" s="6">
        <f t="shared" si="59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54"/>
        <v>41994.25</v>
      </c>
      <c r="N592">
        <v>1420092000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8"/>
        <v>61.03921568627451</v>
      </c>
      <c r="G593" s="6">
        <f t="shared" si="59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54"/>
        <v>40373.208333333336</v>
      </c>
      <c r="N593">
        <v>1279947600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8"/>
        <v>80.011857707509876</v>
      </c>
      <c r="G594" s="6">
        <f t="shared" si="59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54"/>
        <v>41789.208333333336</v>
      </c>
      <c r="N594">
        <v>1402203600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8"/>
        <v>47.001497753369947</v>
      </c>
      <c r="G595" s="6">
        <f t="shared" si="59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54"/>
        <v>41724.208333333336</v>
      </c>
      <c r="N595">
        <v>1396933200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8"/>
        <v>71.127388535031841</v>
      </c>
      <c r="G596" s="6">
        <f t="shared" si="59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54"/>
        <v>42548.208333333328</v>
      </c>
      <c r="N596">
        <v>1467262800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8"/>
        <v>89.99079189686924</v>
      </c>
      <c r="G597" s="6">
        <f t="shared" si="59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54"/>
        <v>40253.208333333336</v>
      </c>
      <c r="N597">
        <v>1270530000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8"/>
        <v>43.032786885245905</v>
      </c>
      <c r="G598" s="6">
        <f t="shared" si="59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54"/>
        <v>42434.25</v>
      </c>
      <c r="N598">
        <v>1457762400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8"/>
        <v>67.997714808043881</v>
      </c>
      <c r="G599" s="6">
        <f t="shared" si="59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54"/>
        <v>43786.25</v>
      </c>
      <c r="N599">
        <v>1575525600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8"/>
        <v>73.004566210045667</v>
      </c>
      <c r="G600" s="6">
        <f t="shared" si="59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54"/>
        <v>40344.208333333336</v>
      </c>
      <c r="N600">
        <v>1279083600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8"/>
        <v>62.341463414634148</v>
      </c>
      <c r="G601" s="6">
        <f t="shared" si="59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54"/>
        <v>42047.25</v>
      </c>
      <c r="N601">
        <v>1424412000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8"/>
        <v>5</v>
      </c>
      <c r="G602" s="6">
        <f t="shared" si="5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0">
        <f t="shared" si="54"/>
        <v>41485.208333333336</v>
      </c>
      <c r="N602">
        <v>1376197200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8"/>
        <v>67.103092783505161</v>
      </c>
      <c r="G603" s="6">
        <f t="shared" si="59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54"/>
        <v>41789.208333333336</v>
      </c>
      <c r="N603">
        <v>1402894800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8"/>
        <v>79.978947368421046</v>
      </c>
      <c r="G604" s="6">
        <f t="shared" si="59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54"/>
        <v>42160.208333333328</v>
      </c>
      <c r="N604">
        <v>1434430800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8"/>
        <v>62.176470588235297</v>
      </c>
      <c r="G605" s="6">
        <f t="shared" si="59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54"/>
        <v>43573.208333333328</v>
      </c>
      <c r="N605">
        <v>1557896400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8"/>
        <v>53.005950297514879</v>
      </c>
      <c r="G606" s="6">
        <f t="shared" si="59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54"/>
        <v>40565.25</v>
      </c>
      <c r="N606">
        <v>1297490400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8"/>
        <v>57.738317757009348</v>
      </c>
      <c r="G607" s="6">
        <f t="shared" si="59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54"/>
        <v>42280.208333333328</v>
      </c>
      <c r="N607">
        <v>1447394400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8"/>
        <v>40.03125</v>
      </c>
      <c r="G608" s="6">
        <f t="shared" si="59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54"/>
        <v>42436.25</v>
      </c>
      <c r="N608">
        <v>1458277200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8"/>
        <v>81.016591928251117</v>
      </c>
      <c r="G609" s="6">
        <f t="shared" si="59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54"/>
        <v>41721.208333333336</v>
      </c>
      <c r="N609">
        <v>1395723600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8"/>
        <v>35.047468354430379</v>
      </c>
      <c r="G610" s="6">
        <f t="shared" si="59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54"/>
        <v>43530.25</v>
      </c>
      <c r="N610">
        <v>1552197600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8"/>
        <v>102.92307692307692</v>
      </c>
      <c r="G611" s="6">
        <f t="shared" si="59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54"/>
        <v>43481.25</v>
      </c>
      <c r="N611">
        <v>1549087200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8"/>
        <v>27.998126756166094</v>
      </c>
      <c r="G612" s="6">
        <f t="shared" si="59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54"/>
        <v>41259.25</v>
      </c>
      <c r="N612">
        <v>1356847200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8"/>
        <v>75.733333333333334</v>
      </c>
      <c r="G613" s="6">
        <f t="shared" si="59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54"/>
        <v>41480.208333333336</v>
      </c>
      <c r="N613">
        <v>1375765200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8"/>
        <v>45.026041666666664</v>
      </c>
      <c r="G614" s="6">
        <f t="shared" si="59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54"/>
        <v>40474.208333333336</v>
      </c>
      <c r="N614">
        <v>1289800800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8"/>
        <v>73.615384615384613</v>
      </c>
      <c r="G615" s="6">
        <f t="shared" si="59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54"/>
        <v>42973.208333333328</v>
      </c>
      <c r="N615">
        <v>1504501200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8"/>
        <v>56.991701244813278</v>
      </c>
      <c r="G616" s="6">
        <f t="shared" si="59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54"/>
        <v>42746.25</v>
      </c>
      <c r="N616">
        <v>1485669600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8"/>
        <v>85.223529411764702</v>
      </c>
      <c r="G617" s="6">
        <f t="shared" si="59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54"/>
        <v>42489.208333333328</v>
      </c>
      <c r="N617">
        <v>1462770000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8"/>
        <v>50.962184873949582</v>
      </c>
      <c r="G618" s="6">
        <f t="shared" si="59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54"/>
        <v>41537.208333333336</v>
      </c>
      <c r="N618">
        <v>1379739600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8"/>
        <v>63.563636363636363</v>
      </c>
      <c r="G619" s="6">
        <f t="shared" si="59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54"/>
        <v>41794.208333333336</v>
      </c>
      <c r="N619">
        <v>1402722000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8"/>
        <v>80.999165275459092</v>
      </c>
      <c r="G620" s="6">
        <f t="shared" si="59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54"/>
        <v>41396.208333333336</v>
      </c>
      <c r="N620">
        <v>1369285200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8"/>
        <v>86.044753086419746</v>
      </c>
      <c r="G621" s="6">
        <f t="shared" si="59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54"/>
        <v>40669.208333333336</v>
      </c>
      <c r="N621">
        <v>1304744400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8"/>
        <v>90.0390625</v>
      </c>
      <c r="G622" s="6">
        <f t="shared" si="59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54"/>
        <v>42559.208333333328</v>
      </c>
      <c r="N622">
        <v>1468299600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8"/>
        <v>74.006063432835816</v>
      </c>
      <c r="G623" s="6">
        <f t="shared" si="59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54"/>
        <v>42626.208333333328</v>
      </c>
      <c r="N623">
        <v>1474174800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8"/>
        <v>92.4375</v>
      </c>
      <c r="G624" s="6">
        <f t="shared" si="59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54"/>
        <v>43205.208333333328</v>
      </c>
      <c r="N624">
        <v>1526014800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8"/>
        <v>55.999257333828446</v>
      </c>
      <c r="G625" s="6">
        <f t="shared" si="59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54"/>
        <v>42201.208333333328</v>
      </c>
      <c r="N625">
        <v>1437454800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8"/>
        <v>32.983796296296298</v>
      </c>
      <c r="G626" s="6">
        <f t="shared" si="59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54"/>
        <v>42029.25</v>
      </c>
      <c r="N626">
        <v>1422684000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8"/>
        <v>93.596774193548384</v>
      </c>
      <c r="G627" s="6">
        <f t="shared" si="59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54"/>
        <v>43857.25</v>
      </c>
      <c r="N627">
        <v>1581314400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8"/>
        <v>69.867724867724874</v>
      </c>
      <c r="G628" s="6">
        <f t="shared" si="59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54"/>
        <v>40449.208333333336</v>
      </c>
      <c r="N628">
        <v>1286427600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8"/>
        <v>72.129870129870127</v>
      </c>
      <c r="G629" s="6">
        <f t="shared" si="59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54"/>
        <v>40345.208333333336</v>
      </c>
      <c r="N629">
        <v>1278738000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8"/>
        <v>30.041666666666668</v>
      </c>
      <c r="G630" s="6">
        <f t="shared" si="59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54"/>
        <v>40455.208333333336</v>
      </c>
      <c r="N630">
        <v>1286427600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8"/>
        <v>73.968000000000004</v>
      </c>
      <c r="G631" s="6">
        <f t="shared" si="59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54"/>
        <v>42557.208333333328</v>
      </c>
      <c r="N631">
        <v>1467954000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8"/>
        <v>68.65517241379311</v>
      </c>
      <c r="G632" s="6">
        <f t="shared" si="59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54"/>
        <v>43586.208333333328</v>
      </c>
      <c r="N632">
        <v>1557637200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8"/>
        <v>59.992164544564154</v>
      </c>
      <c r="G633" s="6">
        <f t="shared" si="59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54"/>
        <v>43550.208333333328</v>
      </c>
      <c r="N633">
        <v>1553922000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8"/>
        <v>111.15827338129496</v>
      </c>
      <c r="G634" s="6">
        <f t="shared" si="59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54"/>
        <v>41945.208333333336</v>
      </c>
      <c r="N634">
        <v>1416463200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8"/>
        <v>53.038095238095238</v>
      </c>
      <c r="G635" s="6">
        <f t="shared" si="59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54"/>
        <v>42315.25</v>
      </c>
      <c r="N635">
        <v>1447221600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8"/>
        <v>55.985524728588658</v>
      </c>
      <c r="G636" s="6">
        <f t="shared" si="59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54"/>
        <v>42819.208333333328</v>
      </c>
      <c r="N636">
        <v>1491627600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8"/>
        <v>69.986760812003524</v>
      </c>
      <c r="G637" s="6">
        <f t="shared" si="59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54"/>
        <v>41314.25</v>
      </c>
      <c r="N637">
        <v>1363150800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8"/>
        <v>48.998079877112133</v>
      </c>
      <c r="G638" s="6">
        <f t="shared" si="59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54"/>
        <v>40926.25</v>
      </c>
      <c r="N638">
        <v>1330754400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8"/>
        <v>103.84615384615384</v>
      </c>
      <c r="G639" s="6">
        <f t="shared" si="59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54"/>
        <v>42688.25</v>
      </c>
      <c r="N639">
        <v>1479794400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8"/>
        <v>99.127659574468083</v>
      </c>
      <c r="G640" s="6">
        <f t="shared" si="59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54"/>
        <v>40386.208333333336</v>
      </c>
      <c r="N640">
        <v>1281243600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8"/>
        <v>107.37777777777778</v>
      </c>
      <c r="G641" s="6">
        <f t="shared" si="59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54"/>
        <v>43309.208333333328</v>
      </c>
      <c r="N641">
        <v>1532754000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8"/>
        <v>76.922178988326849</v>
      </c>
      <c r="G642" s="6">
        <f t="shared" si="59"/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54"/>
        <v>42387.25</v>
      </c>
      <c r="N642">
        <v>1453356000</v>
      </c>
      <c r="O642" s="11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8"/>
        <v>58.128865979381445</v>
      </c>
      <c r="G643" s="6">
        <f t="shared" si="59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60">(((L643/60)/60)/24)+DATE(1970,1,1)</f>
        <v>42786.25</v>
      </c>
      <c r="N643">
        <v>1489986000</v>
      </c>
      <c r="O643" s="11">
        <f t="shared" ref="O643:O706" si="61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LEFT(R643,SEARCH("/",R643)-1)</f>
        <v>theater</v>
      </c>
      <c r="T643" t="str">
        <f t="shared" ref="T643:T706" si="63">RIGHT(R643,LEN(R643)-SEARCH("/",R643))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4">E644/I644</f>
        <v>103.73643410852713</v>
      </c>
      <c r="G644" s="6">
        <f t="shared" ref="G644:G707" si="65">(E644/D644)*100</f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60"/>
        <v>43451.25</v>
      </c>
      <c r="N644">
        <v>1545804000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4"/>
        <v>87.962666666666664</v>
      </c>
      <c r="G645" s="6">
        <f t="shared" si="65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60"/>
        <v>42795.25</v>
      </c>
      <c r="N645">
        <v>1489899600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4"/>
        <v>28</v>
      </c>
      <c r="G646" s="6">
        <f t="shared" si="65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60"/>
        <v>43452.25</v>
      </c>
      <c r="N646">
        <v>1546495200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4"/>
        <v>37.999361294443261</v>
      </c>
      <c r="G647" s="6">
        <f t="shared" si="65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60"/>
        <v>43369.208333333328</v>
      </c>
      <c r="N647">
        <v>1539752400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4"/>
        <v>29.999313893653515</v>
      </c>
      <c r="G648" s="6">
        <f t="shared" si="65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60"/>
        <v>41346.208333333336</v>
      </c>
      <c r="N648">
        <v>1364101200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4"/>
        <v>103.5</v>
      </c>
      <c r="G649" s="6">
        <f t="shared" si="65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60"/>
        <v>43199.208333333328</v>
      </c>
      <c r="N649">
        <v>1525323600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4"/>
        <v>85.994467496542185</v>
      </c>
      <c r="G650" s="6">
        <f t="shared" si="65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60"/>
        <v>42922.208333333328</v>
      </c>
      <c r="N650">
        <v>1500872400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4"/>
        <v>98.011627906976742</v>
      </c>
      <c r="G651" s="6">
        <f t="shared" si="65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60"/>
        <v>40471.208333333336</v>
      </c>
      <c r="N651">
        <v>1288501200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4"/>
        <v>2</v>
      </c>
      <c r="G652" s="6">
        <f t="shared" si="65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0">
        <f t="shared" si="60"/>
        <v>41828.208333333336</v>
      </c>
      <c r="N652">
        <v>1407128400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4"/>
        <v>44.994570837642193</v>
      </c>
      <c r="G653" s="6">
        <f t="shared" si="65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60"/>
        <v>41692.25</v>
      </c>
      <c r="N653">
        <v>1394344800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4"/>
        <v>31.012224938875306</v>
      </c>
      <c r="G654" s="6">
        <f t="shared" si="65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60"/>
        <v>42587.208333333328</v>
      </c>
      <c r="N654">
        <v>1474088400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4"/>
        <v>59.970085470085472</v>
      </c>
      <c r="G655" s="6">
        <f t="shared" si="65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60"/>
        <v>42468.208333333328</v>
      </c>
      <c r="N655">
        <v>1460264400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4"/>
        <v>58.9973474801061</v>
      </c>
      <c r="G656" s="6">
        <f t="shared" si="65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60"/>
        <v>42240.208333333328</v>
      </c>
      <c r="N656">
        <v>1440824400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4"/>
        <v>50.045454545454547</v>
      </c>
      <c r="G657" s="6">
        <f t="shared" si="65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60"/>
        <v>42796.25</v>
      </c>
      <c r="N657">
        <v>1489554000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4"/>
        <v>98.966269841269835</v>
      </c>
      <c r="G658" s="6">
        <f t="shared" si="65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60"/>
        <v>43097.25</v>
      </c>
      <c r="N658">
        <v>1514872800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4"/>
        <v>58.857142857142854</v>
      </c>
      <c r="G659" s="6">
        <f t="shared" si="65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60"/>
        <v>43096.25</v>
      </c>
      <c r="N659">
        <v>1515736800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4"/>
        <v>81.010256410256417</v>
      </c>
      <c r="G660" s="6">
        <f t="shared" si="65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60"/>
        <v>42246.208333333328</v>
      </c>
      <c r="N660">
        <v>1442898000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4"/>
        <v>76.013333333333335</v>
      </c>
      <c r="G661" s="6">
        <f t="shared" si="65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60"/>
        <v>40570.25</v>
      </c>
      <c r="N661">
        <v>1296194400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4"/>
        <v>96.597402597402592</v>
      </c>
      <c r="G662" s="6">
        <f t="shared" si="65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60"/>
        <v>42237.208333333328</v>
      </c>
      <c r="N662">
        <v>1440910800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4"/>
        <v>76.957446808510639</v>
      </c>
      <c r="G663" s="6">
        <f t="shared" si="65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60"/>
        <v>40996.208333333336</v>
      </c>
      <c r="N663">
        <v>1335502800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4"/>
        <v>67.984732824427482</v>
      </c>
      <c r="G664" s="6">
        <f t="shared" si="65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60"/>
        <v>43443.25</v>
      </c>
      <c r="N664">
        <v>1544680800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4"/>
        <v>88.781609195402297</v>
      </c>
      <c r="G665" s="6">
        <f t="shared" si="65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60"/>
        <v>40458.208333333336</v>
      </c>
      <c r="N665">
        <v>1288414800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4"/>
        <v>24.99623706491063</v>
      </c>
      <c r="G666" s="6">
        <f t="shared" si="65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60"/>
        <v>40959.25</v>
      </c>
      <c r="N666">
        <v>1330581600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4"/>
        <v>44.922794117647058</v>
      </c>
      <c r="G667" s="6">
        <f t="shared" si="65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60"/>
        <v>40733.208333333336</v>
      </c>
      <c r="N667">
        <v>1311397200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4"/>
        <v>79.400000000000006</v>
      </c>
      <c r="G668" s="6">
        <f t="shared" si="65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60"/>
        <v>41516.208333333336</v>
      </c>
      <c r="N668">
        <v>1378357200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4"/>
        <v>29.009546539379475</v>
      </c>
      <c r="G669" s="6">
        <f t="shared" si="65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60"/>
        <v>41892.208333333336</v>
      </c>
      <c r="N669">
        <v>1411102800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4"/>
        <v>73.59210526315789</v>
      </c>
      <c r="G670" s="6">
        <f t="shared" si="65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60"/>
        <v>41122.208333333336</v>
      </c>
      <c r="N670">
        <v>1344834000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4"/>
        <v>107.97038864898211</v>
      </c>
      <c r="G671" s="6">
        <f t="shared" si="65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60"/>
        <v>42912.208333333328</v>
      </c>
      <c r="N671">
        <v>1499230800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4"/>
        <v>68.987284287011803</v>
      </c>
      <c r="G672" s="6">
        <f t="shared" si="65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60"/>
        <v>42425.25</v>
      </c>
      <c r="N672">
        <v>1457416800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4"/>
        <v>111.02236719478098</v>
      </c>
      <c r="G673" s="6">
        <f t="shared" si="65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60"/>
        <v>40390.208333333336</v>
      </c>
      <c r="N673">
        <v>1280898000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4"/>
        <v>24.997515808491418</v>
      </c>
      <c r="G674" s="6">
        <f t="shared" si="65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60"/>
        <v>43180.208333333328</v>
      </c>
      <c r="N674">
        <v>1522472400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4"/>
        <v>42.155172413793103</v>
      </c>
      <c r="G675" s="6">
        <f t="shared" si="65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60"/>
        <v>42475.208333333328</v>
      </c>
      <c r="N675">
        <v>1462510800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4"/>
        <v>47.003284072249592</v>
      </c>
      <c r="G676" s="6">
        <f t="shared" si="65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60"/>
        <v>40774.208333333336</v>
      </c>
      <c r="N676">
        <v>1317790800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4"/>
        <v>36.0392749244713</v>
      </c>
      <c r="G677" s="6">
        <f t="shared" si="65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60"/>
        <v>43719.208333333328</v>
      </c>
      <c r="N677">
        <v>1568782800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4"/>
        <v>101.03760683760684</v>
      </c>
      <c r="G678" s="6">
        <f t="shared" si="65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60"/>
        <v>41178.208333333336</v>
      </c>
      <c r="N678">
        <v>1349413200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4"/>
        <v>39.927927927927925</v>
      </c>
      <c r="G679" s="6">
        <f t="shared" si="65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60"/>
        <v>42561.208333333328</v>
      </c>
      <c r="N679">
        <v>1472446800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4"/>
        <v>83.158139534883716</v>
      </c>
      <c r="G680" s="6">
        <f t="shared" si="65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60"/>
        <v>43484.25</v>
      </c>
      <c r="N680">
        <v>1548050400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4"/>
        <v>39.97520661157025</v>
      </c>
      <c r="G681" s="6">
        <f t="shared" si="65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60"/>
        <v>43756.208333333328</v>
      </c>
      <c r="N681">
        <v>1571806800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4"/>
        <v>47.993908629441627</v>
      </c>
      <c r="G682" s="6">
        <f t="shared" si="65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60"/>
        <v>43813.25</v>
      </c>
      <c r="N682">
        <v>1576476000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4"/>
        <v>95.978877489438744</v>
      </c>
      <c r="G683" s="6">
        <f t="shared" si="65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60"/>
        <v>40898.25</v>
      </c>
      <c r="N683">
        <v>1324965600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4"/>
        <v>78.728155339805824</v>
      </c>
      <c r="G684" s="6">
        <f t="shared" si="65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60"/>
        <v>41619.25</v>
      </c>
      <c r="N684">
        <v>1387519200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4"/>
        <v>56.081632653061227</v>
      </c>
      <c r="G685" s="6">
        <f t="shared" si="65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60"/>
        <v>43359.208333333328</v>
      </c>
      <c r="N685">
        <v>1537246800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4"/>
        <v>69.090909090909093</v>
      </c>
      <c r="G686" s="6">
        <f t="shared" si="65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60"/>
        <v>40358.208333333336</v>
      </c>
      <c r="N686">
        <v>1279515600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4"/>
        <v>102.05291576673866</v>
      </c>
      <c r="G687" s="6">
        <f t="shared" si="65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60"/>
        <v>42239.208333333328</v>
      </c>
      <c r="N687">
        <v>1442379600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4"/>
        <v>107.32089552238806</v>
      </c>
      <c r="G688" s="6">
        <f t="shared" si="65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60"/>
        <v>43186.208333333328</v>
      </c>
      <c r="N688">
        <v>1523077200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4"/>
        <v>51.970260223048328</v>
      </c>
      <c r="G689" s="6">
        <f t="shared" si="65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60"/>
        <v>42806.25</v>
      </c>
      <c r="N689">
        <v>1489554000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4"/>
        <v>71.137142857142862</v>
      </c>
      <c r="G690" s="6">
        <f t="shared" si="65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60"/>
        <v>43475.25</v>
      </c>
      <c r="N690">
        <v>1548482400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4"/>
        <v>106.49275362318841</v>
      </c>
      <c r="G691" s="6">
        <f t="shared" si="65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60"/>
        <v>41576.208333333336</v>
      </c>
      <c r="N691">
        <v>1384063200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4"/>
        <v>42.93684210526316</v>
      </c>
      <c r="G692" s="6">
        <f t="shared" si="65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60"/>
        <v>40874.25</v>
      </c>
      <c r="N692">
        <v>1322892000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4"/>
        <v>30.037974683544302</v>
      </c>
      <c r="G693" s="6">
        <f t="shared" si="65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60"/>
        <v>41185.208333333336</v>
      </c>
      <c r="N693">
        <v>1350709200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4"/>
        <v>70.623376623376629</v>
      </c>
      <c r="G694" s="6">
        <f t="shared" si="65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60"/>
        <v>43655.208333333328</v>
      </c>
      <c r="N694">
        <v>1564203600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4"/>
        <v>66.016018306636155</v>
      </c>
      <c r="G695" s="6">
        <f t="shared" si="65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60"/>
        <v>43025.208333333328</v>
      </c>
      <c r="N695">
        <v>1509685200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4"/>
        <v>96.911392405063296</v>
      </c>
      <c r="G696" s="6">
        <f t="shared" si="65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60"/>
        <v>43066.25</v>
      </c>
      <c r="N696">
        <v>1514959200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4"/>
        <v>62.867346938775512</v>
      </c>
      <c r="G697" s="6">
        <f t="shared" si="65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60"/>
        <v>42322.25</v>
      </c>
      <c r="N697">
        <v>1448863200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4"/>
        <v>108.98537682789652</v>
      </c>
      <c r="G698" s="6">
        <f t="shared" si="65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60"/>
        <v>42114.208333333328</v>
      </c>
      <c r="N698">
        <v>1429592400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4"/>
        <v>26.999314599040439</v>
      </c>
      <c r="G699" s="6">
        <f t="shared" si="65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60"/>
        <v>43190.208333333328</v>
      </c>
      <c r="N699">
        <v>1522645200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4"/>
        <v>65.004147943311438</v>
      </c>
      <c r="G700" s="6">
        <f t="shared" si="65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60"/>
        <v>40871.25</v>
      </c>
      <c r="N700">
        <v>1323324000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4"/>
        <v>111.51785714285714</v>
      </c>
      <c r="G701" s="6">
        <f t="shared" si="65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60"/>
        <v>43641.208333333328</v>
      </c>
      <c r="N701">
        <v>1561525200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4"/>
        <v>3</v>
      </c>
      <c r="G702" s="6">
        <f t="shared" si="65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0">
        <f t="shared" si="60"/>
        <v>40203.25</v>
      </c>
      <c r="N702">
        <v>1265695200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4"/>
        <v>110.99268292682927</v>
      </c>
      <c r="G703" s="6">
        <f t="shared" si="65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60"/>
        <v>40629.208333333336</v>
      </c>
      <c r="N703">
        <v>1301806800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4"/>
        <v>56.746987951807228</v>
      </c>
      <c r="G704" s="6">
        <f t="shared" si="65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60"/>
        <v>41477.208333333336</v>
      </c>
      <c r="N704">
        <v>1374901200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4"/>
        <v>97.020608439646708</v>
      </c>
      <c r="G705" s="6">
        <f t="shared" si="65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60"/>
        <v>41020.208333333336</v>
      </c>
      <c r="N705">
        <v>1336453200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4"/>
        <v>92.08620689655173</v>
      </c>
      <c r="G706" s="6">
        <f t="shared" si="65"/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60"/>
        <v>42555.208333333328</v>
      </c>
      <c r="N706">
        <v>1468904400</v>
      </c>
      <c r="O706" s="11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4"/>
        <v>82.986666666666665</v>
      </c>
      <c r="G707" s="6">
        <f t="shared" si="65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66">(((L707/60)/60)/24)+DATE(1970,1,1)</f>
        <v>41619.25</v>
      </c>
      <c r="N707">
        <v>1387087200</v>
      </c>
      <c r="O707" s="11">
        <f t="shared" ref="O707:O770" si="6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LEFT(R707,SEARCH("/",R707)-1)</f>
        <v>publishing</v>
      </c>
      <c r="T707" t="str">
        <f t="shared" ref="T707:T770" si="69">RIGHT(R707,LEN(R707)-SEARCH("/",R707))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0">E708/I708</f>
        <v>103.03791821561339</v>
      </c>
      <c r="G708" s="6">
        <f t="shared" ref="G708:G771" si="71">(E708/D708)*100</f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66"/>
        <v>43471.25</v>
      </c>
      <c r="N708">
        <v>1547445600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0"/>
        <v>68.922619047619051</v>
      </c>
      <c r="G709" s="6">
        <f t="shared" si="71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66"/>
        <v>43442.25</v>
      </c>
      <c r="N709">
        <v>1547359200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0"/>
        <v>87.737226277372258</v>
      </c>
      <c r="G710" s="6">
        <f t="shared" si="71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66"/>
        <v>42877.208333333328</v>
      </c>
      <c r="N710">
        <v>1496293200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0"/>
        <v>75.021505376344081</v>
      </c>
      <c r="G711" s="6">
        <f t="shared" si="71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66"/>
        <v>41018.208333333336</v>
      </c>
      <c r="N711">
        <v>1335416400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0"/>
        <v>50.863999999999997</v>
      </c>
      <c r="G712" s="6">
        <f t="shared" si="71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66"/>
        <v>43295.208333333328</v>
      </c>
      <c r="N712">
        <v>1532149200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0"/>
        <v>90</v>
      </c>
      <c r="G713" s="6">
        <f t="shared" si="71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66"/>
        <v>42393.25</v>
      </c>
      <c r="N713">
        <v>1453788000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0"/>
        <v>72.896039603960389</v>
      </c>
      <c r="G714" s="6">
        <f t="shared" si="71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66"/>
        <v>42559.208333333328</v>
      </c>
      <c r="N714">
        <v>1471496400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0"/>
        <v>108.48543689320388</v>
      </c>
      <c r="G715" s="6">
        <f t="shared" si="71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66"/>
        <v>42604.208333333328</v>
      </c>
      <c r="N715">
        <v>1472878800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0"/>
        <v>101.98095238095237</v>
      </c>
      <c r="G716" s="6">
        <f t="shared" si="71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66"/>
        <v>41870.208333333336</v>
      </c>
      <c r="N716">
        <v>1408510800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0"/>
        <v>44.009146341463413</v>
      </c>
      <c r="G717" s="6">
        <f t="shared" si="71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66"/>
        <v>40397.208333333336</v>
      </c>
      <c r="N717">
        <v>1281589200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0"/>
        <v>65.942675159235662</v>
      </c>
      <c r="G718" s="6">
        <f t="shared" si="71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66"/>
        <v>41465.208333333336</v>
      </c>
      <c r="N718">
        <v>1375851600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0"/>
        <v>24.987387387387386</v>
      </c>
      <c r="G719" s="6">
        <f t="shared" si="71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66"/>
        <v>40777.208333333336</v>
      </c>
      <c r="N719">
        <v>1315803600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0"/>
        <v>28.003367003367003</v>
      </c>
      <c r="G720" s="6">
        <f t="shared" si="71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66"/>
        <v>41442.208333333336</v>
      </c>
      <c r="N720">
        <v>1373691600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0"/>
        <v>85.829268292682926</v>
      </c>
      <c r="G721" s="6">
        <f t="shared" si="71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66"/>
        <v>41058.208333333336</v>
      </c>
      <c r="N721">
        <v>1339218000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0"/>
        <v>84.921052631578945</v>
      </c>
      <c r="G722" s="6">
        <f t="shared" si="71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66"/>
        <v>43152.25</v>
      </c>
      <c r="N722">
        <v>1520402400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0"/>
        <v>90.483333333333334</v>
      </c>
      <c r="G723" s="6">
        <f t="shared" si="71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66"/>
        <v>43194.208333333328</v>
      </c>
      <c r="N723">
        <v>1523336400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0"/>
        <v>25.00197628458498</v>
      </c>
      <c r="G724" s="6">
        <f t="shared" si="71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66"/>
        <v>43045.25</v>
      </c>
      <c r="N724">
        <v>1512280800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0"/>
        <v>92.013888888888886</v>
      </c>
      <c r="G725" s="6">
        <f t="shared" si="71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66"/>
        <v>42431.25</v>
      </c>
      <c r="N725">
        <v>1458709200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0"/>
        <v>93.066115702479337</v>
      </c>
      <c r="G726" s="6">
        <f t="shared" si="71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66"/>
        <v>41934.208333333336</v>
      </c>
      <c r="N726">
        <v>1414126800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0"/>
        <v>61.008145363408524</v>
      </c>
      <c r="G727" s="6">
        <f t="shared" si="71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66"/>
        <v>41958.25</v>
      </c>
      <c r="N727">
        <v>1416204000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0"/>
        <v>92.036259541984734</v>
      </c>
      <c r="G728" s="6">
        <f t="shared" si="71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66"/>
        <v>40476.208333333336</v>
      </c>
      <c r="N728">
        <v>1288501200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0"/>
        <v>81.132596685082873</v>
      </c>
      <c r="G729" s="6">
        <f t="shared" si="71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66"/>
        <v>43485.25</v>
      </c>
      <c r="N729">
        <v>1552971600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0"/>
        <v>73.5</v>
      </c>
      <c r="G730" s="6">
        <f t="shared" si="71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66"/>
        <v>42515.208333333328</v>
      </c>
      <c r="N730">
        <v>1465102800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0"/>
        <v>85.221311475409834</v>
      </c>
      <c r="G731" s="6">
        <f t="shared" si="71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66"/>
        <v>41309.25</v>
      </c>
      <c r="N731">
        <v>1360130400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0"/>
        <v>110.96825396825396</v>
      </c>
      <c r="G732" s="6">
        <f t="shared" si="71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66"/>
        <v>42147.208333333328</v>
      </c>
      <c r="N732">
        <v>1432875600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0"/>
        <v>32.968036529680369</v>
      </c>
      <c r="G733" s="6">
        <f t="shared" si="71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66"/>
        <v>42939.208333333328</v>
      </c>
      <c r="N733">
        <v>1500872400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0"/>
        <v>96.005352363960753</v>
      </c>
      <c r="G734" s="6">
        <f t="shared" si="71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66"/>
        <v>42816.208333333328</v>
      </c>
      <c r="N734">
        <v>1492146000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0"/>
        <v>84.96632653061225</v>
      </c>
      <c r="G735" s="6">
        <f t="shared" si="71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66"/>
        <v>41844.208333333336</v>
      </c>
      <c r="N735">
        <v>1407301200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0"/>
        <v>25.007462686567163</v>
      </c>
      <c r="G736" s="6">
        <f t="shared" si="71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66"/>
        <v>42763.25</v>
      </c>
      <c r="N736">
        <v>1486620000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0"/>
        <v>65.998995479658461</v>
      </c>
      <c r="G737" s="6">
        <f t="shared" si="71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66"/>
        <v>42459.208333333328</v>
      </c>
      <c r="N737">
        <v>1459918800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0"/>
        <v>87.34482758620689</v>
      </c>
      <c r="G738" s="6">
        <f t="shared" si="71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66"/>
        <v>42055.25</v>
      </c>
      <c r="N738">
        <v>1424757600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0"/>
        <v>27.933333333333334</v>
      </c>
      <c r="G739" s="6">
        <f t="shared" si="71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66"/>
        <v>42685.25</v>
      </c>
      <c r="N739">
        <v>1479880800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0"/>
        <v>103.8</v>
      </c>
      <c r="G740" s="6">
        <f t="shared" si="71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66"/>
        <v>41959.25</v>
      </c>
      <c r="N740">
        <v>1418018400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0"/>
        <v>31.937172774869111</v>
      </c>
      <c r="G741" s="6">
        <f t="shared" si="71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66"/>
        <v>41089.208333333336</v>
      </c>
      <c r="N741">
        <v>1341032400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0"/>
        <v>99.5</v>
      </c>
      <c r="G742" s="6">
        <f t="shared" si="71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66"/>
        <v>42769.25</v>
      </c>
      <c r="N742">
        <v>1486360800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0"/>
        <v>108.84615384615384</v>
      </c>
      <c r="G743" s="6">
        <f t="shared" si="71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66"/>
        <v>40321.208333333336</v>
      </c>
      <c r="N743">
        <v>1274677200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0"/>
        <v>110.76229508196721</v>
      </c>
      <c r="G744" s="6">
        <f t="shared" si="71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66"/>
        <v>40197.25</v>
      </c>
      <c r="N744">
        <v>1267509600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0"/>
        <v>29.647058823529413</v>
      </c>
      <c r="G745" s="6">
        <f t="shared" si="71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66"/>
        <v>42298.208333333328</v>
      </c>
      <c r="N745">
        <v>1445922000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0"/>
        <v>101.71428571428571</v>
      </c>
      <c r="G746" s="6">
        <f t="shared" si="71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66"/>
        <v>43322.208333333328</v>
      </c>
      <c r="N746">
        <v>1534050000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0"/>
        <v>61.5</v>
      </c>
      <c r="G747" s="6">
        <f t="shared" si="71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66"/>
        <v>40328.208333333336</v>
      </c>
      <c r="N747">
        <v>1277528400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0"/>
        <v>35</v>
      </c>
      <c r="G748" s="6">
        <f t="shared" si="71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66"/>
        <v>40825.208333333336</v>
      </c>
      <c r="N748">
        <v>1318568400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0"/>
        <v>40.049999999999997</v>
      </c>
      <c r="G749" s="6">
        <f t="shared" si="71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66"/>
        <v>40423.208333333336</v>
      </c>
      <c r="N749">
        <v>1284354000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0"/>
        <v>110.97231270358306</v>
      </c>
      <c r="G750" s="6">
        <f t="shared" si="71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66"/>
        <v>40238.25</v>
      </c>
      <c r="N750">
        <v>1269579600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0"/>
        <v>36.959016393442624</v>
      </c>
      <c r="G751" s="6">
        <f t="shared" si="71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66"/>
        <v>41920.208333333336</v>
      </c>
      <c r="N751">
        <v>1413781200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0"/>
        <v>1</v>
      </c>
      <c r="G752" s="6">
        <f t="shared" si="71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0">
        <f t="shared" si="66"/>
        <v>40360.208333333336</v>
      </c>
      <c r="N752">
        <v>1280120400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0"/>
        <v>30.974074074074075</v>
      </c>
      <c r="G753" s="6">
        <f t="shared" si="71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66"/>
        <v>42446.208333333328</v>
      </c>
      <c r="N753">
        <v>1459486800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0"/>
        <v>47.035087719298247</v>
      </c>
      <c r="G754" s="6">
        <f t="shared" si="71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66"/>
        <v>40395.208333333336</v>
      </c>
      <c r="N754">
        <v>1282539600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0"/>
        <v>88.065693430656935</v>
      </c>
      <c r="G755" s="6">
        <f t="shared" si="71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66"/>
        <v>40321.208333333336</v>
      </c>
      <c r="N755">
        <v>1275886800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0"/>
        <v>37.005616224648989</v>
      </c>
      <c r="G756" s="6">
        <f t="shared" si="71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66"/>
        <v>41210.208333333336</v>
      </c>
      <c r="N756">
        <v>1355983200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0"/>
        <v>26.027777777777779</v>
      </c>
      <c r="G757" s="6">
        <f t="shared" si="71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66"/>
        <v>43096.25</v>
      </c>
      <c r="N757">
        <v>1515391200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0"/>
        <v>67.817567567567565</v>
      </c>
      <c r="G758" s="6">
        <f t="shared" si="71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66"/>
        <v>42024.25</v>
      </c>
      <c r="N758">
        <v>1422252000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0"/>
        <v>49.964912280701753</v>
      </c>
      <c r="G759" s="6">
        <f t="shared" si="71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66"/>
        <v>40675.208333333336</v>
      </c>
      <c r="N759">
        <v>1305522000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0"/>
        <v>110.01646903820817</v>
      </c>
      <c r="G760" s="6">
        <f t="shared" si="71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66"/>
        <v>41936.208333333336</v>
      </c>
      <c r="N760">
        <v>1414904400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0"/>
        <v>89.964678178963894</v>
      </c>
      <c r="G761" s="6">
        <f t="shared" si="71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66"/>
        <v>43136.25</v>
      </c>
      <c r="N761">
        <v>1520402400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0"/>
        <v>79.009523809523813</v>
      </c>
      <c r="G762" s="6">
        <f t="shared" si="71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66"/>
        <v>43678.208333333328</v>
      </c>
      <c r="N762">
        <v>1567141200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0"/>
        <v>86.867469879518069</v>
      </c>
      <c r="G763" s="6">
        <f t="shared" si="71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66"/>
        <v>42938.208333333328</v>
      </c>
      <c r="N763">
        <v>1501131600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0"/>
        <v>62.04</v>
      </c>
      <c r="G764" s="6">
        <f t="shared" si="71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66"/>
        <v>41241.25</v>
      </c>
      <c r="N764">
        <v>1355032800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0"/>
        <v>26.970212765957445</v>
      </c>
      <c r="G765" s="6">
        <f t="shared" si="71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66"/>
        <v>41037.208333333336</v>
      </c>
      <c r="N765">
        <v>1339477200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0"/>
        <v>54.121621621621621</v>
      </c>
      <c r="G766" s="6">
        <f t="shared" si="71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66"/>
        <v>40676.208333333336</v>
      </c>
      <c r="N766">
        <v>1305954000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0"/>
        <v>41.035353535353536</v>
      </c>
      <c r="G767" s="6">
        <f t="shared" si="71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66"/>
        <v>42840.208333333328</v>
      </c>
      <c r="N767">
        <v>1494392400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0"/>
        <v>55.052419354838712</v>
      </c>
      <c r="G768" s="6">
        <f t="shared" si="71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66"/>
        <v>43362.208333333328</v>
      </c>
      <c r="N768">
        <v>1537419600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0"/>
        <v>107.93762183235867</v>
      </c>
      <c r="G769" s="6">
        <f t="shared" si="71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66"/>
        <v>42283.208333333328</v>
      </c>
      <c r="N769">
        <v>1447999200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0"/>
        <v>73.92</v>
      </c>
      <c r="G770" s="6">
        <f t="shared" si="71"/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66"/>
        <v>41619.25</v>
      </c>
      <c r="N770">
        <v>1388037600</v>
      </c>
      <c r="O770" s="11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0"/>
        <v>31.995894428152493</v>
      </c>
      <c r="G771" s="6">
        <f t="shared" si="71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72">(((L771/60)/60)/24)+DATE(1970,1,1)</f>
        <v>41501.208333333336</v>
      </c>
      <c r="N771">
        <v>1378789200</v>
      </c>
      <c r="O771" s="11">
        <f t="shared" ref="O771:O834" si="73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LEFT(R771,SEARCH("/",R771)-1)</f>
        <v>games</v>
      </c>
      <c r="T771" t="str">
        <f t="shared" ref="T771:T834" si="75">RIGHT(R771,LEN(R771)-SEARCH("/",R771))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6">E772/I772</f>
        <v>53.898148148148145</v>
      </c>
      <c r="G772" s="6">
        <f t="shared" ref="G772:G835" si="77">(E772/D772)*100</f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72"/>
        <v>41743.208333333336</v>
      </c>
      <c r="N772">
        <v>1398056400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6"/>
        <v>106.5</v>
      </c>
      <c r="G773" s="6">
        <f t="shared" si="77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72"/>
        <v>43491.25</v>
      </c>
      <c r="N773">
        <v>1550815200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6"/>
        <v>32.999805409612762</v>
      </c>
      <c r="G774" s="6">
        <f t="shared" si="77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72"/>
        <v>43505.25</v>
      </c>
      <c r="N774">
        <v>1550037600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6"/>
        <v>43.00254993625159</v>
      </c>
      <c r="G775" s="6">
        <f t="shared" si="77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72"/>
        <v>42838.208333333328</v>
      </c>
      <c r="N775">
        <v>1492923600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6"/>
        <v>86.858974358974365</v>
      </c>
      <c r="G776" s="6">
        <f t="shared" si="77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72"/>
        <v>42513.208333333328</v>
      </c>
      <c r="N776">
        <v>1467522000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6"/>
        <v>96.8</v>
      </c>
      <c r="G777" s="6">
        <f t="shared" si="77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72"/>
        <v>41949.25</v>
      </c>
      <c r="N777">
        <v>1416117600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6"/>
        <v>32.995456610631528</v>
      </c>
      <c r="G778" s="6">
        <f t="shared" si="77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72"/>
        <v>43650.208333333328</v>
      </c>
      <c r="N778">
        <v>1563771600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6"/>
        <v>68.028106508875737</v>
      </c>
      <c r="G779" s="6">
        <f t="shared" si="77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72"/>
        <v>40809.208333333336</v>
      </c>
      <c r="N779">
        <v>1319259600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6"/>
        <v>58.867816091954026</v>
      </c>
      <c r="G780" s="6">
        <f t="shared" si="77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72"/>
        <v>40768.208333333336</v>
      </c>
      <c r="N780">
        <v>1313643600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6"/>
        <v>105.04572803850782</v>
      </c>
      <c r="G781" s="6">
        <f t="shared" si="77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72"/>
        <v>42230.208333333328</v>
      </c>
      <c r="N781">
        <v>1440306000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6"/>
        <v>33.054878048780488</v>
      </c>
      <c r="G782" s="6">
        <f t="shared" si="77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72"/>
        <v>42573.208333333328</v>
      </c>
      <c r="N782">
        <v>1470805200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6"/>
        <v>78.821428571428569</v>
      </c>
      <c r="G783" s="6">
        <f t="shared" si="77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72"/>
        <v>40482.208333333336</v>
      </c>
      <c r="N783">
        <v>1292911200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6"/>
        <v>68.204968944099377</v>
      </c>
      <c r="G784" s="6">
        <f t="shared" si="77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72"/>
        <v>40603.25</v>
      </c>
      <c r="N784">
        <v>1301374800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6"/>
        <v>75.731884057971016</v>
      </c>
      <c r="G785" s="6">
        <f t="shared" si="77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72"/>
        <v>41625.25</v>
      </c>
      <c r="N785">
        <v>1387864800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6"/>
        <v>30.996070133010882</v>
      </c>
      <c r="G786" s="6">
        <f t="shared" si="77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72"/>
        <v>42435.25</v>
      </c>
      <c r="N786">
        <v>1458190800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6"/>
        <v>101.88188976377953</v>
      </c>
      <c r="G787" s="6">
        <f t="shared" si="77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72"/>
        <v>43582.208333333328</v>
      </c>
      <c r="N787">
        <v>1559278800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6"/>
        <v>52.879227053140099</v>
      </c>
      <c r="G788" s="6">
        <f t="shared" si="77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72"/>
        <v>43186.208333333328</v>
      </c>
      <c r="N788">
        <v>1522731600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6"/>
        <v>71.005820721769496</v>
      </c>
      <c r="G789" s="6">
        <f t="shared" si="77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72"/>
        <v>40684.208333333336</v>
      </c>
      <c r="N789">
        <v>1306731600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6"/>
        <v>102.38709677419355</v>
      </c>
      <c r="G790" s="6">
        <f t="shared" si="77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72"/>
        <v>41202.208333333336</v>
      </c>
      <c r="N790">
        <v>1352527200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6"/>
        <v>74.466666666666669</v>
      </c>
      <c r="G791" s="6">
        <f t="shared" si="77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72"/>
        <v>41786.208333333336</v>
      </c>
      <c r="N791">
        <v>1404363600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6"/>
        <v>51.009883198562441</v>
      </c>
      <c r="G792" s="6">
        <f t="shared" si="77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72"/>
        <v>40223.25</v>
      </c>
      <c r="N792">
        <v>1266645600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6"/>
        <v>90</v>
      </c>
      <c r="G793" s="6">
        <f t="shared" si="77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0">
        <f t="shared" si="72"/>
        <v>42715.25</v>
      </c>
      <c r="N793">
        <v>1482818400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6"/>
        <v>97.142857142857139</v>
      </c>
      <c r="G794" s="6">
        <f t="shared" si="77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0">
        <f t="shared" si="72"/>
        <v>41451.208333333336</v>
      </c>
      <c r="N794">
        <v>1374642000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6"/>
        <v>72.071823204419886</v>
      </c>
      <c r="G795" s="6">
        <f t="shared" si="77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72"/>
        <v>41450.208333333336</v>
      </c>
      <c r="N795">
        <v>1372482000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6"/>
        <v>75.236363636363635</v>
      </c>
      <c r="G796" s="6">
        <f t="shared" si="77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72"/>
        <v>43091.25</v>
      </c>
      <c r="N796">
        <v>1514959200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6"/>
        <v>32.967741935483872</v>
      </c>
      <c r="G797" s="6">
        <f t="shared" si="77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72"/>
        <v>42675.208333333328</v>
      </c>
      <c r="N797">
        <v>1478235600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6"/>
        <v>54.807692307692307</v>
      </c>
      <c r="G798" s="6">
        <f t="shared" si="77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72"/>
        <v>41859.208333333336</v>
      </c>
      <c r="N798">
        <v>1408078800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6"/>
        <v>45.037837837837834</v>
      </c>
      <c r="G799" s="6">
        <f t="shared" si="77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72"/>
        <v>43464.25</v>
      </c>
      <c r="N799">
        <v>1548136800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6"/>
        <v>52.958677685950413</v>
      </c>
      <c r="G800" s="6">
        <f t="shared" si="77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72"/>
        <v>41060.208333333336</v>
      </c>
      <c r="N800">
        <v>1340859600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6"/>
        <v>60.017959183673469</v>
      </c>
      <c r="G801" s="6">
        <f t="shared" si="77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72"/>
        <v>42399.25</v>
      </c>
      <c r="N801">
        <v>1454479200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6"/>
        <v>1</v>
      </c>
      <c r="G802" s="6">
        <f t="shared" si="77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0">
        <f t="shared" si="72"/>
        <v>42167.208333333328</v>
      </c>
      <c r="N802">
        <v>1434430800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6"/>
        <v>44.028301886792455</v>
      </c>
      <c r="G803" s="6">
        <f t="shared" si="77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72"/>
        <v>43830.25</v>
      </c>
      <c r="N803">
        <v>1579672800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6"/>
        <v>86.028169014084511</v>
      </c>
      <c r="G804" s="6">
        <f t="shared" si="77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72"/>
        <v>43650.208333333328</v>
      </c>
      <c r="N804">
        <v>1562389200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6"/>
        <v>28.012875536480685</v>
      </c>
      <c r="G805" s="6">
        <f t="shared" si="77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72"/>
        <v>43492.25</v>
      </c>
      <c r="N805">
        <v>1551506400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6"/>
        <v>32.050458715596328</v>
      </c>
      <c r="G806" s="6">
        <f t="shared" si="77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72"/>
        <v>43102.25</v>
      </c>
      <c r="N806">
        <v>1516600800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6"/>
        <v>73.611940298507463</v>
      </c>
      <c r="G807" s="6">
        <f t="shared" si="77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72"/>
        <v>41958.25</v>
      </c>
      <c r="N807">
        <v>1420437600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6"/>
        <v>108.71052631578948</v>
      </c>
      <c r="G808" s="6">
        <f t="shared" si="77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72"/>
        <v>40973.25</v>
      </c>
      <c r="N808">
        <v>1332997200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6"/>
        <v>42.97674418604651</v>
      </c>
      <c r="G809" s="6">
        <f t="shared" si="77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72"/>
        <v>43753.208333333328</v>
      </c>
      <c r="N809">
        <v>1574920800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6"/>
        <v>83.315789473684205</v>
      </c>
      <c r="G810" s="6">
        <f t="shared" si="77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72"/>
        <v>42507.208333333328</v>
      </c>
      <c r="N810">
        <v>1464930000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6"/>
        <v>42</v>
      </c>
      <c r="G811" s="6">
        <f t="shared" si="77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72"/>
        <v>41135.208333333336</v>
      </c>
      <c r="N811">
        <v>1345006800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6"/>
        <v>55.927601809954751</v>
      </c>
      <c r="G812" s="6">
        <f t="shared" si="77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72"/>
        <v>43067.25</v>
      </c>
      <c r="N812">
        <v>1512712800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6"/>
        <v>105.03681885125184</v>
      </c>
      <c r="G813" s="6">
        <f t="shared" si="77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72"/>
        <v>42378.25</v>
      </c>
      <c r="N813">
        <v>1452492000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6"/>
        <v>48</v>
      </c>
      <c r="G814" s="6">
        <f t="shared" si="77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72"/>
        <v>43206.208333333328</v>
      </c>
      <c r="N814">
        <v>1524286800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6"/>
        <v>112.66176470588235</v>
      </c>
      <c r="G815" s="6">
        <f t="shared" si="77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72"/>
        <v>41148.208333333336</v>
      </c>
      <c r="N815">
        <v>1346907600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6"/>
        <v>81.944444444444443</v>
      </c>
      <c r="G816" s="6">
        <f t="shared" si="77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72"/>
        <v>42517.208333333328</v>
      </c>
      <c r="N816">
        <v>1464498000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6"/>
        <v>64.049180327868854</v>
      </c>
      <c r="G817" s="6">
        <f t="shared" si="77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72"/>
        <v>43068.25</v>
      </c>
      <c r="N817">
        <v>1514181600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6"/>
        <v>106.39097744360902</v>
      </c>
      <c r="G818" s="6">
        <f t="shared" si="77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72"/>
        <v>41680.25</v>
      </c>
      <c r="N818">
        <v>1392184800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6"/>
        <v>76.011249497790274</v>
      </c>
      <c r="G819" s="6">
        <f t="shared" si="77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72"/>
        <v>43589.208333333328</v>
      </c>
      <c r="N819">
        <v>1559365200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6"/>
        <v>111.07246376811594</v>
      </c>
      <c r="G820" s="6">
        <f t="shared" si="77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72"/>
        <v>43486.25</v>
      </c>
      <c r="N820">
        <v>1549173600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6"/>
        <v>95.936170212765958</v>
      </c>
      <c r="G821" s="6">
        <f t="shared" si="77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72"/>
        <v>41237.25</v>
      </c>
      <c r="N821">
        <v>1355032800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6"/>
        <v>43.043010752688176</v>
      </c>
      <c r="G822" s="6">
        <f t="shared" si="77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72"/>
        <v>43310.208333333328</v>
      </c>
      <c r="N822">
        <v>1533963600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6"/>
        <v>67.966666666666669</v>
      </c>
      <c r="G823" s="6">
        <f t="shared" si="77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72"/>
        <v>42794.25</v>
      </c>
      <c r="N823">
        <v>1489381200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6"/>
        <v>89.991428571428571</v>
      </c>
      <c r="G824" s="6">
        <f t="shared" si="77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72"/>
        <v>41698.25</v>
      </c>
      <c r="N824">
        <v>1395032400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6"/>
        <v>58.095238095238095</v>
      </c>
      <c r="G825" s="6">
        <f t="shared" si="77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72"/>
        <v>41892.208333333336</v>
      </c>
      <c r="N825">
        <v>1412485200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6"/>
        <v>83.996875000000003</v>
      </c>
      <c r="G826" s="6">
        <f t="shared" si="77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72"/>
        <v>40348.208333333336</v>
      </c>
      <c r="N826">
        <v>1279688400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6"/>
        <v>88.853503184713375</v>
      </c>
      <c r="G827" s="6">
        <f t="shared" si="77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72"/>
        <v>42941.208333333328</v>
      </c>
      <c r="N827">
        <v>1501995600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6"/>
        <v>65.963917525773198</v>
      </c>
      <c r="G828" s="6">
        <f t="shared" si="77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72"/>
        <v>40525.25</v>
      </c>
      <c r="N828">
        <v>1294639200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6"/>
        <v>74.804878048780495</v>
      </c>
      <c r="G829" s="6">
        <f t="shared" si="77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72"/>
        <v>40666.208333333336</v>
      </c>
      <c r="N829">
        <v>1305435600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6"/>
        <v>69.98571428571428</v>
      </c>
      <c r="G830" s="6">
        <f t="shared" si="77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72"/>
        <v>43340.208333333328</v>
      </c>
      <c r="N830">
        <v>1537592400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6"/>
        <v>32.006493506493506</v>
      </c>
      <c r="G831" s="6">
        <f t="shared" si="77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72"/>
        <v>42164.208333333328</v>
      </c>
      <c r="N831">
        <v>1435122000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6"/>
        <v>64.727272727272734</v>
      </c>
      <c r="G832" s="6">
        <f t="shared" si="77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72"/>
        <v>43103.25</v>
      </c>
      <c r="N832">
        <v>1520056800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6"/>
        <v>24.998110087408456</v>
      </c>
      <c r="G833" s="6">
        <f t="shared" si="77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72"/>
        <v>40994.208333333336</v>
      </c>
      <c r="N833">
        <v>1335675600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6"/>
        <v>104.97764070932922</v>
      </c>
      <c r="G834" s="6">
        <f t="shared" si="77"/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72"/>
        <v>42299.208333333328</v>
      </c>
      <c r="N834">
        <v>1448431200</v>
      </c>
      <c r="O834" s="11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6"/>
        <v>64.987878787878785</v>
      </c>
      <c r="G835" s="6">
        <f t="shared" si="77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78">(((L835/60)/60)/24)+DATE(1970,1,1)</f>
        <v>40588.25</v>
      </c>
      <c r="N835">
        <v>1298613600</v>
      </c>
      <c r="O835" s="11">
        <f t="shared" ref="O835:O898" si="79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LEFT(R835,SEARCH("/",R835)-1)</f>
        <v>publishing</v>
      </c>
      <c r="T835" t="str">
        <f t="shared" ref="T835:T898" si="81">RIGHT(R835,LEN(R835)-SEARCH("/",R835))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2">E836/I836</f>
        <v>94.352941176470594</v>
      </c>
      <c r="G836" s="6">
        <f t="shared" ref="G836:G899" si="83">(E836/D836)*100</f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78"/>
        <v>41448.208333333336</v>
      </c>
      <c r="N836">
        <v>1372482000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2"/>
        <v>44.001706484641637</v>
      </c>
      <c r="G837" s="6">
        <f t="shared" si="83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78"/>
        <v>42063.25</v>
      </c>
      <c r="N837">
        <v>1425621600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2"/>
        <v>64.744680851063833</v>
      </c>
      <c r="G838" s="6">
        <f t="shared" si="83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78"/>
        <v>40214.25</v>
      </c>
      <c r="N838">
        <v>1266300000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2"/>
        <v>84.00667779632721</v>
      </c>
      <c r="G839" s="6">
        <f t="shared" si="83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78"/>
        <v>40629.208333333336</v>
      </c>
      <c r="N839">
        <v>1305867600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2"/>
        <v>34.061302681992338</v>
      </c>
      <c r="G840" s="6">
        <f t="shared" si="83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78"/>
        <v>43370.208333333328</v>
      </c>
      <c r="N840">
        <v>1538802000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2"/>
        <v>93.273885350318466</v>
      </c>
      <c r="G841" s="6">
        <f t="shared" si="83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78"/>
        <v>41715.208333333336</v>
      </c>
      <c r="N841">
        <v>1398920400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2"/>
        <v>32.998301726577978</v>
      </c>
      <c r="G842" s="6">
        <f t="shared" si="83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78"/>
        <v>41836.208333333336</v>
      </c>
      <c r="N842">
        <v>1405659600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2"/>
        <v>83.812903225806451</v>
      </c>
      <c r="G843" s="6">
        <f t="shared" si="83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78"/>
        <v>42419.25</v>
      </c>
      <c r="N843">
        <v>1457244000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2"/>
        <v>63.992424242424242</v>
      </c>
      <c r="G844" s="6">
        <f t="shared" si="83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78"/>
        <v>43266.208333333328</v>
      </c>
      <c r="N844">
        <v>1529298000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2"/>
        <v>81.909090909090907</v>
      </c>
      <c r="G845" s="6">
        <f t="shared" si="83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78"/>
        <v>43338.208333333328</v>
      </c>
      <c r="N845">
        <v>1535778000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2"/>
        <v>93.053191489361708</v>
      </c>
      <c r="G846" s="6">
        <f t="shared" si="83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78"/>
        <v>40930.25</v>
      </c>
      <c r="N846">
        <v>1327471200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2"/>
        <v>101.98449039881831</v>
      </c>
      <c r="G847" s="6">
        <f t="shared" si="83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78"/>
        <v>43235.208333333328</v>
      </c>
      <c r="N847">
        <v>1529557200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2"/>
        <v>105.9375</v>
      </c>
      <c r="G848" s="6">
        <f t="shared" si="83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78"/>
        <v>43302.208333333328</v>
      </c>
      <c r="N848">
        <v>1535259600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2"/>
        <v>101.58181818181818</v>
      </c>
      <c r="G849" s="6">
        <f t="shared" si="83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78"/>
        <v>43107.25</v>
      </c>
      <c r="N849">
        <v>1515564000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2"/>
        <v>62.970930232558139</v>
      </c>
      <c r="G850" s="6">
        <f t="shared" si="83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78"/>
        <v>40341.208333333336</v>
      </c>
      <c r="N850">
        <v>1277096400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2"/>
        <v>29.045602605863191</v>
      </c>
      <c r="G851" s="6">
        <f t="shared" si="83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78"/>
        <v>40948.25</v>
      </c>
      <c r="N851">
        <v>1329026400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2"/>
        <v>1</v>
      </c>
      <c r="G852" s="6">
        <f t="shared" si="8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0">
        <f t="shared" si="78"/>
        <v>40866.25</v>
      </c>
      <c r="N852">
        <v>1322978400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2"/>
        <v>77.924999999999997</v>
      </c>
      <c r="G853" s="6">
        <f t="shared" si="83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78"/>
        <v>41031.208333333336</v>
      </c>
      <c r="N853">
        <v>1338786000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2"/>
        <v>80.806451612903231</v>
      </c>
      <c r="G854" s="6">
        <f t="shared" si="83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78"/>
        <v>40740.208333333336</v>
      </c>
      <c r="N854">
        <v>1311656400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2"/>
        <v>76.006816632583508</v>
      </c>
      <c r="G855" s="6">
        <f t="shared" si="83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78"/>
        <v>40714.208333333336</v>
      </c>
      <c r="N855">
        <v>1308978000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2"/>
        <v>72.993613824192337</v>
      </c>
      <c r="G856" s="6">
        <f t="shared" si="83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78"/>
        <v>43787.25</v>
      </c>
      <c r="N856">
        <v>1576389600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2"/>
        <v>53</v>
      </c>
      <c r="G857" s="6">
        <f t="shared" si="83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78"/>
        <v>40712.208333333336</v>
      </c>
      <c r="N857">
        <v>1311051600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2"/>
        <v>54.164556962025316</v>
      </c>
      <c r="G858" s="6">
        <f t="shared" si="83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78"/>
        <v>41023.208333333336</v>
      </c>
      <c r="N858">
        <v>1336712400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2"/>
        <v>32.946666666666665</v>
      </c>
      <c r="G859" s="6">
        <f t="shared" si="83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78"/>
        <v>40944.25</v>
      </c>
      <c r="N859">
        <v>1330408800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2"/>
        <v>79.371428571428567</v>
      </c>
      <c r="G860" s="6">
        <f t="shared" si="83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78"/>
        <v>43211.208333333328</v>
      </c>
      <c r="N860">
        <v>1524891600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2"/>
        <v>41.174603174603178</v>
      </c>
      <c r="G861" s="6">
        <f t="shared" si="83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78"/>
        <v>41334.25</v>
      </c>
      <c r="N861">
        <v>1363669200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2"/>
        <v>77.430769230769229</v>
      </c>
      <c r="G862" s="6">
        <f t="shared" si="83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78"/>
        <v>43515.25</v>
      </c>
      <c r="N862">
        <v>1551420000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2"/>
        <v>57.159509202453989</v>
      </c>
      <c r="G863" s="6">
        <f t="shared" si="83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78"/>
        <v>40258.208333333336</v>
      </c>
      <c r="N863">
        <v>1269838800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2"/>
        <v>77.17647058823529</v>
      </c>
      <c r="G864" s="6">
        <f t="shared" si="83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78"/>
        <v>40756.208333333336</v>
      </c>
      <c r="N864">
        <v>1312520400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2"/>
        <v>24.953917050691246</v>
      </c>
      <c r="G865" s="6">
        <f t="shared" si="83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78"/>
        <v>42172.208333333328</v>
      </c>
      <c r="N865">
        <v>1436504400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2"/>
        <v>97.18</v>
      </c>
      <c r="G866" s="6">
        <f t="shared" si="83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78"/>
        <v>42601.208333333328</v>
      </c>
      <c r="N866">
        <v>1472014800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2"/>
        <v>46.000916870415651</v>
      </c>
      <c r="G867" s="6">
        <f t="shared" si="83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78"/>
        <v>41897.208333333336</v>
      </c>
      <c r="N867">
        <v>1411534800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2"/>
        <v>88.023385300668153</v>
      </c>
      <c r="G868" s="6">
        <f t="shared" si="83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78"/>
        <v>40671.208333333336</v>
      </c>
      <c r="N868">
        <v>1304917200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2"/>
        <v>25.99</v>
      </c>
      <c r="G869" s="6">
        <f t="shared" si="83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78"/>
        <v>43382.208333333328</v>
      </c>
      <c r="N869">
        <v>1539579600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2"/>
        <v>102.69047619047619</v>
      </c>
      <c r="G870" s="6">
        <f t="shared" si="83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78"/>
        <v>41559.208333333336</v>
      </c>
      <c r="N870">
        <v>1382504400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2"/>
        <v>72.958174904942965</v>
      </c>
      <c r="G871" s="6">
        <f t="shared" si="83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78"/>
        <v>40350.208333333336</v>
      </c>
      <c r="N871">
        <v>1278306000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2"/>
        <v>57.190082644628099</v>
      </c>
      <c r="G872" s="6">
        <f t="shared" si="83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78"/>
        <v>42240.208333333328</v>
      </c>
      <c r="N872">
        <v>1442552400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2"/>
        <v>84.013793103448279</v>
      </c>
      <c r="G873" s="6">
        <f t="shared" si="83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78"/>
        <v>43040.208333333328</v>
      </c>
      <c r="N873">
        <v>1511071200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2"/>
        <v>98.666666666666671</v>
      </c>
      <c r="G874" s="6">
        <f t="shared" si="83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78"/>
        <v>43346.208333333328</v>
      </c>
      <c r="N874">
        <v>1536382800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2"/>
        <v>42.007419183889773</v>
      </c>
      <c r="G875" s="6">
        <f t="shared" si="83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78"/>
        <v>41647.25</v>
      </c>
      <c r="N875">
        <v>1389592800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2"/>
        <v>32.002753556677376</v>
      </c>
      <c r="G876" s="6">
        <f t="shared" si="83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78"/>
        <v>40291.208333333336</v>
      </c>
      <c r="N876">
        <v>1275282000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2"/>
        <v>81.567164179104481</v>
      </c>
      <c r="G877" s="6">
        <f t="shared" si="83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78"/>
        <v>40556.25</v>
      </c>
      <c r="N877">
        <v>1294984800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2"/>
        <v>37.035087719298247</v>
      </c>
      <c r="G878" s="6">
        <f t="shared" si="83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78"/>
        <v>43624.208333333328</v>
      </c>
      <c r="N878">
        <v>1562043600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2"/>
        <v>103.033360455655</v>
      </c>
      <c r="G879" s="6">
        <f t="shared" si="83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78"/>
        <v>42577.208333333328</v>
      </c>
      <c r="N879">
        <v>1469595600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2"/>
        <v>84.333333333333329</v>
      </c>
      <c r="G880" s="6">
        <f t="shared" si="83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78"/>
        <v>43845.25</v>
      </c>
      <c r="N880">
        <v>1581141600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2"/>
        <v>102.60377358490567</v>
      </c>
      <c r="G881" s="6">
        <f t="shared" si="83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78"/>
        <v>42788.25</v>
      </c>
      <c r="N881">
        <v>1488520800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2"/>
        <v>79.992129246064621</v>
      </c>
      <c r="G882" s="6">
        <f t="shared" si="83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78"/>
        <v>43667.208333333328</v>
      </c>
      <c r="N882">
        <v>1563858000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2"/>
        <v>70.055309734513273</v>
      </c>
      <c r="G883" s="6">
        <f t="shared" si="83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78"/>
        <v>42194.208333333328</v>
      </c>
      <c r="N883">
        <v>1438923600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2"/>
        <v>37</v>
      </c>
      <c r="G884" s="6">
        <f t="shared" si="83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78"/>
        <v>42025.25</v>
      </c>
      <c r="N884">
        <v>1422165600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2"/>
        <v>41.911917098445599</v>
      </c>
      <c r="G885" s="6">
        <f t="shared" si="83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78"/>
        <v>40323.208333333336</v>
      </c>
      <c r="N885">
        <v>1277874000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2"/>
        <v>57.992576882290564</v>
      </c>
      <c r="G886" s="6">
        <f t="shared" si="83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78"/>
        <v>41763.208333333336</v>
      </c>
      <c r="N886">
        <v>1399352400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2"/>
        <v>40.942307692307693</v>
      </c>
      <c r="G887" s="6">
        <f t="shared" si="83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78"/>
        <v>40335.208333333336</v>
      </c>
      <c r="N887">
        <v>1279083600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2"/>
        <v>69.9972602739726</v>
      </c>
      <c r="G888" s="6">
        <f t="shared" si="83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78"/>
        <v>40416.208333333336</v>
      </c>
      <c r="N888">
        <v>1284354000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2"/>
        <v>73.838709677419359</v>
      </c>
      <c r="G889" s="6">
        <f t="shared" si="83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78"/>
        <v>42202.208333333328</v>
      </c>
      <c r="N889">
        <v>1441170000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2"/>
        <v>41.979310344827589</v>
      </c>
      <c r="G890" s="6">
        <f t="shared" si="83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78"/>
        <v>42836.208333333328</v>
      </c>
      <c r="N890">
        <v>1493528400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2"/>
        <v>77.93442622950819</v>
      </c>
      <c r="G891" s="6">
        <f t="shared" si="83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78"/>
        <v>41710.208333333336</v>
      </c>
      <c r="N891">
        <v>1395205200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2"/>
        <v>106.01972789115646</v>
      </c>
      <c r="G892" s="6">
        <f t="shared" si="83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78"/>
        <v>43640.208333333328</v>
      </c>
      <c r="N892">
        <v>1561438800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2"/>
        <v>47.018181818181816</v>
      </c>
      <c r="G893" s="6">
        <f t="shared" si="83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78"/>
        <v>40880.25</v>
      </c>
      <c r="N893">
        <v>1326693600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2"/>
        <v>76.016483516483518</v>
      </c>
      <c r="G894" s="6">
        <f t="shared" si="83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78"/>
        <v>40319.208333333336</v>
      </c>
      <c r="N894">
        <v>1277960400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2"/>
        <v>54.120603015075375</v>
      </c>
      <c r="G895" s="6">
        <f t="shared" si="83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78"/>
        <v>42170.208333333328</v>
      </c>
      <c r="N895">
        <v>1434690000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2"/>
        <v>57.285714285714285</v>
      </c>
      <c r="G896" s="6">
        <f t="shared" si="83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78"/>
        <v>41466.208333333336</v>
      </c>
      <c r="N896">
        <v>1376110800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2"/>
        <v>103.81308411214954</v>
      </c>
      <c r="G897" s="6">
        <f t="shared" si="83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78"/>
        <v>43134.25</v>
      </c>
      <c r="N897">
        <v>1518415200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2"/>
        <v>105.02602739726028</v>
      </c>
      <c r="G898" s="6">
        <f t="shared" si="83"/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78"/>
        <v>40738.208333333336</v>
      </c>
      <c r="N898">
        <v>1310878800</v>
      </c>
      <c r="O898" s="11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2"/>
        <v>90.259259259259252</v>
      </c>
      <c r="G899" s="6">
        <f t="shared" si="83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84">(((L899/60)/60)/24)+DATE(1970,1,1)</f>
        <v>43583.208333333328</v>
      </c>
      <c r="N899">
        <v>1556600400</v>
      </c>
      <c r="O899" s="11">
        <f t="shared" ref="O899:O962" si="85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LEFT(R899,SEARCH("/",R899)-1)</f>
        <v>theater</v>
      </c>
      <c r="T899" t="str">
        <f t="shared" ref="T899:T962" si="87">RIGHT(R899,LEN(R899)-SEARCH("/",R899))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8">E900/I900</f>
        <v>76.978705978705975</v>
      </c>
      <c r="G900" s="6">
        <f t="shared" ref="G900:G963" si="89">(E900/D900)*100</f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84"/>
        <v>43815.25</v>
      </c>
      <c r="N900">
        <v>1576994400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8"/>
        <v>102.60162601626017</v>
      </c>
      <c r="G901" s="6">
        <f t="shared" si="89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84"/>
        <v>41554.208333333336</v>
      </c>
      <c r="N901">
        <v>1382677200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8"/>
        <v>2</v>
      </c>
      <c r="G902" s="6">
        <f t="shared" si="8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0">
        <f t="shared" si="84"/>
        <v>41901.208333333336</v>
      </c>
      <c r="N902">
        <v>1411189200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8"/>
        <v>55.0062893081761</v>
      </c>
      <c r="G903" s="6">
        <f t="shared" si="89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84"/>
        <v>43298.208333333328</v>
      </c>
      <c r="N903">
        <v>1534654800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8"/>
        <v>32.127272727272725</v>
      </c>
      <c r="G904" s="6">
        <f t="shared" si="89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84"/>
        <v>42399.25</v>
      </c>
      <c r="N904">
        <v>1457762400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8"/>
        <v>50.642857142857146</v>
      </c>
      <c r="G905" s="6">
        <f t="shared" si="89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84"/>
        <v>41034.208333333336</v>
      </c>
      <c r="N905">
        <v>1337490000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8"/>
        <v>49.6875</v>
      </c>
      <c r="G906" s="6">
        <f t="shared" si="89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84"/>
        <v>41186.208333333336</v>
      </c>
      <c r="N906">
        <v>1349672400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8"/>
        <v>54.894067796610166</v>
      </c>
      <c r="G907" s="6">
        <f t="shared" si="89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84"/>
        <v>41536.208333333336</v>
      </c>
      <c r="N907">
        <v>1379826000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8"/>
        <v>46.931937172774866</v>
      </c>
      <c r="G908" s="6">
        <f t="shared" si="89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84"/>
        <v>42868.208333333328</v>
      </c>
      <c r="N908">
        <v>1497762000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8"/>
        <v>44.951219512195124</v>
      </c>
      <c r="G909" s="6">
        <f t="shared" si="89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84"/>
        <v>40660.208333333336</v>
      </c>
      <c r="N909">
        <v>1304485200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8"/>
        <v>30.99898322318251</v>
      </c>
      <c r="G910" s="6">
        <f t="shared" si="89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84"/>
        <v>41031.208333333336</v>
      </c>
      <c r="N910">
        <v>1336885200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8"/>
        <v>107.7625</v>
      </c>
      <c r="G911" s="6">
        <f t="shared" si="89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84"/>
        <v>43255.208333333328</v>
      </c>
      <c r="N911">
        <v>1530421200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8"/>
        <v>102.07770270270271</v>
      </c>
      <c r="G912" s="6">
        <f t="shared" si="89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84"/>
        <v>42026.25</v>
      </c>
      <c r="N912">
        <v>1421992800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8"/>
        <v>24.976190476190474</v>
      </c>
      <c r="G913" s="6">
        <f t="shared" si="89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84"/>
        <v>43717.208333333328</v>
      </c>
      <c r="N913">
        <v>1568178000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8"/>
        <v>79.944134078212286</v>
      </c>
      <c r="G914" s="6">
        <f t="shared" si="89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84"/>
        <v>41157.208333333336</v>
      </c>
      <c r="N914">
        <v>1347944400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8"/>
        <v>67.946462715105156</v>
      </c>
      <c r="G915" s="6">
        <f t="shared" si="89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84"/>
        <v>43597.208333333328</v>
      </c>
      <c r="N915">
        <v>1558760400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8"/>
        <v>26.070921985815602</v>
      </c>
      <c r="G916" s="6">
        <f t="shared" si="89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84"/>
        <v>41490.208333333336</v>
      </c>
      <c r="N916">
        <v>1376629200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8"/>
        <v>105.0032154340836</v>
      </c>
      <c r="G917" s="6">
        <f t="shared" si="89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84"/>
        <v>42976.208333333328</v>
      </c>
      <c r="N917">
        <v>1504760400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8"/>
        <v>25.826923076923077</v>
      </c>
      <c r="G918" s="6">
        <f t="shared" si="89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84"/>
        <v>41991.25</v>
      </c>
      <c r="N918">
        <v>1419660000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8"/>
        <v>77.666666666666671</v>
      </c>
      <c r="G919" s="6">
        <f t="shared" si="89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84"/>
        <v>40722.208333333336</v>
      </c>
      <c r="N919">
        <v>1311310800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8"/>
        <v>57.82692307692308</v>
      </c>
      <c r="G920" s="6">
        <f t="shared" si="89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84"/>
        <v>41117.208333333336</v>
      </c>
      <c r="N920">
        <v>1344315600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8"/>
        <v>92.955555555555549</v>
      </c>
      <c r="G921" s="6">
        <f t="shared" si="89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84"/>
        <v>43022.208333333328</v>
      </c>
      <c r="N921">
        <v>1510725600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8"/>
        <v>37.945098039215686</v>
      </c>
      <c r="G922" s="6">
        <f t="shared" si="89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84"/>
        <v>43503.25</v>
      </c>
      <c r="N922">
        <v>1551247200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8"/>
        <v>31.842105263157894</v>
      </c>
      <c r="G923" s="6">
        <f t="shared" si="89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84"/>
        <v>40951.25</v>
      </c>
      <c r="N923">
        <v>1330236000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8"/>
        <v>40</v>
      </c>
      <c r="G924" s="6">
        <f t="shared" si="89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84"/>
        <v>43443.25</v>
      </c>
      <c r="N924">
        <v>1545112800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8"/>
        <v>101.1</v>
      </c>
      <c r="G925" s="6">
        <f t="shared" si="89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84"/>
        <v>40373.208333333336</v>
      </c>
      <c r="N925">
        <v>1279170000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8"/>
        <v>84.006989951944078</v>
      </c>
      <c r="G926" s="6">
        <f t="shared" si="89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84"/>
        <v>43769.208333333328</v>
      </c>
      <c r="N926">
        <v>1573452000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8"/>
        <v>103.41538461538461</v>
      </c>
      <c r="G927" s="6">
        <f t="shared" si="89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84"/>
        <v>43000.208333333328</v>
      </c>
      <c r="N927">
        <v>1507093200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8"/>
        <v>105.13333333333334</v>
      </c>
      <c r="G928" s="6">
        <f t="shared" si="89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84"/>
        <v>42502.208333333328</v>
      </c>
      <c r="N928">
        <v>1463374800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8"/>
        <v>89.21621621621621</v>
      </c>
      <c r="G929" s="6">
        <f t="shared" si="89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84"/>
        <v>41102.208333333336</v>
      </c>
      <c r="N929">
        <v>1344574800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8"/>
        <v>51.995234312946785</v>
      </c>
      <c r="G930" s="6">
        <f t="shared" si="89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84"/>
        <v>41637.25</v>
      </c>
      <c r="N930">
        <v>1389074400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8"/>
        <v>64.956521739130437</v>
      </c>
      <c r="G931" s="6">
        <f t="shared" si="89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84"/>
        <v>42858.208333333328</v>
      </c>
      <c r="N931">
        <v>1494997200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8"/>
        <v>46.235294117647058</v>
      </c>
      <c r="G932" s="6">
        <f t="shared" si="89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84"/>
        <v>42060.25</v>
      </c>
      <c r="N932">
        <v>1425448800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8"/>
        <v>51.151785714285715</v>
      </c>
      <c r="G933" s="6">
        <f t="shared" si="89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84"/>
        <v>41818.208333333336</v>
      </c>
      <c r="N933">
        <v>1404104400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8"/>
        <v>33.909722222222221</v>
      </c>
      <c r="G934" s="6">
        <f t="shared" si="89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84"/>
        <v>41709.208333333336</v>
      </c>
      <c r="N934">
        <v>1394773200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8"/>
        <v>92.016298633017882</v>
      </c>
      <c r="G935" s="6">
        <f t="shared" si="89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84"/>
        <v>41372.208333333336</v>
      </c>
      <c r="N935">
        <v>1366520400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8"/>
        <v>107.42857142857143</v>
      </c>
      <c r="G936" s="6">
        <f t="shared" si="89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84"/>
        <v>42422.25</v>
      </c>
      <c r="N936">
        <v>1456639200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8"/>
        <v>75.848484848484844</v>
      </c>
      <c r="G937" s="6">
        <f t="shared" si="89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84"/>
        <v>42209.208333333328</v>
      </c>
      <c r="N937">
        <v>1438318800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8"/>
        <v>80.476190476190482</v>
      </c>
      <c r="G938" s="6">
        <f t="shared" si="89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84"/>
        <v>43668.208333333328</v>
      </c>
      <c r="N938">
        <v>1564030800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8"/>
        <v>86.978483606557376</v>
      </c>
      <c r="G939" s="6">
        <f t="shared" si="89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84"/>
        <v>42334.25</v>
      </c>
      <c r="N939">
        <v>1449295200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8"/>
        <v>105.13541666666667</v>
      </c>
      <c r="G940" s="6">
        <f t="shared" si="89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84"/>
        <v>43263.208333333328</v>
      </c>
      <c r="N940">
        <v>1531890000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8"/>
        <v>57.298507462686565</v>
      </c>
      <c r="G941" s="6">
        <f t="shared" si="89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84"/>
        <v>40670.208333333336</v>
      </c>
      <c r="N941">
        <v>1306213200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8"/>
        <v>93.348484848484844</v>
      </c>
      <c r="G942" s="6">
        <f t="shared" si="89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84"/>
        <v>41244.25</v>
      </c>
      <c r="N942">
        <v>1356242400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8"/>
        <v>71.987179487179489</v>
      </c>
      <c r="G943" s="6">
        <f t="shared" si="89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84"/>
        <v>40552.25</v>
      </c>
      <c r="N943">
        <v>1297576800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8"/>
        <v>92.611940298507463</v>
      </c>
      <c r="G944" s="6">
        <f t="shared" si="89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84"/>
        <v>40568.25</v>
      </c>
      <c r="N944">
        <v>1296194400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8"/>
        <v>104.99122807017544</v>
      </c>
      <c r="G945" s="6">
        <f t="shared" si="89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84"/>
        <v>41906.208333333336</v>
      </c>
      <c r="N945">
        <v>1414558800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8"/>
        <v>30.958174904942965</v>
      </c>
      <c r="G946" s="6">
        <f t="shared" si="89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84"/>
        <v>42776.25</v>
      </c>
      <c r="N946">
        <v>1488348000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8"/>
        <v>33.001182732111175</v>
      </c>
      <c r="G947" s="6">
        <f t="shared" si="89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84"/>
        <v>41004.208333333336</v>
      </c>
      <c r="N947">
        <v>1334898000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8"/>
        <v>84.187845303867405</v>
      </c>
      <c r="G948" s="6">
        <f t="shared" si="89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84"/>
        <v>40710.208333333336</v>
      </c>
      <c r="N948">
        <v>1308373200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8"/>
        <v>73.92307692307692</v>
      </c>
      <c r="G949" s="6">
        <f t="shared" si="89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84"/>
        <v>41908.208333333336</v>
      </c>
      <c r="N949">
        <v>1412312400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8"/>
        <v>36.987499999999997</v>
      </c>
      <c r="G950" s="6">
        <f t="shared" si="89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84"/>
        <v>41985.25</v>
      </c>
      <c r="N950">
        <v>1419228000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8"/>
        <v>46.896551724137929</v>
      </c>
      <c r="G951" s="6">
        <f t="shared" si="89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84"/>
        <v>42112.208333333328</v>
      </c>
      <c r="N951">
        <v>1430974800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8"/>
        <v>5</v>
      </c>
      <c r="G952" s="6">
        <f t="shared" si="8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0">
        <f t="shared" si="84"/>
        <v>43571.208333333328</v>
      </c>
      <c r="N952">
        <v>1555822800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8"/>
        <v>102.02437459910199</v>
      </c>
      <c r="G953" s="6">
        <f t="shared" si="89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84"/>
        <v>42730.25</v>
      </c>
      <c r="N953">
        <v>1482818400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8"/>
        <v>45.007502206531335</v>
      </c>
      <c r="G954" s="6">
        <f t="shared" si="89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84"/>
        <v>42591.208333333328</v>
      </c>
      <c r="N954">
        <v>1471928400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8"/>
        <v>94.285714285714292</v>
      </c>
      <c r="G955" s="6">
        <f t="shared" si="89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84"/>
        <v>42358.25</v>
      </c>
      <c r="N955">
        <v>1453701600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8"/>
        <v>101.02325581395348</v>
      </c>
      <c r="G956" s="6">
        <f t="shared" si="89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84"/>
        <v>41174.208333333336</v>
      </c>
      <c r="N956">
        <v>1350363600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8"/>
        <v>97.037499999999994</v>
      </c>
      <c r="G957" s="6">
        <f t="shared" si="89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84"/>
        <v>41238.25</v>
      </c>
      <c r="N957">
        <v>1353996000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8"/>
        <v>43.00963855421687</v>
      </c>
      <c r="G958" s="6">
        <f t="shared" si="89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84"/>
        <v>42360.25</v>
      </c>
      <c r="N958">
        <v>1451109600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8"/>
        <v>94.916030534351151</v>
      </c>
      <c r="G959" s="6">
        <f t="shared" si="89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84"/>
        <v>40955.25</v>
      </c>
      <c r="N959">
        <v>1329631200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8"/>
        <v>72.151785714285708</v>
      </c>
      <c r="G960" s="6">
        <f t="shared" si="89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84"/>
        <v>40350.208333333336</v>
      </c>
      <c r="N960">
        <v>1278997200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8"/>
        <v>51.007692307692309</v>
      </c>
      <c r="G961" s="6">
        <f t="shared" si="89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84"/>
        <v>40357.208333333336</v>
      </c>
      <c r="N961">
        <v>1280120400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8"/>
        <v>85.054545454545448</v>
      </c>
      <c r="G962" s="6">
        <f t="shared" si="89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84"/>
        <v>42408.25</v>
      </c>
      <c r="N962">
        <v>1458104400</v>
      </c>
      <c r="O962" s="11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8"/>
        <v>43.87096774193548</v>
      </c>
      <c r="G963" s="6">
        <f t="shared" si="89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90">(((L963/60)/60)/24)+DATE(1970,1,1)</f>
        <v>40591.25</v>
      </c>
      <c r="N963">
        <v>1298268000</v>
      </c>
      <c r="O963" s="11">
        <f t="shared" ref="O963:O1001" si="91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LEFT(R963,SEARCH("/",R963)-1)</f>
        <v>publishing</v>
      </c>
      <c r="T963" t="str">
        <f t="shared" ref="T963:T1001" si="93">RIGHT(R963,LEN(R963)-SEARCH("/",R963))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4">E964/I964</f>
        <v>40.063909774436091</v>
      </c>
      <c r="G964" s="6">
        <f t="shared" ref="G964:G1001" si="95">(E964/D964)*100</f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90"/>
        <v>41592.25</v>
      </c>
      <c r="N964">
        <v>1386223200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4"/>
        <v>43.833333333333336</v>
      </c>
      <c r="G965" s="6">
        <f t="shared" si="95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90"/>
        <v>40607.25</v>
      </c>
      <c r="N965">
        <v>1299823200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4"/>
        <v>84.92903225806451</v>
      </c>
      <c r="G966" s="6">
        <f t="shared" si="95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90"/>
        <v>42135.208333333328</v>
      </c>
      <c r="N966">
        <v>1431752400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4"/>
        <v>41.067632850241544</v>
      </c>
      <c r="G967" s="6">
        <f t="shared" si="95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90"/>
        <v>40203.25</v>
      </c>
      <c r="N967">
        <v>1267855200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4"/>
        <v>54.971428571428568</v>
      </c>
      <c r="G968" s="6">
        <f t="shared" si="95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90"/>
        <v>42901.208333333328</v>
      </c>
      <c r="N968">
        <v>1497675600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4"/>
        <v>77.010807374443743</v>
      </c>
      <c r="G969" s="6">
        <f t="shared" si="95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90"/>
        <v>41005.208333333336</v>
      </c>
      <c r="N969">
        <v>1336885200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4"/>
        <v>71.201754385964918</v>
      </c>
      <c r="G970" s="6">
        <f t="shared" si="95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90"/>
        <v>40544.25</v>
      </c>
      <c r="N970">
        <v>1295157600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4"/>
        <v>91.935483870967744</v>
      </c>
      <c r="G971" s="6">
        <f t="shared" si="95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90"/>
        <v>43821.25</v>
      </c>
      <c r="N971">
        <v>1577599200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4"/>
        <v>97.069023569023571</v>
      </c>
      <c r="G972" s="6">
        <f t="shared" si="95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90"/>
        <v>40672.208333333336</v>
      </c>
      <c r="N972">
        <v>1305003600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4"/>
        <v>58.916666666666664</v>
      </c>
      <c r="G973" s="6">
        <f t="shared" si="95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90"/>
        <v>41555.208333333336</v>
      </c>
      <c r="N973">
        <v>1381726800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4"/>
        <v>58.015466983938133</v>
      </c>
      <c r="G974" s="6">
        <f t="shared" si="95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90"/>
        <v>41792.208333333336</v>
      </c>
      <c r="N974">
        <v>1402462800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4"/>
        <v>103.87301587301587</v>
      </c>
      <c r="G975" s="6">
        <f t="shared" si="95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90"/>
        <v>40522.25</v>
      </c>
      <c r="N975">
        <v>1292133600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4"/>
        <v>93.46875</v>
      </c>
      <c r="G976" s="6">
        <f t="shared" si="95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90"/>
        <v>41412.208333333336</v>
      </c>
      <c r="N976">
        <v>1368939600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4"/>
        <v>61.970370370370368</v>
      </c>
      <c r="G977" s="6">
        <f t="shared" si="95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90"/>
        <v>42337.25</v>
      </c>
      <c r="N977">
        <v>1452146400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4"/>
        <v>92.042857142857144</v>
      </c>
      <c r="G978" s="6">
        <f t="shared" si="95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90"/>
        <v>40571.25</v>
      </c>
      <c r="N978">
        <v>1296712800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4"/>
        <v>77.268656716417908</v>
      </c>
      <c r="G979" s="6">
        <f t="shared" si="95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90"/>
        <v>43138.25</v>
      </c>
      <c r="N979">
        <v>1520748000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4"/>
        <v>93.923913043478265</v>
      </c>
      <c r="G980" s="6">
        <f t="shared" si="95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90"/>
        <v>42686.25</v>
      </c>
      <c r="N980">
        <v>1480831200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4"/>
        <v>84.969458128078813</v>
      </c>
      <c r="G981" s="6">
        <f t="shared" si="95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90"/>
        <v>42078.208333333328</v>
      </c>
      <c r="N981">
        <v>1426914000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4"/>
        <v>105.97035040431267</v>
      </c>
      <c r="G982" s="6">
        <f t="shared" si="95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90"/>
        <v>42307.208333333328</v>
      </c>
      <c r="N982">
        <v>1446616800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4"/>
        <v>36.969040247678016</v>
      </c>
      <c r="G983" s="6">
        <f t="shared" si="95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90"/>
        <v>43094.25</v>
      </c>
      <c r="N983">
        <v>1517032800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4"/>
        <v>81.533333333333331</v>
      </c>
      <c r="G984" s="6">
        <f t="shared" si="95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90"/>
        <v>40743.208333333336</v>
      </c>
      <c r="N984">
        <v>1311224400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4"/>
        <v>80.999140154772135</v>
      </c>
      <c r="G985" s="6">
        <f t="shared" si="95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90"/>
        <v>43681.208333333328</v>
      </c>
      <c r="N985">
        <v>1566190800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4"/>
        <v>26.010498687664043</v>
      </c>
      <c r="G986" s="6">
        <f t="shared" si="95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90"/>
        <v>43716.208333333328</v>
      </c>
      <c r="N986">
        <v>1570165200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4"/>
        <v>25.998410896708286</v>
      </c>
      <c r="G987" s="6">
        <f t="shared" si="95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90"/>
        <v>41614.25</v>
      </c>
      <c r="N987">
        <v>1388556000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4"/>
        <v>34.173913043478258</v>
      </c>
      <c r="G988" s="6">
        <f t="shared" si="95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90"/>
        <v>40638.208333333336</v>
      </c>
      <c r="N988">
        <v>1303189200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4"/>
        <v>28.002083333333335</v>
      </c>
      <c r="G989" s="6">
        <f t="shared" si="95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90"/>
        <v>42852.208333333328</v>
      </c>
      <c r="N989">
        <v>1494478800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4"/>
        <v>76.546875</v>
      </c>
      <c r="G990" s="6">
        <f t="shared" si="95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90"/>
        <v>42686.25</v>
      </c>
      <c r="N990">
        <v>1480744800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4"/>
        <v>53.053097345132741</v>
      </c>
      <c r="G991" s="6">
        <f t="shared" si="95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90"/>
        <v>43571.208333333328</v>
      </c>
      <c r="N991">
        <v>1555822800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4"/>
        <v>106.859375</v>
      </c>
      <c r="G992" s="6">
        <f t="shared" si="95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90"/>
        <v>42432.25</v>
      </c>
      <c r="N992">
        <v>1458882000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4"/>
        <v>46.020746887966808</v>
      </c>
      <c r="G993" s="6">
        <f t="shared" si="95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90"/>
        <v>41907.208333333336</v>
      </c>
      <c r="N993">
        <v>1411966800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4"/>
        <v>100.17424242424242</v>
      </c>
      <c r="G994" s="6">
        <f t="shared" si="95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90"/>
        <v>43227.208333333328</v>
      </c>
      <c r="N994">
        <v>1526878800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4"/>
        <v>101.44</v>
      </c>
      <c r="G995" s="6">
        <f t="shared" si="95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90"/>
        <v>42362.25</v>
      </c>
      <c r="N995">
        <v>1452405600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4"/>
        <v>87.972684085510693</v>
      </c>
      <c r="G996" s="6">
        <f t="shared" si="95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90"/>
        <v>41929.208333333336</v>
      </c>
      <c r="N996">
        <v>1414040400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4"/>
        <v>74.995594713656388</v>
      </c>
      <c r="G997" s="6">
        <f t="shared" si="95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90"/>
        <v>43408.208333333328</v>
      </c>
      <c r="N997">
        <v>1543816800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4"/>
        <v>42.982142857142854</v>
      </c>
      <c r="G998" s="6">
        <f t="shared" si="95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90"/>
        <v>41276.25</v>
      </c>
      <c r="N998">
        <v>1359698400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4"/>
        <v>33.115107913669064</v>
      </c>
      <c r="G999" s="6">
        <f t="shared" si="95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90"/>
        <v>41659.25</v>
      </c>
      <c r="N999">
        <v>1390629600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4"/>
        <v>101.13101604278074</v>
      </c>
      <c r="G1000" s="6">
        <f t="shared" si="95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90"/>
        <v>40220.25</v>
      </c>
      <c r="N1000">
        <v>1267077600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4"/>
        <v>55.98841354723708</v>
      </c>
      <c r="G1001" s="6">
        <f t="shared" si="95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90"/>
        <v>42550.208333333328</v>
      </c>
      <c r="N1001">
        <v>1467781200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A1:T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F5757"/>
        <color rgb="FF92D050"/>
        <color rgb="FF00B0F0"/>
      </colorScale>
    </cfRule>
  </conditionalFormatting>
  <conditionalFormatting sqref="H1:H1048576">
    <cfRule type="containsText" dxfId="7" priority="2" operator="containsText" text="live">
      <formula>NOT(ISERROR(SEARCH("live",H1)))</formula>
    </cfRule>
    <cfRule type="containsText" dxfId="6" priority="3" operator="containsText" text="canceled">
      <formula>NOT(ISERROR(SEARCH("canceled",H1)))</formula>
    </cfRule>
    <cfRule type="containsText" dxfId="5" priority="4" operator="containsText" text="successful">
      <formula>NOT(ISERROR(SEARCH("successful",H1)))</formula>
    </cfRule>
    <cfRule type="containsText" dxfId="4" priority="5" operator="containsText" text="failed">
      <formula>NOT(ISERROR(SEARCH("failed",H1)))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workbookViewId="0">
      <selection sqref="A1:U1001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" style="3" bestFit="1" customWidth="1"/>
    <col min="4" max="4" width="8.5" bestFit="1" customWidth="1"/>
    <col min="5" max="5" width="11.69921875" bestFit="1" customWidth="1"/>
    <col min="6" max="6" width="21.09765625" bestFit="1" customWidth="1"/>
    <col min="7" max="7" width="12.5" bestFit="1" customWidth="1"/>
    <col min="8" max="8" width="19" bestFit="1" customWidth="1"/>
    <col min="9" max="9" width="17.5" bestFit="1" customWidth="1"/>
    <col min="10" max="10" width="11.59765625" bestFit="1" customWidth="1"/>
    <col min="11" max="11" width="12.5" customWidth="1"/>
    <col min="12" max="12" width="15.5" bestFit="1" customWidth="1"/>
    <col min="13" max="13" width="26.3984375" style="11" bestFit="1" customWidth="1"/>
    <col min="14" max="14" width="12.19921875" bestFit="1" customWidth="1"/>
    <col min="15" max="15" width="25" style="11" bestFit="1" customWidth="1"/>
    <col min="16" max="16" width="13.09765625" bestFit="1" customWidth="1"/>
    <col min="17" max="17" width="12.5" bestFit="1" customWidth="1"/>
    <col min="18" max="18" width="29.19921875" bestFit="1" customWidth="1"/>
    <col min="19" max="19" width="16.09765625" customWidth="1"/>
    <col min="20" max="20" width="1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2029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2070</v>
      </c>
      <c r="N1" s="1" t="s">
        <v>9</v>
      </c>
      <c r="O1" s="12" t="s">
        <v>2071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1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IF(E2=0,0,E2/I2)</f>
        <v>0</v>
      </c>
      <c r="G2" t="s">
        <v>14</v>
      </c>
      <c r="H2" s="6">
        <f>(E2/D2)*100</f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COUNTIFS(D:D,"&lt;1000",G:G,"successful")</f>
        <v>30</v>
      </c>
    </row>
    <row r="3" spans="1:21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E3/I3</f>
        <v>92.151898734177209</v>
      </c>
      <c r="G3" t="s">
        <v>20</v>
      </c>
      <c r="H3" s="6">
        <f>(E3/D3)*100</f>
        <v>1040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1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100.01614035087719</v>
      </c>
      <c r="G4" t="s">
        <v>20</v>
      </c>
      <c r="H4" s="6">
        <f t="shared" ref="H4:H67" si="5">(E4/D4)*100</f>
        <v>131.4787822878229</v>
      </c>
      <c r="I4">
        <v>1425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1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103.20833333333333</v>
      </c>
      <c r="G5" t="s">
        <v>14</v>
      </c>
      <c r="H5" s="6">
        <f t="shared" si="5"/>
        <v>58.976190476190467</v>
      </c>
      <c r="I5">
        <v>24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1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99.339622641509436</v>
      </c>
      <c r="G6" t="s">
        <v>14</v>
      </c>
      <c r="H6" s="6">
        <f t="shared" si="5"/>
        <v>69.276315789473685</v>
      </c>
      <c r="I6">
        <v>53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1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75.833333333333329</v>
      </c>
      <c r="G7" t="s">
        <v>20</v>
      </c>
      <c r="H7" s="6">
        <f t="shared" si="5"/>
        <v>173.61842105263159</v>
      </c>
      <c r="I7">
        <v>174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1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60.555555555555557</v>
      </c>
      <c r="G8" t="s">
        <v>14</v>
      </c>
      <c r="H8" s="6">
        <f t="shared" si="5"/>
        <v>20.961538461538463</v>
      </c>
      <c r="I8">
        <v>18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1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64.93832599118943</v>
      </c>
      <c r="G9" t="s">
        <v>20</v>
      </c>
      <c r="H9" s="6">
        <f t="shared" si="5"/>
        <v>327.57777777777778</v>
      </c>
      <c r="I9">
        <v>227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1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30.997175141242938</v>
      </c>
      <c r="G10" t="s">
        <v>47</v>
      </c>
      <c r="H10" s="6">
        <f t="shared" si="5"/>
        <v>19.932788374205266</v>
      </c>
      <c r="I10">
        <v>708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1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72.909090909090907</v>
      </c>
      <c r="G11" t="s">
        <v>14</v>
      </c>
      <c r="H11" s="6">
        <f t="shared" si="5"/>
        <v>51.741935483870968</v>
      </c>
      <c r="I11">
        <v>44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1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62.9</v>
      </c>
      <c r="G12" t="s">
        <v>20</v>
      </c>
      <c r="H12" s="6">
        <f t="shared" si="5"/>
        <v>266.11538461538464</v>
      </c>
      <c r="I12">
        <v>220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1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112.22222222222223</v>
      </c>
      <c r="G13" t="s">
        <v>14</v>
      </c>
      <c r="H13" s="6">
        <f t="shared" si="5"/>
        <v>48.095238095238095</v>
      </c>
      <c r="I13">
        <v>27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1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102.34545454545454</v>
      </c>
      <c r="G14" t="s">
        <v>14</v>
      </c>
      <c r="H14" s="6">
        <f t="shared" si="5"/>
        <v>89.349206349206341</v>
      </c>
      <c r="I14">
        <v>55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1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105.05102040816327</v>
      </c>
      <c r="G15" t="s">
        <v>20</v>
      </c>
      <c r="H15" s="6">
        <f t="shared" si="5"/>
        <v>245.11904761904765</v>
      </c>
      <c r="I15">
        <v>98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1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94.144999999999996</v>
      </c>
      <c r="G16" t="s">
        <v>14</v>
      </c>
      <c r="H16" s="6">
        <f t="shared" si="5"/>
        <v>66.769503546099301</v>
      </c>
      <c r="I16">
        <v>200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84.986725663716811</v>
      </c>
      <c r="G17" t="s">
        <v>14</v>
      </c>
      <c r="H17" s="6">
        <f t="shared" si="5"/>
        <v>47.307881773399011</v>
      </c>
      <c r="I17">
        <v>452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110.41</v>
      </c>
      <c r="G18" t="s">
        <v>20</v>
      </c>
      <c r="H18" s="6">
        <f t="shared" si="5"/>
        <v>649.47058823529414</v>
      </c>
      <c r="I18">
        <v>100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107.96236989591674</v>
      </c>
      <c r="G19" t="s">
        <v>20</v>
      </c>
      <c r="H19" s="6">
        <f t="shared" si="5"/>
        <v>159.39125295508273</v>
      </c>
      <c r="I19">
        <v>1249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45.103703703703701</v>
      </c>
      <c r="G20" t="s">
        <v>74</v>
      </c>
      <c r="H20" s="6">
        <f t="shared" si="5"/>
        <v>66.912087912087912</v>
      </c>
      <c r="I20">
        <v>135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45.001483679525222</v>
      </c>
      <c r="G21" t="s">
        <v>14</v>
      </c>
      <c r="H21" s="6">
        <f t="shared" si="5"/>
        <v>48.529600000000002</v>
      </c>
      <c r="I21">
        <v>674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105.97134670487107</v>
      </c>
      <c r="G22" t="s">
        <v>20</v>
      </c>
      <c r="H22" s="6">
        <f t="shared" si="5"/>
        <v>112.24279210925646</v>
      </c>
      <c r="I22">
        <v>1396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69.055555555555557</v>
      </c>
      <c r="G23" t="s">
        <v>14</v>
      </c>
      <c r="H23" s="6">
        <f t="shared" si="5"/>
        <v>40.992553191489364</v>
      </c>
      <c r="I23">
        <v>558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85.044943820224717</v>
      </c>
      <c r="G24" t="s">
        <v>20</v>
      </c>
      <c r="H24" s="6">
        <f t="shared" si="5"/>
        <v>128.07106598984771</v>
      </c>
      <c r="I24">
        <v>890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105.22535211267606</v>
      </c>
      <c r="G25" t="s">
        <v>20</v>
      </c>
      <c r="H25" s="6">
        <f t="shared" si="5"/>
        <v>332.04444444444448</v>
      </c>
      <c r="I25">
        <v>142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39.003741114852225</v>
      </c>
      <c r="G26" t="s">
        <v>20</v>
      </c>
      <c r="H26" s="6">
        <f t="shared" si="5"/>
        <v>112.83225108225108</v>
      </c>
      <c r="I26">
        <v>2673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73.030674846625772</v>
      </c>
      <c r="G27" t="s">
        <v>20</v>
      </c>
      <c r="H27" s="6">
        <f t="shared" si="5"/>
        <v>216.43636363636364</v>
      </c>
      <c r="I27">
        <v>163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35.009459459459457</v>
      </c>
      <c r="G28" t="s">
        <v>74</v>
      </c>
      <c r="H28" s="6">
        <f t="shared" si="5"/>
        <v>48.199069767441863</v>
      </c>
      <c r="I28">
        <v>1480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106.6</v>
      </c>
      <c r="G29" t="s">
        <v>14</v>
      </c>
      <c r="H29" s="6">
        <f t="shared" si="5"/>
        <v>79.95</v>
      </c>
      <c r="I29">
        <v>15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61.997747747747745</v>
      </c>
      <c r="G30" t="s">
        <v>20</v>
      </c>
      <c r="H30" s="6">
        <f t="shared" si="5"/>
        <v>105.22553516819573</v>
      </c>
      <c r="I30">
        <v>2220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94.000622665006233</v>
      </c>
      <c r="G31" t="s">
        <v>20</v>
      </c>
      <c r="H31" s="6">
        <f t="shared" si="5"/>
        <v>328.89978213507629</v>
      </c>
      <c r="I31">
        <v>1606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112.05426356589147</v>
      </c>
      <c r="G32" t="s">
        <v>20</v>
      </c>
      <c r="H32" s="6">
        <f t="shared" si="5"/>
        <v>160.61111111111111</v>
      </c>
      <c r="I32">
        <v>129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48.008849557522126</v>
      </c>
      <c r="G33" t="s">
        <v>20</v>
      </c>
      <c r="H33" s="6">
        <f t="shared" si="5"/>
        <v>310</v>
      </c>
      <c r="I33">
        <v>226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38.004334633723452</v>
      </c>
      <c r="G34" t="s">
        <v>14</v>
      </c>
      <c r="H34" s="6">
        <f t="shared" si="5"/>
        <v>86.807920792079202</v>
      </c>
      <c r="I34">
        <v>2307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35.000184535892231</v>
      </c>
      <c r="G35" t="s">
        <v>20</v>
      </c>
      <c r="H35" s="6">
        <f t="shared" si="5"/>
        <v>377.82071713147411</v>
      </c>
      <c r="I35">
        <v>5419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85</v>
      </c>
      <c r="G36" t="s">
        <v>20</v>
      </c>
      <c r="H36" s="6">
        <f t="shared" si="5"/>
        <v>150.80645161290323</v>
      </c>
      <c r="I36">
        <v>165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95.993893129770996</v>
      </c>
      <c r="G37" t="s">
        <v>20</v>
      </c>
      <c r="H37" s="6">
        <f t="shared" si="5"/>
        <v>150.30119521912351</v>
      </c>
      <c r="I37">
        <v>1965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68.8125</v>
      </c>
      <c r="G38" t="s">
        <v>20</v>
      </c>
      <c r="H38" s="6">
        <f t="shared" si="5"/>
        <v>157.28571428571431</v>
      </c>
      <c r="I38">
        <v>16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105.97196261682242</v>
      </c>
      <c r="G39" t="s">
        <v>20</v>
      </c>
      <c r="H39" s="6">
        <f t="shared" si="5"/>
        <v>139.98765432098764</v>
      </c>
      <c r="I39">
        <v>107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75.261194029850742</v>
      </c>
      <c r="G40" t="s">
        <v>20</v>
      </c>
      <c r="H40" s="6">
        <f t="shared" si="5"/>
        <v>325.32258064516128</v>
      </c>
      <c r="I40">
        <v>134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57.125</v>
      </c>
      <c r="G41" t="s">
        <v>14</v>
      </c>
      <c r="H41" s="6">
        <f t="shared" si="5"/>
        <v>50.777777777777779</v>
      </c>
      <c r="I41">
        <v>88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75.141414141414145</v>
      </c>
      <c r="G42" t="s">
        <v>20</v>
      </c>
      <c r="H42" s="6">
        <f t="shared" si="5"/>
        <v>169.06818181818181</v>
      </c>
      <c r="I42">
        <v>198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107.42342342342343</v>
      </c>
      <c r="G43" t="s">
        <v>20</v>
      </c>
      <c r="H43" s="6">
        <f t="shared" si="5"/>
        <v>212.92857142857144</v>
      </c>
      <c r="I43">
        <v>111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35.995495495495497</v>
      </c>
      <c r="G44" t="s">
        <v>20</v>
      </c>
      <c r="H44" s="6">
        <f t="shared" si="5"/>
        <v>443.94444444444446</v>
      </c>
      <c r="I44">
        <v>222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26.998873148744366</v>
      </c>
      <c r="G45" t="s">
        <v>20</v>
      </c>
      <c r="H45" s="6">
        <f t="shared" si="5"/>
        <v>185.9390243902439</v>
      </c>
      <c r="I45">
        <v>6212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107.56122448979592</v>
      </c>
      <c r="G46" t="s">
        <v>20</v>
      </c>
      <c r="H46" s="6">
        <f t="shared" si="5"/>
        <v>658.8125</v>
      </c>
      <c r="I46">
        <v>98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94.375</v>
      </c>
      <c r="G47" t="s">
        <v>14</v>
      </c>
      <c r="H47" s="6">
        <f t="shared" si="5"/>
        <v>47.684210526315788</v>
      </c>
      <c r="I47">
        <v>48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46.163043478260867</v>
      </c>
      <c r="G48" t="s">
        <v>20</v>
      </c>
      <c r="H48" s="6">
        <f t="shared" si="5"/>
        <v>114.78378378378378</v>
      </c>
      <c r="I48">
        <v>92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47.845637583892618</v>
      </c>
      <c r="G49" t="s">
        <v>20</v>
      </c>
      <c r="H49" s="6">
        <f t="shared" si="5"/>
        <v>475.26666666666665</v>
      </c>
      <c r="I49">
        <v>149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53.007815713698065</v>
      </c>
      <c r="G50" t="s">
        <v>20</v>
      </c>
      <c r="H50" s="6">
        <f t="shared" si="5"/>
        <v>386.97297297297297</v>
      </c>
      <c r="I50">
        <v>2431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45.059405940594061</v>
      </c>
      <c r="G51" t="s">
        <v>20</v>
      </c>
      <c r="H51" s="6">
        <f t="shared" si="5"/>
        <v>189.625</v>
      </c>
      <c r="I51">
        <v>303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6">
        <f t="shared" si="5"/>
        <v>2</v>
      </c>
      <c r="I52">
        <v>1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99.006816632583508</v>
      </c>
      <c r="G53" t="s">
        <v>14</v>
      </c>
      <c r="H53" s="6">
        <f t="shared" si="5"/>
        <v>91.867805186590772</v>
      </c>
      <c r="I53">
        <v>1467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32.786666666666669</v>
      </c>
      <c r="G54" t="s">
        <v>14</v>
      </c>
      <c r="H54" s="6">
        <f t="shared" si="5"/>
        <v>34.152777777777779</v>
      </c>
      <c r="I54">
        <v>75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59.119617224880386</v>
      </c>
      <c r="G55" t="s">
        <v>20</v>
      </c>
      <c r="H55" s="6">
        <f t="shared" si="5"/>
        <v>140.40909090909091</v>
      </c>
      <c r="I55">
        <v>209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44.93333333333333</v>
      </c>
      <c r="G56" t="s">
        <v>14</v>
      </c>
      <c r="H56" s="6">
        <f t="shared" si="5"/>
        <v>89.86666666666666</v>
      </c>
      <c r="I56">
        <v>120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89.664122137404576</v>
      </c>
      <c r="G57" t="s">
        <v>20</v>
      </c>
      <c r="H57" s="6">
        <f t="shared" si="5"/>
        <v>177.96969696969697</v>
      </c>
      <c r="I57">
        <v>131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70.079268292682926</v>
      </c>
      <c r="G58" t="s">
        <v>20</v>
      </c>
      <c r="H58" s="6">
        <f t="shared" si="5"/>
        <v>143.66249999999999</v>
      </c>
      <c r="I58">
        <v>164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31.059701492537314</v>
      </c>
      <c r="G59" t="s">
        <v>20</v>
      </c>
      <c r="H59" s="6">
        <f t="shared" si="5"/>
        <v>215.27586206896552</v>
      </c>
      <c r="I59">
        <v>201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29.061611374407583</v>
      </c>
      <c r="G60" t="s">
        <v>20</v>
      </c>
      <c r="H60" s="6">
        <f t="shared" si="5"/>
        <v>227.11111111111114</v>
      </c>
      <c r="I60">
        <v>211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30.0859375</v>
      </c>
      <c r="G61" t="s">
        <v>20</v>
      </c>
      <c r="H61" s="6">
        <f t="shared" si="5"/>
        <v>275.07142857142861</v>
      </c>
      <c r="I61">
        <v>128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84.998125000000002</v>
      </c>
      <c r="G62" t="s">
        <v>20</v>
      </c>
      <c r="H62" s="6">
        <f t="shared" si="5"/>
        <v>144.37048832271762</v>
      </c>
      <c r="I62">
        <v>1600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82.001775410563695</v>
      </c>
      <c r="G63" t="s">
        <v>14</v>
      </c>
      <c r="H63" s="6">
        <f t="shared" si="5"/>
        <v>92.74598393574297</v>
      </c>
      <c r="I63">
        <v>2253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58.040160642570278</v>
      </c>
      <c r="G64" t="s">
        <v>20</v>
      </c>
      <c r="H64" s="6">
        <f t="shared" si="5"/>
        <v>722.6</v>
      </c>
      <c r="I64">
        <v>249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111.4</v>
      </c>
      <c r="G65" t="s">
        <v>14</v>
      </c>
      <c r="H65" s="6">
        <f t="shared" si="5"/>
        <v>11.851063829787234</v>
      </c>
      <c r="I65">
        <v>5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71.94736842105263</v>
      </c>
      <c r="G66" t="s">
        <v>14</v>
      </c>
      <c r="H66" s="6">
        <f t="shared" si="5"/>
        <v>97.642857142857139</v>
      </c>
      <c r="I66">
        <v>38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E67/I67</f>
        <v>61.038135593220339</v>
      </c>
      <c r="G67" t="s">
        <v>20</v>
      </c>
      <c r="H67" s="6">
        <f t="shared" si="5"/>
        <v>236.14754098360655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7">(((L67/60)/60)/24)+DATE(1970,1,1)</f>
        <v>40570.25</v>
      </c>
      <c r="N67">
        <v>1296712800</v>
      </c>
      <c r="O67" s="11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108.91666666666667</v>
      </c>
      <c r="G68" t="s">
        <v>14</v>
      </c>
      <c r="H68" s="6">
        <f t="shared" ref="H68:H131" si="11">(E68/D68)*100</f>
        <v>45.068965517241381</v>
      </c>
      <c r="I68">
        <v>12</v>
      </c>
      <c r="J68" t="s">
        <v>21</v>
      </c>
      <c r="K68" t="s">
        <v>22</v>
      </c>
      <c r="L68">
        <v>1428469200</v>
      </c>
      <c r="M68" s="10">
        <f t="shared" si="7"/>
        <v>42102.208333333328</v>
      </c>
      <c r="N68">
        <v>1428901200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29.001722017220171</v>
      </c>
      <c r="G69" t="s">
        <v>20</v>
      </c>
      <c r="H69" s="6">
        <f t="shared" si="11"/>
        <v>162.38567493112947</v>
      </c>
      <c r="I69">
        <v>4065</v>
      </c>
      <c r="J69" t="s">
        <v>40</v>
      </c>
      <c r="K69" t="s">
        <v>41</v>
      </c>
      <c r="L69">
        <v>1264399200</v>
      </c>
      <c r="M69" s="10">
        <f t="shared" si="7"/>
        <v>40203.25</v>
      </c>
      <c r="N69">
        <v>1264831200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58.975609756097562</v>
      </c>
      <c r="G70" t="s">
        <v>20</v>
      </c>
      <c r="H70" s="6">
        <f t="shared" si="11"/>
        <v>254.52631578947367</v>
      </c>
      <c r="I70">
        <v>246</v>
      </c>
      <c r="J70" t="s">
        <v>107</v>
      </c>
      <c r="K70" t="s">
        <v>108</v>
      </c>
      <c r="L70">
        <v>1501131600</v>
      </c>
      <c r="M70" s="10">
        <f t="shared" si="7"/>
        <v>42943.208333333328</v>
      </c>
      <c r="N70">
        <v>1505192400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111.82352941176471</v>
      </c>
      <c r="G71" t="s">
        <v>74</v>
      </c>
      <c r="H71" s="6">
        <f t="shared" si="11"/>
        <v>24.063291139240505</v>
      </c>
      <c r="I71">
        <v>17</v>
      </c>
      <c r="J71" t="s">
        <v>21</v>
      </c>
      <c r="K71" t="s">
        <v>22</v>
      </c>
      <c r="L71">
        <v>1292738400</v>
      </c>
      <c r="M71" s="10">
        <f t="shared" si="7"/>
        <v>40531.25</v>
      </c>
      <c r="N71">
        <v>1295676000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63.995555555555555</v>
      </c>
      <c r="G72" t="s">
        <v>20</v>
      </c>
      <c r="H72" s="6">
        <f t="shared" si="11"/>
        <v>123.74140625000001</v>
      </c>
      <c r="I72">
        <v>2475</v>
      </c>
      <c r="J72" t="s">
        <v>107</v>
      </c>
      <c r="K72" t="s">
        <v>108</v>
      </c>
      <c r="L72">
        <v>1288674000</v>
      </c>
      <c r="M72" s="10">
        <f t="shared" si="7"/>
        <v>40484.208333333336</v>
      </c>
      <c r="N72">
        <v>1292911200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85.315789473684205</v>
      </c>
      <c r="G73" t="s">
        <v>20</v>
      </c>
      <c r="H73" s="6">
        <f t="shared" si="11"/>
        <v>108.06666666666666</v>
      </c>
      <c r="I73">
        <v>76</v>
      </c>
      <c r="J73" t="s">
        <v>21</v>
      </c>
      <c r="K73" t="s">
        <v>22</v>
      </c>
      <c r="L73">
        <v>1575093600</v>
      </c>
      <c r="M73" s="10">
        <f t="shared" si="7"/>
        <v>43799.25</v>
      </c>
      <c r="N73">
        <v>1575439200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74.481481481481481</v>
      </c>
      <c r="G74" t="s">
        <v>20</v>
      </c>
      <c r="H74" s="6">
        <f t="shared" si="11"/>
        <v>670.33333333333326</v>
      </c>
      <c r="I74">
        <v>54</v>
      </c>
      <c r="J74" t="s">
        <v>21</v>
      </c>
      <c r="K74" t="s">
        <v>22</v>
      </c>
      <c r="L74">
        <v>1435726800</v>
      </c>
      <c r="M74" s="10">
        <f t="shared" si="7"/>
        <v>42186.208333333328</v>
      </c>
      <c r="N74">
        <v>1438837200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105.14772727272727</v>
      </c>
      <c r="G75" t="s">
        <v>20</v>
      </c>
      <c r="H75" s="6">
        <f t="shared" si="11"/>
        <v>660.92857142857144</v>
      </c>
      <c r="I75">
        <v>88</v>
      </c>
      <c r="J75" t="s">
        <v>21</v>
      </c>
      <c r="K75" t="s">
        <v>22</v>
      </c>
      <c r="L75">
        <v>1480226400</v>
      </c>
      <c r="M75" s="10">
        <f t="shared" si="7"/>
        <v>42701.25</v>
      </c>
      <c r="N75">
        <v>1480485600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56.188235294117646</v>
      </c>
      <c r="G76" t="s">
        <v>20</v>
      </c>
      <c r="H76" s="6">
        <f t="shared" si="11"/>
        <v>122.46153846153847</v>
      </c>
      <c r="I76">
        <v>85</v>
      </c>
      <c r="J76" t="s">
        <v>40</v>
      </c>
      <c r="K76" t="s">
        <v>41</v>
      </c>
      <c r="L76">
        <v>1459054800</v>
      </c>
      <c r="M76" s="10">
        <f t="shared" si="7"/>
        <v>42456.208333333328</v>
      </c>
      <c r="N76">
        <v>1459141200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85.917647058823533</v>
      </c>
      <c r="G77" t="s">
        <v>20</v>
      </c>
      <c r="H77" s="6">
        <f t="shared" si="11"/>
        <v>150.57731958762886</v>
      </c>
      <c r="I77">
        <v>170</v>
      </c>
      <c r="J77" t="s">
        <v>21</v>
      </c>
      <c r="K77" t="s">
        <v>22</v>
      </c>
      <c r="L77">
        <v>1531630800</v>
      </c>
      <c r="M77" s="10">
        <f t="shared" si="7"/>
        <v>43296.208333333328</v>
      </c>
      <c r="N77">
        <v>1532322000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57.00296912114014</v>
      </c>
      <c r="G78" t="s">
        <v>14</v>
      </c>
      <c r="H78" s="6">
        <f t="shared" si="11"/>
        <v>78.106590724165997</v>
      </c>
      <c r="I78">
        <v>1684</v>
      </c>
      <c r="J78" t="s">
        <v>21</v>
      </c>
      <c r="K78" t="s">
        <v>22</v>
      </c>
      <c r="L78">
        <v>1421992800</v>
      </c>
      <c r="M78" s="10">
        <f t="shared" si="7"/>
        <v>42027.25</v>
      </c>
      <c r="N78">
        <v>1426222800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79.642857142857139</v>
      </c>
      <c r="G79" t="s">
        <v>14</v>
      </c>
      <c r="H79" s="6">
        <f t="shared" si="11"/>
        <v>46.94736842105263</v>
      </c>
      <c r="I79">
        <v>56</v>
      </c>
      <c r="J79" t="s">
        <v>21</v>
      </c>
      <c r="K79" t="s">
        <v>22</v>
      </c>
      <c r="L79">
        <v>1285563600</v>
      </c>
      <c r="M79" s="10">
        <f t="shared" si="7"/>
        <v>40448.208333333336</v>
      </c>
      <c r="N79">
        <v>1286773200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41.018181818181816</v>
      </c>
      <c r="G80" t="s">
        <v>20</v>
      </c>
      <c r="H80" s="6">
        <f t="shared" si="11"/>
        <v>300.8</v>
      </c>
      <c r="I80">
        <v>330</v>
      </c>
      <c r="J80" t="s">
        <v>21</v>
      </c>
      <c r="K80" t="s">
        <v>22</v>
      </c>
      <c r="L80">
        <v>1523854800</v>
      </c>
      <c r="M80" s="10">
        <f t="shared" si="7"/>
        <v>43206.208333333328</v>
      </c>
      <c r="N80">
        <v>1523941200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48.004773269689736</v>
      </c>
      <c r="G81" t="s">
        <v>14</v>
      </c>
      <c r="H81" s="6">
        <f t="shared" si="11"/>
        <v>69.598615916955026</v>
      </c>
      <c r="I81">
        <v>838</v>
      </c>
      <c r="J81" t="s">
        <v>21</v>
      </c>
      <c r="K81" t="s">
        <v>22</v>
      </c>
      <c r="L81">
        <v>1529125200</v>
      </c>
      <c r="M81" s="10">
        <f t="shared" si="7"/>
        <v>43267.208333333328</v>
      </c>
      <c r="N81">
        <v>1529557200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55.212598425196852</v>
      </c>
      <c r="G82" t="s">
        <v>20</v>
      </c>
      <c r="H82" s="6">
        <f t="shared" si="11"/>
        <v>637.4545454545455</v>
      </c>
      <c r="I82">
        <v>127</v>
      </c>
      <c r="J82" t="s">
        <v>21</v>
      </c>
      <c r="K82" t="s">
        <v>22</v>
      </c>
      <c r="L82">
        <v>1503982800</v>
      </c>
      <c r="M82" s="10">
        <f t="shared" si="7"/>
        <v>42976.208333333328</v>
      </c>
      <c r="N82">
        <v>1506574800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92.109489051094897</v>
      </c>
      <c r="G83" t="s">
        <v>20</v>
      </c>
      <c r="H83" s="6">
        <f t="shared" si="11"/>
        <v>225.33928571428569</v>
      </c>
      <c r="I83">
        <v>411</v>
      </c>
      <c r="J83" t="s">
        <v>21</v>
      </c>
      <c r="K83" t="s">
        <v>22</v>
      </c>
      <c r="L83">
        <v>1511416800</v>
      </c>
      <c r="M83" s="10">
        <f t="shared" si="7"/>
        <v>43062.25</v>
      </c>
      <c r="N83">
        <v>1513576800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83.183333333333337</v>
      </c>
      <c r="G84" t="s">
        <v>20</v>
      </c>
      <c r="H84" s="6">
        <f t="shared" si="11"/>
        <v>1497.3000000000002</v>
      </c>
      <c r="I84">
        <v>180</v>
      </c>
      <c r="J84" t="s">
        <v>40</v>
      </c>
      <c r="K84" t="s">
        <v>41</v>
      </c>
      <c r="L84">
        <v>1547704800</v>
      </c>
      <c r="M84" s="10">
        <f t="shared" si="7"/>
        <v>43482.25</v>
      </c>
      <c r="N84">
        <v>1548309600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39.996000000000002</v>
      </c>
      <c r="G85" t="s">
        <v>14</v>
      </c>
      <c r="H85" s="6">
        <f t="shared" si="11"/>
        <v>37.590225563909776</v>
      </c>
      <c r="I85">
        <v>1000</v>
      </c>
      <c r="J85" t="s">
        <v>21</v>
      </c>
      <c r="K85" t="s">
        <v>22</v>
      </c>
      <c r="L85">
        <v>1469682000</v>
      </c>
      <c r="M85" s="10">
        <f t="shared" si="7"/>
        <v>42579.208333333328</v>
      </c>
      <c r="N85">
        <v>1471582800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111.1336898395722</v>
      </c>
      <c r="G86" t="s">
        <v>20</v>
      </c>
      <c r="H86" s="6">
        <f t="shared" si="11"/>
        <v>132.36942675159236</v>
      </c>
      <c r="I86">
        <v>374</v>
      </c>
      <c r="J86" t="s">
        <v>21</v>
      </c>
      <c r="K86" t="s">
        <v>22</v>
      </c>
      <c r="L86">
        <v>1343451600</v>
      </c>
      <c r="M86" s="10">
        <f t="shared" si="7"/>
        <v>41118.208333333336</v>
      </c>
      <c r="N86">
        <v>1344315600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90.563380281690144</v>
      </c>
      <c r="G87" t="s">
        <v>20</v>
      </c>
      <c r="H87" s="6">
        <f t="shared" si="11"/>
        <v>131.22448979591837</v>
      </c>
      <c r="I87">
        <v>71</v>
      </c>
      <c r="J87" t="s">
        <v>26</v>
      </c>
      <c r="K87" t="s">
        <v>27</v>
      </c>
      <c r="L87">
        <v>1315717200</v>
      </c>
      <c r="M87" s="10">
        <f t="shared" si="7"/>
        <v>40797.208333333336</v>
      </c>
      <c r="N87">
        <v>1316408400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61.108374384236456</v>
      </c>
      <c r="G88" t="s">
        <v>20</v>
      </c>
      <c r="H88" s="6">
        <f t="shared" si="11"/>
        <v>167.63513513513513</v>
      </c>
      <c r="I88">
        <v>203</v>
      </c>
      <c r="J88" t="s">
        <v>21</v>
      </c>
      <c r="K88" t="s">
        <v>22</v>
      </c>
      <c r="L88">
        <v>1430715600</v>
      </c>
      <c r="M88" s="10">
        <f t="shared" si="7"/>
        <v>42128.208333333328</v>
      </c>
      <c r="N88">
        <v>1431838800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83.022941970310384</v>
      </c>
      <c r="G89" t="s">
        <v>14</v>
      </c>
      <c r="H89" s="6">
        <f t="shared" si="11"/>
        <v>61.984886649874063</v>
      </c>
      <c r="I89">
        <v>1482</v>
      </c>
      <c r="J89" t="s">
        <v>26</v>
      </c>
      <c r="K89" t="s">
        <v>27</v>
      </c>
      <c r="L89">
        <v>1299564000</v>
      </c>
      <c r="M89" s="10">
        <f t="shared" si="7"/>
        <v>40610.25</v>
      </c>
      <c r="N89">
        <v>1300510800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110.76106194690266</v>
      </c>
      <c r="G90" t="s">
        <v>20</v>
      </c>
      <c r="H90" s="6">
        <f t="shared" si="11"/>
        <v>260.75</v>
      </c>
      <c r="I90">
        <v>113</v>
      </c>
      <c r="J90" t="s">
        <v>21</v>
      </c>
      <c r="K90" t="s">
        <v>22</v>
      </c>
      <c r="L90">
        <v>1429160400</v>
      </c>
      <c r="M90" s="10">
        <f t="shared" si="7"/>
        <v>42110.208333333328</v>
      </c>
      <c r="N90">
        <v>1431061200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89.458333333333329</v>
      </c>
      <c r="G91" t="s">
        <v>20</v>
      </c>
      <c r="H91" s="6">
        <f t="shared" si="11"/>
        <v>252.58823529411765</v>
      </c>
      <c r="I91">
        <v>96</v>
      </c>
      <c r="J91" t="s">
        <v>21</v>
      </c>
      <c r="K91" t="s">
        <v>22</v>
      </c>
      <c r="L91">
        <v>1271307600</v>
      </c>
      <c r="M91" s="10">
        <f t="shared" si="7"/>
        <v>40283.208333333336</v>
      </c>
      <c r="N91">
        <v>1271480400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57.849056603773583</v>
      </c>
      <c r="G92" t="s">
        <v>14</v>
      </c>
      <c r="H92" s="6">
        <f t="shared" si="11"/>
        <v>78.615384615384613</v>
      </c>
      <c r="I92">
        <v>106</v>
      </c>
      <c r="J92" t="s">
        <v>21</v>
      </c>
      <c r="K92" t="s">
        <v>22</v>
      </c>
      <c r="L92">
        <v>1456380000</v>
      </c>
      <c r="M92" s="10">
        <f t="shared" si="7"/>
        <v>42425.25</v>
      </c>
      <c r="N92">
        <v>1456380000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109.99705449189985</v>
      </c>
      <c r="G93" t="s">
        <v>14</v>
      </c>
      <c r="H93" s="6">
        <f t="shared" si="11"/>
        <v>48.404406999351913</v>
      </c>
      <c r="I93">
        <v>679</v>
      </c>
      <c r="J93" t="s">
        <v>107</v>
      </c>
      <c r="K93" t="s">
        <v>108</v>
      </c>
      <c r="L93">
        <v>1470459600</v>
      </c>
      <c r="M93" s="10">
        <f t="shared" si="7"/>
        <v>42588.208333333328</v>
      </c>
      <c r="N93">
        <v>1472878800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103.96586345381526</v>
      </c>
      <c r="G94" t="s">
        <v>20</v>
      </c>
      <c r="H94" s="6">
        <f t="shared" si="11"/>
        <v>258.875</v>
      </c>
      <c r="I94">
        <v>498</v>
      </c>
      <c r="J94" t="s">
        <v>98</v>
      </c>
      <c r="K94" t="s">
        <v>99</v>
      </c>
      <c r="L94">
        <v>1277269200</v>
      </c>
      <c r="M94" s="10">
        <f t="shared" si="7"/>
        <v>40352.208333333336</v>
      </c>
      <c r="N94">
        <v>1277355600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107.99508196721311</v>
      </c>
      <c r="G95" t="s">
        <v>74</v>
      </c>
      <c r="H95" s="6">
        <f t="shared" si="11"/>
        <v>60.548713235294116</v>
      </c>
      <c r="I95">
        <v>610</v>
      </c>
      <c r="J95" t="s">
        <v>21</v>
      </c>
      <c r="K95" t="s">
        <v>22</v>
      </c>
      <c r="L95">
        <v>1350709200</v>
      </c>
      <c r="M95" s="10">
        <f t="shared" si="7"/>
        <v>41202.208333333336</v>
      </c>
      <c r="N95">
        <v>1351054800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48.927777777777777</v>
      </c>
      <c r="G96" t="s">
        <v>20</v>
      </c>
      <c r="H96" s="6">
        <f t="shared" si="11"/>
        <v>303.68965517241378</v>
      </c>
      <c r="I96">
        <v>180</v>
      </c>
      <c r="J96" t="s">
        <v>40</v>
      </c>
      <c r="K96" t="s">
        <v>41</v>
      </c>
      <c r="L96">
        <v>1554613200</v>
      </c>
      <c r="M96" s="10">
        <f t="shared" si="7"/>
        <v>43562.208333333328</v>
      </c>
      <c r="N96">
        <v>1555563600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37.666666666666664</v>
      </c>
      <c r="G97" t="s">
        <v>20</v>
      </c>
      <c r="H97" s="6">
        <f t="shared" si="11"/>
        <v>112.99999999999999</v>
      </c>
      <c r="I97">
        <v>27</v>
      </c>
      <c r="J97" t="s">
        <v>21</v>
      </c>
      <c r="K97" t="s">
        <v>22</v>
      </c>
      <c r="L97">
        <v>1571029200</v>
      </c>
      <c r="M97" s="10">
        <f t="shared" si="7"/>
        <v>43752.208333333328</v>
      </c>
      <c r="N97">
        <v>1571634000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64.999141999141997</v>
      </c>
      <c r="G98" t="s">
        <v>20</v>
      </c>
      <c r="H98" s="6">
        <f t="shared" si="11"/>
        <v>217.37876614060258</v>
      </c>
      <c r="I98">
        <v>2331</v>
      </c>
      <c r="J98" t="s">
        <v>21</v>
      </c>
      <c r="K98" t="s">
        <v>22</v>
      </c>
      <c r="L98">
        <v>1299736800</v>
      </c>
      <c r="M98" s="10">
        <f t="shared" si="7"/>
        <v>40612.25</v>
      </c>
      <c r="N98">
        <v>1300856400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106.61061946902655</v>
      </c>
      <c r="G99" t="s">
        <v>20</v>
      </c>
      <c r="H99" s="6">
        <f t="shared" si="11"/>
        <v>926.69230769230762</v>
      </c>
      <c r="I99">
        <v>113</v>
      </c>
      <c r="J99" t="s">
        <v>21</v>
      </c>
      <c r="K99" t="s">
        <v>22</v>
      </c>
      <c r="L99">
        <v>1435208400</v>
      </c>
      <c r="M99" s="10">
        <f t="shared" si="7"/>
        <v>42180.208333333328</v>
      </c>
      <c r="N99">
        <v>1439874000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27.009016393442622</v>
      </c>
      <c r="G100" t="s">
        <v>14</v>
      </c>
      <c r="H100" s="6">
        <f t="shared" si="11"/>
        <v>33.692229038854805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7"/>
        <v>42212.208333333328</v>
      </c>
      <c r="N100">
        <v>1438318800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91.16463414634147</v>
      </c>
      <c r="G101" t="s">
        <v>20</v>
      </c>
      <c r="H101" s="6">
        <f t="shared" si="11"/>
        <v>196.7236842105263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7"/>
        <v>41968.25</v>
      </c>
      <c r="N101">
        <v>1419400800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 s="6">
        <f t="shared" si="11"/>
        <v>1</v>
      </c>
      <c r="I102">
        <v>1</v>
      </c>
      <c r="J102" t="s">
        <v>21</v>
      </c>
      <c r="K102" t="s">
        <v>22</v>
      </c>
      <c r="L102">
        <v>1319000400</v>
      </c>
      <c r="M102" s="10">
        <f t="shared" si="7"/>
        <v>40835.208333333336</v>
      </c>
      <c r="N102">
        <v>1320555600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56.054878048780488</v>
      </c>
      <c r="G103" t="s">
        <v>20</v>
      </c>
      <c r="H103" s="6">
        <f t="shared" si="11"/>
        <v>1021.4444444444445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7"/>
        <v>42056.25</v>
      </c>
      <c r="N103">
        <v>1425103200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31.017857142857142</v>
      </c>
      <c r="G104" t="s">
        <v>20</v>
      </c>
      <c r="H104" s="6">
        <f t="shared" si="11"/>
        <v>281.67567567567568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7"/>
        <v>43234.208333333328</v>
      </c>
      <c r="N104">
        <v>1526878800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66.513513513513516</v>
      </c>
      <c r="G105" t="s">
        <v>14</v>
      </c>
      <c r="H105" s="6">
        <f t="shared" si="11"/>
        <v>24.610000000000003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7"/>
        <v>40475.208333333336</v>
      </c>
      <c r="N105">
        <v>1288674000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89.005216484089729</v>
      </c>
      <c r="G106" t="s">
        <v>20</v>
      </c>
      <c r="H106" s="6">
        <f t="shared" si="11"/>
        <v>143.14010067114094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7"/>
        <v>42878.208333333328</v>
      </c>
      <c r="N106">
        <v>1495602000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103.46315789473684</v>
      </c>
      <c r="G107" t="s">
        <v>20</v>
      </c>
      <c r="H107" s="6">
        <f t="shared" si="11"/>
        <v>144.54411764705884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7"/>
        <v>41366.208333333336</v>
      </c>
      <c r="N107">
        <v>1366434000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95.278911564625844</v>
      </c>
      <c r="G108" t="s">
        <v>20</v>
      </c>
      <c r="H108" s="6">
        <f t="shared" si="11"/>
        <v>359.12820512820514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7"/>
        <v>43716.208333333328</v>
      </c>
      <c r="N108">
        <v>1568350800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75.895348837209298</v>
      </c>
      <c r="G109" t="s">
        <v>20</v>
      </c>
      <c r="H109" s="6">
        <f t="shared" si="11"/>
        <v>186.48571428571427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7"/>
        <v>43213.208333333328</v>
      </c>
      <c r="N109">
        <v>1525928400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107.57831325301204</v>
      </c>
      <c r="G110" t="s">
        <v>20</v>
      </c>
      <c r="H110" s="6">
        <f t="shared" si="11"/>
        <v>595.26666666666665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7"/>
        <v>41005.208333333336</v>
      </c>
      <c r="N110">
        <v>1336885200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51.31666666666667</v>
      </c>
      <c r="G111" t="s">
        <v>14</v>
      </c>
      <c r="H111" s="6">
        <f t="shared" si="11"/>
        <v>59.21153846153846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7"/>
        <v>41651.25</v>
      </c>
      <c r="N111">
        <v>1389679200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71.983108108108112</v>
      </c>
      <c r="G112" t="s">
        <v>14</v>
      </c>
      <c r="H112" s="6">
        <f t="shared" si="11"/>
        <v>14.962780898876405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7"/>
        <v>43354.208333333328</v>
      </c>
      <c r="N112">
        <v>1538283600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108.95414201183432</v>
      </c>
      <c r="G113" t="s">
        <v>20</v>
      </c>
      <c r="H113" s="6">
        <f t="shared" si="11"/>
        <v>119.95602605863192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7"/>
        <v>41174.208333333336</v>
      </c>
      <c r="N113">
        <v>1348808400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35</v>
      </c>
      <c r="G114" t="s">
        <v>20</v>
      </c>
      <c r="H114" s="6">
        <f t="shared" si="11"/>
        <v>268.82978723404256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7"/>
        <v>41875.208333333336</v>
      </c>
      <c r="N114">
        <v>1410152400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94.938931297709928</v>
      </c>
      <c r="G115" t="s">
        <v>20</v>
      </c>
      <c r="H115" s="6">
        <f t="shared" si="11"/>
        <v>376.87878787878788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7"/>
        <v>42990.208333333328</v>
      </c>
      <c r="N115">
        <v>1505797200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109.65079365079364</v>
      </c>
      <c r="G116" t="s">
        <v>20</v>
      </c>
      <c r="H116" s="6">
        <f t="shared" si="11"/>
        <v>727.15789473684208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7"/>
        <v>43564.208333333328</v>
      </c>
      <c r="N116">
        <v>1554872400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44.001815980629537</v>
      </c>
      <c r="G117" t="s">
        <v>14</v>
      </c>
      <c r="H117" s="6">
        <f t="shared" si="11"/>
        <v>87.211757648470297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7"/>
        <v>43056.25</v>
      </c>
      <c r="N117">
        <v>1513922400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86.794520547945211</v>
      </c>
      <c r="G118" t="s">
        <v>14</v>
      </c>
      <c r="H118" s="6">
        <f t="shared" si="11"/>
        <v>88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7"/>
        <v>42265.208333333328</v>
      </c>
      <c r="N118">
        <v>1442638800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30.992727272727272</v>
      </c>
      <c r="G119" t="s">
        <v>20</v>
      </c>
      <c r="H119" s="6">
        <f t="shared" si="11"/>
        <v>173.9387755102041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7"/>
        <v>40808.208333333336</v>
      </c>
      <c r="N119">
        <v>1317186000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94.791044776119406</v>
      </c>
      <c r="G120" t="s">
        <v>20</v>
      </c>
      <c r="H120" s="6">
        <f t="shared" si="11"/>
        <v>117.61111111111111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7"/>
        <v>41665.25</v>
      </c>
      <c r="N120">
        <v>1391234400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69.79220779220779</v>
      </c>
      <c r="G121" t="s">
        <v>20</v>
      </c>
      <c r="H121" s="6">
        <f t="shared" si="11"/>
        <v>214.96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7"/>
        <v>41806.208333333336</v>
      </c>
      <c r="N121">
        <v>1404363600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63.003367003367003</v>
      </c>
      <c r="G122" t="s">
        <v>20</v>
      </c>
      <c r="H122" s="6">
        <f t="shared" si="11"/>
        <v>149.49667110519306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7"/>
        <v>42111.208333333328</v>
      </c>
      <c r="N122">
        <v>1429592400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110.0343300110742</v>
      </c>
      <c r="G123" t="s">
        <v>20</v>
      </c>
      <c r="H123" s="6">
        <f t="shared" si="11"/>
        <v>219.33995584988963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7"/>
        <v>41917.208333333336</v>
      </c>
      <c r="N123">
        <v>1413608400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25.997933274284026</v>
      </c>
      <c r="G124" t="s">
        <v>14</v>
      </c>
      <c r="H124" s="6">
        <f t="shared" si="11"/>
        <v>64.367690058479525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7"/>
        <v>41970.25</v>
      </c>
      <c r="N124">
        <v>1419400800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49.987915407854985</v>
      </c>
      <c r="G125" t="s">
        <v>14</v>
      </c>
      <c r="H125" s="6">
        <f t="shared" si="11"/>
        <v>18.622397298818232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7"/>
        <v>42332.25</v>
      </c>
      <c r="N125">
        <v>1448604000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101.72340425531915</v>
      </c>
      <c r="G126" t="s">
        <v>20</v>
      </c>
      <c r="H126" s="6">
        <f t="shared" si="11"/>
        <v>367.76923076923077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7"/>
        <v>43598.208333333328</v>
      </c>
      <c r="N126">
        <v>1562302800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47.083333333333336</v>
      </c>
      <c r="G127" t="s">
        <v>20</v>
      </c>
      <c r="H127" s="6">
        <f t="shared" si="11"/>
        <v>159.90566037735849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7"/>
        <v>43362.208333333328</v>
      </c>
      <c r="N127">
        <v>1537678800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89.944444444444443</v>
      </c>
      <c r="G128" t="s">
        <v>14</v>
      </c>
      <c r="H128" s="6">
        <f t="shared" si="11"/>
        <v>38.633185349611544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7"/>
        <v>42596.208333333328</v>
      </c>
      <c r="N128">
        <v>1473570000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78.96875</v>
      </c>
      <c r="G129" t="s">
        <v>14</v>
      </c>
      <c r="H129" s="6">
        <f t="shared" si="11"/>
        <v>51.42151162790698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7"/>
        <v>40310.208333333336</v>
      </c>
      <c r="N129">
        <v>1273899600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80.067669172932327</v>
      </c>
      <c r="G130" t="s">
        <v>74</v>
      </c>
      <c r="H130" s="6">
        <f t="shared" si="11"/>
        <v>60.334277620396605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7"/>
        <v>40417.208333333336</v>
      </c>
      <c r="N130">
        <v>1284008400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E131/I131</f>
        <v>86.472727272727269</v>
      </c>
      <c r="G131" t="s">
        <v>74</v>
      </c>
      <c r="H131" s="6">
        <f t="shared" si="11"/>
        <v>3.202693602693603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3">(((L131/60)/60)/24)+DATE(1970,1,1)</f>
        <v>42038.25</v>
      </c>
      <c r="N131">
        <v>1425103200</v>
      </c>
      <c r="O131" s="11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28.001876172607879</v>
      </c>
      <c r="G132" t="s">
        <v>20</v>
      </c>
      <c r="H132" s="6">
        <f t="shared" ref="H132:H195" si="17">(E132/D132)*100</f>
        <v>155.46875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3"/>
        <v>40842.208333333336</v>
      </c>
      <c r="N132">
        <v>1320991200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67.996725337699544</v>
      </c>
      <c r="G133" t="s">
        <v>20</v>
      </c>
      <c r="H133" s="6">
        <f t="shared" si="17"/>
        <v>100.85974499089254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3"/>
        <v>41607.25</v>
      </c>
      <c r="N133">
        <v>1386828000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43.078651685393261</v>
      </c>
      <c r="G134" t="s">
        <v>20</v>
      </c>
      <c r="H134" s="6">
        <f t="shared" si="17"/>
        <v>116.18181818181819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3"/>
        <v>43112.25</v>
      </c>
      <c r="N134">
        <v>1517119200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87.95597484276729</v>
      </c>
      <c r="G135" t="s">
        <v>20</v>
      </c>
      <c r="H135" s="6">
        <f t="shared" si="17"/>
        <v>310.77777777777777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3"/>
        <v>40767.208333333336</v>
      </c>
      <c r="N135">
        <v>1315026000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94.987234042553197</v>
      </c>
      <c r="G136" t="s">
        <v>14</v>
      </c>
      <c r="H136" s="6">
        <f t="shared" si="17"/>
        <v>89.73668341708543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3"/>
        <v>40713.208333333336</v>
      </c>
      <c r="N136">
        <v>1312693200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46.905982905982903</v>
      </c>
      <c r="G137" t="s">
        <v>14</v>
      </c>
      <c r="H137" s="6">
        <f t="shared" si="17"/>
        <v>71.27272727272728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3"/>
        <v>41340.25</v>
      </c>
      <c r="N137">
        <v>1363064400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46.913793103448278</v>
      </c>
      <c r="G138" t="s">
        <v>74</v>
      </c>
      <c r="H138" s="6">
        <f t="shared" si="17"/>
        <v>3.2862318840579712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3"/>
        <v>41797.208333333336</v>
      </c>
      <c r="N138">
        <v>1403154000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94.24</v>
      </c>
      <c r="G139" t="s">
        <v>20</v>
      </c>
      <c r="H139" s="6">
        <f t="shared" si="17"/>
        <v>261.77777777777777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3"/>
        <v>40457.208333333336</v>
      </c>
      <c r="N139">
        <v>1286859600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80.139130434782615</v>
      </c>
      <c r="G140" t="s">
        <v>14</v>
      </c>
      <c r="H140" s="6">
        <f t="shared" si="17"/>
        <v>96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3"/>
        <v>41180.208333333336</v>
      </c>
      <c r="N140">
        <v>1349326800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59.036809815950917</v>
      </c>
      <c r="G141" t="s">
        <v>14</v>
      </c>
      <c r="H141" s="6">
        <f t="shared" si="17"/>
        <v>20.896851248642779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3"/>
        <v>42115.208333333328</v>
      </c>
      <c r="N141">
        <v>1430974800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65.989247311827953</v>
      </c>
      <c r="G142" t="s">
        <v>20</v>
      </c>
      <c r="H142" s="6">
        <f t="shared" si="17"/>
        <v>223.16363636363636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3"/>
        <v>43156.25</v>
      </c>
      <c r="N142">
        <v>1519970400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60.992530345471522</v>
      </c>
      <c r="G143" t="s">
        <v>20</v>
      </c>
      <c r="H143" s="6">
        <f t="shared" si="17"/>
        <v>101.59097978227061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3"/>
        <v>42167.208333333328</v>
      </c>
      <c r="N143">
        <v>1434603600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98.307692307692307</v>
      </c>
      <c r="G144" t="s">
        <v>20</v>
      </c>
      <c r="H144" s="6">
        <f t="shared" si="17"/>
        <v>230.03999999999996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3"/>
        <v>41005.208333333336</v>
      </c>
      <c r="N144">
        <v>1337230800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104.6</v>
      </c>
      <c r="G145" t="s">
        <v>20</v>
      </c>
      <c r="H145" s="6">
        <f t="shared" si="17"/>
        <v>135.59259259259261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3"/>
        <v>40357.208333333336</v>
      </c>
      <c r="N145">
        <v>1279429200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86.066666666666663</v>
      </c>
      <c r="G146" t="s">
        <v>20</v>
      </c>
      <c r="H146" s="6">
        <f t="shared" si="17"/>
        <v>129.1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3"/>
        <v>43633.208333333328</v>
      </c>
      <c r="N146">
        <v>1561438800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76.989583333333329</v>
      </c>
      <c r="G147" t="s">
        <v>20</v>
      </c>
      <c r="H147" s="6">
        <f t="shared" si="17"/>
        <v>236.512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3"/>
        <v>41889.208333333336</v>
      </c>
      <c r="N147">
        <v>1410498000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29.764705882352942</v>
      </c>
      <c r="G148" t="s">
        <v>74</v>
      </c>
      <c r="H148" s="6">
        <f t="shared" si="17"/>
        <v>17.25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3"/>
        <v>40855.25</v>
      </c>
      <c r="N148">
        <v>1322460000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46.91959798994975</v>
      </c>
      <c r="G149" t="s">
        <v>20</v>
      </c>
      <c r="H149" s="6">
        <f t="shared" si="17"/>
        <v>112.49397590361446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3"/>
        <v>42534.208333333328</v>
      </c>
      <c r="N149">
        <v>1466312400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105.18691588785046</v>
      </c>
      <c r="G150" t="s">
        <v>20</v>
      </c>
      <c r="H150" s="6">
        <f t="shared" si="17"/>
        <v>121.02150537634408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3"/>
        <v>42941.208333333328</v>
      </c>
      <c r="N150">
        <v>1501736400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69.907692307692301</v>
      </c>
      <c r="G151" t="s">
        <v>20</v>
      </c>
      <c r="H151" s="6">
        <f t="shared" si="17"/>
        <v>219.87096774193549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3"/>
        <v>41275.25</v>
      </c>
      <c r="N151">
        <v>1361512800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 s="6">
        <f t="shared" si="17"/>
        <v>1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3"/>
        <v>43450.25</v>
      </c>
      <c r="N152">
        <v>1545026400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60.011588275391958</v>
      </c>
      <c r="G153" t="s">
        <v>14</v>
      </c>
      <c r="H153" s="6">
        <f t="shared" si="17"/>
        <v>64.166909620991248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3"/>
        <v>41799.208333333336</v>
      </c>
      <c r="N153">
        <v>1406696400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52.006220379146917</v>
      </c>
      <c r="G154" t="s">
        <v>20</v>
      </c>
      <c r="H154" s="6">
        <f t="shared" si="17"/>
        <v>423.06746987951806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3"/>
        <v>42783.25</v>
      </c>
      <c r="N154">
        <v>1487916000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31.000176025347649</v>
      </c>
      <c r="G155" t="s">
        <v>14</v>
      </c>
      <c r="H155" s="6">
        <f t="shared" si="17"/>
        <v>92.984160506863773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3"/>
        <v>41201.208333333336</v>
      </c>
      <c r="N155">
        <v>1351141200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95.042492917847028</v>
      </c>
      <c r="G156" t="s">
        <v>14</v>
      </c>
      <c r="H156" s="6">
        <f t="shared" si="17"/>
        <v>58.756567425569173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3"/>
        <v>42502.208333333328</v>
      </c>
      <c r="N156">
        <v>1465016400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75.968174204355108</v>
      </c>
      <c r="G157" t="s">
        <v>14</v>
      </c>
      <c r="H157" s="6">
        <f t="shared" si="17"/>
        <v>65.022222222222226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3"/>
        <v>40262.208333333336</v>
      </c>
      <c r="N157">
        <v>1270789200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71.013192612137203</v>
      </c>
      <c r="G158" t="s">
        <v>74</v>
      </c>
      <c r="H158" s="6">
        <f t="shared" si="17"/>
        <v>73.939560439560438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3"/>
        <v>43743.208333333328</v>
      </c>
      <c r="N158">
        <v>1572325200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73.733333333333334</v>
      </c>
      <c r="G159" t="s">
        <v>14</v>
      </c>
      <c r="H159" s="6">
        <f t="shared" si="17"/>
        <v>52.666666666666664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3"/>
        <v>41638.25</v>
      </c>
      <c r="N159">
        <v>1389420000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113.17073170731707</v>
      </c>
      <c r="G160" t="s">
        <v>20</v>
      </c>
      <c r="H160" s="6">
        <f t="shared" si="17"/>
        <v>220.95238095238096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3"/>
        <v>42346.25</v>
      </c>
      <c r="N160">
        <v>1449640800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105.00933552992861</v>
      </c>
      <c r="G161" t="s">
        <v>20</v>
      </c>
      <c r="H161" s="6">
        <f t="shared" si="17"/>
        <v>100.01150627615063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3"/>
        <v>43551.208333333328</v>
      </c>
      <c r="N161">
        <v>1555218000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79.176829268292678</v>
      </c>
      <c r="G162" t="s">
        <v>20</v>
      </c>
      <c r="H162" s="6">
        <f t="shared" si="17"/>
        <v>162.3125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3"/>
        <v>43582.208333333328</v>
      </c>
      <c r="N162">
        <v>1557723600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57.333333333333336</v>
      </c>
      <c r="G163" t="s">
        <v>14</v>
      </c>
      <c r="H163" s="6">
        <f t="shared" si="17"/>
        <v>78.181818181818187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3"/>
        <v>42270.208333333328</v>
      </c>
      <c r="N163">
        <v>1443502800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58.178343949044589</v>
      </c>
      <c r="G164" t="s">
        <v>20</v>
      </c>
      <c r="H164" s="6">
        <f t="shared" si="17"/>
        <v>149.73770491803279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3"/>
        <v>43442.25</v>
      </c>
      <c r="N164">
        <v>1546840800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36.032520325203251</v>
      </c>
      <c r="G165" t="s">
        <v>20</v>
      </c>
      <c r="H165" s="6">
        <f t="shared" si="17"/>
        <v>253.25714285714284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3"/>
        <v>43028.208333333328</v>
      </c>
      <c r="N165">
        <v>1512712800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107.99068767908309</v>
      </c>
      <c r="G166" t="s">
        <v>20</v>
      </c>
      <c r="H166" s="6">
        <f t="shared" si="17"/>
        <v>100.16943521594683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3"/>
        <v>43016.208333333328</v>
      </c>
      <c r="N166">
        <v>1507525200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44.005985634477256</v>
      </c>
      <c r="G167" t="s">
        <v>20</v>
      </c>
      <c r="H167" s="6">
        <f t="shared" si="17"/>
        <v>121.99004424778761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3"/>
        <v>42948.208333333328</v>
      </c>
      <c r="N167">
        <v>1504328400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55.077868852459019</v>
      </c>
      <c r="G168" t="s">
        <v>20</v>
      </c>
      <c r="H168" s="6">
        <f t="shared" si="17"/>
        <v>137.13265306122449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3"/>
        <v>40534.25</v>
      </c>
      <c r="N168">
        <v>1293343200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74</v>
      </c>
      <c r="G169" t="s">
        <v>20</v>
      </c>
      <c r="H169" s="6">
        <f t="shared" si="17"/>
        <v>415.53846153846149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3"/>
        <v>41435.208333333336</v>
      </c>
      <c r="N169">
        <v>1371704400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41.996858638743454</v>
      </c>
      <c r="G170" t="s">
        <v>14</v>
      </c>
      <c r="H170" s="6">
        <f t="shared" si="17"/>
        <v>31.30913348946136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3"/>
        <v>43518.25</v>
      </c>
      <c r="N170">
        <v>1552798800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77.988161010260455</v>
      </c>
      <c r="G171" t="s">
        <v>20</v>
      </c>
      <c r="H171" s="6">
        <f t="shared" si="17"/>
        <v>424.08154506437768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3"/>
        <v>41077.208333333336</v>
      </c>
      <c r="N171">
        <v>1342328400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82.507462686567166</v>
      </c>
      <c r="G172" t="s">
        <v>14</v>
      </c>
      <c r="H172" s="6">
        <f t="shared" si="17"/>
        <v>2.93886230728336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3"/>
        <v>42950.208333333328</v>
      </c>
      <c r="N172">
        <v>1502341200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104.2</v>
      </c>
      <c r="G173" t="s">
        <v>14</v>
      </c>
      <c r="H173" s="6">
        <f t="shared" si="17"/>
        <v>10.63265306122449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3"/>
        <v>41718.208333333336</v>
      </c>
      <c r="N173">
        <v>1397192400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25.5</v>
      </c>
      <c r="G174" t="s">
        <v>14</v>
      </c>
      <c r="H174" s="6">
        <f t="shared" si="17"/>
        <v>82.875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3"/>
        <v>41839.208333333336</v>
      </c>
      <c r="N174">
        <v>1407042000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100.98334401024984</v>
      </c>
      <c r="G175" t="s">
        <v>20</v>
      </c>
      <c r="H175" s="6">
        <f t="shared" si="17"/>
        <v>163.01447776628748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3"/>
        <v>41412.208333333336</v>
      </c>
      <c r="N175">
        <v>1369371600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111.83333333333333</v>
      </c>
      <c r="G176" t="s">
        <v>20</v>
      </c>
      <c r="H176" s="6">
        <f t="shared" si="17"/>
        <v>894.66666666666674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3"/>
        <v>42282.208333333328</v>
      </c>
      <c r="N176">
        <v>1444107600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41.999115044247787</v>
      </c>
      <c r="G177" t="s">
        <v>14</v>
      </c>
      <c r="H177" s="6">
        <f t="shared" si="17"/>
        <v>26.191501103752756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3"/>
        <v>42613.208333333328</v>
      </c>
      <c r="N177">
        <v>1474261200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110.05115089514067</v>
      </c>
      <c r="G178" t="s">
        <v>14</v>
      </c>
      <c r="H178" s="6">
        <f t="shared" si="17"/>
        <v>74.834782608695647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3"/>
        <v>42616.208333333328</v>
      </c>
      <c r="N178">
        <v>1473656400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58.997079225994888</v>
      </c>
      <c r="G179" t="s">
        <v>20</v>
      </c>
      <c r="H179" s="6">
        <f t="shared" si="17"/>
        <v>416.47680412371136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3"/>
        <v>40497.25</v>
      </c>
      <c r="N179">
        <v>1291960800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32.985714285714288</v>
      </c>
      <c r="G180" t="s">
        <v>14</v>
      </c>
      <c r="H180" s="6">
        <f t="shared" si="17"/>
        <v>96.208333333333329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3"/>
        <v>42999.208333333328</v>
      </c>
      <c r="N180">
        <v>1506747600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45.005654509471306</v>
      </c>
      <c r="G181" t="s">
        <v>20</v>
      </c>
      <c r="H181" s="6">
        <f t="shared" si="17"/>
        <v>357.71910112359546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3"/>
        <v>41350.208333333336</v>
      </c>
      <c r="N181">
        <v>1363582800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81.98196487897485</v>
      </c>
      <c r="G182" t="s">
        <v>20</v>
      </c>
      <c r="H182" s="6">
        <f t="shared" si="17"/>
        <v>308.45714285714286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3"/>
        <v>40259.208333333336</v>
      </c>
      <c r="N182">
        <v>1269666000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39.080882352941174</v>
      </c>
      <c r="G183" t="s">
        <v>14</v>
      </c>
      <c r="H183" s="6">
        <f t="shared" si="17"/>
        <v>61.802325581395344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3"/>
        <v>43012.208333333328</v>
      </c>
      <c r="N183">
        <v>1508648400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58.996383363471971</v>
      </c>
      <c r="G184" t="s">
        <v>20</v>
      </c>
      <c r="H184" s="6">
        <f t="shared" si="17"/>
        <v>722.32472324723244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3"/>
        <v>43631.208333333328</v>
      </c>
      <c r="N184">
        <v>1561957200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40.988372093023258</v>
      </c>
      <c r="G185" t="s">
        <v>14</v>
      </c>
      <c r="H185" s="6">
        <f t="shared" si="17"/>
        <v>69.117647058823522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3"/>
        <v>40430.208333333336</v>
      </c>
      <c r="N185">
        <v>1285131600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31.029411764705884</v>
      </c>
      <c r="G186" t="s">
        <v>20</v>
      </c>
      <c r="H186" s="6">
        <f t="shared" si="17"/>
        <v>293.05555555555554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3"/>
        <v>43588.208333333328</v>
      </c>
      <c r="N186">
        <v>1556946000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37.789473684210527</v>
      </c>
      <c r="G187" t="s">
        <v>14</v>
      </c>
      <c r="H187" s="6">
        <f t="shared" si="17"/>
        <v>71.8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3"/>
        <v>43233.208333333328</v>
      </c>
      <c r="N187">
        <v>1527138000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32.006772009029348</v>
      </c>
      <c r="G188" t="s">
        <v>14</v>
      </c>
      <c r="H188" s="6">
        <f t="shared" si="17"/>
        <v>31.934684684684683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3"/>
        <v>41782.208333333336</v>
      </c>
      <c r="N188">
        <v>1402117200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95.966712898751737</v>
      </c>
      <c r="G189" t="s">
        <v>20</v>
      </c>
      <c r="H189" s="6">
        <f t="shared" si="17"/>
        <v>229.87375415282392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3"/>
        <v>41328.25</v>
      </c>
      <c r="N189">
        <v>1364014800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75</v>
      </c>
      <c r="G190" t="s">
        <v>14</v>
      </c>
      <c r="H190" s="6">
        <f t="shared" si="17"/>
        <v>32.012195121951223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3"/>
        <v>41975.25</v>
      </c>
      <c r="N190">
        <v>1417586400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102.0498866213152</v>
      </c>
      <c r="G191" t="s">
        <v>74</v>
      </c>
      <c r="H191" s="6">
        <f t="shared" si="17"/>
        <v>23.525352848928385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3"/>
        <v>42433.25</v>
      </c>
      <c r="N191">
        <v>1457071200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105.75</v>
      </c>
      <c r="G192" t="s">
        <v>14</v>
      </c>
      <c r="H192" s="6">
        <f t="shared" si="17"/>
        <v>68.594594594594597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3"/>
        <v>41429.208333333336</v>
      </c>
      <c r="N192">
        <v>1370408400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37.069767441860463</v>
      </c>
      <c r="G193" t="s">
        <v>14</v>
      </c>
      <c r="H193" s="6">
        <f t="shared" si="17"/>
        <v>37.952380952380956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3"/>
        <v>43536.208333333328</v>
      </c>
      <c r="N193">
        <v>1552626000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35.049382716049379</v>
      </c>
      <c r="G194" t="s">
        <v>14</v>
      </c>
      <c r="H194" s="6">
        <f t="shared" si="17"/>
        <v>19.992957746478872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3"/>
        <v>41817.208333333336</v>
      </c>
      <c r="N194">
        <v>1404190800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E195/I195</f>
        <v>46.338461538461537</v>
      </c>
      <c r="G195" t="s">
        <v>14</v>
      </c>
      <c r="H195" s="6">
        <f t="shared" si="17"/>
        <v>45.636363636363633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9">(((L195/60)/60)/24)+DATE(1970,1,1)</f>
        <v>43198.208333333328</v>
      </c>
      <c r="N195">
        <v>1523509200</v>
      </c>
      <c r="O195" s="11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69.174603174603178</v>
      </c>
      <c r="G196" t="s">
        <v>20</v>
      </c>
      <c r="H196" s="6">
        <f t="shared" ref="H196:H259" si="23">(E196/D196)*100</f>
        <v>122.7605633802817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9"/>
        <v>42261.208333333328</v>
      </c>
      <c r="N196">
        <v>1443589200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109.07824427480917</v>
      </c>
      <c r="G197" t="s">
        <v>20</v>
      </c>
      <c r="H197" s="6">
        <f t="shared" si="23"/>
        <v>361.75316455696202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9"/>
        <v>43310.208333333328</v>
      </c>
      <c r="N197">
        <v>1533445200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51.78</v>
      </c>
      <c r="G198" t="s">
        <v>14</v>
      </c>
      <c r="H198" s="6">
        <f t="shared" si="23"/>
        <v>63.146341463414636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9"/>
        <v>42616.208333333328</v>
      </c>
      <c r="N198">
        <v>1474520400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82.010055304172951</v>
      </c>
      <c r="G199" t="s">
        <v>20</v>
      </c>
      <c r="H199" s="6">
        <f t="shared" si="23"/>
        <v>298.20475319926874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9"/>
        <v>42909.208333333328</v>
      </c>
      <c r="N199">
        <v>1499403600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35.958333333333336</v>
      </c>
      <c r="G200" t="s">
        <v>14</v>
      </c>
      <c r="H200" s="6">
        <f t="shared" si="23"/>
        <v>9.5585443037974684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9"/>
        <v>40396.208333333336</v>
      </c>
      <c r="N200">
        <v>1283576400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74.461538461538467</v>
      </c>
      <c r="G201" t="s">
        <v>14</v>
      </c>
      <c r="H201" s="6">
        <f t="shared" si="23"/>
        <v>53.777777777777779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9"/>
        <v>42192.208333333328</v>
      </c>
      <c r="N201">
        <v>1436590800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 s="6">
        <f t="shared" si="23"/>
        <v>2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9"/>
        <v>40262.208333333336</v>
      </c>
      <c r="N202">
        <v>1270443600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91.114649681528661</v>
      </c>
      <c r="G203" t="s">
        <v>20</v>
      </c>
      <c r="H203" s="6">
        <f t="shared" si="23"/>
        <v>681.19047619047615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9"/>
        <v>41845.208333333336</v>
      </c>
      <c r="N203">
        <v>1407819600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79.792682926829272</v>
      </c>
      <c r="G204" t="s">
        <v>74</v>
      </c>
      <c r="H204" s="6">
        <f t="shared" si="23"/>
        <v>78.831325301204828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9"/>
        <v>40818.208333333336</v>
      </c>
      <c r="N204">
        <v>1317877200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42.999777678968428</v>
      </c>
      <c r="G205" t="s">
        <v>20</v>
      </c>
      <c r="H205" s="6">
        <f t="shared" si="23"/>
        <v>134.40792216817235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9"/>
        <v>42752.25</v>
      </c>
      <c r="N205">
        <v>1484805600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63.225000000000001</v>
      </c>
      <c r="G206" t="s">
        <v>14</v>
      </c>
      <c r="H206" s="6">
        <f t="shared" si="23"/>
        <v>3.3719999999999999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9"/>
        <v>40636.208333333336</v>
      </c>
      <c r="N206">
        <v>1302670800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70.174999999999997</v>
      </c>
      <c r="G207" t="s">
        <v>20</v>
      </c>
      <c r="H207" s="6">
        <f t="shared" si="23"/>
        <v>431.84615384615387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9"/>
        <v>43390.208333333328</v>
      </c>
      <c r="N207">
        <v>1540789200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61.333333333333336</v>
      </c>
      <c r="G208" t="s">
        <v>74</v>
      </c>
      <c r="H208" s="6">
        <f t="shared" si="23"/>
        <v>38.844444444444441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9"/>
        <v>40236.25</v>
      </c>
      <c r="N208">
        <v>1268028000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99</v>
      </c>
      <c r="G209" t="s">
        <v>20</v>
      </c>
      <c r="H209" s="6">
        <f t="shared" si="23"/>
        <v>425.7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9"/>
        <v>43340.208333333328</v>
      </c>
      <c r="N209">
        <v>1537160400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96.984900146127615</v>
      </c>
      <c r="G210" t="s">
        <v>20</v>
      </c>
      <c r="H210" s="6">
        <f t="shared" si="23"/>
        <v>101.12239715591672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9"/>
        <v>43048.25</v>
      </c>
      <c r="N210">
        <v>1512280800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51.004950495049506</v>
      </c>
      <c r="G211" t="s">
        <v>47</v>
      </c>
      <c r="H211" s="6">
        <f t="shared" si="23"/>
        <v>21.188688946015425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9"/>
        <v>42496.208333333328</v>
      </c>
      <c r="N211">
        <v>1463115600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28.044247787610619</v>
      </c>
      <c r="G212" t="s">
        <v>14</v>
      </c>
      <c r="H212" s="6">
        <f t="shared" si="23"/>
        <v>67.425531914893625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9"/>
        <v>42797.25</v>
      </c>
      <c r="N212">
        <v>1490850000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60.984615384615381</v>
      </c>
      <c r="G213" t="s">
        <v>14</v>
      </c>
      <c r="H213" s="6">
        <f t="shared" si="23"/>
        <v>94.923371647509583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9"/>
        <v>41513.208333333336</v>
      </c>
      <c r="N213">
        <v>1379653200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73.214285714285708</v>
      </c>
      <c r="G214" t="s">
        <v>20</v>
      </c>
      <c r="H214" s="6">
        <f t="shared" si="23"/>
        <v>151.85185185185185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9"/>
        <v>43814.25</v>
      </c>
      <c r="N214">
        <v>1580364000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39.997435299603637</v>
      </c>
      <c r="G215" t="s">
        <v>20</v>
      </c>
      <c r="H215" s="6">
        <f t="shared" si="23"/>
        <v>195.16382252559728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9"/>
        <v>40488.208333333336</v>
      </c>
      <c r="N215">
        <v>1289714400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86.812121212121212</v>
      </c>
      <c r="G216" t="s">
        <v>20</v>
      </c>
      <c r="H216" s="6">
        <f t="shared" si="23"/>
        <v>1023.1428571428571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9"/>
        <v>40409.208333333336</v>
      </c>
      <c r="N216">
        <v>1282712400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42.125874125874127</v>
      </c>
      <c r="G217" t="s">
        <v>14</v>
      </c>
      <c r="H217" s="6">
        <f t="shared" si="23"/>
        <v>3.841836734693878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9"/>
        <v>43509.25</v>
      </c>
      <c r="N217">
        <v>1550210400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103.97851239669421</v>
      </c>
      <c r="G218" t="s">
        <v>20</v>
      </c>
      <c r="H218" s="6">
        <f t="shared" si="23"/>
        <v>155.07066557107643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9"/>
        <v>40869.25</v>
      </c>
      <c r="N218">
        <v>1322114400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62.003211991434689</v>
      </c>
      <c r="G219" t="s">
        <v>14</v>
      </c>
      <c r="H219" s="6">
        <f t="shared" si="23"/>
        <v>44.753477588871718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9"/>
        <v>43583.208333333328</v>
      </c>
      <c r="N219">
        <v>1557205200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31.005037783375315</v>
      </c>
      <c r="G220" t="s">
        <v>20</v>
      </c>
      <c r="H220" s="6">
        <f t="shared" si="23"/>
        <v>215.94736842105263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9"/>
        <v>40858.25</v>
      </c>
      <c r="N220">
        <v>1323928800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89.991552956465242</v>
      </c>
      <c r="G221" t="s">
        <v>20</v>
      </c>
      <c r="H221" s="6">
        <f t="shared" si="23"/>
        <v>332.12709832134288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9"/>
        <v>41137.208333333336</v>
      </c>
      <c r="N221">
        <v>1346130000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39.235294117647058</v>
      </c>
      <c r="G222" t="s">
        <v>14</v>
      </c>
      <c r="H222" s="6">
        <f t="shared" si="23"/>
        <v>8.4430379746835449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9"/>
        <v>40725.208333333336</v>
      </c>
      <c r="N222">
        <v>1311051600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54.993116108306566</v>
      </c>
      <c r="G223" t="s">
        <v>14</v>
      </c>
      <c r="H223" s="6">
        <f t="shared" si="23"/>
        <v>98.625514403292186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9"/>
        <v>41081.208333333336</v>
      </c>
      <c r="N223">
        <v>1340427600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47.992753623188406</v>
      </c>
      <c r="G224" t="s">
        <v>20</v>
      </c>
      <c r="H224" s="6">
        <f t="shared" si="23"/>
        <v>137.97916666666669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9"/>
        <v>41914.208333333336</v>
      </c>
      <c r="N224">
        <v>1412312400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87.966702470461868</v>
      </c>
      <c r="G225" t="s">
        <v>14</v>
      </c>
      <c r="H225" s="6">
        <f t="shared" si="23"/>
        <v>93.81099656357388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9"/>
        <v>42445.208333333328</v>
      </c>
      <c r="N225">
        <v>1459314000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51.999165275459099</v>
      </c>
      <c r="G226" t="s">
        <v>20</v>
      </c>
      <c r="H226" s="6">
        <f t="shared" si="23"/>
        <v>403.63930885529157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9"/>
        <v>41906.208333333336</v>
      </c>
      <c r="N226">
        <v>1415426400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29.999659863945578</v>
      </c>
      <c r="G227" t="s">
        <v>20</v>
      </c>
      <c r="H227" s="6">
        <f t="shared" si="23"/>
        <v>260.1740412979351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9"/>
        <v>41762.208333333336</v>
      </c>
      <c r="N227">
        <v>1399093200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98.205357142857139</v>
      </c>
      <c r="G228" t="s">
        <v>20</v>
      </c>
      <c r="H228" s="6">
        <f t="shared" si="23"/>
        <v>366.63333333333333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9"/>
        <v>40276.208333333336</v>
      </c>
      <c r="N228">
        <v>1273899600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108.96182396606575</v>
      </c>
      <c r="G229" t="s">
        <v>20</v>
      </c>
      <c r="H229" s="6">
        <f t="shared" si="23"/>
        <v>168.72085385878489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9"/>
        <v>42139.208333333328</v>
      </c>
      <c r="N229">
        <v>1432184400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66.998379254457049</v>
      </c>
      <c r="G230" t="s">
        <v>20</v>
      </c>
      <c r="H230" s="6">
        <f t="shared" si="23"/>
        <v>119.90717911530093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9"/>
        <v>42613.208333333328</v>
      </c>
      <c r="N230">
        <v>1474779600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64.99333594668758</v>
      </c>
      <c r="G231" t="s">
        <v>20</v>
      </c>
      <c r="H231" s="6">
        <f t="shared" si="23"/>
        <v>193.68925233644859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9"/>
        <v>42887.208333333328</v>
      </c>
      <c r="N231">
        <v>1500440400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99.841584158415841</v>
      </c>
      <c r="G232" t="s">
        <v>20</v>
      </c>
      <c r="H232" s="6">
        <f t="shared" si="23"/>
        <v>420.16666666666669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9"/>
        <v>43805.25</v>
      </c>
      <c r="N232">
        <v>1575612000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82.432835820895519</v>
      </c>
      <c r="G233" t="s">
        <v>74</v>
      </c>
      <c r="H233" s="6">
        <f t="shared" si="23"/>
        <v>76.708333333333329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9"/>
        <v>41415.208333333336</v>
      </c>
      <c r="N233">
        <v>1374123600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63.293478260869563</v>
      </c>
      <c r="G234" t="s">
        <v>20</v>
      </c>
      <c r="H234" s="6">
        <f t="shared" si="23"/>
        <v>171.26470588235293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9"/>
        <v>42576.208333333328</v>
      </c>
      <c r="N234">
        <v>1469509200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96.774193548387103</v>
      </c>
      <c r="G235" t="s">
        <v>20</v>
      </c>
      <c r="H235" s="6">
        <f t="shared" si="23"/>
        <v>157.89473684210526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9"/>
        <v>40706.208333333336</v>
      </c>
      <c r="N235">
        <v>1309237200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54.906040268456373</v>
      </c>
      <c r="G236" t="s">
        <v>20</v>
      </c>
      <c r="H236" s="6">
        <f t="shared" si="23"/>
        <v>109.08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9"/>
        <v>42969.208333333328</v>
      </c>
      <c r="N236">
        <v>1503982800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39.010869565217391</v>
      </c>
      <c r="G237" t="s">
        <v>14</v>
      </c>
      <c r="H237" s="6">
        <f t="shared" si="23"/>
        <v>41.732558139534881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9"/>
        <v>42779.25</v>
      </c>
      <c r="N237">
        <v>1487397600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75.84210526315789</v>
      </c>
      <c r="G238" t="s">
        <v>14</v>
      </c>
      <c r="H238" s="6">
        <f t="shared" si="23"/>
        <v>10.944303797468354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9"/>
        <v>43641.208333333328</v>
      </c>
      <c r="N238">
        <v>1562043600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45.051671732522799</v>
      </c>
      <c r="G239" t="s">
        <v>20</v>
      </c>
      <c r="H239" s="6">
        <f t="shared" si="23"/>
        <v>159.3763440860215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9"/>
        <v>41754.208333333336</v>
      </c>
      <c r="N239">
        <v>1398574800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104.51546391752578</v>
      </c>
      <c r="G240" t="s">
        <v>20</v>
      </c>
      <c r="H240" s="6">
        <f t="shared" si="23"/>
        <v>422.41666666666669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9"/>
        <v>43083.25</v>
      </c>
      <c r="N240">
        <v>1515391200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76.268292682926827</v>
      </c>
      <c r="G241" t="s">
        <v>14</v>
      </c>
      <c r="H241" s="6">
        <f t="shared" si="23"/>
        <v>97.71875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9"/>
        <v>42245.208333333328</v>
      </c>
      <c r="N241">
        <v>1441170000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69.015695067264573</v>
      </c>
      <c r="G242" t="s">
        <v>20</v>
      </c>
      <c r="H242" s="6">
        <f t="shared" si="23"/>
        <v>418.78911564625849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9"/>
        <v>40396.208333333336</v>
      </c>
      <c r="N242">
        <v>1281157200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101.97684085510689</v>
      </c>
      <c r="G243" t="s">
        <v>20</v>
      </c>
      <c r="H243" s="6">
        <f t="shared" si="23"/>
        <v>101.91632047477745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9"/>
        <v>41742.208333333336</v>
      </c>
      <c r="N243">
        <v>1398229200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42.915999999999997</v>
      </c>
      <c r="G244" t="s">
        <v>20</v>
      </c>
      <c r="H244" s="6">
        <f t="shared" si="23"/>
        <v>127.72619047619047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9"/>
        <v>42865.208333333328</v>
      </c>
      <c r="N244">
        <v>1495256400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43.025210084033617</v>
      </c>
      <c r="G245" t="s">
        <v>20</v>
      </c>
      <c r="H245" s="6">
        <f t="shared" si="23"/>
        <v>445.21739130434781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9"/>
        <v>43163.25</v>
      </c>
      <c r="N245">
        <v>1520402400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75.245283018867923</v>
      </c>
      <c r="G246" t="s">
        <v>20</v>
      </c>
      <c r="H246" s="6">
        <f t="shared" si="23"/>
        <v>569.71428571428578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9"/>
        <v>41834.208333333336</v>
      </c>
      <c r="N246">
        <v>1409806800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69.023364485981304</v>
      </c>
      <c r="G247" t="s">
        <v>20</v>
      </c>
      <c r="H247" s="6">
        <f t="shared" si="23"/>
        <v>509.34482758620686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9"/>
        <v>41736.208333333336</v>
      </c>
      <c r="N247">
        <v>1396933200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65.986486486486484</v>
      </c>
      <c r="G248" t="s">
        <v>20</v>
      </c>
      <c r="H248" s="6">
        <f t="shared" si="23"/>
        <v>325.5333333333333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9"/>
        <v>41491.208333333336</v>
      </c>
      <c r="N248">
        <v>1376024400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98.013800424628457</v>
      </c>
      <c r="G249" t="s">
        <v>20</v>
      </c>
      <c r="H249" s="6">
        <f t="shared" si="23"/>
        <v>932.61616161616166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9"/>
        <v>42726.25</v>
      </c>
      <c r="N249">
        <v>1483682400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60.105504587155963</v>
      </c>
      <c r="G250" t="s">
        <v>20</v>
      </c>
      <c r="H250" s="6">
        <f t="shared" si="23"/>
        <v>211.33870967741933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9"/>
        <v>42004.25</v>
      </c>
      <c r="N250">
        <v>1420437600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26.000773395204948</v>
      </c>
      <c r="G251" t="s">
        <v>20</v>
      </c>
      <c r="H251" s="6">
        <f t="shared" si="23"/>
        <v>273.32520325203251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9"/>
        <v>42006.25</v>
      </c>
      <c r="N251">
        <v>1420783200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 s="6">
        <f t="shared" si="23"/>
        <v>3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9"/>
        <v>40203.25</v>
      </c>
      <c r="N252">
        <v>1267423200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38.019801980198018</v>
      </c>
      <c r="G253" t="s">
        <v>14</v>
      </c>
      <c r="H253" s="6">
        <f t="shared" si="23"/>
        <v>54.084507042253513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9"/>
        <v>41252.25</v>
      </c>
      <c r="N253">
        <v>1355205600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106.15254237288136</v>
      </c>
      <c r="G254" t="s">
        <v>20</v>
      </c>
      <c r="H254" s="6">
        <f t="shared" si="23"/>
        <v>626.29999999999995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9"/>
        <v>41572.208333333336</v>
      </c>
      <c r="N254">
        <v>1383109200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81.019475655430711</v>
      </c>
      <c r="G255" t="s">
        <v>14</v>
      </c>
      <c r="H255" s="6">
        <f t="shared" si="23"/>
        <v>89.021399176954731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9"/>
        <v>40641.208333333336</v>
      </c>
      <c r="N255">
        <v>1303275600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96.647727272727266</v>
      </c>
      <c r="G256" t="s">
        <v>20</v>
      </c>
      <c r="H256" s="6">
        <f t="shared" si="23"/>
        <v>184.89130434782609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9"/>
        <v>42787.25</v>
      </c>
      <c r="N256">
        <v>1487829600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57.003535651149086</v>
      </c>
      <c r="G257" t="s">
        <v>20</v>
      </c>
      <c r="H257" s="6">
        <f t="shared" si="23"/>
        <v>120.16770186335404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9"/>
        <v>40590.25</v>
      </c>
      <c r="N257">
        <v>1298268000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63.93333333333333</v>
      </c>
      <c r="G258" t="s">
        <v>14</v>
      </c>
      <c r="H258" s="6">
        <f t="shared" si="23"/>
        <v>23.390243902439025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9"/>
        <v>42393.25</v>
      </c>
      <c r="N258">
        <v>1456812000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E259/I259</f>
        <v>90.456521739130437</v>
      </c>
      <c r="G259" t="s">
        <v>20</v>
      </c>
      <c r="H259" s="6">
        <f t="shared" si="23"/>
        <v>146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25">(((L259/60)/60)/24)+DATE(1970,1,1)</f>
        <v>41338.25</v>
      </c>
      <c r="N259">
        <v>1363669200</v>
      </c>
      <c r="O259" s="11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72.172043010752688</v>
      </c>
      <c r="G260" t="s">
        <v>20</v>
      </c>
      <c r="H260" s="6">
        <f t="shared" ref="H260:H323" si="29">(E260/D260)*100</f>
        <v>268.48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25"/>
        <v>42712.25</v>
      </c>
      <c r="N260">
        <v>1482904800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77.934782608695656</v>
      </c>
      <c r="G261" t="s">
        <v>20</v>
      </c>
      <c r="H261" s="6">
        <f t="shared" si="29"/>
        <v>597.5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25"/>
        <v>41251.25</v>
      </c>
      <c r="N261">
        <v>1356588000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38.065134099616856</v>
      </c>
      <c r="G262" t="s">
        <v>20</v>
      </c>
      <c r="H262" s="6">
        <f t="shared" si="29"/>
        <v>157.69841269841268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25"/>
        <v>41180.208333333336</v>
      </c>
      <c r="N262">
        <v>1349845200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57.936123348017624</v>
      </c>
      <c r="G263" t="s">
        <v>14</v>
      </c>
      <c r="H263" s="6">
        <f t="shared" si="29"/>
        <v>31.201660735468568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25"/>
        <v>40415.208333333336</v>
      </c>
      <c r="N263">
        <v>1283058000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49.794392523364486</v>
      </c>
      <c r="G264" t="s">
        <v>20</v>
      </c>
      <c r="H264" s="6">
        <f t="shared" si="29"/>
        <v>313.41176470588238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25"/>
        <v>40638.208333333336</v>
      </c>
      <c r="N264">
        <v>1304226000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54.050251256281406</v>
      </c>
      <c r="G265" t="s">
        <v>20</v>
      </c>
      <c r="H265" s="6">
        <f t="shared" si="29"/>
        <v>370.89655172413791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25"/>
        <v>40187.25</v>
      </c>
      <c r="N265">
        <v>1263016800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30.002721335268504</v>
      </c>
      <c r="G266" t="s">
        <v>20</v>
      </c>
      <c r="H266" s="6">
        <f t="shared" si="29"/>
        <v>362.66447368421052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25"/>
        <v>41317.25</v>
      </c>
      <c r="N266">
        <v>1362031200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70.127906976744185</v>
      </c>
      <c r="G267" t="s">
        <v>20</v>
      </c>
      <c r="H267" s="6">
        <f t="shared" si="29"/>
        <v>123.08163265306122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25"/>
        <v>42372.25</v>
      </c>
      <c r="N267">
        <v>1455602400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26.996228786926462</v>
      </c>
      <c r="G268" t="s">
        <v>14</v>
      </c>
      <c r="H268" s="6">
        <f t="shared" si="29"/>
        <v>76.766756032171585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25"/>
        <v>41950.25</v>
      </c>
      <c r="N268">
        <v>1418191200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51.990606936416185</v>
      </c>
      <c r="G269" t="s">
        <v>20</v>
      </c>
      <c r="H269" s="6">
        <f t="shared" si="29"/>
        <v>233.62012987012989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25"/>
        <v>41206.208333333336</v>
      </c>
      <c r="N269">
        <v>1352440800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56.416666666666664</v>
      </c>
      <c r="G270" t="s">
        <v>20</v>
      </c>
      <c r="H270" s="6">
        <f t="shared" si="29"/>
        <v>180.53333333333333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25"/>
        <v>41186.208333333336</v>
      </c>
      <c r="N270">
        <v>1353304800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101.63218390804597</v>
      </c>
      <c r="G271" t="s">
        <v>20</v>
      </c>
      <c r="H271" s="6">
        <f t="shared" si="29"/>
        <v>252.62857142857143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25"/>
        <v>43496.25</v>
      </c>
      <c r="N271">
        <v>1550728800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25.005291005291006</v>
      </c>
      <c r="G272" t="s">
        <v>74</v>
      </c>
      <c r="H272" s="6">
        <f t="shared" si="29"/>
        <v>27.176538240368025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25"/>
        <v>40514.25</v>
      </c>
      <c r="N272">
        <v>1291442400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32.016393442622949</v>
      </c>
      <c r="G273" t="s">
        <v>47</v>
      </c>
      <c r="H273" s="6">
        <f t="shared" si="29"/>
        <v>1.2706571242680547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25"/>
        <v>42345.25</v>
      </c>
      <c r="N273">
        <v>1452146400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82.021647307286173</v>
      </c>
      <c r="G274" t="s">
        <v>20</v>
      </c>
      <c r="H274" s="6">
        <f t="shared" si="29"/>
        <v>304.0097847358121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25"/>
        <v>43656.208333333328</v>
      </c>
      <c r="N274">
        <v>1564894800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37.957446808510639</v>
      </c>
      <c r="G275" t="s">
        <v>20</v>
      </c>
      <c r="H275" s="6">
        <f t="shared" si="29"/>
        <v>137.23076923076923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25"/>
        <v>42995.208333333328</v>
      </c>
      <c r="N275">
        <v>1505883600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51.533333333333331</v>
      </c>
      <c r="G276" t="s">
        <v>14</v>
      </c>
      <c r="H276" s="6">
        <f t="shared" si="29"/>
        <v>32.208333333333336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25"/>
        <v>43045.25</v>
      </c>
      <c r="N276">
        <v>1510380000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81.198275862068968</v>
      </c>
      <c r="G277" t="s">
        <v>20</v>
      </c>
      <c r="H277" s="6">
        <f t="shared" si="29"/>
        <v>241.51282051282053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25"/>
        <v>43561.208333333328</v>
      </c>
      <c r="N277">
        <v>1555218000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40.030075187969928</v>
      </c>
      <c r="G278" t="s">
        <v>14</v>
      </c>
      <c r="H278" s="6">
        <f t="shared" si="29"/>
        <v>96.8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25"/>
        <v>41018.208333333336</v>
      </c>
      <c r="N278">
        <v>1335243600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89.939759036144579</v>
      </c>
      <c r="G279" t="s">
        <v>20</v>
      </c>
      <c r="H279" s="6">
        <f t="shared" si="29"/>
        <v>1066.4285714285716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25"/>
        <v>40378.208333333336</v>
      </c>
      <c r="N279">
        <v>1279688400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96.692307692307693</v>
      </c>
      <c r="G280" t="s">
        <v>20</v>
      </c>
      <c r="H280" s="6">
        <f t="shared" si="29"/>
        <v>325.88888888888891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25"/>
        <v>41239.25</v>
      </c>
      <c r="N280">
        <v>1356069600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25.010989010989011</v>
      </c>
      <c r="G281" t="s">
        <v>20</v>
      </c>
      <c r="H281" s="6">
        <f t="shared" si="29"/>
        <v>170.70000000000002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25"/>
        <v>43346.208333333328</v>
      </c>
      <c r="N281">
        <v>1536210000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36.987277353689571</v>
      </c>
      <c r="G282" t="s">
        <v>20</v>
      </c>
      <c r="H282" s="6">
        <f t="shared" si="29"/>
        <v>581.44000000000005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25"/>
        <v>43060.25</v>
      </c>
      <c r="N282">
        <v>1511762400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73.012609117361791</v>
      </c>
      <c r="G283" t="s">
        <v>14</v>
      </c>
      <c r="H283" s="6">
        <f t="shared" si="29"/>
        <v>91.520972644376897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25"/>
        <v>40979.25</v>
      </c>
      <c r="N283">
        <v>1333256400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68.240601503759393</v>
      </c>
      <c r="G284" t="s">
        <v>20</v>
      </c>
      <c r="H284" s="6">
        <f t="shared" si="29"/>
        <v>108.04761904761904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25"/>
        <v>42701.25</v>
      </c>
      <c r="N284">
        <v>1480744800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52.310344827586206</v>
      </c>
      <c r="G285" t="s">
        <v>14</v>
      </c>
      <c r="H285" s="6">
        <f t="shared" si="29"/>
        <v>18.728395061728396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25"/>
        <v>42520.208333333328</v>
      </c>
      <c r="N285">
        <v>1465016400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61.765151515151516</v>
      </c>
      <c r="G286" t="s">
        <v>14</v>
      </c>
      <c r="H286" s="6">
        <f t="shared" si="29"/>
        <v>83.193877551020407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25"/>
        <v>41030.208333333336</v>
      </c>
      <c r="N286">
        <v>1336280400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25.027559055118111</v>
      </c>
      <c r="G287" t="s">
        <v>20</v>
      </c>
      <c r="H287" s="6">
        <f t="shared" si="29"/>
        <v>706.33333333333337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25"/>
        <v>42623.208333333328</v>
      </c>
      <c r="N287">
        <v>1476766800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106.28804347826087</v>
      </c>
      <c r="G288" t="s">
        <v>74</v>
      </c>
      <c r="H288" s="6">
        <f t="shared" si="29"/>
        <v>17.446030330062445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25"/>
        <v>42697.25</v>
      </c>
      <c r="N288">
        <v>1480485600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75.07386363636364</v>
      </c>
      <c r="G289" t="s">
        <v>20</v>
      </c>
      <c r="H289" s="6">
        <f t="shared" si="29"/>
        <v>209.73015873015873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25"/>
        <v>42122.208333333328</v>
      </c>
      <c r="N289">
        <v>1430197200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39.970802919708028</v>
      </c>
      <c r="G290" t="s">
        <v>14</v>
      </c>
      <c r="H290" s="6">
        <f t="shared" si="29"/>
        <v>97.785714285714292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25"/>
        <v>40982.208333333336</v>
      </c>
      <c r="N290">
        <v>1331787600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39.982195845697326</v>
      </c>
      <c r="G291" t="s">
        <v>20</v>
      </c>
      <c r="H291" s="6">
        <f t="shared" si="29"/>
        <v>1684.25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25"/>
        <v>42219.208333333328</v>
      </c>
      <c r="N291">
        <v>1438837200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101.01541850220265</v>
      </c>
      <c r="G292" t="s">
        <v>14</v>
      </c>
      <c r="H292" s="6">
        <f t="shared" si="29"/>
        <v>54.402135231316727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25"/>
        <v>41404.208333333336</v>
      </c>
      <c r="N292">
        <v>1370926800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76.813084112149539</v>
      </c>
      <c r="G293" t="s">
        <v>20</v>
      </c>
      <c r="H293" s="6">
        <f t="shared" si="29"/>
        <v>456.61111111111109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25"/>
        <v>40831.208333333336</v>
      </c>
      <c r="N293">
        <v>1319000400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71.7</v>
      </c>
      <c r="G294" t="s">
        <v>14</v>
      </c>
      <c r="H294" s="6">
        <f t="shared" si="29"/>
        <v>9.8219178082191778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25"/>
        <v>40984.208333333336</v>
      </c>
      <c r="N294">
        <v>1333429200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33.28125</v>
      </c>
      <c r="G295" t="s">
        <v>74</v>
      </c>
      <c r="H295" s="6">
        <f t="shared" si="29"/>
        <v>16.384615384615383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25"/>
        <v>40456.208333333336</v>
      </c>
      <c r="N295">
        <v>1287032400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43.923497267759565</v>
      </c>
      <c r="G296" t="s">
        <v>20</v>
      </c>
      <c r="H296" s="6">
        <f t="shared" si="29"/>
        <v>1339.6666666666667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25"/>
        <v>43399.208333333328</v>
      </c>
      <c r="N296">
        <v>1541570400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36.004712041884815</v>
      </c>
      <c r="G297" t="s">
        <v>14</v>
      </c>
      <c r="H297" s="6">
        <f t="shared" si="29"/>
        <v>35.650077760497666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25"/>
        <v>41562.208333333336</v>
      </c>
      <c r="N297">
        <v>1383976800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88.21052631578948</v>
      </c>
      <c r="G298" t="s">
        <v>14</v>
      </c>
      <c r="H298" s="6">
        <f t="shared" si="29"/>
        <v>54.950819672131146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25"/>
        <v>43493.25</v>
      </c>
      <c r="N298">
        <v>1550556000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65.240384615384613</v>
      </c>
      <c r="G299" t="s">
        <v>14</v>
      </c>
      <c r="H299" s="6">
        <f t="shared" si="29"/>
        <v>94.236111111111114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25"/>
        <v>41653.25</v>
      </c>
      <c r="N299">
        <v>1390456800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69.958333333333329</v>
      </c>
      <c r="G300" t="s">
        <v>20</v>
      </c>
      <c r="H300" s="6">
        <f t="shared" si="29"/>
        <v>143.91428571428571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25"/>
        <v>42426.25</v>
      </c>
      <c r="N300">
        <v>1458018000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39.877551020408163</v>
      </c>
      <c r="G301" t="s">
        <v>14</v>
      </c>
      <c r="H301" s="6">
        <f t="shared" si="29"/>
        <v>51.421052631578945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25"/>
        <v>42432.25</v>
      </c>
      <c r="N301">
        <v>1461819600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 s="6">
        <f t="shared" si="29"/>
        <v>5</v>
      </c>
      <c r="I302">
        <v>1</v>
      </c>
      <c r="J302" t="s">
        <v>36</v>
      </c>
      <c r="K302" t="s">
        <v>37</v>
      </c>
      <c r="L302">
        <v>1504069200</v>
      </c>
      <c r="M302" s="10">
        <f t="shared" si="25"/>
        <v>42977.208333333328</v>
      </c>
      <c r="N302">
        <v>1504155600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41.023728813559323</v>
      </c>
      <c r="G303" t="s">
        <v>20</v>
      </c>
      <c r="H303" s="6">
        <f t="shared" si="29"/>
        <v>1344.6666666666667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25"/>
        <v>42061.25</v>
      </c>
      <c r="N303">
        <v>1426395600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98.914285714285711</v>
      </c>
      <c r="G304" t="s">
        <v>14</v>
      </c>
      <c r="H304" s="6">
        <f t="shared" si="29"/>
        <v>31.844940867279899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25"/>
        <v>43345.208333333328</v>
      </c>
      <c r="N304">
        <v>1537074000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87.78125</v>
      </c>
      <c r="G305" t="s">
        <v>14</v>
      </c>
      <c r="H305" s="6">
        <f t="shared" si="29"/>
        <v>82.617647058823536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25"/>
        <v>42376.25</v>
      </c>
      <c r="N305">
        <v>1452578400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80.767605633802816</v>
      </c>
      <c r="G306" t="s">
        <v>20</v>
      </c>
      <c r="H306" s="6">
        <f t="shared" si="29"/>
        <v>546.14285714285722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25"/>
        <v>42589.208333333328</v>
      </c>
      <c r="N306">
        <v>1474088400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94.28235294117647</v>
      </c>
      <c r="G307" t="s">
        <v>20</v>
      </c>
      <c r="H307" s="6">
        <f t="shared" si="29"/>
        <v>286.21428571428572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25"/>
        <v>42448.208333333328</v>
      </c>
      <c r="N307">
        <v>1461906000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73.428571428571431</v>
      </c>
      <c r="G308" t="s">
        <v>14</v>
      </c>
      <c r="H308" s="6">
        <f t="shared" si="29"/>
        <v>7.9076923076923071</v>
      </c>
      <c r="I308">
        <v>7</v>
      </c>
      <c r="J308" t="s">
        <v>21</v>
      </c>
      <c r="K308" t="s">
        <v>22</v>
      </c>
      <c r="L308">
        <v>1500008400</v>
      </c>
      <c r="M308" s="10">
        <f t="shared" si="25"/>
        <v>42930.208333333328</v>
      </c>
      <c r="N308">
        <v>1500267600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65.968133535660087</v>
      </c>
      <c r="G309" t="s">
        <v>20</v>
      </c>
      <c r="H309" s="6">
        <f t="shared" si="29"/>
        <v>132.13677811550153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25"/>
        <v>41066.208333333336</v>
      </c>
      <c r="N309">
        <v>1340686800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109.04109589041096</v>
      </c>
      <c r="G310" t="s">
        <v>14</v>
      </c>
      <c r="H310" s="6">
        <f t="shared" si="29"/>
        <v>74.077834179357026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25"/>
        <v>40651.208333333336</v>
      </c>
      <c r="N310">
        <v>1303189200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41.16</v>
      </c>
      <c r="G311" t="s">
        <v>74</v>
      </c>
      <c r="H311" s="6">
        <f t="shared" si="29"/>
        <v>75.292682926829272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25"/>
        <v>40807.208333333336</v>
      </c>
      <c r="N311">
        <v>1318309200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99.125</v>
      </c>
      <c r="G312" t="s">
        <v>14</v>
      </c>
      <c r="H312" s="6">
        <f t="shared" si="29"/>
        <v>20.333333333333332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25"/>
        <v>40277.208333333336</v>
      </c>
      <c r="N312">
        <v>1272171600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105.88429752066116</v>
      </c>
      <c r="G313" t="s">
        <v>20</v>
      </c>
      <c r="H313" s="6">
        <f t="shared" si="29"/>
        <v>203.36507936507937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25"/>
        <v>40590.25</v>
      </c>
      <c r="N313">
        <v>1298872800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48.996525921966864</v>
      </c>
      <c r="G314" t="s">
        <v>20</v>
      </c>
      <c r="H314" s="6">
        <f t="shared" si="29"/>
        <v>310.2284263959391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25"/>
        <v>41572.208333333336</v>
      </c>
      <c r="N314">
        <v>1383282000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</v>
      </c>
      <c r="G315" t="s">
        <v>20</v>
      </c>
      <c r="H315" s="6">
        <f t="shared" si="29"/>
        <v>395.31818181818181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25"/>
        <v>40966.25</v>
      </c>
      <c r="N315">
        <v>1330495200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31.022556390977442</v>
      </c>
      <c r="G316" t="s">
        <v>20</v>
      </c>
      <c r="H316" s="6">
        <f t="shared" si="29"/>
        <v>294.71428571428572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25"/>
        <v>43536.208333333328</v>
      </c>
      <c r="N316">
        <v>1552798800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103.87096774193549</v>
      </c>
      <c r="G317" t="s">
        <v>14</v>
      </c>
      <c r="H317" s="6">
        <f t="shared" si="29"/>
        <v>33.89473684210526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25"/>
        <v>41783.208333333336</v>
      </c>
      <c r="N317">
        <v>1403413200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59.268518518518519</v>
      </c>
      <c r="G318" t="s">
        <v>14</v>
      </c>
      <c r="H318" s="6">
        <f t="shared" si="29"/>
        <v>66.677083333333329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25"/>
        <v>43788.25</v>
      </c>
      <c r="N318">
        <v>1574229600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42.3</v>
      </c>
      <c r="G319" t="s">
        <v>14</v>
      </c>
      <c r="H319" s="6">
        <f t="shared" si="29"/>
        <v>19.227272727272727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25"/>
        <v>42869.208333333328</v>
      </c>
      <c r="N319">
        <v>1495861200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53.117647058823529</v>
      </c>
      <c r="G320" t="s">
        <v>14</v>
      </c>
      <c r="H320" s="6">
        <f t="shared" si="29"/>
        <v>15.842105263157894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25"/>
        <v>41684.25</v>
      </c>
      <c r="N320">
        <v>1392530400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50.796875</v>
      </c>
      <c r="G321" t="s">
        <v>74</v>
      </c>
      <c r="H321" s="6">
        <f t="shared" si="29"/>
        <v>38.702380952380956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25"/>
        <v>40402.208333333336</v>
      </c>
      <c r="N321">
        <v>1283662800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101.15</v>
      </c>
      <c r="G322" t="s">
        <v>14</v>
      </c>
      <c r="H322" s="6">
        <f t="shared" si="29"/>
        <v>9.5876777251184837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25"/>
        <v>40673.208333333336</v>
      </c>
      <c r="N322">
        <v>1305781200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E323/I323</f>
        <v>65.000810372771468</v>
      </c>
      <c r="G323" t="s">
        <v>14</v>
      </c>
      <c r="H323" s="6">
        <f t="shared" si="29"/>
        <v>94.144366197183089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31">(((L323/60)/60)/24)+DATE(1970,1,1)</f>
        <v>40634.208333333336</v>
      </c>
      <c r="N323">
        <v>1302325200</v>
      </c>
      <c r="O323" s="11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37.998645510835914</v>
      </c>
      <c r="G324" t="s">
        <v>20</v>
      </c>
      <c r="H324" s="6">
        <f t="shared" ref="H324:H387" si="35">(E324/D324)*100</f>
        <v>166.56234096692114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31"/>
        <v>40507.25</v>
      </c>
      <c r="N324">
        <v>1291788000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82.615384615384613</v>
      </c>
      <c r="G325" t="s">
        <v>14</v>
      </c>
      <c r="H325" s="6">
        <f t="shared" si="35"/>
        <v>24.134831460674157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31"/>
        <v>41725.208333333336</v>
      </c>
      <c r="N325">
        <v>1396069200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37.941368078175898</v>
      </c>
      <c r="G326" t="s">
        <v>20</v>
      </c>
      <c r="H326" s="6">
        <f t="shared" si="35"/>
        <v>164.05633802816902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31"/>
        <v>42176.208333333328</v>
      </c>
      <c r="N326">
        <v>1435899600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80.780821917808225</v>
      </c>
      <c r="G327" t="s">
        <v>14</v>
      </c>
      <c r="H327" s="6">
        <f t="shared" si="35"/>
        <v>90.723076923076931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31"/>
        <v>43267.208333333328</v>
      </c>
      <c r="N327">
        <v>1531112400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25.984375</v>
      </c>
      <c r="G328" t="s">
        <v>14</v>
      </c>
      <c r="H328" s="6">
        <f t="shared" si="35"/>
        <v>46.194444444444443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31"/>
        <v>42364.25</v>
      </c>
      <c r="N328">
        <v>1451628000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30.363636363636363</v>
      </c>
      <c r="G329" t="s">
        <v>14</v>
      </c>
      <c r="H329" s="6">
        <f t="shared" si="35"/>
        <v>38.53846153846154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31"/>
        <v>43705.208333333328</v>
      </c>
      <c r="N329">
        <v>1567314000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54.004916018025398</v>
      </c>
      <c r="G330" t="s">
        <v>20</v>
      </c>
      <c r="H330" s="6">
        <f t="shared" si="35"/>
        <v>133.56231003039514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31"/>
        <v>43434.25</v>
      </c>
      <c r="N330">
        <v>1544508000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101.78672985781991</v>
      </c>
      <c r="G331" t="s">
        <v>47</v>
      </c>
      <c r="H331" s="6">
        <f t="shared" si="35"/>
        <v>22.896588486140725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31"/>
        <v>42716.25</v>
      </c>
      <c r="N331">
        <v>1482472800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45.003610108303249</v>
      </c>
      <c r="G332" t="s">
        <v>20</v>
      </c>
      <c r="H332" s="6">
        <f t="shared" si="35"/>
        <v>184.95548961424333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31"/>
        <v>43077.25</v>
      </c>
      <c r="N332">
        <v>1512799200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77.068421052631578</v>
      </c>
      <c r="G333" t="s">
        <v>20</v>
      </c>
      <c r="H333" s="6">
        <f t="shared" si="35"/>
        <v>443.72727272727275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31"/>
        <v>40896.25</v>
      </c>
      <c r="N333">
        <v>1324360800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88.076595744680844</v>
      </c>
      <c r="G334" t="s">
        <v>20</v>
      </c>
      <c r="H334" s="6">
        <f t="shared" si="35"/>
        <v>199.9806763285024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31"/>
        <v>41361.208333333336</v>
      </c>
      <c r="N334">
        <v>1364533200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47.035573122529641</v>
      </c>
      <c r="G335" t="s">
        <v>20</v>
      </c>
      <c r="H335" s="6">
        <f t="shared" si="35"/>
        <v>123.95833333333333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31"/>
        <v>43424.25</v>
      </c>
      <c r="N335">
        <v>1545112800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110.99550763701707</v>
      </c>
      <c r="G336" t="s">
        <v>20</v>
      </c>
      <c r="H336" s="6">
        <f t="shared" si="35"/>
        <v>186.61329305135951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31"/>
        <v>43110.25</v>
      </c>
      <c r="N336">
        <v>1516168800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87.003066141042481</v>
      </c>
      <c r="G337" t="s">
        <v>20</v>
      </c>
      <c r="H337" s="6">
        <f t="shared" si="35"/>
        <v>114.28538550057536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31"/>
        <v>43784.25</v>
      </c>
      <c r="N337">
        <v>1574920800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63.994402985074629</v>
      </c>
      <c r="G338" t="s">
        <v>14</v>
      </c>
      <c r="H338" s="6">
        <f t="shared" si="35"/>
        <v>97.032531824611041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31"/>
        <v>40527.25</v>
      </c>
      <c r="N338">
        <v>1292479200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105.9945205479452</v>
      </c>
      <c r="G339" t="s">
        <v>20</v>
      </c>
      <c r="H339" s="6">
        <f t="shared" si="35"/>
        <v>122.81904761904762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31"/>
        <v>43780.25</v>
      </c>
      <c r="N339">
        <v>1573538400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73.989349112426041</v>
      </c>
      <c r="G340" t="s">
        <v>20</v>
      </c>
      <c r="H340" s="6">
        <f t="shared" si="35"/>
        <v>179.14326647564468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31"/>
        <v>40821.208333333336</v>
      </c>
      <c r="N340">
        <v>1320382800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84.02004626060139</v>
      </c>
      <c r="G341" t="s">
        <v>74</v>
      </c>
      <c r="H341" s="6">
        <f t="shared" si="35"/>
        <v>79.951577402787962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31"/>
        <v>42949.208333333328</v>
      </c>
      <c r="N341">
        <v>1502859600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88.966921119592882</v>
      </c>
      <c r="G342" t="s">
        <v>14</v>
      </c>
      <c r="H342" s="6">
        <f t="shared" si="35"/>
        <v>94.242587601078171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31"/>
        <v>40889.25</v>
      </c>
      <c r="N342">
        <v>1323756000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76.990453460620529</v>
      </c>
      <c r="G343" t="s">
        <v>14</v>
      </c>
      <c r="H343" s="6">
        <f t="shared" si="35"/>
        <v>84.669291338582681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31"/>
        <v>42244.208333333328</v>
      </c>
      <c r="N343">
        <v>1441342800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97.146341463414629</v>
      </c>
      <c r="G344" t="s">
        <v>14</v>
      </c>
      <c r="H344" s="6">
        <f t="shared" si="35"/>
        <v>66.521920668058456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31"/>
        <v>41475.208333333336</v>
      </c>
      <c r="N344">
        <v>1375333200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33.013605442176868</v>
      </c>
      <c r="G345" t="s">
        <v>14</v>
      </c>
      <c r="H345" s="6">
        <f t="shared" si="35"/>
        <v>53.922222222222224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31"/>
        <v>41597.25</v>
      </c>
      <c r="N345">
        <v>1389420000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99.950602409638549</v>
      </c>
      <c r="G346" t="s">
        <v>14</v>
      </c>
      <c r="H346" s="6">
        <f t="shared" si="35"/>
        <v>41.983299595141702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31"/>
        <v>43122.25</v>
      </c>
      <c r="N346">
        <v>1520056800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69.966767371601208</v>
      </c>
      <c r="G347" t="s">
        <v>14</v>
      </c>
      <c r="H347" s="6">
        <f t="shared" si="35"/>
        <v>14.69479695431472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31"/>
        <v>42194.208333333328</v>
      </c>
      <c r="N347">
        <v>1436504400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110.32</v>
      </c>
      <c r="G348" t="s">
        <v>14</v>
      </c>
      <c r="H348" s="6">
        <f t="shared" si="35"/>
        <v>34.475000000000001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31"/>
        <v>42971.208333333328</v>
      </c>
      <c r="N348">
        <v>1508302800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66.005235602094245</v>
      </c>
      <c r="G349" t="s">
        <v>20</v>
      </c>
      <c r="H349" s="6">
        <f t="shared" si="35"/>
        <v>1400.7777777777778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31"/>
        <v>42046.25</v>
      </c>
      <c r="N349">
        <v>1425708000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41.005742176284812</v>
      </c>
      <c r="G350" t="s">
        <v>14</v>
      </c>
      <c r="H350" s="6">
        <f t="shared" si="35"/>
        <v>71.770351758793964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31"/>
        <v>42782.25</v>
      </c>
      <c r="N350">
        <v>1488348000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103.96316359696641</v>
      </c>
      <c r="G351" t="s">
        <v>14</v>
      </c>
      <c r="H351" s="6">
        <f t="shared" si="35"/>
        <v>53.074115044247783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31"/>
        <v>42930.208333333328</v>
      </c>
      <c r="N351">
        <v>1502600400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 s="6">
        <f t="shared" si="35"/>
        <v>5</v>
      </c>
      <c r="I352">
        <v>1</v>
      </c>
      <c r="J352" t="s">
        <v>21</v>
      </c>
      <c r="K352" t="s">
        <v>22</v>
      </c>
      <c r="L352">
        <v>1432098000</v>
      </c>
      <c r="M352" s="10">
        <f t="shared" si="31"/>
        <v>42144.208333333328</v>
      </c>
      <c r="N352">
        <v>1433653200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47.009935419771487</v>
      </c>
      <c r="G353" t="s">
        <v>20</v>
      </c>
      <c r="H353" s="6">
        <f t="shared" si="35"/>
        <v>127.70715249662618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31"/>
        <v>42240.208333333328</v>
      </c>
      <c r="N353">
        <v>1441602000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29.606060606060606</v>
      </c>
      <c r="G354" t="s">
        <v>14</v>
      </c>
      <c r="H354" s="6">
        <f t="shared" si="35"/>
        <v>34.892857142857139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31"/>
        <v>42315.25</v>
      </c>
      <c r="N354">
        <v>1447567200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81.010569583088667</v>
      </c>
      <c r="G355" t="s">
        <v>20</v>
      </c>
      <c r="H355" s="6">
        <f t="shared" si="35"/>
        <v>410.59821428571428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31"/>
        <v>43651.208333333328</v>
      </c>
      <c r="N355">
        <v>1562389200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94.35</v>
      </c>
      <c r="G356" t="s">
        <v>20</v>
      </c>
      <c r="H356" s="6">
        <f t="shared" si="35"/>
        <v>123.73770491803278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31"/>
        <v>41520.208333333336</v>
      </c>
      <c r="N356">
        <v>1378789200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26.058139534883722</v>
      </c>
      <c r="G357" t="s">
        <v>47</v>
      </c>
      <c r="H357" s="6">
        <f t="shared" si="35"/>
        <v>58.973684210526315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31"/>
        <v>42757.25</v>
      </c>
      <c r="N357">
        <v>1488520800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85.775000000000006</v>
      </c>
      <c r="G358" t="s">
        <v>14</v>
      </c>
      <c r="H358" s="6">
        <f t="shared" si="35"/>
        <v>36.892473118279568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31"/>
        <v>40922.25</v>
      </c>
      <c r="N358">
        <v>1327298400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103.73170731707317</v>
      </c>
      <c r="G359" t="s">
        <v>20</v>
      </c>
      <c r="H359" s="6">
        <f t="shared" si="35"/>
        <v>184.91304347826087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31"/>
        <v>42250.208333333328</v>
      </c>
      <c r="N359">
        <v>1443416400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49.826086956521742</v>
      </c>
      <c r="G360" t="s">
        <v>14</v>
      </c>
      <c r="H360" s="6">
        <f t="shared" si="35"/>
        <v>11.814432989690722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31"/>
        <v>43322.208333333328</v>
      </c>
      <c r="N360">
        <v>1534136400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63.893048128342244</v>
      </c>
      <c r="G361" t="s">
        <v>20</v>
      </c>
      <c r="H361" s="6">
        <f t="shared" si="35"/>
        <v>298.7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31"/>
        <v>40782.208333333336</v>
      </c>
      <c r="N361">
        <v>1315026000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47.002434782608695</v>
      </c>
      <c r="G362" t="s">
        <v>20</v>
      </c>
      <c r="H362" s="6">
        <f t="shared" si="35"/>
        <v>226.35175879396985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31"/>
        <v>40544.25</v>
      </c>
      <c r="N362">
        <v>1295071200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108.47727272727273</v>
      </c>
      <c r="G363" t="s">
        <v>20</v>
      </c>
      <c r="H363" s="6">
        <f t="shared" si="35"/>
        <v>173.56363636363636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31"/>
        <v>43015.208333333328</v>
      </c>
      <c r="N363">
        <v>1509426000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72.015706806282722</v>
      </c>
      <c r="G364" t="s">
        <v>20</v>
      </c>
      <c r="H364" s="6">
        <f t="shared" si="35"/>
        <v>371.75675675675677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31"/>
        <v>40570.25</v>
      </c>
      <c r="N364">
        <v>1299391200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59.928057553956833</v>
      </c>
      <c r="G365" t="s">
        <v>20</v>
      </c>
      <c r="H365" s="6">
        <f t="shared" si="35"/>
        <v>160.19230769230771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31"/>
        <v>40904.25</v>
      </c>
      <c r="N365">
        <v>1325052000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78.209677419354833</v>
      </c>
      <c r="G366" t="s">
        <v>20</v>
      </c>
      <c r="H366" s="6">
        <f t="shared" si="35"/>
        <v>1616.3333333333335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31"/>
        <v>43164.25</v>
      </c>
      <c r="N366">
        <v>1522818000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104.77678571428571</v>
      </c>
      <c r="G367" t="s">
        <v>20</v>
      </c>
      <c r="H367" s="6">
        <f t="shared" si="35"/>
        <v>733.4375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31"/>
        <v>42733.25</v>
      </c>
      <c r="N367">
        <v>1485324000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105.52475247524752</v>
      </c>
      <c r="G368" t="s">
        <v>20</v>
      </c>
      <c r="H368" s="6">
        <f t="shared" si="35"/>
        <v>592.11111111111109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31"/>
        <v>40546.25</v>
      </c>
      <c r="N368">
        <v>1294120800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24.933333333333334</v>
      </c>
      <c r="G369" t="s">
        <v>14</v>
      </c>
      <c r="H369" s="6">
        <f t="shared" si="35"/>
        <v>18.888888888888889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31"/>
        <v>41930.208333333336</v>
      </c>
      <c r="N369">
        <v>1415685600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69.873786407766985</v>
      </c>
      <c r="G370" t="s">
        <v>20</v>
      </c>
      <c r="H370" s="6">
        <f t="shared" si="35"/>
        <v>276.80769230769232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31"/>
        <v>40464.208333333336</v>
      </c>
      <c r="N370">
        <v>1288933200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95.733766233766232</v>
      </c>
      <c r="G371" t="s">
        <v>20</v>
      </c>
      <c r="H371" s="6">
        <f t="shared" si="35"/>
        <v>273.01851851851848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31"/>
        <v>41308.25</v>
      </c>
      <c r="N371">
        <v>1363237200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29.997485752598056</v>
      </c>
      <c r="G372" t="s">
        <v>20</v>
      </c>
      <c r="H372" s="6">
        <f t="shared" si="35"/>
        <v>159.36331255565449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31"/>
        <v>43570.208333333328</v>
      </c>
      <c r="N372">
        <v>1555822800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59.011948529411768</v>
      </c>
      <c r="G373" t="s">
        <v>14</v>
      </c>
      <c r="H373" s="6">
        <f t="shared" si="35"/>
        <v>67.869978858350947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31"/>
        <v>42043.25</v>
      </c>
      <c r="N373">
        <v>1427778000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84.757396449704146</v>
      </c>
      <c r="G374" t="s">
        <v>20</v>
      </c>
      <c r="H374" s="6">
        <f t="shared" si="35"/>
        <v>1591.5555555555554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31"/>
        <v>42012.25</v>
      </c>
      <c r="N374">
        <v>1422424800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78.010921177587846</v>
      </c>
      <c r="G375" t="s">
        <v>20</v>
      </c>
      <c r="H375" s="6">
        <f t="shared" si="35"/>
        <v>730.18222222222221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31"/>
        <v>42964.208333333328</v>
      </c>
      <c r="N375">
        <v>1503637200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50.05215419501134</v>
      </c>
      <c r="G376" t="s">
        <v>14</v>
      </c>
      <c r="H376" s="6">
        <f t="shared" si="35"/>
        <v>13.185782556750297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31"/>
        <v>43476.25</v>
      </c>
      <c r="N376">
        <v>1547618400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59.16</v>
      </c>
      <c r="G377" t="s">
        <v>14</v>
      </c>
      <c r="H377" s="6">
        <f t="shared" si="35"/>
        <v>54.777777777777779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31"/>
        <v>42293.208333333328</v>
      </c>
      <c r="N377">
        <v>1449900000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93.702290076335885</v>
      </c>
      <c r="G378" t="s">
        <v>20</v>
      </c>
      <c r="H378" s="6">
        <f t="shared" si="35"/>
        <v>361.02941176470591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31"/>
        <v>41826.208333333336</v>
      </c>
      <c r="N378">
        <v>1405141200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40.14173228346457</v>
      </c>
      <c r="G379" t="s">
        <v>14</v>
      </c>
      <c r="H379" s="6">
        <f t="shared" si="35"/>
        <v>10.257545271629779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31"/>
        <v>43760.208333333328</v>
      </c>
      <c r="N379">
        <v>1572933600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70.090140845070422</v>
      </c>
      <c r="G380" t="s">
        <v>14</v>
      </c>
      <c r="H380" s="6">
        <f t="shared" si="35"/>
        <v>13.962962962962964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31"/>
        <v>43241.208333333328</v>
      </c>
      <c r="N380">
        <v>1530162000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66.181818181818187</v>
      </c>
      <c r="G381" t="s">
        <v>14</v>
      </c>
      <c r="H381" s="6">
        <f t="shared" si="35"/>
        <v>40.444444444444443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31"/>
        <v>40843.208333333336</v>
      </c>
      <c r="N381">
        <v>1320904800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47.714285714285715</v>
      </c>
      <c r="G382" t="s">
        <v>20</v>
      </c>
      <c r="H382" s="6">
        <f t="shared" si="35"/>
        <v>160.32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31"/>
        <v>41448.208333333336</v>
      </c>
      <c r="N382">
        <v>1372395600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62.896774193548389</v>
      </c>
      <c r="G383" t="s">
        <v>20</v>
      </c>
      <c r="H383" s="6">
        <f t="shared" si="35"/>
        <v>183.9433962264151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31"/>
        <v>42163.208333333328</v>
      </c>
      <c r="N383">
        <v>1437714000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86.611940298507463</v>
      </c>
      <c r="G384" t="s">
        <v>14</v>
      </c>
      <c r="H384" s="6">
        <f t="shared" si="35"/>
        <v>63.769230769230766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31"/>
        <v>43024.208333333328</v>
      </c>
      <c r="N384">
        <v>1509771600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75.126984126984127</v>
      </c>
      <c r="G385" t="s">
        <v>20</v>
      </c>
      <c r="H385" s="6">
        <f t="shared" si="35"/>
        <v>225.38095238095238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31"/>
        <v>43509.25</v>
      </c>
      <c r="N385">
        <v>1550556000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41.004167534903104</v>
      </c>
      <c r="G386" t="s">
        <v>20</v>
      </c>
      <c r="H386" s="6">
        <f t="shared" si="35"/>
        <v>172.00961538461539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31"/>
        <v>42776.25</v>
      </c>
      <c r="N386">
        <v>1489039200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E387/I387</f>
        <v>50.007915567282325</v>
      </c>
      <c r="G387" t="s">
        <v>20</v>
      </c>
      <c r="H387" s="6">
        <f t="shared" si="35"/>
        <v>146.16709511568124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37">(((L387/60)/60)/24)+DATE(1970,1,1)</f>
        <v>43553.208333333328</v>
      </c>
      <c r="N387">
        <v>1556600400</v>
      </c>
      <c r="O387" s="11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96.960674157303373</v>
      </c>
      <c r="G388" t="s">
        <v>14</v>
      </c>
      <c r="H388" s="6">
        <f t="shared" ref="H388:H451" si="41">(E388/D388)*100</f>
        <v>76.42361623616236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37"/>
        <v>40355.208333333336</v>
      </c>
      <c r="N388">
        <v>1278565200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100.93160377358491</v>
      </c>
      <c r="G389" t="s">
        <v>14</v>
      </c>
      <c r="H389" s="6">
        <f t="shared" si="41"/>
        <v>39.261467889908261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37"/>
        <v>41072.208333333336</v>
      </c>
      <c r="N389">
        <v>1339909200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89.227586206896547</v>
      </c>
      <c r="G390" t="s">
        <v>74</v>
      </c>
      <c r="H390" s="6">
        <f t="shared" si="41"/>
        <v>11.270034843205574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37"/>
        <v>40912.25</v>
      </c>
      <c r="N390">
        <v>1325829600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87.979166666666671</v>
      </c>
      <c r="G391" t="s">
        <v>20</v>
      </c>
      <c r="H391" s="6">
        <f t="shared" si="41"/>
        <v>122.11084337349398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37"/>
        <v>40479.208333333336</v>
      </c>
      <c r="N391">
        <v>1290578400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89.54</v>
      </c>
      <c r="G392" t="s">
        <v>20</v>
      </c>
      <c r="H392" s="6">
        <f t="shared" si="41"/>
        <v>186.54166666666669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37"/>
        <v>41530.208333333336</v>
      </c>
      <c r="N392">
        <v>1380344400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29.09271523178808</v>
      </c>
      <c r="G393" t="s">
        <v>14</v>
      </c>
      <c r="H393" s="6">
        <f t="shared" si="41"/>
        <v>7.2731788079470201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37"/>
        <v>41653.25</v>
      </c>
      <c r="N393">
        <v>1389852000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42.006218905472636</v>
      </c>
      <c r="G394" t="s">
        <v>14</v>
      </c>
      <c r="H394" s="6">
        <f t="shared" si="41"/>
        <v>65.642371234207957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37"/>
        <v>40549.25</v>
      </c>
      <c r="N394">
        <v>1294466400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47.004903563255965</v>
      </c>
      <c r="G395" t="s">
        <v>20</v>
      </c>
      <c r="H395" s="6">
        <f t="shared" si="41"/>
        <v>228.96178343949046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37"/>
        <v>42933.208333333328</v>
      </c>
      <c r="N395">
        <v>1500354000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110.44117647058823</v>
      </c>
      <c r="G396" t="s">
        <v>20</v>
      </c>
      <c r="H396" s="6">
        <f t="shared" si="41"/>
        <v>469.37499999999994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37"/>
        <v>41484.208333333336</v>
      </c>
      <c r="N396">
        <v>1375938000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41.990909090909092</v>
      </c>
      <c r="G397" t="s">
        <v>20</v>
      </c>
      <c r="H397" s="6">
        <f t="shared" si="41"/>
        <v>130.11267605633802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37"/>
        <v>40885.25</v>
      </c>
      <c r="N397">
        <v>1323410400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48.012468827930178</v>
      </c>
      <c r="G398" t="s">
        <v>20</v>
      </c>
      <c r="H398" s="6">
        <f t="shared" si="41"/>
        <v>167.05422993492408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37"/>
        <v>43378.208333333328</v>
      </c>
      <c r="N398">
        <v>1539406800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31.019823788546255</v>
      </c>
      <c r="G399" t="s">
        <v>20</v>
      </c>
      <c r="H399" s="6">
        <f t="shared" si="41"/>
        <v>173.8641975308642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37"/>
        <v>41417.208333333336</v>
      </c>
      <c r="N399">
        <v>1369803600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99.203252032520325</v>
      </c>
      <c r="G400" t="s">
        <v>20</v>
      </c>
      <c r="H400" s="6">
        <f t="shared" si="41"/>
        <v>717.76470588235293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37"/>
        <v>43228.208333333328</v>
      </c>
      <c r="N400">
        <v>1525928400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66.022316684378325</v>
      </c>
      <c r="G401" t="s">
        <v>14</v>
      </c>
      <c r="H401" s="6">
        <f t="shared" si="41"/>
        <v>63.850976361767728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37"/>
        <v>40576.25</v>
      </c>
      <c r="N401">
        <v>1297231200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 s="6">
        <f t="shared" si="41"/>
        <v>2</v>
      </c>
      <c r="I402">
        <v>1</v>
      </c>
      <c r="J402" t="s">
        <v>21</v>
      </c>
      <c r="K402" t="s">
        <v>22</v>
      </c>
      <c r="L402">
        <v>1376629200</v>
      </c>
      <c r="M402" s="10">
        <f t="shared" si="37"/>
        <v>41502.208333333336</v>
      </c>
      <c r="N402">
        <v>1378530000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46.060200668896321</v>
      </c>
      <c r="G403" t="s">
        <v>20</v>
      </c>
      <c r="H403" s="6">
        <f t="shared" si="41"/>
        <v>1530.2222222222222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37"/>
        <v>43765.208333333328</v>
      </c>
      <c r="N403">
        <v>1572152400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73.650000000000006</v>
      </c>
      <c r="G404" t="s">
        <v>14</v>
      </c>
      <c r="H404" s="6">
        <f t="shared" si="41"/>
        <v>40.356164383561641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37"/>
        <v>40914.25</v>
      </c>
      <c r="N404">
        <v>1329890400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55.99336650082919</v>
      </c>
      <c r="G405" t="s">
        <v>14</v>
      </c>
      <c r="H405" s="6">
        <f t="shared" si="41"/>
        <v>86.220633299284984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37"/>
        <v>40310.208333333336</v>
      </c>
      <c r="N405">
        <v>1276750800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68.985695127402778</v>
      </c>
      <c r="G406" t="s">
        <v>20</v>
      </c>
      <c r="H406" s="6">
        <f t="shared" si="41"/>
        <v>315.58486707566465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37"/>
        <v>43053.25</v>
      </c>
      <c r="N406">
        <v>1510898400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60.981609195402299</v>
      </c>
      <c r="G407" t="s">
        <v>14</v>
      </c>
      <c r="H407" s="6">
        <f t="shared" si="41"/>
        <v>89.618243243243242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37"/>
        <v>43255.208333333328</v>
      </c>
      <c r="N407">
        <v>1532408400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110.98139534883721</v>
      </c>
      <c r="G408" t="s">
        <v>20</v>
      </c>
      <c r="H408" s="6">
        <f t="shared" si="41"/>
        <v>182.14503816793894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37"/>
        <v>41304.25</v>
      </c>
      <c r="N408">
        <v>1360562400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25</v>
      </c>
      <c r="G409" t="s">
        <v>20</v>
      </c>
      <c r="H409" s="6">
        <f t="shared" si="41"/>
        <v>355.88235294117646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37"/>
        <v>43751.208333333328</v>
      </c>
      <c r="N409">
        <v>1571547600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78.759740259740255</v>
      </c>
      <c r="G410" t="s">
        <v>20</v>
      </c>
      <c r="H410" s="6">
        <f t="shared" si="41"/>
        <v>131.83695652173913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37"/>
        <v>42541.208333333328</v>
      </c>
      <c r="N410">
        <v>1468126800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87.960784313725483</v>
      </c>
      <c r="G411" t="s">
        <v>14</v>
      </c>
      <c r="H411" s="6">
        <f t="shared" si="41"/>
        <v>46.315634218289084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37"/>
        <v>42843.208333333328</v>
      </c>
      <c r="N411">
        <v>1492837200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49.987398739873989</v>
      </c>
      <c r="G412" t="s">
        <v>47</v>
      </c>
      <c r="H412" s="6">
        <f t="shared" si="41"/>
        <v>36.132726089785294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37"/>
        <v>42122.208333333328</v>
      </c>
      <c r="N412">
        <v>1430197200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99.524390243902445</v>
      </c>
      <c r="G413" t="s">
        <v>20</v>
      </c>
      <c r="H413" s="6">
        <f t="shared" si="41"/>
        <v>104.62820512820512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37"/>
        <v>42884.208333333328</v>
      </c>
      <c r="N413">
        <v>1496206800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104.82089552238806</v>
      </c>
      <c r="G414" t="s">
        <v>20</v>
      </c>
      <c r="H414" s="6">
        <f t="shared" si="41"/>
        <v>668.85714285714289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37"/>
        <v>41642.25</v>
      </c>
      <c r="N414">
        <v>1389592800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108.01469237832875</v>
      </c>
      <c r="G415" t="s">
        <v>47</v>
      </c>
      <c r="H415" s="6">
        <f t="shared" si="41"/>
        <v>62.072823218997364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37"/>
        <v>43431.25</v>
      </c>
      <c r="N415">
        <v>1545631200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28.998544660724033</v>
      </c>
      <c r="G416" t="s">
        <v>14</v>
      </c>
      <c r="H416" s="6">
        <f t="shared" si="41"/>
        <v>84.699787460148784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37"/>
        <v>40288.208333333336</v>
      </c>
      <c r="N416">
        <v>1272430800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30.028708133971293</v>
      </c>
      <c r="G417" t="s">
        <v>14</v>
      </c>
      <c r="H417" s="6">
        <f t="shared" si="41"/>
        <v>11.059030837004405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37"/>
        <v>40921.25</v>
      </c>
      <c r="N417">
        <v>1327903200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41.005559416261292</v>
      </c>
      <c r="G418" t="s">
        <v>14</v>
      </c>
      <c r="H418" s="6">
        <f t="shared" si="41"/>
        <v>43.838781575037146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37"/>
        <v>40560.25</v>
      </c>
      <c r="N418">
        <v>1296021600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62.866666666666667</v>
      </c>
      <c r="G419" t="s">
        <v>14</v>
      </c>
      <c r="H419" s="6">
        <f t="shared" si="41"/>
        <v>55.470588235294116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37"/>
        <v>43407.208333333328</v>
      </c>
      <c r="N419">
        <v>1543298400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47.005002501250623</v>
      </c>
      <c r="G420" t="s">
        <v>14</v>
      </c>
      <c r="H420" s="6">
        <f t="shared" si="41"/>
        <v>57.399511301160658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37"/>
        <v>41035.208333333336</v>
      </c>
      <c r="N420">
        <v>1336366800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26.997693638285604</v>
      </c>
      <c r="G421" t="s">
        <v>20</v>
      </c>
      <c r="H421" s="6">
        <f t="shared" si="41"/>
        <v>123.43497363796135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37"/>
        <v>40899.25</v>
      </c>
      <c r="N421">
        <v>1325052000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68.329787234042556</v>
      </c>
      <c r="G422" t="s">
        <v>20</v>
      </c>
      <c r="H422" s="6">
        <f t="shared" si="41"/>
        <v>128.46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37"/>
        <v>42911.208333333328</v>
      </c>
      <c r="N422">
        <v>1499576400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50.974576271186443</v>
      </c>
      <c r="G423" t="s">
        <v>14</v>
      </c>
      <c r="H423" s="6">
        <f t="shared" si="41"/>
        <v>63.989361702127653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37"/>
        <v>42915.208333333328</v>
      </c>
      <c r="N423">
        <v>1501304400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54.024390243902438</v>
      </c>
      <c r="G424" t="s">
        <v>20</v>
      </c>
      <c r="H424" s="6">
        <f t="shared" si="41"/>
        <v>127.29885057471265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37"/>
        <v>40285.208333333336</v>
      </c>
      <c r="N424">
        <v>1273208400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97.055555555555557</v>
      </c>
      <c r="G425" t="s">
        <v>14</v>
      </c>
      <c r="H425" s="6">
        <f t="shared" si="41"/>
        <v>10.638024357239512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37"/>
        <v>40808.208333333336</v>
      </c>
      <c r="N425">
        <v>1316840400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24.867469879518072</v>
      </c>
      <c r="G426" t="s">
        <v>14</v>
      </c>
      <c r="H426" s="6">
        <f t="shared" si="41"/>
        <v>40.470588235294116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37"/>
        <v>43208.208333333328</v>
      </c>
      <c r="N426">
        <v>1524546000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84.423913043478265</v>
      </c>
      <c r="G427" t="s">
        <v>20</v>
      </c>
      <c r="H427" s="6">
        <f t="shared" si="41"/>
        <v>287.66666666666663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37"/>
        <v>42213.208333333328</v>
      </c>
      <c r="N427">
        <v>1438578000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47.091324200913242</v>
      </c>
      <c r="G428" t="s">
        <v>20</v>
      </c>
      <c r="H428" s="6">
        <f t="shared" si="41"/>
        <v>572.94444444444446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37"/>
        <v>41332.25</v>
      </c>
      <c r="N428">
        <v>1362549600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77.996041171813147</v>
      </c>
      <c r="G429" t="s">
        <v>20</v>
      </c>
      <c r="H429" s="6">
        <f t="shared" si="41"/>
        <v>112.90429799426933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37"/>
        <v>41895.208333333336</v>
      </c>
      <c r="N429">
        <v>1413349200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62.967871485943775</v>
      </c>
      <c r="G430" t="s">
        <v>14</v>
      </c>
      <c r="H430" s="6">
        <f t="shared" si="41"/>
        <v>46.387573964497044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37"/>
        <v>40585.25</v>
      </c>
      <c r="N430">
        <v>1298008800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81.006080449017773</v>
      </c>
      <c r="G431" t="s">
        <v>74</v>
      </c>
      <c r="H431" s="6">
        <f t="shared" si="41"/>
        <v>90.675916230366497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37"/>
        <v>41680.25</v>
      </c>
      <c r="N431">
        <v>1394427600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65.321428571428569</v>
      </c>
      <c r="G432" t="s">
        <v>14</v>
      </c>
      <c r="H432" s="6">
        <f t="shared" si="41"/>
        <v>67.740740740740748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37"/>
        <v>43737.208333333328</v>
      </c>
      <c r="N432">
        <v>1572670800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104.43617021276596</v>
      </c>
      <c r="G433" t="s">
        <v>20</v>
      </c>
      <c r="H433" s="6">
        <f t="shared" si="41"/>
        <v>192.49019607843135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37"/>
        <v>43273.208333333328</v>
      </c>
      <c r="N433">
        <v>1531112400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69.989010989010993</v>
      </c>
      <c r="G434" t="s">
        <v>14</v>
      </c>
      <c r="H434" s="6">
        <f t="shared" si="41"/>
        <v>82.714285714285722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37"/>
        <v>41761.208333333336</v>
      </c>
      <c r="N434">
        <v>1400734800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83.023989898989896</v>
      </c>
      <c r="G435" t="s">
        <v>14</v>
      </c>
      <c r="H435" s="6">
        <f t="shared" si="41"/>
        <v>54.163920922570021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37"/>
        <v>41603.25</v>
      </c>
      <c r="N435">
        <v>1386741600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90.3</v>
      </c>
      <c r="G436" t="s">
        <v>74</v>
      </c>
      <c r="H436" s="6">
        <f t="shared" si="41"/>
        <v>16.722222222222221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37"/>
        <v>42705.25</v>
      </c>
      <c r="N436">
        <v>1481781600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103.98131932282546</v>
      </c>
      <c r="G437" t="s">
        <v>20</v>
      </c>
      <c r="H437" s="6">
        <f t="shared" si="41"/>
        <v>116.87664041994749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37"/>
        <v>41988.25</v>
      </c>
      <c r="N437">
        <v>1419660000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54.931726907630519</v>
      </c>
      <c r="G438" t="s">
        <v>20</v>
      </c>
      <c r="H438" s="6">
        <f t="shared" si="41"/>
        <v>1052.1538461538462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37"/>
        <v>43575.208333333328</v>
      </c>
      <c r="N438">
        <v>1555822800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51.921875</v>
      </c>
      <c r="G439" t="s">
        <v>20</v>
      </c>
      <c r="H439" s="6">
        <f t="shared" si="41"/>
        <v>123.07407407407408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37"/>
        <v>42260.208333333328</v>
      </c>
      <c r="N439">
        <v>1442379600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60.02834008097166</v>
      </c>
      <c r="G440" t="s">
        <v>20</v>
      </c>
      <c r="H440" s="6">
        <f t="shared" si="41"/>
        <v>178.63855421686748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37"/>
        <v>41337.25</v>
      </c>
      <c r="N440">
        <v>1364965200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44.003488879197555</v>
      </c>
      <c r="G441" t="s">
        <v>20</v>
      </c>
      <c r="H441" s="6">
        <f t="shared" si="41"/>
        <v>355.28169014084506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37"/>
        <v>42680.208333333328</v>
      </c>
      <c r="N441">
        <v>1479016800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53.003513254551258</v>
      </c>
      <c r="G442" t="s">
        <v>20</v>
      </c>
      <c r="H442" s="6">
        <f t="shared" si="41"/>
        <v>161.90634146341463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37"/>
        <v>42916.208333333328</v>
      </c>
      <c r="N442">
        <v>1499662800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54.5</v>
      </c>
      <c r="G443" t="s">
        <v>14</v>
      </c>
      <c r="H443" s="6">
        <f t="shared" si="41"/>
        <v>24.914285714285715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37"/>
        <v>41025.208333333336</v>
      </c>
      <c r="N443">
        <v>1337835600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75.04195804195804</v>
      </c>
      <c r="G444" t="s">
        <v>20</v>
      </c>
      <c r="H444" s="6">
        <f t="shared" si="41"/>
        <v>198.72222222222223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37"/>
        <v>42980.208333333328</v>
      </c>
      <c r="N444">
        <v>1505710800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35.911111111111111</v>
      </c>
      <c r="G445" t="s">
        <v>74</v>
      </c>
      <c r="H445" s="6">
        <f t="shared" si="41"/>
        <v>34.752688172043008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37"/>
        <v>40451.208333333336</v>
      </c>
      <c r="N445">
        <v>1287464400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36.952702702702702</v>
      </c>
      <c r="G446" t="s">
        <v>20</v>
      </c>
      <c r="H446" s="6">
        <f t="shared" si="41"/>
        <v>176.41935483870967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37"/>
        <v>40748.208333333336</v>
      </c>
      <c r="N446">
        <v>1311656400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63.170588235294119</v>
      </c>
      <c r="G447" t="s">
        <v>20</v>
      </c>
      <c r="H447" s="6">
        <f t="shared" si="41"/>
        <v>511.38095238095235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37"/>
        <v>40515.25</v>
      </c>
      <c r="N447">
        <v>1293170400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29.99462365591398</v>
      </c>
      <c r="G448" t="s">
        <v>14</v>
      </c>
      <c r="H448" s="6">
        <f t="shared" si="41"/>
        <v>82.044117647058826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37"/>
        <v>41261.25</v>
      </c>
      <c r="N448">
        <v>1355983200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86</v>
      </c>
      <c r="G449" t="s">
        <v>74</v>
      </c>
      <c r="H449" s="6">
        <f t="shared" si="41"/>
        <v>24.326030927835053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37"/>
        <v>43088.25</v>
      </c>
      <c r="N449">
        <v>1515045600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75.014876033057845</v>
      </c>
      <c r="G450" t="s">
        <v>14</v>
      </c>
      <c r="H450" s="6">
        <f t="shared" si="41"/>
        <v>50.482758620689658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37"/>
        <v>41378.208333333336</v>
      </c>
      <c r="N450">
        <v>1366088400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E451/I451</f>
        <v>101.19767441860465</v>
      </c>
      <c r="G451" t="s">
        <v>20</v>
      </c>
      <c r="H451" s="6">
        <f t="shared" si="41"/>
        <v>967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43">(((L451/60)/60)/24)+DATE(1970,1,1)</f>
        <v>43530.25</v>
      </c>
      <c r="N451">
        <v>1553317200</v>
      </c>
      <c r="O451" s="11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 s="6">
        <f t="shared" ref="H452:H515" si="47">(E452/D452)*100</f>
        <v>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43"/>
        <v>43394.208333333328</v>
      </c>
      <c r="N452">
        <v>1542088800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29.001272669424118</v>
      </c>
      <c r="G453" t="s">
        <v>20</v>
      </c>
      <c r="H453" s="6">
        <f t="shared" si="47"/>
        <v>122.84501347708894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43"/>
        <v>42935.208333333328</v>
      </c>
      <c r="N453">
        <v>1503118800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98.225806451612897</v>
      </c>
      <c r="G454" t="s">
        <v>14</v>
      </c>
      <c r="H454" s="6">
        <f t="shared" si="47"/>
        <v>63.4375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43"/>
        <v>40365.208333333336</v>
      </c>
      <c r="N454">
        <v>1278478800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87.001693480101608</v>
      </c>
      <c r="G455" t="s">
        <v>14</v>
      </c>
      <c r="H455" s="6">
        <f t="shared" si="47"/>
        <v>56.331688596491226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43"/>
        <v>42705.25</v>
      </c>
      <c r="N455">
        <v>1484114400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45.205128205128204</v>
      </c>
      <c r="G456" t="s">
        <v>14</v>
      </c>
      <c r="H456" s="6">
        <f t="shared" si="47"/>
        <v>44.074999999999996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43"/>
        <v>41568.208333333336</v>
      </c>
      <c r="N456">
        <v>1385445600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37.001341561577675</v>
      </c>
      <c r="G457" t="s">
        <v>20</v>
      </c>
      <c r="H457" s="6">
        <f t="shared" si="47"/>
        <v>118.37253218884121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43"/>
        <v>40809.208333333336</v>
      </c>
      <c r="N457">
        <v>1318741200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94.976947040498445</v>
      </c>
      <c r="G458" t="s">
        <v>20</v>
      </c>
      <c r="H458" s="6">
        <f t="shared" si="47"/>
        <v>104.1243169398907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43"/>
        <v>43141.25</v>
      </c>
      <c r="N458">
        <v>1518242400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28.956521739130434</v>
      </c>
      <c r="G459" t="s">
        <v>14</v>
      </c>
      <c r="H459" s="6">
        <f t="shared" si="47"/>
        <v>26.640000000000004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43"/>
        <v>42657.208333333328</v>
      </c>
      <c r="N459">
        <v>1476594000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55.993396226415094</v>
      </c>
      <c r="G460" t="s">
        <v>20</v>
      </c>
      <c r="H460" s="6">
        <f t="shared" si="47"/>
        <v>351.20118343195264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43"/>
        <v>40265.208333333336</v>
      </c>
      <c r="N460">
        <v>1273554000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54.038095238095238</v>
      </c>
      <c r="G461" t="s">
        <v>14</v>
      </c>
      <c r="H461" s="6">
        <f t="shared" si="47"/>
        <v>90.063492063492063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43"/>
        <v>42001.25</v>
      </c>
      <c r="N461">
        <v>1421906400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82.38</v>
      </c>
      <c r="G462" t="s">
        <v>20</v>
      </c>
      <c r="H462" s="6">
        <f t="shared" si="47"/>
        <v>171.625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43"/>
        <v>40399.208333333336</v>
      </c>
      <c r="N462">
        <v>1281589200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66.997115384615384</v>
      </c>
      <c r="G463" t="s">
        <v>20</v>
      </c>
      <c r="H463" s="6">
        <f t="shared" si="47"/>
        <v>141.04655870445345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43"/>
        <v>41757.208333333336</v>
      </c>
      <c r="N463">
        <v>1400389200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107.91401869158878</v>
      </c>
      <c r="G464" t="s">
        <v>14</v>
      </c>
      <c r="H464" s="6">
        <f t="shared" si="47"/>
        <v>30.57944915254237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43"/>
        <v>41304.25</v>
      </c>
      <c r="N464">
        <v>1362808800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69.009501187648453</v>
      </c>
      <c r="G465" t="s">
        <v>20</v>
      </c>
      <c r="H465" s="6">
        <f t="shared" si="47"/>
        <v>108.16455696202532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43"/>
        <v>41639.25</v>
      </c>
      <c r="N465">
        <v>1388815200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39.006568144499177</v>
      </c>
      <c r="G466" t="s">
        <v>20</v>
      </c>
      <c r="H466" s="6">
        <f t="shared" si="47"/>
        <v>133.45505617977528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43"/>
        <v>43142.25</v>
      </c>
      <c r="N466">
        <v>1519538400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110.3625</v>
      </c>
      <c r="G467" t="s">
        <v>20</v>
      </c>
      <c r="H467" s="6">
        <f t="shared" si="47"/>
        <v>187.85106382978722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43"/>
        <v>43127.25</v>
      </c>
      <c r="N467">
        <v>1517810400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94.857142857142861</v>
      </c>
      <c r="G468" t="s">
        <v>20</v>
      </c>
      <c r="H468" s="6">
        <f t="shared" si="47"/>
        <v>332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43"/>
        <v>41409.208333333336</v>
      </c>
      <c r="N468">
        <v>1370581200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57.935251798561154</v>
      </c>
      <c r="G469" t="s">
        <v>20</v>
      </c>
      <c r="H469" s="6">
        <f t="shared" si="47"/>
        <v>575.21428571428578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43"/>
        <v>42331.25</v>
      </c>
      <c r="N469">
        <v>1448863200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101.25</v>
      </c>
      <c r="G470" t="s">
        <v>14</v>
      </c>
      <c r="H470" s="6">
        <f t="shared" si="47"/>
        <v>40.5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43"/>
        <v>43569.208333333328</v>
      </c>
      <c r="N470">
        <v>1556600400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64.95597484276729</v>
      </c>
      <c r="G471" t="s">
        <v>20</v>
      </c>
      <c r="H471" s="6">
        <f t="shared" si="47"/>
        <v>184.42857142857144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43"/>
        <v>42142.208333333328</v>
      </c>
      <c r="N471">
        <v>1432098000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27.00524934383202</v>
      </c>
      <c r="G472" t="s">
        <v>20</v>
      </c>
      <c r="H472" s="6">
        <f t="shared" si="47"/>
        <v>285.80555555555554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43"/>
        <v>42716.25</v>
      </c>
      <c r="N472">
        <v>1482127200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50.97422680412371</v>
      </c>
      <c r="G473" t="s">
        <v>20</v>
      </c>
      <c r="H473" s="6">
        <f t="shared" si="47"/>
        <v>319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43"/>
        <v>41031.208333333336</v>
      </c>
      <c r="N473">
        <v>1335934800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104.94260869565217</v>
      </c>
      <c r="G474" t="s">
        <v>14</v>
      </c>
      <c r="H474" s="6">
        <f t="shared" si="47"/>
        <v>39.234070221066318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43"/>
        <v>43535.208333333328</v>
      </c>
      <c r="N474">
        <v>1556946000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84.028301886792448</v>
      </c>
      <c r="G475" t="s">
        <v>20</v>
      </c>
      <c r="H475" s="6">
        <f t="shared" si="47"/>
        <v>178.14000000000001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43"/>
        <v>43277.208333333328</v>
      </c>
      <c r="N475">
        <v>1530075600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102.85915492957747</v>
      </c>
      <c r="G476" t="s">
        <v>20</v>
      </c>
      <c r="H476" s="6">
        <f t="shared" si="47"/>
        <v>365.15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43"/>
        <v>41989.25</v>
      </c>
      <c r="N476">
        <v>1418796000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39.962085308056871</v>
      </c>
      <c r="G477" t="s">
        <v>20</v>
      </c>
      <c r="H477" s="6">
        <f t="shared" si="47"/>
        <v>113.94594594594594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43"/>
        <v>41450.208333333336</v>
      </c>
      <c r="N477">
        <v>1372482000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51.001785714285717</v>
      </c>
      <c r="G478" t="s">
        <v>14</v>
      </c>
      <c r="H478" s="6">
        <f t="shared" si="47"/>
        <v>29.828720626631856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43"/>
        <v>43322.208333333328</v>
      </c>
      <c r="N478">
        <v>1534395600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40.823008849557525</v>
      </c>
      <c r="G479" t="s">
        <v>14</v>
      </c>
      <c r="H479" s="6">
        <f t="shared" si="47"/>
        <v>54.270588235294113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43"/>
        <v>40720.208333333336</v>
      </c>
      <c r="N479">
        <v>1311397200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58.999637155297535</v>
      </c>
      <c r="G480" t="s">
        <v>20</v>
      </c>
      <c r="H480" s="6">
        <f t="shared" si="47"/>
        <v>236.34156976744185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43"/>
        <v>42072.208333333328</v>
      </c>
      <c r="N480">
        <v>1426914000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71.156069364161851</v>
      </c>
      <c r="G481" t="s">
        <v>20</v>
      </c>
      <c r="H481" s="6">
        <f t="shared" si="47"/>
        <v>512.91666666666663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43"/>
        <v>42945.208333333328</v>
      </c>
      <c r="N481">
        <v>1501477200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99.494252873563212</v>
      </c>
      <c r="G482" t="s">
        <v>20</v>
      </c>
      <c r="H482" s="6">
        <f t="shared" si="47"/>
        <v>100.65116279069768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43"/>
        <v>40248.25</v>
      </c>
      <c r="N482">
        <v>1269061200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103.98634590377114</v>
      </c>
      <c r="G483" t="s">
        <v>14</v>
      </c>
      <c r="H483" s="6">
        <f t="shared" si="47"/>
        <v>81.348423194303152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43"/>
        <v>41913.208333333336</v>
      </c>
      <c r="N483">
        <v>1415772000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76.555555555555557</v>
      </c>
      <c r="G484" t="s">
        <v>14</v>
      </c>
      <c r="H484" s="6">
        <f t="shared" si="47"/>
        <v>16.404761904761905</v>
      </c>
      <c r="I484">
        <v>9</v>
      </c>
      <c r="J484" t="s">
        <v>21</v>
      </c>
      <c r="K484" t="s">
        <v>22</v>
      </c>
      <c r="L484">
        <v>1330063200</v>
      </c>
      <c r="M484" s="10">
        <f t="shared" si="43"/>
        <v>40963.25</v>
      </c>
      <c r="N484">
        <v>1331013600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87.068592057761734</v>
      </c>
      <c r="G485" t="s">
        <v>14</v>
      </c>
      <c r="H485" s="6">
        <f t="shared" si="47"/>
        <v>52.774617067833695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43"/>
        <v>43811.25</v>
      </c>
      <c r="N485">
        <v>1576735200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48.99554707379135</v>
      </c>
      <c r="G486" t="s">
        <v>20</v>
      </c>
      <c r="H486" s="6">
        <f t="shared" si="47"/>
        <v>260.20608108108109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43"/>
        <v>41855.208333333336</v>
      </c>
      <c r="N486">
        <v>1411362000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42.969135802469133</v>
      </c>
      <c r="G487" t="s">
        <v>14</v>
      </c>
      <c r="H487" s="6">
        <f t="shared" si="47"/>
        <v>30.73289183222958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43"/>
        <v>43626.208333333328</v>
      </c>
      <c r="N487">
        <v>1563685200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33.428571428571431</v>
      </c>
      <c r="G488" t="s">
        <v>14</v>
      </c>
      <c r="H488" s="6">
        <f t="shared" si="47"/>
        <v>13.5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43"/>
        <v>43168.25</v>
      </c>
      <c r="N488">
        <v>1521867600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83.982949701619773</v>
      </c>
      <c r="G489" t="s">
        <v>20</v>
      </c>
      <c r="H489" s="6">
        <f t="shared" si="47"/>
        <v>178.62556663644605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43"/>
        <v>42845.208333333328</v>
      </c>
      <c r="N489">
        <v>1495515600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101.41739130434783</v>
      </c>
      <c r="G490" t="s">
        <v>20</v>
      </c>
      <c r="H490" s="6">
        <f t="shared" si="47"/>
        <v>220.0566037735849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43"/>
        <v>42403.25</v>
      </c>
      <c r="N490">
        <v>1455948000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109.87058823529412</v>
      </c>
      <c r="G491" t="s">
        <v>20</v>
      </c>
      <c r="H491" s="6">
        <f t="shared" si="47"/>
        <v>101.5108695652174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43"/>
        <v>40406.208333333336</v>
      </c>
      <c r="N491">
        <v>1282366800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31.916666666666668</v>
      </c>
      <c r="G492" t="s">
        <v>20</v>
      </c>
      <c r="H492" s="6">
        <f t="shared" si="47"/>
        <v>191.5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43"/>
        <v>43786.25</v>
      </c>
      <c r="N492">
        <v>1574575200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70.993450675399103</v>
      </c>
      <c r="G493" t="s">
        <v>20</v>
      </c>
      <c r="H493" s="6">
        <f t="shared" si="47"/>
        <v>305.34683098591546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43"/>
        <v>41456.208333333336</v>
      </c>
      <c r="N493">
        <v>1374901200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77.026890756302521</v>
      </c>
      <c r="G494" t="s">
        <v>74</v>
      </c>
      <c r="H494" s="6">
        <f t="shared" si="47"/>
        <v>23.995287958115181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43"/>
        <v>40336.208333333336</v>
      </c>
      <c r="N494">
        <v>1278910800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101.78125</v>
      </c>
      <c r="G495" t="s">
        <v>20</v>
      </c>
      <c r="H495" s="6">
        <f t="shared" si="47"/>
        <v>723.77777777777771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43"/>
        <v>43645.208333333328</v>
      </c>
      <c r="N495">
        <v>1562907600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51.059701492537314</v>
      </c>
      <c r="G496" t="s">
        <v>20</v>
      </c>
      <c r="H496" s="6">
        <f t="shared" si="47"/>
        <v>547.36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43"/>
        <v>40990.208333333336</v>
      </c>
      <c r="N496">
        <v>1332478800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68.02051282051282</v>
      </c>
      <c r="G497" t="s">
        <v>20</v>
      </c>
      <c r="H497" s="6">
        <f t="shared" si="47"/>
        <v>414.49999999999994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43"/>
        <v>41800.208333333336</v>
      </c>
      <c r="N497">
        <v>1402722000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30.87037037037037</v>
      </c>
      <c r="G498" t="s">
        <v>14</v>
      </c>
      <c r="H498" s="6">
        <f t="shared" si="47"/>
        <v>0.90696409140369971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43"/>
        <v>42876.208333333328</v>
      </c>
      <c r="N498">
        <v>1496811600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27.908333333333335</v>
      </c>
      <c r="G499" t="s">
        <v>14</v>
      </c>
      <c r="H499" s="6">
        <f t="shared" si="47"/>
        <v>34.173469387755098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43"/>
        <v>42724.25</v>
      </c>
      <c r="N499">
        <v>1482213600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79.994818652849744</v>
      </c>
      <c r="G500" t="s">
        <v>14</v>
      </c>
      <c r="H500" s="6">
        <f t="shared" si="47"/>
        <v>23.948810754912099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43"/>
        <v>42005.25</v>
      </c>
      <c r="N500">
        <v>1420264800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38.003378378378379</v>
      </c>
      <c r="G501" t="s">
        <v>14</v>
      </c>
      <c r="H501" s="6">
        <f t="shared" si="47"/>
        <v>48.072649572649574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43"/>
        <v>42444.208333333328</v>
      </c>
      <c r="N501">
        <v>1458450000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e">
        <f t="shared" si="42"/>
        <v>#DIV/0!</v>
      </c>
      <c r="G502" t="s">
        <v>14</v>
      </c>
      <c r="H502" s="6">
        <f t="shared" si="47"/>
        <v>0</v>
      </c>
      <c r="I502">
        <v>0</v>
      </c>
      <c r="J502" t="s">
        <v>21</v>
      </c>
      <c r="K502" t="s">
        <v>22</v>
      </c>
      <c r="L502">
        <v>1367384400</v>
      </c>
      <c r="M502" s="10">
        <f t="shared" si="43"/>
        <v>41395.208333333336</v>
      </c>
      <c r="N502">
        <v>1369803600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59.990534521158132</v>
      </c>
      <c r="G503" t="s">
        <v>14</v>
      </c>
      <c r="H503" s="6">
        <f t="shared" si="47"/>
        <v>70.145182291666657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43"/>
        <v>41345.208333333336</v>
      </c>
      <c r="N503">
        <v>1363237200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37.037634408602152</v>
      </c>
      <c r="G504" t="s">
        <v>20</v>
      </c>
      <c r="H504" s="6">
        <f t="shared" si="47"/>
        <v>529.92307692307691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43"/>
        <v>41117.208333333336</v>
      </c>
      <c r="N504">
        <v>1345870800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99.963043478260872</v>
      </c>
      <c r="G505" t="s">
        <v>20</v>
      </c>
      <c r="H505" s="6">
        <f t="shared" si="47"/>
        <v>180.32549019607845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43"/>
        <v>42186.208333333328</v>
      </c>
      <c r="N505">
        <v>1437454800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111.6774193548387</v>
      </c>
      <c r="G506" t="s">
        <v>14</v>
      </c>
      <c r="H506" s="6">
        <f t="shared" si="47"/>
        <v>92.320000000000007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43"/>
        <v>42142.208333333328</v>
      </c>
      <c r="N506">
        <v>1432011600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36.014409221902014</v>
      </c>
      <c r="G507" t="s">
        <v>14</v>
      </c>
      <c r="H507" s="6">
        <f t="shared" si="47"/>
        <v>13.901001112347053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43"/>
        <v>41341.25</v>
      </c>
      <c r="N507">
        <v>1366347600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66.010284810126578</v>
      </c>
      <c r="G508" t="s">
        <v>20</v>
      </c>
      <c r="H508" s="6">
        <f t="shared" si="47"/>
        <v>927.07777777777767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43"/>
        <v>43062.25</v>
      </c>
      <c r="N508">
        <v>1512885600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44.05263157894737</v>
      </c>
      <c r="G509" t="s">
        <v>14</v>
      </c>
      <c r="H509" s="6">
        <f t="shared" si="47"/>
        <v>39.857142857142861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43"/>
        <v>41373.208333333336</v>
      </c>
      <c r="N509">
        <v>1369717200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52.999726551818434</v>
      </c>
      <c r="G510" t="s">
        <v>20</v>
      </c>
      <c r="H510" s="6">
        <f t="shared" si="47"/>
        <v>112.22929936305732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43"/>
        <v>43310.208333333328</v>
      </c>
      <c r="N510">
        <v>1534654800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95</v>
      </c>
      <c r="G511" t="s">
        <v>14</v>
      </c>
      <c r="H511" s="6">
        <f t="shared" si="47"/>
        <v>70.925816023738875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43"/>
        <v>41034.208333333336</v>
      </c>
      <c r="N511">
        <v>1337058000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70.908396946564892</v>
      </c>
      <c r="G512" t="s">
        <v>20</v>
      </c>
      <c r="H512" s="6">
        <f t="shared" si="47"/>
        <v>119.08974358974358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43"/>
        <v>43251.208333333328</v>
      </c>
      <c r="N512">
        <v>1529816400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98.060773480662988</v>
      </c>
      <c r="G513" t="s">
        <v>14</v>
      </c>
      <c r="H513" s="6">
        <f t="shared" si="47"/>
        <v>24.017591339648174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43"/>
        <v>43671.208333333328</v>
      </c>
      <c r="N513">
        <v>1564894800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53.046025104602514</v>
      </c>
      <c r="G514" t="s">
        <v>20</v>
      </c>
      <c r="H514" s="6">
        <f t="shared" si="47"/>
        <v>139.31868131868131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43"/>
        <v>41825.208333333336</v>
      </c>
      <c r="N514">
        <v>1404622800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E515/I515</f>
        <v>93.142857142857139</v>
      </c>
      <c r="G515" t="s">
        <v>74</v>
      </c>
      <c r="H515" s="6">
        <f t="shared" si="47"/>
        <v>39.277108433734945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49">(((L515/60)/60)/24)+DATE(1970,1,1)</f>
        <v>40430.208333333336</v>
      </c>
      <c r="N515">
        <v>1284181200</v>
      </c>
      <c r="O515" s="11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58.945075757575758</v>
      </c>
      <c r="G516" t="s">
        <v>74</v>
      </c>
      <c r="H516" s="6">
        <f t="shared" ref="H516:H579" si="53">(E516/D516)*100</f>
        <v>22.439077144917089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49"/>
        <v>41614.25</v>
      </c>
      <c r="N516">
        <v>1386741600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36.067669172932334</v>
      </c>
      <c r="G517" t="s">
        <v>14</v>
      </c>
      <c r="H517" s="6">
        <f t="shared" si="53"/>
        <v>55.779069767441861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49"/>
        <v>40900.25</v>
      </c>
      <c r="N517">
        <v>1324792800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63.030732860520096</v>
      </c>
      <c r="G518" t="s">
        <v>14</v>
      </c>
      <c r="H518" s="6">
        <f t="shared" si="53"/>
        <v>42.523125996810208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49"/>
        <v>40396.208333333336</v>
      </c>
      <c r="N518">
        <v>1284354000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84.717948717948715</v>
      </c>
      <c r="G519" t="s">
        <v>20</v>
      </c>
      <c r="H519" s="6">
        <f t="shared" si="53"/>
        <v>112.00000000000001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49"/>
        <v>42860.208333333328</v>
      </c>
      <c r="N519">
        <v>1494392400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62.2</v>
      </c>
      <c r="G520" t="s">
        <v>14</v>
      </c>
      <c r="H520" s="6">
        <f t="shared" si="53"/>
        <v>7.0681818181818183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49"/>
        <v>43154.25</v>
      </c>
      <c r="N520">
        <v>1519538400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101.97518330513255</v>
      </c>
      <c r="G521" t="s">
        <v>20</v>
      </c>
      <c r="H521" s="6">
        <f t="shared" si="53"/>
        <v>101.74563871693867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49"/>
        <v>42012.25</v>
      </c>
      <c r="N521">
        <v>1421906400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106.4375</v>
      </c>
      <c r="G522" t="s">
        <v>20</v>
      </c>
      <c r="H522" s="6">
        <f t="shared" si="53"/>
        <v>425.75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49"/>
        <v>43574.208333333328</v>
      </c>
      <c r="N522">
        <v>1555909200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29.975609756097562</v>
      </c>
      <c r="G523" t="s">
        <v>20</v>
      </c>
      <c r="H523" s="6">
        <f t="shared" si="53"/>
        <v>145.53947368421052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49"/>
        <v>42605.208333333328</v>
      </c>
      <c r="N523">
        <v>1472446800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85.806282722513089</v>
      </c>
      <c r="G524" t="s">
        <v>14</v>
      </c>
      <c r="H524" s="6">
        <f t="shared" si="53"/>
        <v>32.453465346534657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49"/>
        <v>41093.208333333336</v>
      </c>
      <c r="N524">
        <v>1342328400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70.82022471910112</v>
      </c>
      <c r="G525" t="s">
        <v>20</v>
      </c>
      <c r="H525" s="6">
        <f t="shared" si="53"/>
        <v>700.33333333333326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49"/>
        <v>40241.25</v>
      </c>
      <c r="N525">
        <v>1268114400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40.998484082870135</v>
      </c>
      <c r="G526" t="s">
        <v>14</v>
      </c>
      <c r="H526" s="6">
        <f t="shared" si="53"/>
        <v>83.904860392967933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49"/>
        <v>40294.208333333336</v>
      </c>
      <c r="N526">
        <v>1273381200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28.063492063492063</v>
      </c>
      <c r="G527" t="s">
        <v>14</v>
      </c>
      <c r="H527" s="6">
        <f t="shared" si="53"/>
        <v>84.19047619047619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49"/>
        <v>40505.25</v>
      </c>
      <c r="N527">
        <v>1290837600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88.054421768707485</v>
      </c>
      <c r="G528" t="s">
        <v>20</v>
      </c>
      <c r="H528" s="6">
        <f t="shared" si="53"/>
        <v>155.95180722891567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49"/>
        <v>42364.25</v>
      </c>
      <c r="N528">
        <v>1454306400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31</v>
      </c>
      <c r="G529" t="s">
        <v>14</v>
      </c>
      <c r="H529" s="6">
        <f t="shared" si="53"/>
        <v>99.619450317124731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49"/>
        <v>42405.25</v>
      </c>
      <c r="N529">
        <v>1457762400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90.337500000000006</v>
      </c>
      <c r="G530" t="s">
        <v>14</v>
      </c>
      <c r="H530" s="6">
        <f t="shared" si="53"/>
        <v>80.300000000000011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49"/>
        <v>41601.25</v>
      </c>
      <c r="N530">
        <v>1389074400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63.777777777777779</v>
      </c>
      <c r="G531" t="s">
        <v>14</v>
      </c>
      <c r="H531" s="6">
        <f t="shared" si="53"/>
        <v>11.254901960784313</v>
      </c>
      <c r="I531">
        <v>9</v>
      </c>
      <c r="J531" t="s">
        <v>21</v>
      </c>
      <c r="K531" t="s">
        <v>22</v>
      </c>
      <c r="L531">
        <v>1399698000</v>
      </c>
      <c r="M531" s="10">
        <f t="shared" si="49"/>
        <v>41769.208333333336</v>
      </c>
      <c r="N531">
        <v>1402117200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53.995515695067262</v>
      </c>
      <c r="G532" t="s">
        <v>14</v>
      </c>
      <c r="H532" s="6">
        <f t="shared" si="53"/>
        <v>91.740952380952379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49"/>
        <v>40421.208333333336</v>
      </c>
      <c r="N532">
        <v>1284440400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48.993956043956047</v>
      </c>
      <c r="G533" t="s">
        <v>47</v>
      </c>
      <c r="H533" s="6">
        <f t="shared" si="53"/>
        <v>95.521156936261391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49"/>
        <v>41589.25</v>
      </c>
      <c r="N533">
        <v>1388988000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63.857142857142854</v>
      </c>
      <c r="G534" t="s">
        <v>20</v>
      </c>
      <c r="H534" s="6">
        <f t="shared" si="53"/>
        <v>502.87499999999994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49"/>
        <v>43125.25</v>
      </c>
      <c r="N534">
        <v>1516946400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82.996393146979258</v>
      </c>
      <c r="G535" t="s">
        <v>20</v>
      </c>
      <c r="H535" s="6">
        <f t="shared" si="53"/>
        <v>159.24394463667818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49"/>
        <v>41479.208333333336</v>
      </c>
      <c r="N535">
        <v>1377752400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55.08230452674897</v>
      </c>
      <c r="G536" t="s">
        <v>14</v>
      </c>
      <c r="H536" s="6">
        <f t="shared" si="53"/>
        <v>15.022446689113355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49"/>
        <v>43329.208333333328</v>
      </c>
      <c r="N536">
        <v>1534568400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62.044554455445542</v>
      </c>
      <c r="G537" t="s">
        <v>20</v>
      </c>
      <c r="H537" s="6">
        <f t="shared" si="53"/>
        <v>482.03846153846149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49"/>
        <v>43259.208333333328</v>
      </c>
      <c r="N537">
        <v>1528606800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104.97857142857143</v>
      </c>
      <c r="G538" t="s">
        <v>20</v>
      </c>
      <c r="H538" s="6">
        <f t="shared" si="53"/>
        <v>149.96938775510205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49"/>
        <v>40414.208333333336</v>
      </c>
      <c r="N538">
        <v>1284872400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94.044676806083643</v>
      </c>
      <c r="G539" t="s">
        <v>20</v>
      </c>
      <c r="H539" s="6">
        <f t="shared" si="53"/>
        <v>117.22156398104266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49"/>
        <v>43342.208333333328</v>
      </c>
      <c r="N539">
        <v>1537592400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44.007716049382715</v>
      </c>
      <c r="G540" t="s">
        <v>14</v>
      </c>
      <c r="H540" s="6">
        <f t="shared" si="53"/>
        <v>37.695968274950431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49"/>
        <v>41539.208333333336</v>
      </c>
      <c r="N540">
        <v>1381208400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92.467532467532465</v>
      </c>
      <c r="G541" t="s">
        <v>14</v>
      </c>
      <c r="H541" s="6">
        <f t="shared" si="53"/>
        <v>72.653061224489804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49"/>
        <v>43647.208333333328</v>
      </c>
      <c r="N541">
        <v>1562475600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57.072874493927124</v>
      </c>
      <c r="G542" t="s">
        <v>20</v>
      </c>
      <c r="H542" s="6">
        <f t="shared" si="53"/>
        <v>265.98113207547169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49"/>
        <v>43225.208333333328</v>
      </c>
      <c r="N542">
        <v>1527397200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109.07848101265823</v>
      </c>
      <c r="G543" t="s">
        <v>14</v>
      </c>
      <c r="H543" s="6">
        <f t="shared" si="53"/>
        <v>24.205617977528089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49"/>
        <v>42165.208333333328</v>
      </c>
      <c r="N543">
        <v>1436158800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39.387755102040813</v>
      </c>
      <c r="G544" t="s">
        <v>14</v>
      </c>
      <c r="H544" s="6">
        <f t="shared" si="53"/>
        <v>2.5064935064935066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49"/>
        <v>42391.25</v>
      </c>
      <c r="N544">
        <v>1456034400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77.022222222222226</v>
      </c>
      <c r="G545" t="s">
        <v>14</v>
      </c>
      <c r="H545" s="6">
        <f t="shared" si="53"/>
        <v>16.329799764428738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49"/>
        <v>41528.208333333336</v>
      </c>
      <c r="N545">
        <v>1380171600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92.166666666666671</v>
      </c>
      <c r="G546" t="s">
        <v>20</v>
      </c>
      <c r="H546" s="6">
        <f t="shared" si="53"/>
        <v>276.5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49"/>
        <v>42377.25</v>
      </c>
      <c r="N546">
        <v>1453356000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61.007063197026021</v>
      </c>
      <c r="G547" t="s">
        <v>14</v>
      </c>
      <c r="H547" s="6">
        <f t="shared" si="53"/>
        <v>88.803571428571431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49"/>
        <v>43824.25</v>
      </c>
      <c r="N547">
        <v>1578981600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78.068181818181813</v>
      </c>
      <c r="G548" t="s">
        <v>20</v>
      </c>
      <c r="H548" s="6">
        <f t="shared" si="53"/>
        <v>163.57142857142856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49"/>
        <v>43360.208333333328</v>
      </c>
      <c r="N548">
        <v>1537419600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80.75</v>
      </c>
      <c r="G549" t="s">
        <v>20</v>
      </c>
      <c r="H549" s="6">
        <f t="shared" si="53"/>
        <v>969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49"/>
        <v>42029.25</v>
      </c>
      <c r="N549">
        <v>1423202400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59.991289782244557</v>
      </c>
      <c r="G550" t="s">
        <v>20</v>
      </c>
      <c r="H550" s="6">
        <f t="shared" si="53"/>
        <v>270.91376701966715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49"/>
        <v>42461.208333333328</v>
      </c>
      <c r="N550">
        <v>1460610000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110.03018372703411</v>
      </c>
      <c r="G551" t="s">
        <v>20</v>
      </c>
      <c r="H551" s="6">
        <f t="shared" si="53"/>
        <v>284.21355932203392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49"/>
        <v>41422.208333333336</v>
      </c>
      <c r="N551">
        <v>1370494800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 s="6">
        <f t="shared" si="53"/>
        <v>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49"/>
        <v>40968.25</v>
      </c>
      <c r="N552">
        <v>1332306000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37.99856063332134</v>
      </c>
      <c r="G553" t="s">
        <v>14</v>
      </c>
      <c r="H553" s="6">
        <f t="shared" si="53"/>
        <v>58.6329816768462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49"/>
        <v>41993.25</v>
      </c>
      <c r="N553">
        <v>1422511200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96.369565217391298</v>
      </c>
      <c r="G554" t="s">
        <v>14</v>
      </c>
      <c r="H554" s="6">
        <f t="shared" si="53"/>
        <v>98.51111111111112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49"/>
        <v>42700.25</v>
      </c>
      <c r="N554">
        <v>1480312800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72.978599221789878</v>
      </c>
      <c r="G555" t="s">
        <v>14</v>
      </c>
      <c r="H555" s="6">
        <f t="shared" si="53"/>
        <v>43.975381008206334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49"/>
        <v>40545.25</v>
      </c>
      <c r="N555">
        <v>1294034400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26.007220216606498</v>
      </c>
      <c r="G556" t="s">
        <v>20</v>
      </c>
      <c r="H556" s="6">
        <f t="shared" si="53"/>
        <v>151.66315789473683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49"/>
        <v>42723.25</v>
      </c>
      <c r="N556">
        <v>1482645600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104.36296296296297</v>
      </c>
      <c r="G557" t="s">
        <v>20</v>
      </c>
      <c r="H557" s="6">
        <f t="shared" si="53"/>
        <v>223.63492063492063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49"/>
        <v>41731.208333333336</v>
      </c>
      <c r="N557">
        <v>1399093200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102.18852459016394</v>
      </c>
      <c r="G558" t="s">
        <v>20</v>
      </c>
      <c r="H558" s="6">
        <f t="shared" si="53"/>
        <v>239.75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49"/>
        <v>40792.208333333336</v>
      </c>
      <c r="N558">
        <v>1315890000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54.117647058823529</v>
      </c>
      <c r="G559" t="s">
        <v>20</v>
      </c>
      <c r="H559" s="6">
        <f t="shared" si="53"/>
        <v>199.33333333333334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49"/>
        <v>42279.208333333328</v>
      </c>
      <c r="N559">
        <v>1444021200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63.222222222222221</v>
      </c>
      <c r="G560" t="s">
        <v>20</v>
      </c>
      <c r="H560" s="6">
        <f t="shared" si="53"/>
        <v>137.34482758620689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49"/>
        <v>42424.25</v>
      </c>
      <c r="N560">
        <v>1460005200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104.03228962818004</v>
      </c>
      <c r="G561" t="s">
        <v>20</v>
      </c>
      <c r="H561" s="6">
        <f t="shared" si="53"/>
        <v>100.9696106362773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49"/>
        <v>42584.208333333328</v>
      </c>
      <c r="N561">
        <v>1470718800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49.994334277620396</v>
      </c>
      <c r="G562" t="s">
        <v>20</v>
      </c>
      <c r="H562" s="6">
        <f t="shared" si="53"/>
        <v>794.16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49"/>
        <v>40865.25</v>
      </c>
      <c r="N562">
        <v>1325052000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56.015151515151516</v>
      </c>
      <c r="G563" t="s">
        <v>20</v>
      </c>
      <c r="H563" s="6">
        <f t="shared" si="53"/>
        <v>369.7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49"/>
        <v>40833.208333333336</v>
      </c>
      <c r="N563">
        <v>1319000400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48.807692307692307</v>
      </c>
      <c r="G564" t="s">
        <v>14</v>
      </c>
      <c r="H564" s="6">
        <f t="shared" si="53"/>
        <v>12.818181818181817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49"/>
        <v>43536.208333333328</v>
      </c>
      <c r="N564">
        <v>1552539600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60.082352941176474</v>
      </c>
      <c r="G565" t="s">
        <v>20</v>
      </c>
      <c r="H565" s="6">
        <f t="shared" si="53"/>
        <v>138.02702702702703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49"/>
        <v>43417.25</v>
      </c>
      <c r="N565">
        <v>1543816800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78.990502793296088</v>
      </c>
      <c r="G566" t="s">
        <v>14</v>
      </c>
      <c r="H566" s="6">
        <f t="shared" si="53"/>
        <v>83.813278008298752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49"/>
        <v>42078.208333333328</v>
      </c>
      <c r="N566">
        <v>1427086800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53.99499443826474</v>
      </c>
      <c r="G567" t="s">
        <v>20</v>
      </c>
      <c r="H567" s="6">
        <f t="shared" si="53"/>
        <v>204.60063224446787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49"/>
        <v>40862.25</v>
      </c>
      <c r="N567">
        <v>1323064800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111.45945945945945</v>
      </c>
      <c r="G568" t="s">
        <v>14</v>
      </c>
      <c r="H568" s="6">
        <f t="shared" si="53"/>
        <v>44.344086021505376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49"/>
        <v>42424.25</v>
      </c>
      <c r="N568">
        <v>1458277200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60.922131147540981</v>
      </c>
      <c r="G569" t="s">
        <v>20</v>
      </c>
      <c r="H569" s="6">
        <f t="shared" si="53"/>
        <v>218.60294117647058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49"/>
        <v>41830.208333333336</v>
      </c>
      <c r="N569">
        <v>1405141200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26.0015444015444</v>
      </c>
      <c r="G570" t="s">
        <v>20</v>
      </c>
      <c r="H570" s="6">
        <f t="shared" si="53"/>
        <v>186.03314917127071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49"/>
        <v>40374.208333333336</v>
      </c>
      <c r="N570">
        <v>1283058000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80.993208828522924</v>
      </c>
      <c r="G571" t="s">
        <v>20</v>
      </c>
      <c r="H571" s="6">
        <f t="shared" si="53"/>
        <v>237.33830845771143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49"/>
        <v>40554.25</v>
      </c>
      <c r="N571">
        <v>1295762400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34.995963302752294</v>
      </c>
      <c r="G572" t="s">
        <v>20</v>
      </c>
      <c r="H572" s="6">
        <f t="shared" si="53"/>
        <v>305.65384615384613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49"/>
        <v>41993.25</v>
      </c>
      <c r="N572">
        <v>1419573600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 s="6">
        <f t="shared" si="5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49"/>
        <v>42174.208333333328</v>
      </c>
      <c r="N573">
        <v>1438750800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52.085106382978722</v>
      </c>
      <c r="G574" t="s">
        <v>74</v>
      </c>
      <c r="H574" s="6">
        <f t="shared" si="53"/>
        <v>54.400000000000006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49"/>
        <v>42275.208333333328</v>
      </c>
      <c r="N574">
        <v>1444798800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24.986666666666668</v>
      </c>
      <c r="G575" t="s">
        <v>20</v>
      </c>
      <c r="H575" s="6">
        <f t="shared" si="53"/>
        <v>111.88059701492537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49"/>
        <v>41761.208333333336</v>
      </c>
      <c r="N575">
        <v>1399179600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69.215277777777771</v>
      </c>
      <c r="G576" t="s">
        <v>20</v>
      </c>
      <c r="H576" s="6">
        <f t="shared" si="53"/>
        <v>369.14814814814815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49"/>
        <v>43806.25</v>
      </c>
      <c r="N576">
        <v>1576562400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93.944444444444443</v>
      </c>
      <c r="G577" t="s">
        <v>14</v>
      </c>
      <c r="H577" s="6">
        <f t="shared" si="53"/>
        <v>62.930372148859547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49"/>
        <v>41779.208333333336</v>
      </c>
      <c r="N577">
        <v>1400821200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98.40625</v>
      </c>
      <c r="G578" t="s">
        <v>14</v>
      </c>
      <c r="H578" s="6">
        <f t="shared" si="53"/>
        <v>64.927835051546396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49"/>
        <v>43040.208333333328</v>
      </c>
      <c r="N578">
        <v>1510984800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E579/I579</f>
        <v>41.783783783783782</v>
      </c>
      <c r="G579" t="s">
        <v>74</v>
      </c>
      <c r="H579" s="6">
        <f t="shared" si="53"/>
        <v>18.853658536585368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55">(((L579/60)/60)/24)+DATE(1970,1,1)</f>
        <v>40613.25</v>
      </c>
      <c r="N579">
        <v>1302066000</v>
      </c>
      <c r="O579" s="11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65.991836734693877</v>
      </c>
      <c r="G580" t="s">
        <v>14</v>
      </c>
      <c r="H580" s="6">
        <f t="shared" ref="H580:H643" si="59">(E580/D580)*100</f>
        <v>16.754404145077721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55"/>
        <v>40878.25</v>
      </c>
      <c r="N580">
        <v>1322978400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72.05747126436782</v>
      </c>
      <c r="G581" t="s">
        <v>20</v>
      </c>
      <c r="H581" s="6">
        <f t="shared" si="59"/>
        <v>101.11290322580646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55"/>
        <v>40762.208333333336</v>
      </c>
      <c r="N581">
        <v>1313730000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48.003209242618745</v>
      </c>
      <c r="G582" t="s">
        <v>20</v>
      </c>
      <c r="H582" s="6">
        <f t="shared" si="59"/>
        <v>341.5022831050228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55"/>
        <v>41696.25</v>
      </c>
      <c r="N582">
        <v>1394085600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54.098591549295776</v>
      </c>
      <c r="G583" t="s">
        <v>14</v>
      </c>
      <c r="H583" s="6">
        <f t="shared" si="59"/>
        <v>64.016666666666666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55"/>
        <v>40662.208333333336</v>
      </c>
      <c r="N583">
        <v>1305349200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107.88095238095238</v>
      </c>
      <c r="G584" t="s">
        <v>14</v>
      </c>
      <c r="H584" s="6">
        <f t="shared" si="59"/>
        <v>52.080459770114942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55"/>
        <v>42165.208333333328</v>
      </c>
      <c r="N584">
        <v>1434344400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67.034103410341032</v>
      </c>
      <c r="G585" t="s">
        <v>20</v>
      </c>
      <c r="H585" s="6">
        <f t="shared" si="59"/>
        <v>322.40211640211641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55"/>
        <v>40959.25</v>
      </c>
      <c r="N585">
        <v>1331186400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64.01425914445133</v>
      </c>
      <c r="G586" t="s">
        <v>20</v>
      </c>
      <c r="H586" s="6">
        <f t="shared" si="59"/>
        <v>119.50810185185186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55"/>
        <v>41024.208333333336</v>
      </c>
      <c r="N586">
        <v>1336539600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96.066176470588232</v>
      </c>
      <c r="G587" t="s">
        <v>20</v>
      </c>
      <c r="H587" s="6">
        <f t="shared" si="59"/>
        <v>146.79775280898878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55"/>
        <v>40255.208333333336</v>
      </c>
      <c r="N587">
        <v>1269752400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51.184615384615384</v>
      </c>
      <c r="G588" t="s">
        <v>20</v>
      </c>
      <c r="H588" s="6">
        <f t="shared" si="59"/>
        <v>950.57142857142856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55"/>
        <v>40499.25</v>
      </c>
      <c r="N588">
        <v>1291615200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43.92307692307692</v>
      </c>
      <c r="G589" t="s">
        <v>14</v>
      </c>
      <c r="H589" s="6">
        <f t="shared" si="59"/>
        <v>72.893617021276597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55"/>
        <v>43484.25</v>
      </c>
      <c r="N589">
        <v>1552366800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91.021198830409361</v>
      </c>
      <c r="G590" t="s">
        <v>14</v>
      </c>
      <c r="H590" s="6">
        <f t="shared" si="59"/>
        <v>79.008248730964468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55"/>
        <v>40262.208333333336</v>
      </c>
      <c r="N590">
        <v>1272171600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50.127450980392155</v>
      </c>
      <c r="G591" t="s">
        <v>14</v>
      </c>
      <c r="H591" s="6">
        <f t="shared" si="59"/>
        <v>64.721518987341781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55"/>
        <v>42190.208333333328</v>
      </c>
      <c r="N591">
        <v>1436677200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67.720930232558146</v>
      </c>
      <c r="G592" t="s">
        <v>14</v>
      </c>
      <c r="H592" s="6">
        <f t="shared" si="59"/>
        <v>82.028169014084511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55"/>
        <v>41994.25</v>
      </c>
      <c r="N592">
        <v>1420092000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61.03921568627451</v>
      </c>
      <c r="G593" t="s">
        <v>20</v>
      </c>
      <c r="H593" s="6">
        <f t="shared" si="59"/>
        <v>1037.6666666666667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55"/>
        <v>40373.208333333336</v>
      </c>
      <c r="N593">
        <v>1279947600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80.011857707509876</v>
      </c>
      <c r="G594" t="s">
        <v>14</v>
      </c>
      <c r="H594" s="6">
        <f t="shared" si="59"/>
        <v>12.910076530612244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55"/>
        <v>41789.208333333336</v>
      </c>
      <c r="N594">
        <v>1402203600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47.001497753369947</v>
      </c>
      <c r="G595" t="s">
        <v>20</v>
      </c>
      <c r="H595" s="6">
        <f t="shared" si="59"/>
        <v>154.84210526315789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55"/>
        <v>41724.208333333336</v>
      </c>
      <c r="N595">
        <v>1396933200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71.127388535031841</v>
      </c>
      <c r="G596" t="s">
        <v>14</v>
      </c>
      <c r="H596" s="6">
        <f t="shared" si="59"/>
        <v>7.0991735537190088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55"/>
        <v>42548.208333333328</v>
      </c>
      <c r="N596">
        <v>1467262800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89.99079189686924</v>
      </c>
      <c r="G597" t="s">
        <v>20</v>
      </c>
      <c r="H597" s="6">
        <f t="shared" si="59"/>
        <v>208.52773826458036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55"/>
        <v>40253.208333333336</v>
      </c>
      <c r="N597">
        <v>1270530000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43.032786885245905</v>
      </c>
      <c r="G598" t="s">
        <v>14</v>
      </c>
      <c r="H598" s="6">
        <f t="shared" si="59"/>
        <v>99.683544303797461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55"/>
        <v>42434.25</v>
      </c>
      <c r="N598">
        <v>1457762400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67.997714808043881</v>
      </c>
      <c r="G599" t="s">
        <v>20</v>
      </c>
      <c r="H599" s="6">
        <f t="shared" si="59"/>
        <v>201.59756097560978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55"/>
        <v>43786.25</v>
      </c>
      <c r="N599">
        <v>1575525600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73.004566210045667</v>
      </c>
      <c r="G600" t="s">
        <v>20</v>
      </c>
      <c r="H600" s="6">
        <f t="shared" si="59"/>
        <v>162.09032258064516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55"/>
        <v>40344.208333333336</v>
      </c>
      <c r="N600">
        <v>1279083600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62.341463414634148</v>
      </c>
      <c r="G601" t="s">
        <v>14</v>
      </c>
      <c r="H601" s="6">
        <f t="shared" si="59"/>
        <v>3.6436208125445471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55"/>
        <v>42047.25</v>
      </c>
      <c r="N601">
        <v>1424412000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 s="6">
        <f t="shared" si="59"/>
        <v>5</v>
      </c>
      <c r="I602">
        <v>1</v>
      </c>
      <c r="J602" t="s">
        <v>40</v>
      </c>
      <c r="K602" t="s">
        <v>41</v>
      </c>
      <c r="L602">
        <v>1375160400</v>
      </c>
      <c r="M602" s="10">
        <f t="shared" si="55"/>
        <v>41485.208333333336</v>
      </c>
      <c r="N602">
        <v>1376197200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67.103092783505161</v>
      </c>
      <c r="G603" t="s">
        <v>20</v>
      </c>
      <c r="H603" s="6">
        <f t="shared" si="59"/>
        <v>206.63492063492063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55"/>
        <v>41789.208333333336</v>
      </c>
      <c r="N603">
        <v>1402894800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79.978947368421046</v>
      </c>
      <c r="G604" t="s">
        <v>20</v>
      </c>
      <c r="H604" s="6">
        <f t="shared" si="59"/>
        <v>128.23628691983123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55"/>
        <v>42160.208333333328</v>
      </c>
      <c r="N604">
        <v>1434430800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62.176470588235297</v>
      </c>
      <c r="G605" t="s">
        <v>20</v>
      </c>
      <c r="H605" s="6">
        <f t="shared" si="59"/>
        <v>119.66037735849055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55"/>
        <v>43573.208333333328</v>
      </c>
      <c r="N605">
        <v>1557896400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53.005950297514879</v>
      </c>
      <c r="G606" t="s">
        <v>20</v>
      </c>
      <c r="H606" s="6">
        <f t="shared" si="59"/>
        <v>170.73055242390078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55"/>
        <v>40565.25</v>
      </c>
      <c r="N606">
        <v>1297490400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57.738317757009348</v>
      </c>
      <c r="G607" t="s">
        <v>20</v>
      </c>
      <c r="H607" s="6">
        <f t="shared" si="59"/>
        <v>187.21212121212122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55"/>
        <v>42280.208333333328</v>
      </c>
      <c r="N607">
        <v>1447394400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40.03125</v>
      </c>
      <c r="G608" t="s">
        <v>20</v>
      </c>
      <c r="H608" s="6">
        <f t="shared" si="59"/>
        <v>188.38235294117646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55"/>
        <v>42436.25</v>
      </c>
      <c r="N608">
        <v>1458277200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81.016591928251117</v>
      </c>
      <c r="G609" t="s">
        <v>20</v>
      </c>
      <c r="H609" s="6">
        <f t="shared" si="59"/>
        <v>131.29869186046511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55"/>
        <v>41721.208333333336</v>
      </c>
      <c r="N609">
        <v>1395723600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35.047468354430379</v>
      </c>
      <c r="G610" t="s">
        <v>20</v>
      </c>
      <c r="H610" s="6">
        <f t="shared" si="59"/>
        <v>283.97435897435901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55"/>
        <v>43530.25</v>
      </c>
      <c r="N610">
        <v>1552197600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102.92307692307692</v>
      </c>
      <c r="G611" t="s">
        <v>20</v>
      </c>
      <c r="H611" s="6">
        <f t="shared" si="59"/>
        <v>120.41999999999999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55"/>
        <v>43481.25</v>
      </c>
      <c r="N611">
        <v>1549087200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27.998126756166094</v>
      </c>
      <c r="G612" t="s">
        <v>20</v>
      </c>
      <c r="H612" s="6">
        <f t="shared" si="59"/>
        <v>419.0560747663551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55"/>
        <v>41259.25</v>
      </c>
      <c r="N612">
        <v>1356847200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75.733333333333334</v>
      </c>
      <c r="G613" t="s">
        <v>74</v>
      </c>
      <c r="H613" s="6">
        <f t="shared" si="59"/>
        <v>13.853658536585368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55"/>
        <v>41480.208333333336</v>
      </c>
      <c r="N613">
        <v>1375765200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45.026041666666664</v>
      </c>
      <c r="G614" t="s">
        <v>20</v>
      </c>
      <c r="H614" s="6">
        <f t="shared" si="59"/>
        <v>139.43548387096774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55"/>
        <v>40474.208333333336</v>
      </c>
      <c r="N614">
        <v>1289800800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73.615384615384613</v>
      </c>
      <c r="G615" t="s">
        <v>20</v>
      </c>
      <c r="H615" s="6">
        <f t="shared" si="59"/>
        <v>174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55"/>
        <v>42973.208333333328</v>
      </c>
      <c r="N615">
        <v>1504501200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56.991701244813278</v>
      </c>
      <c r="G616" t="s">
        <v>20</v>
      </c>
      <c r="H616" s="6">
        <f t="shared" si="59"/>
        <v>155.49056603773585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55"/>
        <v>42746.25</v>
      </c>
      <c r="N616">
        <v>1485669600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85.223529411764702</v>
      </c>
      <c r="G617" t="s">
        <v>20</v>
      </c>
      <c r="H617" s="6">
        <f t="shared" si="59"/>
        <v>170.44705882352943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55"/>
        <v>42489.208333333328</v>
      </c>
      <c r="N617">
        <v>1462770000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50.962184873949582</v>
      </c>
      <c r="G618" t="s">
        <v>20</v>
      </c>
      <c r="H618" s="6">
        <f t="shared" si="59"/>
        <v>189.515625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55"/>
        <v>41537.208333333336</v>
      </c>
      <c r="N618">
        <v>1379739600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63.563636363636363</v>
      </c>
      <c r="G619" t="s">
        <v>20</v>
      </c>
      <c r="H619" s="6">
        <f t="shared" si="59"/>
        <v>249.71428571428572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55"/>
        <v>41794.208333333336</v>
      </c>
      <c r="N619">
        <v>1402722000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80.999165275459092</v>
      </c>
      <c r="G620" t="s">
        <v>14</v>
      </c>
      <c r="H620" s="6">
        <f t="shared" si="59"/>
        <v>48.860523665659613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55"/>
        <v>41396.208333333336</v>
      </c>
      <c r="N620">
        <v>1369285200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86.044753086419746</v>
      </c>
      <c r="G621" t="s">
        <v>14</v>
      </c>
      <c r="H621" s="6">
        <f t="shared" si="59"/>
        <v>28.461970393057683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55"/>
        <v>40669.208333333336</v>
      </c>
      <c r="N621">
        <v>1304744400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90.0390625</v>
      </c>
      <c r="G622" t="s">
        <v>20</v>
      </c>
      <c r="H622" s="6">
        <f t="shared" si="59"/>
        <v>268.02325581395348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55"/>
        <v>42559.208333333328</v>
      </c>
      <c r="N622">
        <v>1468299600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74.006063432835816</v>
      </c>
      <c r="G623" t="s">
        <v>20</v>
      </c>
      <c r="H623" s="6">
        <f t="shared" si="59"/>
        <v>619.80078125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55"/>
        <v>42626.208333333328</v>
      </c>
      <c r="N623">
        <v>1474174800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92.4375</v>
      </c>
      <c r="G624" t="s">
        <v>14</v>
      </c>
      <c r="H624" s="6">
        <f t="shared" si="59"/>
        <v>3.1301587301587301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55"/>
        <v>43205.208333333328</v>
      </c>
      <c r="N624">
        <v>1526014800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55.999257333828446</v>
      </c>
      <c r="G625" t="s">
        <v>20</v>
      </c>
      <c r="H625" s="6">
        <f t="shared" si="59"/>
        <v>159.92152704135739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55"/>
        <v>42201.208333333328</v>
      </c>
      <c r="N625">
        <v>1437454800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32.983796296296298</v>
      </c>
      <c r="G626" t="s">
        <v>20</v>
      </c>
      <c r="H626" s="6">
        <f t="shared" si="59"/>
        <v>279.39215686274508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55"/>
        <v>42029.25</v>
      </c>
      <c r="N626">
        <v>1422684000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93.596774193548384</v>
      </c>
      <c r="G627" t="s">
        <v>14</v>
      </c>
      <c r="H627" s="6">
        <f t="shared" si="59"/>
        <v>77.373333333333335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55"/>
        <v>43857.25</v>
      </c>
      <c r="N627">
        <v>1581314400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69.867724867724874</v>
      </c>
      <c r="G628" t="s">
        <v>20</v>
      </c>
      <c r="H628" s="6">
        <f t="shared" si="59"/>
        <v>206.32812500000003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55"/>
        <v>40449.208333333336</v>
      </c>
      <c r="N628">
        <v>1286427600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72.129870129870127</v>
      </c>
      <c r="G629" t="s">
        <v>20</v>
      </c>
      <c r="H629" s="6">
        <f t="shared" si="59"/>
        <v>694.25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55"/>
        <v>40345.208333333336</v>
      </c>
      <c r="N629">
        <v>1278738000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30.041666666666668</v>
      </c>
      <c r="G630" t="s">
        <v>20</v>
      </c>
      <c r="H630" s="6">
        <f t="shared" si="59"/>
        <v>151.78947368421052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55"/>
        <v>40455.208333333336</v>
      </c>
      <c r="N630">
        <v>1286427600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73.968000000000004</v>
      </c>
      <c r="G631" t="s">
        <v>14</v>
      </c>
      <c r="H631" s="6">
        <f t="shared" si="59"/>
        <v>64.58207217694995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55"/>
        <v>42557.208333333328</v>
      </c>
      <c r="N631">
        <v>1467954000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68.65517241379311</v>
      </c>
      <c r="G632" t="s">
        <v>74</v>
      </c>
      <c r="H632" s="6">
        <f t="shared" si="59"/>
        <v>62.873684210526314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55"/>
        <v>43586.208333333328</v>
      </c>
      <c r="N632">
        <v>1557637200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59.992164544564154</v>
      </c>
      <c r="G633" t="s">
        <v>20</v>
      </c>
      <c r="H633" s="6">
        <f t="shared" si="59"/>
        <v>310.39864864864865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55"/>
        <v>43550.208333333328</v>
      </c>
      <c r="N633">
        <v>1553922000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111.15827338129496</v>
      </c>
      <c r="G634" t="s">
        <v>47</v>
      </c>
      <c r="H634" s="6">
        <f t="shared" si="59"/>
        <v>42.859916782246884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55"/>
        <v>41945.208333333336</v>
      </c>
      <c r="N634">
        <v>1416463200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53.038095238095238</v>
      </c>
      <c r="G635" t="s">
        <v>14</v>
      </c>
      <c r="H635" s="6">
        <f t="shared" si="59"/>
        <v>83.119402985074629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55"/>
        <v>42315.25</v>
      </c>
      <c r="N635">
        <v>1447221600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55.985524728588658</v>
      </c>
      <c r="G636" t="s">
        <v>74</v>
      </c>
      <c r="H636" s="6">
        <f t="shared" si="59"/>
        <v>78.531302876480552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55"/>
        <v>42819.208333333328</v>
      </c>
      <c r="N636">
        <v>1491627600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69.986760812003524</v>
      </c>
      <c r="G637" t="s">
        <v>20</v>
      </c>
      <c r="H637" s="6">
        <f t="shared" si="59"/>
        <v>114.09352517985612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55"/>
        <v>41314.25</v>
      </c>
      <c r="N637">
        <v>1363150800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48.998079877112133</v>
      </c>
      <c r="G638" t="s">
        <v>14</v>
      </c>
      <c r="H638" s="6">
        <f t="shared" si="59"/>
        <v>64.537683358624179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55"/>
        <v>40926.25</v>
      </c>
      <c r="N638">
        <v>1330754400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103.84615384615384</v>
      </c>
      <c r="G639" t="s">
        <v>14</v>
      </c>
      <c r="H639" s="6">
        <f t="shared" si="59"/>
        <v>79.411764705882348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55"/>
        <v>42688.25</v>
      </c>
      <c r="N639">
        <v>1479794400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99.127659574468083</v>
      </c>
      <c r="G640" t="s">
        <v>14</v>
      </c>
      <c r="H640" s="6">
        <f t="shared" si="59"/>
        <v>11.419117647058824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55"/>
        <v>40386.208333333336</v>
      </c>
      <c r="N640">
        <v>1281243600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107.37777777777778</v>
      </c>
      <c r="G641" t="s">
        <v>47</v>
      </c>
      <c r="H641" s="6">
        <f t="shared" si="59"/>
        <v>56.186046511627907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55"/>
        <v>43309.208333333328</v>
      </c>
      <c r="N641">
        <v>1532754000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76.922178988326849</v>
      </c>
      <c r="G642" t="s">
        <v>14</v>
      </c>
      <c r="H642" s="6">
        <f t="shared" si="59"/>
        <v>16.501669449081803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55"/>
        <v>42387.25</v>
      </c>
      <c r="N642">
        <v>1453356000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E643/I643</f>
        <v>58.128865979381445</v>
      </c>
      <c r="G643" t="s">
        <v>20</v>
      </c>
      <c r="H643" s="6">
        <f t="shared" si="59"/>
        <v>119.96808510638297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61">(((L643/60)/60)/24)+DATE(1970,1,1)</f>
        <v>42786.25</v>
      </c>
      <c r="N643">
        <v>1489986000</v>
      </c>
      <c r="O643" s="11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103.73643410852713</v>
      </c>
      <c r="G644" t="s">
        <v>20</v>
      </c>
      <c r="H644" s="6">
        <f t="shared" ref="H644:H707" si="65">(E644/D644)*100</f>
        <v>145.45652173913044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61"/>
        <v>43451.25</v>
      </c>
      <c r="N644">
        <v>1545804000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87.962666666666664</v>
      </c>
      <c r="G645" t="s">
        <v>20</v>
      </c>
      <c r="H645" s="6">
        <f t="shared" si="65"/>
        <v>221.38255033557047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61"/>
        <v>42795.25</v>
      </c>
      <c r="N645">
        <v>1489899600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28</v>
      </c>
      <c r="G646" t="s">
        <v>14</v>
      </c>
      <c r="H646" s="6">
        <f t="shared" si="65"/>
        <v>48.396694214876035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61"/>
        <v>43452.25</v>
      </c>
      <c r="N646">
        <v>1546495200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37.999361294443261</v>
      </c>
      <c r="G647" t="s">
        <v>14</v>
      </c>
      <c r="H647" s="6">
        <f t="shared" si="65"/>
        <v>92.911504424778755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61"/>
        <v>43369.208333333328</v>
      </c>
      <c r="N647">
        <v>1539752400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29.999313893653515</v>
      </c>
      <c r="G648" t="s">
        <v>14</v>
      </c>
      <c r="H648" s="6">
        <f t="shared" si="65"/>
        <v>88.599797365754824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61"/>
        <v>41346.208333333336</v>
      </c>
      <c r="N648">
        <v>1364101200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103.5</v>
      </c>
      <c r="G649" t="s">
        <v>14</v>
      </c>
      <c r="H649" s="6">
        <f t="shared" si="65"/>
        <v>41.4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61"/>
        <v>43199.208333333328</v>
      </c>
      <c r="N649">
        <v>1525323600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85.994467496542185</v>
      </c>
      <c r="G650" t="s">
        <v>74</v>
      </c>
      <c r="H650" s="6">
        <f t="shared" si="65"/>
        <v>63.056795131845846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61"/>
        <v>42922.208333333328</v>
      </c>
      <c r="N650">
        <v>1500872400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98.011627906976742</v>
      </c>
      <c r="G651" t="s">
        <v>14</v>
      </c>
      <c r="H651" s="6">
        <f t="shared" si="65"/>
        <v>48.482333607230892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61"/>
        <v>40471.208333333336</v>
      </c>
      <c r="N651">
        <v>1288501200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 s="6">
        <f t="shared" si="65"/>
        <v>2</v>
      </c>
      <c r="I652">
        <v>1</v>
      </c>
      <c r="J652" t="s">
        <v>21</v>
      </c>
      <c r="K652" t="s">
        <v>22</v>
      </c>
      <c r="L652">
        <v>1404795600</v>
      </c>
      <c r="M652" s="10">
        <f t="shared" si="61"/>
        <v>41828.208333333336</v>
      </c>
      <c r="N652">
        <v>1407128400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44.994570837642193</v>
      </c>
      <c r="G653" t="s">
        <v>14</v>
      </c>
      <c r="H653" s="6">
        <f t="shared" si="65"/>
        <v>88.47941026944585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61"/>
        <v>41692.25</v>
      </c>
      <c r="N653">
        <v>1394344800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31.012224938875306</v>
      </c>
      <c r="G654" t="s">
        <v>20</v>
      </c>
      <c r="H654" s="6">
        <f t="shared" si="65"/>
        <v>126.84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61"/>
        <v>42587.208333333328</v>
      </c>
      <c r="N654">
        <v>1474088400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59.970085470085472</v>
      </c>
      <c r="G655" t="s">
        <v>20</v>
      </c>
      <c r="H655" s="6">
        <f t="shared" si="65"/>
        <v>2338.833333333333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61"/>
        <v>42468.208333333328</v>
      </c>
      <c r="N655">
        <v>1460264400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58.9973474801061</v>
      </c>
      <c r="G656" t="s">
        <v>20</v>
      </c>
      <c r="H656" s="6">
        <f t="shared" si="65"/>
        <v>508.38857142857148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61"/>
        <v>42240.208333333328</v>
      </c>
      <c r="N656">
        <v>1440824400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50.045454545454547</v>
      </c>
      <c r="G657" t="s">
        <v>20</v>
      </c>
      <c r="H657" s="6">
        <f t="shared" si="65"/>
        <v>191.47826086956522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61"/>
        <v>42796.25</v>
      </c>
      <c r="N657">
        <v>1489554000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98.966269841269835</v>
      </c>
      <c r="G658" t="s">
        <v>14</v>
      </c>
      <c r="H658" s="6">
        <f t="shared" si="65"/>
        <v>42.127533783783782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61"/>
        <v>43097.25</v>
      </c>
      <c r="N658">
        <v>1514872800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58.857142857142854</v>
      </c>
      <c r="G659" t="s">
        <v>14</v>
      </c>
      <c r="H659" s="6">
        <f t="shared" si="65"/>
        <v>8.24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61"/>
        <v>43096.25</v>
      </c>
      <c r="N659">
        <v>1515736800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81.010256410256417</v>
      </c>
      <c r="G660" t="s">
        <v>74</v>
      </c>
      <c r="H660" s="6">
        <f t="shared" si="65"/>
        <v>60.064638783269963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61"/>
        <v>42246.208333333328</v>
      </c>
      <c r="N660">
        <v>1442898000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76.013333333333335</v>
      </c>
      <c r="G661" t="s">
        <v>14</v>
      </c>
      <c r="H661" s="6">
        <f t="shared" si="65"/>
        <v>47.232808616404313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61"/>
        <v>40570.25</v>
      </c>
      <c r="N661">
        <v>1296194400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96.597402597402592</v>
      </c>
      <c r="G662" t="s">
        <v>14</v>
      </c>
      <c r="H662" s="6">
        <f t="shared" si="65"/>
        <v>81.736263736263737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61"/>
        <v>42237.208333333328</v>
      </c>
      <c r="N662">
        <v>1440910800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76.957446808510639</v>
      </c>
      <c r="G663" t="s">
        <v>14</v>
      </c>
      <c r="H663" s="6">
        <f t="shared" si="65"/>
        <v>54.187265917603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61"/>
        <v>40996.208333333336</v>
      </c>
      <c r="N663">
        <v>1335502800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67.984732824427482</v>
      </c>
      <c r="G664" t="s">
        <v>14</v>
      </c>
      <c r="H664" s="6">
        <f t="shared" si="65"/>
        <v>97.868131868131869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61"/>
        <v>43443.25</v>
      </c>
      <c r="N664">
        <v>1544680800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88.781609195402297</v>
      </c>
      <c r="G665" t="s">
        <v>14</v>
      </c>
      <c r="H665" s="6">
        <f t="shared" si="65"/>
        <v>77.239999999999995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61"/>
        <v>40458.208333333336</v>
      </c>
      <c r="N665">
        <v>1288414800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24.99623706491063</v>
      </c>
      <c r="G666" t="s">
        <v>14</v>
      </c>
      <c r="H666" s="6">
        <f t="shared" si="65"/>
        <v>33.464735516372798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61"/>
        <v>40959.25</v>
      </c>
      <c r="N666">
        <v>1330581600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44.922794117647058</v>
      </c>
      <c r="G667" t="s">
        <v>20</v>
      </c>
      <c r="H667" s="6">
        <f t="shared" si="65"/>
        <v>239.58823529411765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61"/>
        <v>40733.208333333336</v>
      </c>
      <c r="N667">
        <v>1311397200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79.400000000000006</v>
      </c>
      <c r="G668" t="s">
        <v>74</v>
      </c>
      <c r="H668" s="6">
        <f t="shared" si="65"/>
        <v>64.032258064516128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61"/>
        <v>41516.208333333336</v>
      </c>
      <c r="N668">
        <v>1378357200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29.009546539379475</v>
      </c>
      <c r="G669" t="s">
        <v>20</v>
      </c>
      <c r="H669" s="6">
        <f t="shared" si="65"/>
        <v>176.15942028985506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61"/>
        <v>41892.208333333336</v>
      </c>
      <c r="N669">
        <v>1411102800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73.59210526315789</v>
      </c>
      <c r="G670" t="s">
        <v>14</v>
      </c>
      <c r="H670" s="6">
        <f t="shared" si="65"/>
        <v>20.33818181818182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61"/>
        <v>41122.208333333336</v>
      </c>
      <c r="N670">
        <v>1344834000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107.97038864898211</v>
      </c>
      <c r="G671" t="s">
        <v>20</v>
      </c>
      <c r="H671" s="6">
        <f t="shared" si="65"/>
        <v>358.64754098360658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61"/>
        <v>42912.208333333328</v>
      </c>
      <c r="N671">
        <v>1499230800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68.987284287011803</v>
      </c>
      <c r="G672" t="s">
        <v>20</v>
      </c>
      <c r="H672" s="6">
        <f t="shared" si="65"/>
        <v>468.85802469135803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61"/>
        <v>42425.25</v>
      </c>
      <c r="N672">
        <v>1457416800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111.02236719478098</v>
      </c>
      <c r="G673" t="s">
        <v>20</v>
      </c>
      <c r="H673" s="6">
        <f t="shared" si="65"/>
        <v>122.05635245901641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61"/>
        <v>40390.208333333336</v>
      </c>
      <c r="N673">
        <v>1280898000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24.997515808491418</v>
      </c>
      <c r="G674" t="s">
        <v>14</v>
      </c>
      <c r="H674" s="6">
        <f t="shared" si="65"/>
        <v>55.931783729156137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61"/>
        <v>43180.208333333328</v>
      </c>
      <c r="N674">
        <v>1522472400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42.155172413793103</v>
      </c>
      <c r="G675" t="s">
        <v>14</v>
      </c>
      <c r="H675" s="6">
        <f t="shared" si="65"/>
        <v>43.660714285714285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61"/>
        <v>42475.208333333328</v>
      </c>
      <c r="N675">
        <v>1462510800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47.003284072249592</v>
      </c>
      <c r="G676" t="s">
        <v>74</v>
      </c>
      <c r="H676" s="6">
        <f t="shared" si="65"/>
        <v>33.53837141183363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61"/>
        <v>40774.208333333336</v>
      </c>
      <c r="N676">
        <v>1317790800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36.0392749244713</v>
      </c>
      <c r="G677" t="s">
        <v>20</v>
      </c>
      <c r="H677" s="6">
        <f t="shared" si="65"/>
        <v>122.97938144329896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61"/>
        <v>43719.208333333328</v>
      </c>
      <c r="N677">
        <v>1568782800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101.03760683760684</v>
      </c>
      <c r="G678" t="s">
        <v>20</v>
      </c>
      <c r="H678" s="6">
        <f t="shared" si="65"/>
        <v>189.74959871589084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61"/>
        <v>41178.208333333336</v>
      </c>
      <c r="N678">
        <v>1349413200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39.927927927927925</v>
      </c>
      <c r="G679" t="s">
        <v>14</v>
      </c>
      <c r="H679" s="6">
        <f t="shared" si="65"/>
        <v>83.622641509433961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61"/>
        <v>42561.208333333328</v>
      </c>
      <c r="N679">
        <v>1472446800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83.158139534883716</v>
      </c>
      <c r="G680" t="s">
        <v>74</v>
      </c>
      <c r="H680" s="6">
        <f t="shared" si="65"/>
        <v>17.968844221105527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61"/>
        <v>43484.25</v>
      </c>
      <c r="N680">
        <v>1548050400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39.97520661157025</v>
      </c>
      <c r="G681" t="s">
        <v>20</v>
      </c>
      <c r="H681" s="6">
        <f t="shared" si="65"/>
        <v>1036.5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61"/>
        <v>43756.208333333328</v>
      </c>
      <c r="N681">
        <v>1571806800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47.993908629441627</v>
      </c>
      <c r="G682" t="s">
        <v>14</v>
      </c>
      <c r="H682" s="6">
        <f t="shared" si="65"/>
        <v>97.405219780219781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61"/>
        <v>43813.25</v>
      </c>
      <c r="N682">
        <v>1576476000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95.978877489438744</v>
      </c>
      <c r="G683" t="s">
        <v>14</v>
      </c>
      <c r="H683" s="6">
        <f t="shared" si="65"/>
        <v>86.386203150461711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61"/>
        <v>40898.25</v>
      </c>
      <c r="N683">
        <v>1324965600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78.728155339805824</v>
      </c>
      <c r="G684" t="s">
        <v>20</v>
      </c>
      <c r="H684" s="6">
        <f t="shared" si="65"/>
        <v>150.16666666666666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61"/>
        <v>41619.25</v>
      </c>
      <c r="N684">
        <v>1387519200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56.081632653061227</v>
      </c>
      <c r="G685" t="s">
        <v>20</v>
      </c>
      <c r="H685" s="6">
        <f t="shared" si="65"/>
        <v>358.43478260869563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61"/>
        <v>43359.208333333328</v>
      </c>
      <c r="N685">
        <v>1537246800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69.090909090909093</v>
      </c>
      <c r="G686" t="s">
        <v>20</v>
      </c>
      <c r="H686" s="6">
        <f t="shared" si="65"/>
        <v>542.85714285714289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61"/>
        <v>40358.208333333336</v>
      </c>
      <c r="N686">
        <v>1279515600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102.05291576673866</v>
      </c>
      <c r="G687" t="s">
        <v>14</v>
      </c>
      <c r="H687" s="6">
        <f t="shared" si="65"/>
        <v>67.500714285714281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61"/>
        <v>42239.208333333328</v>
      </c>
      <c r="N687">
        <v>1442379600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107.32089552238806</v>
      </c>
      <c r="G688" t="s">
        <v>20</v>
      </c>
      <c r="H688" s="6">
        <f t="shared" si="65"/>
        <v>191.74666666666667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61"/>
        <v>43186.208333333328</v>
      </c>
      <c r="N688">
        <v>1523077200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51.970260223048328</v>
      </c>
      <c r="G689" t="s">
        <v>20</v>
      </c>
      <c r="H689" s="6">
        <f t="shared" si="65"/>
        <v>932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61"/>
        <v>42806.25</v>
      </c>
      <c r="N689">
        <v>1489554000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71.137142857142862</v>
      </c>
      <c r="G690" t="s">
        <v>20</v>
      </c>
      <c r="H690" s="6">
        <f t="shared" si="65"/>
        <v>429.27586206896552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61"/>
        <v>43475.25</v>
      </c>
      <c r="N690">
        <v>1548482400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106.49275362318841</v>
      </c>
      <c r="G691" t="s">
        <v>20</v>
      </c>
      <c r="H691" s="6">
        <f t="shared" si="65"/>
        <v>100.65753424657535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61"/>
        <v>41576.208333333336</v>
      </c>
      <c r="N691">
        <v>1384063200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42.93684210526316</v>
      </c>
      <c r="G692" t="s">
        <v>20</v>
      </c>
      <c r="H692" s="6">
        <f t="shared" si="65"/>
        <v>226.61111111111109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61"/>
        <v>40874.25</v>
      </c>
      <c r="N692">
        <v>1322892000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30.037974683544302</v>
      </c>
      <c r="G693" t="s">
        <v>20</v>
      </c>
      <c r="H693" s="6">
        <f t="shared" si="65"/>
        <v>142.38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61"/>
        <v>41185.208333333336</v>
      </c>
      <c r="N693">
        <v>1350709200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70.623376623376629</v>
      </c>
      <c r="G694" t="s">
        <v>14</v>
      </c>
      <c r="H694" s="6">
        <f t="shared" si="65"/>
        <v>90.633333333333326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61"/>
        <v>43655.208333333328</v>
      </c>
      <c r="N694">
        <v>1564203600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66.016018306636155</v>
      </c>
      <c r="G695" t="s">
        <v>14</v>
      </c>
      <c r="H695" s="6">
        <f t="shared" si="65"/>
        <v>63.966740576496676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61"/>
        <v>43025.208333333328</v>
      </c>
      <c r="N695">
        <v>1509685200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96.911392405063296</v>
      </c>
      <c r="G696" t="s">
        <v>14</v>
      </c>
      <c r="H696" s="6">
        <f t="shared" si="65"/>
        <v>84.131868131868131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61"/>
        <v>43066.25</v>
      </c>
      <c r="N696">
        <v>1514959200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62.867346938775512</v>
      </c>
      <c r="G697" t="s">
        <v>20</v>
      </c>
      <c r="H697" s="6">
        <f t="shared" si="65"/>
        <v>133.93478260869566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61"/>
        <v>42322.25</v>
      </c>
      <c r="N697">
        <v>1448863200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108.98537682789652</v>
      </c>
      <c r="G698" t="s">
        <v>14</v>
      </c>
      <c r="H698" s="6">
        <f t="shared" si="65"/>
        <v>59.042047531992694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61"/>
        <v>42114.208333333328</v>
      </c>
      <c r="N698">
        <v>1429592400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26.999314599040439</v>
      </c>
      <c r="G699" t="s">
        <v>20</v>
      </c>
      <c r="H699" s="6">
        <f t="shared" si="65"/>
        <v>152.80062063615205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61"/>
        <v>43190.208333333328</v>
      </c>
      <c r="N699">
        <v>1522645200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65.004147943311438</v>
      </c>
      <c r="G700" t="s">
        <v>20</v>
      </c>
      <c r="H700" s="6">
        <f t="shared" si="65"/>
        <v>446.69121140142522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61"/>
        <v>40871.25</v>
      </c>
      <c r="N700">
        <v>1323324000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111.51785714285714</v>
      </c>
      <c r="G701" t="s">
        <v>14</v>
      </c>
      <c r="H701" s="6">
        <f t="shared" si="65"/>
        <v>84.391891891891888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61"/>
        <v>43641.208333333328</v>
      </c>
      <c r="N701">
        <v>1561525200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 s="6">
        <f t="shared" si="65"/>
        <v>3</v>
      </c>
      <c r="I702">
        <v>1</v>
      </c>
      <c r="J702" t="s">
        <v>21</v>
      </c>
      <c r="K702" t="s">
        <v>22</v>
      </c>
      <c r="L702">
        <v>1264399200</v>
      </c>
      <c r="M702" s="10">
        <f t="shared" si="61"/>
        <v>40203.25</v>
      </c>
      <c r="N702">
        <v>1265695200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110.99268292682927</v>
      </c>
      <c r="G703" t="s">
        <v>20</v>
      </c>
      <c r="H703" s="6">
        <f t="shared" si="65"/>
        <v>175.02692307692308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61"/>
        <v>40629.208333333336</v>
      </c>
      <c r="N703">
        <v>1301806800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56.746987951807228</v>
      </c>
      <c r="G704" t="s">
        <v>14</v>
      </c>
      <c r="H704" s="6">
        <f t="shared" si="65"/>
        <v>54.137931034482754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61"/>
        <v>41477.208333333336</v>
      </c>
      <c r="N704">
        <v>1374901200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97.020608439646708</v>
      </c>
      <c r="G705" t="s">
        <v>20</v>
      </c>
      <c r="H705" s="6">
        <f t="shared" si="65"/>
        <v>311.87381703470032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61"/>
        <v>41020.208333333336</v>
      </c>
      <c r="N705">
        <v>1336453200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92.08620689655173</v>
      </c>
      <c r="G706" t="s">
        <v>20</v>
      </c>
      <c r="H706" s="6">
        <f t="shared" si="65"/>
        <v>122.78160919540231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61"/>
        <v>42555.208333333328</v>
      </c>
      <c r="N706">
        <v>1468904400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E707/I707</f>
        <v>82.986666666666665</v>
      </c>
      <c r="G707" t="s">
        <v>14</v>
      </c>
      <c r="H707" s="6">
        <f t="shared" si="65"/>
        <v>99.026517383618156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67">(((L707/60)/60)/24)+DATE(1970,1,1)</f>
        <v>41619.25</v>
      </c>
      <c r="N707">
        <v>1387087200</v>
      </c>
      <c r="O707" s="11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103.03791821561339</v>
      </c>
      <c r="G708" t="s">
        <v>20</v>
      </c>
      <c r="H708" s="6">
        <f t="shared" ref="H708:H771" si="71">(E708/D708)*100</f>
        <v>127.84686346863469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67"/>
        <v>43471.25</v>
      </c>
      <c r="N708">
        <v>1547445600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68.922619047619051</v>
      </c>
      <c r="G709" t="s">
        <v>20</v>
      </c>
      <c r="H709" s="6">
        <f t="shared" si="71"/>
        <v>158.61643835616439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67"/>
        <v>43442.25</v>
      </c>
      <c r="N709">
        <v>1547359200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87.737226277372258</v>
      </c>
      <c r="G710" t="s">
        <v>20</v>
      </c>
      <c r="H710" s="6">
        <f t="shared" si="71"/>
        <v>707.05882352941171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67"/>
        <v>42877.208333333328</v>
      </c>
      <c r="N710">
        <v>1496293200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75.021505376344081</v>
      </c>
      <c r="G711" t="s">
        <v>20</v>
      </c>
      <c r="H711" s="6">
        <f t="shared" si="71"/>
        <v>142.38775510204081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67"/>
        <v>41018.208333333336</v>
      </c>
      <c r="N711">
        <v>1335416400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50.863999999999997</v>
      </c>
      <c r="G712" t="s">
        <v>20</v>
      </c>
      <c r="H712" s="6">
        <f t="shared" si="71"/>
        <v>147.86046511627907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67"/>
        <v>43295.208333333328</v>
      </c>
      <c r="N712">
        <v>1532149200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90</v>
      </c>
      <c r="G713" t="s">
        <v>14</v>
      </c>
      <c r="H713" s="6">
        <f t="shared" si="71"/>
        <v>20.322580645161288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67"/>
        <v>42393.25</v>
      </c>
      <c r="N713">
        <v>1453788000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72.896039603960389</v>
      </c>
      <c r="G714" t="s">
        <v>20</v>
      </c>
      <c r="H714" s="6">
        <f t="shared" si="71"/>
        <v>1840.625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67"/>
        <v>42559.208333333328</v>
      </c>
      <c r="N714">
        <v>1471496400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108.48543689320388</v>
      </c>
      <c r="G715" t="s">
        <v>20</v>
      </c>
      <c r="H715" s="6">
        <f t="shared" si="71"/>
        <v>161.94202898550725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67"/>
        <v>42604.208333333328</v>
      </c>
      <c r="N715">
        <v>1472878800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101.98095238095237</v>
      </c>
      <c r="G716" t="s">
        <v>20</v>
      </c>
      <c r="H716" s="6">
        <f t="shared" si="71"/>
        <v>472.82077922077923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67"/>
        <v>41870.208333333336</v>
      </c>
      <c r="N716">
        <v>1408510800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44.009146341463413</v>
      </c>
      <c r="G717" t="s">
        <v>14</v>
      </c>
      <c r="H717" s="6">
        <f t="shared" si="71"/>
        <v>24.466101694915253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67"/>
        <v>40397.208333333336</v>
      </c>
      <c r="N717">
        <v>1281589200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65.942675159235662</v>
      </c>
      <c r="G718" t="s">
        <v>20</v>
      </c>
      <c r="H718" s="6">
        <f t="shared" si="71"/>
        <v>517.65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67"/>
        <v>41465.208333333336</v>
      </c>
      <c r="N718">
        <v>1375851600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24.987387387387386</v>
      </c>
      <c r="G719" t="s">
        <v>20</v>
      </c>
      <c r="H719" s="6">
        <f t="shared" si="71"/>
        <v>247.64285714285714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67"/>
        <v>40777.208333333336</v>
      </c>
      <c r="N719">
        <v>1315803600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28.003367003367003</v>
      </c>
      <c r="G720" t="s">
        <v>20</v>
      </c>
      <c r="H720" s="6">
        <f t="shared" si="71"/>
        <v>100.20481927710843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67"/>
        <v>41442.208333333336</v>
      </c>
      <c r="N720">
        <v>1373691600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85.829268292682926</v>
      </c>
      <c r="G721" t="s">
        <v>20</v>
      </c>
      <c r="H721" s="6">
        <f t="shared" si="71"/>
        <v>153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67"/>
        <v>41058.208333333336</v>
      </c>
      <c r="N721">
        <v>1339218000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84.921052631578945</v>
      </c>
      <c r="G722" t="s">
        <v>74</v>
      </c>
      <c r="H722" s="6">
        <f t="shared" si="71"/>
        <v>37.091954022988503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67"/>
        <v>43152.25</v>
      </c>
      <c r="N722">
        <v>1520402400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90.483333333333334</v>
      </c>
      <c r="G723" t="s">
        <v>74</v>
      </c>
      <c r="H723" s="6">
        <f t="shared" si="71"/>
        <v>4.392394822006473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67"/>
        <v>43194.208333333328</v>
      </c>
      <c r="N723">
        <v>1523336400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25.00197628458498</v>
      </c>
      <c r="G724" t="s">
        <v>20</v>
      </c>
      <c r="H724" s="6">
        <f t="shared" si="71"/>
        <v>156.50721649484535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67"/>
        <v>43045.25</v>
      </c>
      <c r="N724">
        <v>1512280800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92.013888888888886</v>
      </c>
      <c r="G725" t="s">
        <v>20</v>
      </c>
      <c r="H725" s="6">
        <f t="shared" si="71"/>
        <v>270.40816326530609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67"/>
        <v>42431.25</v>
      </c>
      <c r="N725">
        <v>1458709200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93.066115702479337</v>
      </c>
      <c r="G726" t="s">
        <v>20</v>
      </c>
      <c r="H726" s="6">
        <f t="shared" si="71"/>
        <v>134.05952380952382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67"/>
        <v>41934.208333333336</v>
      </c>
      <c r="N726">
        <v>1414126800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61.008145363408524</v>
      </c>
      <c r="G727" t="s">
        <v>14</v>
      </c>
      <c r="H727" s="6">
        <f t="shared" si="71"/>
        <v>50.398033126293996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67"/>
        <v>41958.25</v>
      </c>
      <c r="N727">
        <v>1416204000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92.036259541984734</v>
      </c>
      <c r="G728" t="s">
        <v>74</v>
      </c>
      <c r="H728" s="6">
        <f t="shared" si="71"/>
        <v>88.815837937384899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67"/>
        <v>40476.208333333336</v>
      </c>
      <c r="N728">
        <v>1288501200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81.132596685082873</v>
      </c>
      <c r="G729" t="s">
        <v>20</v>
      </c>
      <c r="H729" s="6">
        <f t="shared" si="71"/>
        <v>165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67"/>
        <v>43485.25</v>
      </c>
      <c r="N729">
        <v>1552971600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73.5</v>
      </c>
      <c r="G730" t="s">
        <v>14</v>
      </c>
      <c r="H730" s="6">
        <f t="shared" si="71"/>
        <v>17.5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67"/>
        <v>42515.208333333328</v>
      </c>
      <c r="N730">
        <v>1465102800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85.221311475409834</v>
      </c>
      <c r="G731" t="s">
        <v>20</v>
      </c>
      <c r="H731" s="6">
        <f t="shared" si="71"/>
        <v>185.66071428571428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67"/>
        <v>41309.25</v>
      </c>
      <c r="N731">
        <v>1360130400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110.96825396825396</v>
      </c>
      <c r="G732" t="s">
        <v>20</v>
      </c>
      <c r="H732" s="6">
        <f t="shared" si="71"/>
        <v>412.6631944444444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67"/>
        <v>42147.208333333328</v>
      </c>
      <c r="N732">
        <v>1432875600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32.968036529680369</v>
      </c>
      <c r="G733" t="s">
        <v>74</v>
      </c>
      <c r="H733" s="6">
        <f t="shared" si="71"/>
        <v>90.25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67"/>
        <v>42939.208333333328</v>
      </c>
      <c r="N733">
        <v>1500872400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96.005352363960753</v>
      </c>
      <c r="G734" t="s">
        <v>14</v>
      </c>
      <c r="H734" s="6">
        <f t="shared" si="71"/>
        <v>91.984615384615381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67"/>
        <v>42816.208333333328</v>
      </c>
      <c r="N734">
        <v>1492146000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84.96632653061225</v>
      </c>
      <c r="G735" t="s">
        <v>20</v>
      </c>
      <c r="H735" s="6">
        <f t="shared" si="71"/>
        <v>527.00632911392404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67"/>
        <v>41844.208333333336</v>
      </c>
      <c r="N735">
        <v>1407301200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25.007462686567163</v>
      </c>
      <c r="G736" t="s">
        <v>20</v>
      </c>
      <c r="H736" s="6">
        <f t="shared" si="71"/>
        <v>319.14285714285711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67"/>
        <v>42763.25</v>
      </c>
      <c r="N736">
        <v>1486620000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65.998995479658461</v>
      </c>
      <c r="G737" t="s">
        <v>20</v>
      </c>
      <c r="H737" s="6">
        <f t="shared" si="71"/>
        <v>354.18867924528303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67"/>
        <v>42459.208333333328</v>
      </c>
      <c r="N737">
        <v>1459918800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87.34482758620689</v>
      </c>
      <c r="G738" t="s">
        <v>74</v>
      </c>
      <c r="H738" s="6">
        <f t="shared" si="71"/>
        <v>32.896103896103895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67"/>
        <v>42055.25</v>
      </c>
      <c r="N738">
        <v>1424757600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27.933333333333334</v>
      </c>
      <c r="G739" t="s">
        <v>20</v>
      </c>
      <c r="H739" s="6">
        <f t="shared" si="71"/>
        <v>135.8918918918919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67"/>
        <v>42685.25</v>
      </c>
      <c r="N739">
        <v>1479880800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103.8</v>
      </c>
      <c r="G740" t="s">
        <v>14</v>
      </c>
      <c r="H740" s="6">
        <f t="shared" si="71"/>
        <v>2.0843373493975905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67"/>
        <v>41959.25</v>
      </c>
      <c r="N740">
        <v>1418018400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31.937172774869111</v>
      </c>
      <c r="G741" t="s">
        <v>14</v>
      </c>
      <c r="H741" s="6">
        <f t="shared" si="71"/>
        <v>61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67"/>
        <v>41089.208333333336</v>
      </c>
      <c r="N741">
        <v>1341032400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99.5</v>
      </c>
      <c r="G742" t="s">
        <v>14</v>
      </c>
      <c r="H742" s="6">
        <f t="shared" si="71"/>
        <v>30.037735849056602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67"/>
        <v>42769.25</v>
      </c>
      <c r="N742">
        <v>1486360800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108.84615384615384</v>
      </c>
      <c r="G743" t="s">
        <v>20</v>
      </c>
      <c r="H743" s="6">
        <f t="shared" si="71"/>
        <v>1179.1666666666665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67"/>
        <v>40321.208333333336</v>
      </c>
      <c r="N743">
        <v>1274677200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110.76229508196721</v>
      </c>
      <c r="G744" t="s">
        <v>20</v>
      </c>
      <c r="H744" s="6">
        <f t="shared" si="71"/>
        <v>1126.0833333333335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67"/>
        <v>40197.25</v>
      </c>
      <c r="N744">
        <v>1267509600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29.647058823529413</v>
      </c>
      <c r="G745" t="s">
        <v>14</v>
      </c>
      <c r="H745" s="6">
        <f t="shared" si="71"/>
        <v>12.923076923076923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67"/>
        <v>42298.208333333328</v>
      </c>
      <c r="N745">
        <v>1445922000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101.71428571428571</v>
      </c>
      <c r="G746" t="s">
        <v>20</v>
      </c>
      <c r="H746" s="6">
        <f t="shared" si="71"/>
        <v>712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67"/>
        <v>43322.208333333328</v>
      </c>
      <c r="N746">
        <v>1534050000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61.5</v>
      </c>
      <c r="G747" t="s">
        <v>14</v>
      </c>
      <c r="H747" s="6">
        <f t="shared" si="71"/>
        <v>30.304347826086957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67"/>
        <v>40328.208333333336</v>
      </c>
      <c r="N747">
        <v>1277528400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35</v>
      </c>
      <c r="G748" t="s">
        <v>20</v>
      </c>
      <c r="H748" s="6">
        <f t="shared" si="71"/>
        <v>212.50896057347671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67"/>
        <v>40825.208333333336</v>
      </c>
      <c r="N748">
        <v>1318568400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40.049999999999997</v>
      </c>
      <c r="G749" t="s">
        <v>20</v>
      </c>
      <c r="H749" s="6">
        <f t="shared" si="71"/>
        <v>228.85714285714286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67"/>
        <v>40423.208333333336</v>
      </c>
      <c r="N749">
        <v>1284354000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110.97231270358306</v>
      </c>
      <c r="G750" t="s">
        <v>74</v>
      </c>
      <c r="H750" s="6">
        <f t="shared" si="71"/>
        <v>34.959979476654695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67"/>
        <v>40238.25</v>
      </c>
      <c r="N750">
        <v>1269579600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36.959016393442624</v>
      </c>
      <c r="G751" t="s">
        <v>20</v>
      </c>
      <c r="H751" s="6">
        <f t="shared" si="71"/>
        <v>157.29069767441862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67"/>
        <v>41920.208333333336</v>
      </c>
      <c r="N751">
        <v>1413781200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 s="6">
        <f t="shared" si="71"/>
        <v>1</v>
      </c>
      <c r="I752">
        <v>1</v>
      </c>
      <c r="J752" t="s">
        <v>40</v>
      </c>
      <c r="K752" t="s">
        <v>41</v>
      </c>
      <c r="L752">
        <v>1277960400</v>
      </c>
      <c r="M752" s="10">
        <f t="shared" si="67"/>
        <v>40360.208333333336</v>
      </c>
      <c r="N752">
        <v>1280120400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30.974074074074075</v>
      </c>
      <c r="G753" t="s">
        <v>20</v>
      </c>
      <c r="H753" s="6">
        <f t="shared" si="71"/>
        <v>232.30555555555554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67"/>
        <v>42446.208333333328</v>
      </c>
      <c r="N753">
        <v>1459486800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47.035087719298247</v>
      </c>
      <c r="G754" t="s">
        <v>74</v>
      </c>
      <c r="H754" s="6">
        <f t="shared" si="71"/>
        <v>92.448275862068968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67"/>
        <v>40395.208333333336</v>
      </c>
      <c r="N754">
        <v>1282539600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88.065693430656935</v>
      </c>
      <c r="G755" t="s">
        <v>20</v>
      </c>
      <c r="H755" s="6">
        <f t="shared" si="71"/>
        <v>256.70212765957444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67"/>
        <v>40321.208333333336</v>
      </c>
      <c r="N755">
        <v>1275886800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37.005616224648989</v>
      </c>
      <c r="G756" t="s">
        <v>20</v>
      </c>
      <c r="H756" s="6">
        <f t="shared" si="71"/>
        <v>168.47017045454547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67"/>
        <v>41210.208333333336</v>
      </c>
      <c r="N756">
        <v>1355983200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26.027777777777779</v>
      </c>
      <c r="G757" t="s">
        <v>20</v>
      </c>
      <c r="H757" s="6">
        <f t="shared" si="71"/>
        <v>166.57777777777778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67"/>
        <v>43096.25</v>
      </c>
      <c r="N757">
        <v>1515391200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67.817567567567565</v>
      </c>
      <c r="G758" t="s">
        <v>20</v>
      </c>
      <c r="H758" s="6">
        <f t="shared" si="71"/>
        <v>772.07692307692309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67"/>
        <v>42024.25</v>
      </c>
      <c r="N758">
        <v>1422252000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49.964912280701753</v>
      </c>
      <c r="G759" t="s">
        <v>20</v>
      </c>
      <c r="H759" s="6">
        <f t="shared" si="71"/>
        <v>406.85714285714283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67"/>
        <v>40675.208333333336</v>
      </c>
      <c r="N759">
        <v>1305522000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110.01646903820817</v>
      </c>
      <c r="G760" t="s">
        <v>20</v>
      </c>
      <c r="H760" s="6">
        <f t="shared" si="71"/>
        <v>564.20608108108115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67"/>
        <v>41936.208333333336</v>
      </c>
      <c r="N760">
        <v>1414904400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89.964678178963894</v>
      </c>
      <c r="G761" t="s">
        <v>14</v>
      </c>
      <c r="H761" s="6">
        <f t="shared" si="71"/>
        <v>68.426865671641792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67"/>
        <v>43136.25</v>
      </c>
      <c r="N761">
        <v>1520402400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79.009523809523813</v>
      </c>
      <c r="G762" t="s">
        <v>14</v>
      </c>
      <c r="H762" s="6">
        <f t="shared" si="71"/>
        <v>34.351966873706004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67"/>
        <v>43678.208333333328</v>
      </c>
      <c r="N762">
        <v>1567141200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86.867469879518069</v>
      </c>
      <c r="G763" t="s">
        <v>20</v>
      </c>
      <c r="H763" s="6">
        <f t="shared" si="71"/>
        <v>655.4545454545455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67"/>
        <v>42938.208333333328</v>
      </c>
      <c r="N763">
        <v>1501131600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62.04</v>
      </c>
      <c r="G764" t="s">
        <v>20</v>
      </c>
      <c r="H764" s="6">
        <f t="shared" si="71"/>
        <v>177.25714285714284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67"/>
        <v>41241.25</v>
      </c>
      <c r="N764">
        <v>1355032800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26.970212765957445</v>
      </c>
      <c r="G765" t="s">
        <v>20</v>
      </c>
      <c r="H765" s="6">
        <f t="shared" si="71"/>
        <v>113.17857142857144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67"/>
        <v>41037.208333333336</v>
      </c>
      <c r="N765">
        <v>1339477200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54.121621621621621</v>
      </c>
      <c r="G766" t="s">
        <v>20</v>
      </c>
      <c r="H766" s="6">
        <f t="shared" si="71"/>
        <v>728.18181818181824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67"/>
        <v>40676.208333333336</v>
      </c>
      <c r="N766">
        <v>1305954000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41.035353535353536</v>
      </c>
      <c r="G767" t="s">
        <v>20</v>
      </c>
      <c r="H767" s="6">
        <f t="shared" si="71"/>
        <v>208.33333333333334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67"/>
        <v>42840.208333333328</v>
      </c>
      <c r="N767">
        <v>1494392400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55.052419354838712</v>
      </c>
      <c r="G768" t="s">
        <v>14</v>
      </c>
      <c r="H768" s="6">
        <f t="shared" si="71"/>
        <v>31.171232876712331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67"/>
        <v>43362.208333333328</v>
      </c>
      <c r="N768">
        <v>1537419600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107.93762183235867</v>
      </c>
      <c r="G769" t="s">
        <v>14</v>
      </c>
      <c r="H769" s="6">
        <f t="shared" si="71"/>
        <v>56.967078189300416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67"/>
        <v>42283.208333333328</v>
      </c>
      <c r="N769">
        <v>1447999200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73.92</v>
      </c>
      <c r="G770" t="s">
        <v>20</v>
      </c>
      <c r="H770" s="6">
        <f t="shared" si="71"/>
        <v>231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67"/>
        <v>41619.25</v>
      </c>
      <c r="N770">
        <v>1388037600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E771/I771</f>
        <v>31.995894428152493</v>
      </c>
      <c r="G771" t="s">
        <v>14</v>
      </c>
      <c r="H771" s="6">
        <f t="shared" si="71"/>
        <v>86.867834394904463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73">(((L771/60)/60)/24)+DATE(1970,1,1)</f>
        <v>41501.208333333336</v>
      </c>
      <c r="N771">
        <v>1378789200</v>
      </c>
      <c r="O771" s="11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53.898148148148145</v>
      </c>
      <c r="G772" t="s">
        <v>20</v>
      </c>
      <c r="H772" s="6">
        <f t="shared" ref="H772:H835" si="77">(E772/D772)*100</f>
        <v>270.74418604651163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73"/>
        <v>41743.208333333336</v>
      </c>
      <c r="N772">
        <v>1398056400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106.5</v>
      </c>
      <c r="G773" t="s">
        <v>74</v>
      </c>
      <c r="H773" s="6">
        <f t="shared" si="77"/>
        <v>49.446428571428569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73"/>
        <v>43491.25</v>
      </c>
      <c r="N773">
        <v>1550815200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32.999805409612762</v>
      </c>
      <c r="G774" t="s">
        <v>20</v>
      </c>
      <c r="H774" s="6">
        <f t="shared" si="77"/>
        <v>113.3596256684492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73"/>
        <v>43505.25</v>
      </c>
      <c r="N774">
        <v>1550037600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43.00254993625159</v>
      </c>
      <c r="G775" t="s">
        <v>20</v>
      </c>
      <c r="H775" s="6">
        <f t="shared" si="77"/>
        <v>190.55555555555554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73"/>
        <v>42838.208333333328</v>
      </c>
      <c r="N775">
        <v>1492923600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86.858974358974365</v>
      </c>
      <c r="G776" t="s">
        <v>20</v>
      </c>
      <c r="H776" s="6">
        <f t="shared" si="77"/>
        <v>135.5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73"/>
        <v>42513.208333333328</v>
      </c>
      <c r="N776">
        <v>1467522000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96.8</v>
      </c>
      <c r="G777" t="s">
        <v>14</v>
      </c>
      <c r="H777" s="6">
        <f t="shared" si="77"/>
        <v>10.297872340425531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73"/>
        <v>41949.25</v>
      </c>
      <c r="N777">
        <v>1416117600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32.995456610631528</v>
      </c>
      <c r="G778" t="s">
        <v>14</v>
      </c>
      <c r="H778" s="6">
        <f t="shared" si="77"/>
        <v>65.544223826714799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73"/>
        <v>43650.208333333328</v>
      </c>
      <c r="N778">
        <v>1563771600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68.028106508875737</v>
      </c>
      <c r="G779" t="s">
        <v>14</v>
      </c>
      <c r="H779" s="6">
        <f t="shared" si="77"/>
        <v>49.026652452025587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73"/>
        <v>40809.208333333336</v>
      </c>
      <c r="N779">
        <v>1319259600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58.867816091954026</v>
      </c>
      <c r="G780" t="s">
        <v>20</v>
      </c>
      <c r="H780" s="6">
        <f t="shared" si="77"/>
        <v>787.92307692307691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73"/>
        <v>40768.208333333336</v>
      </c>
      <c r="N780">
        <v>1313643600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105.04572803850782</v>
      </c>
      <c r="G781" t="s">
        <v>14</v>
      </c>
      <c r="H781" s="6">
        <f t="shared" si="77"/>
        <v>80.306347746090154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73"/>
        <v>42230.208333333328</v>
      </c>
      <c r="N781">
        <v>1440306000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33.054878048780488</v>
      </c>
      <c r="G782" t="s">
        <v>20</v>
      </c>
      <c r="H782" s="6">
        <f t="shared" si="77"/>
        <v>106.29411764705883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73"/>
        <v>42573.208333333328</v>
      </c>
      <c r="N782">
        <v>1470805200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78.821428571428569</v>
      </c>
      <c r="G783" t="s">
        <v>74</v>
      </c>
      <c r="H783" s="6">
        <f t="shared" si="77"/>
        <v>50.735632183908038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73"/>
        <v>40482.208333333336</v>
      </c>
      <c r="N783">
        <v>1292911200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68.204968944099377</v>
      </c>
      <c r="G784" t="s">
        <v>20</v>
      </c>
      <c r="H784" s="6">
        <f t="shared" si="77"/>
        <v>215.31372549019611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73"/>
        <v>40603.25</v>
      </c>
      <c r="N784">
        <v>1301374800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75.731884057971016</v>
      </c>
      <c r="G785" t="s">
        <v>20</v>
      </c>
      <c r="H785" s="6">
        <f t="shared" si="77"/>
        <v>141.22972972972974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73"/>
        <v>41625.25</v>
      </c>
      <c r="N785">
        <v>1387864800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30.996070133010882</v>
      </c>
      <c r="G786" t="s">
        <v>20</v>
      </c>
      <c r="H786" s="6">
        <f t="shared" si="77"/>
        <v>115.33745781777279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73"/>
        <v>42435.25</v>
      </c>
      <c r="N786">
        <v>1458190800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101.88188976377953</v>
      </c>
      <c r="G787" t="s">
        <v>20</v>
      </c>
      <c r="H787" s="6">
        <f t="shared" si="77"/>
        <v>193.11940298507463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73"/>
        <v>43582.208333333328</v>
      </c>
      <c r="N787">
        <v>1559278800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52.879227053140099</v>
      </c>
      <c r="G788" t="s">
        <v>20</v>
      </c>
      <c r="H788" s="6">
        <f t="shared" si="77"/>
        <v>729.73333333333335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73"/>
        <v>43186.208333333328</v>
      </c>
      <c r="N788">
        <v>1522731600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71.005820721769496</v>
      </c>
      <c r="G789" t="s">
        <v>14</v>
      </c>
      <c r="H789" s="6">
        <f t="shared" si="77"/>
        <v>99.66339869281046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73"/>
        <v>40684.208333333336</v>
      </c>
      <c r="N789">
        <v>1306731600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102.38709677419355</v>
      </c>
      <c r="G790" t="s">
        <v>47</v>
      </c>
      <c r="H790" s="6">
        <f t="shared" si="77"/>
        <v>88.166666666666671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73"/>
        <v>41202.208333333336</v>
      </c>
      <c r="N790">
        <v>1352527200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74.466666666666669</v>
      </c>
      <c r="G791" t="s">
        <v>14</v>
      </c>
      <c r="H791" s="6">
        <f t="shared" si="77"/>
        <v>37.233333333333334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73"/>
        <v>41786.208333333336</v>
      </c>
      <c r="N791">
        <v>1404363600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51.009883198562441</v>
      </c>
      <c r="G792" t="s">
        <v>74</v>
      </c>
      <c r="H792" s="6">
        <f t="shared" si="77"/>
        <v>30.540075309306079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73"/>
        <v>40223.25</v>
      </c>
      <c r="N792">
        <v>1266645600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90</v>
      </c>
      <c r="G793" t="s">
        <v>14</v>
      </c>
      <c r="H793" s="6">
        <f t="shared" si="77"/>
        <v>25.714285714285712</v>
      </c>
      <c r="I793">
        <v>6</v>
      </c>
      <c r="J793" t="s">
        <v>21</v>
      </c>
      <c r="K793" t="s">
        <v>22</v>
      </c>
      <c r="L793">
        <v>1481436000</v>
      </c>
      <c r="M793" s="10">
        <f t="shared" si="73"/>
        <v>42715.25</v>
      </c>
      <c r="N793">
        <v>1482818400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97.142857142857139</v>
      </c>
      <c r="G794" t="s">
        <v>14</v>
      </c>
      <c r="H794" s="6">
        <f t="shared" si="77"/>
        <v>34</v>
      </c>
      <c r="I794">
        <v>7</v>
      </c>
      <c r="J794" t="s">
        <v>21</v>
      </c>
      <c r="K794" t="s">
        <v>22</v>
      </c>
      <c r="L794">
        <v>1372222800</v>
      </c>
      <c r="M794" s="10">
        <f t="shared" si="73"/>
        <v>41451.208333333336</v>
      </c>
      <c r="N794">
        <v>1374642000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72.071823204419886</v>
      </c>
      <c r="G795" t="s">
        <v>20</v>
      </c>
      <c r="H795" s="6">
        <f t="shared" si="77"/>
        <v>1185.909090909091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73"/>
        <v>41450.208333333336</v>
      </c>
      <c r="N795">
        <v>1372482000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75.236363636363635</v>
      </c>
      <c r="G796" t="s">
        <v>20</v>
      </c>
      <c r="H796" s="6">
        <f t="shared" si="77"/>
        <v>125.39393939393939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73"/>
        <v>43091.25</v>
      </c>
      <c r="N796">
        <v>1514959200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32.967741935483872</v>
      </c>
      <c r="G797" t="s">
        <v>14</v>
      </c>
      <c r="H797" s="6">
        <f t="shared" si="77"/>
        <v>14.394366197183098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73"/>
        <v>42675.208333333328</v>
      </c>
      <c r="N797">
        <v>1478235600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54.807692307692307</v>
      </c>
      <c r="G798" t="s">
        <v>14</v>
      </c>
      <c r="H798" s="6">
        <f t="shared" si="77"/>
        <v>54.807692307692314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73"/>
        <v>41859.208333333336</v>
      </c>
      <c r="N798">
        <v>1408078800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45.037837837837834</v>
      </c>
      <c r="G799" t="s">
        <v>20</v>
      </c>
      <c r="H799" s="6">
        <f t="shared" si="77"/>
        <v>109.63157894736841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73"/>
        <v>43464.25</v>
      </c>
      <c r="N799">
        <v>1548136800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52.958677685950413</v>
      </c>
      <c r="G800" t="s">
        <v>20</v>
      </c>
      <c r="H800" s="6">
        <f t="shared" si="77"/>
        <v>188.47058823529412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73"/>
        <v>41060.208333333336</v>
      </c>
      <c r="N800">
        <v>1340859600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60.017959183673469</v>
      </c>
      <c r="G801" t="s">
        <v>14</v>
      </c>
      <c r="H801" s="6">
        <f t="shared" si="77"/>
        <v>87.008284023668637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73"/>
        <v>42399.25</v>
      </c>
      <c r="N801">
        <v>1454479200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 s="6">
        <f t="shared" si="77"/>
        <v>1</v>
      </c>
      <c r="I802">
        <v>1</v>
      </c>
      <c r="J802" t="s">
        <v>98</v>
      </c>
      <c r="K802" t="s">
        <v>99</v>
      </c>
      <c r="L802">
        <v>1434085200</v>
      </c>
      <c r="M802" s="10">
        <f t="shared" si="73"/>
        <v>42167.208333333328</v>
      </c>
      <c r="N802">
        <v>1434430800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44.028301886792455</v>
      </c>
      <c r="G803" t="s">
        <v>20</v>
      </c>
      <c r="H803" s="6">
        <f t="shared" si="77"/>
        <v>202.9130434782609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73"/>
        <v>43830.25</v>
      </c>
      <c r="N803">
        <v>1579672800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86.028169014084511</v>
      </c>
      <c r="G804" t="s">
        <v>20</v>
      </c>
      <c r="H804" s="6">
        <f t="shared" si="77"/>
        <v>197.03225806451613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73"/>
        <v>43650.208333333328</v>
      </c>
      <c r="N804">
        <v>1562389200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28.012875536480685</v>
      </c>
      <c r="G805" t="s">
        <v>20</v>
      </c>
      <c r="H805" s="6">
        <f t="shared" si="77"/>
        <v>107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73"/>
        <v>43492.25</v>
      </c>
      <c r="N805">
        <v>1551506400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32.050458715596328</v>
      </c>
      <c r="G806" t="s">
        <v>20</v>
      </c>
      <c r="H806" s="6">
        <f t="shared" si="77"/>
        <v>268.73076923076923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73"/>
        <v>43102.25</v>
      </c>
      <c r="N806">
        <v>1516600800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73.611940298507463</v>
      </c>
      <c r="G807" t="s">
        <v>14</v>
      </c>
      <c r="H807" s="6">
        <f t="shared" si="77"/>
        <v>50.845360824742272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73"/>
        <v>41958.25</v>
      </c>
      <c r="N807">
        <v>1420437600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108.71052631578948</v>
      </c>
      <c r="G808" t="s">
        <v>20</v>
      </c>
      <c r="H808" s="6">
        <f t="shared" si="77"/>
        <v>1180.2857142857142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73"/>
        <v>40973.25</v>
      </c>
      <c r="N808">
        <v>1332997200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42.97674418604651</v>
      </c>
      <c r="G809" t="s">
        <v>20</v>
      </c>
      <c r="H809" s="6">
        <f t="shared" si="77"/>
        <v>264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73"/>
        <v>43753.208333333328</v>
      </c>
      <c r="N809">
        <v>1574920800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83.315789473684205</v>
      </c>
      <c r="G810" t="s">
        <v>14</v>
      </c>
      <c r="H810" s="6">
        <f t="shared" si="77"/>
        <v>30.44230769230769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73"/>
        <v>42507.208333333328</v>
      </c>
      <c r="N810">
        <v>1464930000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42</v>
      </c>
      <c r="G811" t="s">
        <v>14</v>
      </c>
      <c r="H811" s="6">
        <f t="shared" si="77"/>
        <v>62.880681818181813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73"/>
        <v>41135.208333333336</v>
      </c>
      <c r="N811">
        <v>1345006800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55.927601809954751</v>
      </c>
      <c r="G812" t="s">
        <v>20</v>
      </c>
      <c r="H812" s="6">
        <f t="shared" si="77"/>
        <v>193.125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73"/>
        <v>43067.25</v>
      </c>
      <c r="N812">
        <v>1512712800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105.03681885125184</v>
      </c>
      <c r="G813" t="s">
        <v>14</v>
      </c>
      <c r="H813" s="6">
        <f t="shared" si="77"/>
        <v>77.102702702702715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73"/>
        <v>42378.25</v>
      </c>
      <c r="N813">
        <v>1452492000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48</v>
      </c>
      <c r="G814" t="s">
        <v>20</v>
      </c>
      <c r="H814" s="6">
        <f t="shared" si="77"/>
        <v>225.52763819095478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73"/>
        <v>43206.208333333328</v>
      </c>
      <c r="N814">
        <v>1524286800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112.66176470588235</v>
      </c>
      <c r="G815" t="s">
        <v>20</v>
      </c>
      <c r="H815" s="6">
        <f t="shared" si="77"/>
        <v>239.40625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73"/>
        <v>41148.208333333336</v>
      </c>
      <c r="N815">
        <v>1346907600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81.944444444444443</v>
      </c>
      <c r="G816" t="s">
        <v>14</v>
      </c>
      <c r="H816" s="6">
        <f t="shared" si="77"/>
        <v>92.1875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73"/>
        <v>42517.208333333328</v>
      </c>
      <c r="N816">
        <v>1464498000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64.049180327868854</v>
      </c>
      <c r="G817" t="s">
        <v>20</v>
      </c>
      <c r="H817" s="6">
        <f t="shared" si="77"/>
        <v>130.23333333333335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73"/>
        <v>43068.25</v>
      </c>
      <c r="N817">
        <v>1514181600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106.39097744360902</v>
      </c>
      <c r="G818" t="s">
        <v>20</v>
      </c>
      <c r="H818" s="6">
        <f t="shared" si="77"/>
        <v>615.21739130434787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73"/>
        <v>41680.25</v>
      </c>
      <c r="N818">
        <v>1392184800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76.011249497790274</v>
      </c>
      <c r="G819" t="s">
        <v>20</v>
      </c>
      <c r="H819" s="6">
        <f t="shared" si="77"/>
        <v>368.79532163742692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73"/>
        <v>43589.208333333328</v>
      </c>
      <c r="N819">
        <v>1559365200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111.07246376811594</v>
      </c>
      <c r="G820" t="s">
        <v>20</v>
      </c>
      <c r="H820" s="6">
        <f t="shared" si="77"/>
        <v>1094.8571428571429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73"/>
        <v>43486.25</v>
      </c>
      <c r="N820">
        <v>1549173600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95.936170212765958</v>
      </c>
      <c r="G821" t="s">
        <v>14</v>
      </c>
      <c r="H821" s="6">
        <f t="shared" si="77"/>
        <v>50.662921348314605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73"/>
        <v>41237.25</v>
      </c>
      <c r="N821">
        <v>1355032800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43.043010752688176</v>
      </c>
      <c r="G822" t="s">
        <v>20</v>
      </c>
      <c r="H822" s="6">
        <f t="shared" si="77"/>
        <v>800.6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73"/>
        <v>43310.208333333328</v>
      </c>
      <c r="N822">
        <v>1533963600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67.966666666666669</v>
      </c>
      <c r="G823" t="s">
        <v>20</v>
      </c>
      <c r="H823" s="6">
        <f t="shared" si="77"/>
        <v>291.28571428571428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73"/>
        <v>42794.25</v>
      </c>
      <c r="N823">
        <v>1489381200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89.991428571428571</v>
      </c>
      <c r="G824" t="s">
        <v>20</v>
      </c>
      <c r="H824" s="6">
        <f t="shared" si="77"/>
        <v>349.9666666666667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73"/>
        <v>41698.25</v>
      </c>
      <c r="N824">
        <v>1395032400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58.095238095238095</v>
      </c>
      <c r="G825" t="s">
        <v>20</v>
      </c>
      <c r="H825" s="6">
        <f t="shared" si="77"/>
        <v>357.07317073170731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73"/>
        <v>41892.208333333336</v>
      </c>
      <c r="N825">
        <v>1412485200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83.996875000000003</v>
      </c>
      <c r="G826" t="s">
        <v>20</v>
      </c>
      <c r="H826" s="6">
        <f t="shared" si="77"/>
        <v>126.48941176470588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73"/>
        <v>40348.208333333336</v>
      </c>
      <c r="N826">
        <v>1279688400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88.853503184713375</v>
      </c>
      <c r="G827" t="s">
        <v>20</v>
      </c>
      <c r="H827" s="6">
        <f t="shared" si="77"/>
        <v>387.5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73"/>
        <v>42941.208333333328</v>
      </c>
      <c r="N827">
        <v>1501995600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65.963917525773198</v>
      </c>
      <c r="G828" t="s">
        <v>20</v>
      </c>
      <c r="H828" s="6">
        <f t="shared" si="77"/>
        <v>457.03571428571428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73"/>
        <v>40525.25</v>
      </c>
      <c r="N828">
        <v>1294639200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74.804878048780495</v>
      </c>
      <c r="G829" t="s">
        <v>20</v>
      </c>
      <c r="H829" s="6">
        <f t="shared" si="77"/>
        <v>266.69565217391306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73"/>
        <v>40666.208333333336</v>
      </c>
      <c r="N829">
        <v>1305435600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69.98571428571428</v>
      </c>
      <c r="G830" t="s">
        <v>14</v>
      </c>
      <c r="H830" s="6">
        <f t="shared" si="77"/>
        <v>69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73"/>
        <v>43340.208333333328</v>
      </c>
      <c r="N830">
        <v>1537592400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32.006493506493506</v>
      </c>
      <c r="G831" t="s">
        <v>14</v>
      </c>
      <c r="H831" s="6">
        <f t="shared" si="77"/>
        <v>51.34375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73"/>
        <v>42164.208333333328</v>
      </c>
      <c r="N831">
        <v>1435122000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64.727272727272734</v>
      </c>
      <c r="G832" t="s">
        <v>14</v>
      </c>
      <c r="H832" s="6">
        <f t="shared" si="77"/>
        <v>1.1710526315789473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73"/>
        <v>43103.25</v>
      </c>
      <c r="N832">
        <v>1520056800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24.998110087408456</v>
      </c>
      <c r="G833" t="s">
        <v>20</v>
      </c>
      <c r="H833" s="6">
        <f t="shared" si="77"/>
        <v>108.97734294541709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73"/>
        <v>40994.208333333336</v>
      </c>
      <c r="N833">
        <v>1335675600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104.97764070932922</v>
      </c>
      <c r="G834" t="s">
        <v>20</v>
      </c>
      <c r="H834" s="6">
        <f t="shared" si="77"/>
        <v>315.17592592592592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73"/>
        <v>42299.208333333328</v>
      </c>
      <c r="N834">
        <v>1448431200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E835/I835</f>
        <v>64.987878787878785</v>
      </c>
      <c r="G835" t="s">
        <v>20</v>
      </c>
      <c r="H835" s="6">
        <f t="shared" si="77"/>
        <v>157.69117647058823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79">(((L835/60)/60)/24)+DATE(1970,1,1)</f>
        <v>40588.25</v>
      </c>
      <c r="N835">
        <v>1298613600</v>
      </c>
      <c r="O835" s="11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94.352941176470594</v>
      </c>
      <c r="G836" t="s">
        <v>20</v>
      </c>
      <c r="H836" s="6">
        <f t="shared" ref="H836:H899" si="83">(E836/D836)*100</f>
        <v>153.8082191780822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79"/>
        <v>41448.208333333336</v>
      </c>
      <c r="N836">
        <v>1372482000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44.001706484641637</v>
      </c>
      <c r="G837" t="s">
        <v>14</v>
      </c>
      <c r="H837" s="6">
        <f t="shared" si="83"/>
        <v>89.738979118329468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79"/>
        <v>42063.25</v>
      </c>
      <c r="N837">
        <v>1425621600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64.744680851063833</v>
      </c>
      <c r="G838" t="s">
        <v>14</v>
      </c>
      <c r="H838" s="6">
        <f t="shared" si="83"/>
        <v>75.135802469135797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79"/>
        <v>40214.25</v>
      </c>
      <c r="N838">
        <v>1266300000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84.00667779632721</v>
      </c>
      <c r="G839" t="s">
        <v>20</v>
      </c>
      <c r="H839" s="6">
        <f t="shared" si="83"/>
        <v>852.88135593220341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79"/>
        <v>40629.208333333336</v>
      </c>
      <c r="N839">
        <v>1305867600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34.061302681992338</v>
      </c>
      <c r="G840" t="s">
        <v>20</v>
      </c>
      <c r="H840" s="6">
        <f t="shared" si="83"/>
        <v>138.90625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79"/>
        <v>43370.208333333328</v>
      </c>
      <c r="N840">
        <v>1538802000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93.273885350318466</v>
      </c>
      <c r="G841" t="s">
        <v>20</v>
      </c>
      <c r="H841" s="6">
        <f t="shared" si="83"/>
        <v>190.18181818181819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79"/>
        <v>41715.208333333336</v>
      </c>
      <c r="N841">
        <v>1398920400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32.998301726577978</v>
      </c>
      <c r="G842" t="s">
        <v>20</v>
      </c>
      <c r="H842" s="6">
        <f t="shared" si="83"/>
        <v>100.24333619948409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79"/>
        <v>41836.208333333336</v>
      </c>
      <c r="N842">
        <v>1405659600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83.812903225806451</v>
      </c>
      <c r="G843" t="s">
        <v>20</v>
      </c>
      <c r="H843" s="6">
        <f t="shared" si="83"/>
        <v>142.75824175824175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79"/>
        <v>42419.25</v>
      </c>
      <c r="N843">
        <v>1457244000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63.992424242424242</v>
      </c>
      <c r="G844" t="s">
        <v>20</v>
      </c>
      <c r="H844" s="6">
        <f t="shared" si="83"/>
        <v>563.13333333333333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79"/>
        <v>43266.208333333328</v>
      </c>
      <c r="N844">
        <v>1529298000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81.909090909090907</v>
      </c>
      <c r="G845" t="s">
        <v>14</v>
      </c>
      <c r="H845" s="6">
        <f t="shared" si="83"/>
        <v>30.715909090909086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79"/>
        <v>43338.208333333328</v>
      </c>
      <c r="N845">
        <v>1535778000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93.053191489361708</v>
      </c>
      <c r="G846" t="s">
        <v>74</v>
      </c>
      <c r="H846" s="6">
        <f t="shared" si="83"/>
        <v>99.39772727272728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79"/>
        <v>40930.25</v>
      </c>
      <c r="N846">
        <v>1327471200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101.98449039881831</v>
      </c>
      <c r="G847" t="s">
        <v>20</v>
      </c>
      <c r="H847" s="6">
        <f t="shared" si="83"/>
        <v>197.54935622317598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79"/>
        <v>43235.208333333328</v>
      </c>
      <c r="N847">
        <v>1529557200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105.9375</v>
      </c>
      <c r="G848" t="s">
        <v>20</v>
      </c>
      <c r="H848" s="6">
        <f t="shared" si="83"/>
        <v>508.5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79"/>
        <v>43302.208333333328</v>
      </c>
      <c r="N848">
        <v>1535259600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101.58181818181818</v>
      </c>
      <c r="G849" t="s">
        <v>20</v>
      </c>
      <c r="H849" s="6">
        <f t="shared" si="83"/>
        <v>237.74468085106383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79"/>
        <v>43107.25</v>
      </c>
      <c r="N849">
        <v>1515564000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62.970930232558139</v>
      </c>
      <c r="G850" t="s">
        <v>20</v>
      </c>
      <c r="H850" s="6">
        <f t="shared" si="83"/>
        <v>338.46875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79"/>
        <v>40341.208333333336</v>
      </c>
      <c r="N850">
        <v>1277096400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29.045602605863191</v>
      </c>
      <c r="G851" t="s">
        <v>20</v>
      </c>
      <c r="H851" s="6">
        <f t="shared" si="83"/>
        <v>133.08955223880596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79"/>
        <v>40948.25</v>
      </c>
      <c r="N851">
        <v>1329026400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 s="6">
        <f t="shared" si="83"/>
        <v>1</v>
      </c>
      <c r="I852">
        <v>1</v>
      </c>
      <c r="J852" t="s">
        <v>21</v>
      </c>
      <c r="K852" t="s">
        <v>22</v>
      </c>
      <c r="L852">
        <v>1321682400</v>
      </c>
      <c r="M852" s="10">
        <f t="shared" si="79"/>
        <v>40866.25</v>
      </c>
      <c r="N852">
        <v>1322978400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77.924999999999997</v>
      </c>
      <c r="G853" t="s">
        <v>20</v>
      </c>
      <c r="H853" s="6">
        <f t="shared" si="83"/>
        <v>207.79999999999998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79"/>
        <v>41031.208333333336</v>
      </c>
      <c r="N853">
        <v>1338786000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80.806451612903231</v>
      </c>
      <c r="G854" t="s">
        <v>14</v>
      </c>
      <c r="H854" s="6">
        <f t="shared" si="83"/>
        <v>51.122448979591837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79"/>
        <v>40740.208333333336</v>
      </c>
      <c r="N854">
        <v>1311656400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76.006816632583508</v>
      </c>
      <c r="G855" t="s">
        <v>20</v>
      </c>
      <c r="H855" s="6">
        <f t="shared" si="83"/>
        <v>652.05847953216369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79"/>
        <v>40714.208333333336</v>
      </c>
      <c r="N855">
        <v>1308978000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72.993613824192337</v>
      </c>
      <c r="G856" t="s">
        <v>20</v>
      </c>
      <c r="H856" s="6">
        <f t="shared" si="83"/>
        <v>113.63099415204678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79"/>
        <v>43787.25</v>
      </c>
      <c r="N856">
        <v>1576389600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53</v>
      </c>
      <c r="G857" t="s">
        <v>20</v>
      </c>
      <c r="H857" s="6">
        <f t="shared" si="83"/>
        <v>102.37606837606839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79"/>
        <v>40712.208333333336</v>
      </c>
      <c r="N857">
        <v>1311051600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54.164556962025316</v>
      </c>
      <c r="G858" t="s">
        <v>20</v>
      </c>
      <c r="H858" s="6">
        <f t="shared" si="83"/>
        <v>356.58333333333331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79"/>
        <v>41023.208333333336</v>
      </c>
      <c r="N858">
        <v>1336712400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32.946666666666665</v>
      </c>
      <c r="G859" t="s">
        <v>20</v>
      </c>
      <c r="H859" s="6">
        <f t="shared" si="83"/>
        <v>139.86792452830187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79"/>
        <v>40944.25</v>
      </c>
      <c r="N859">
        <v>1330408800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79.371428571428567</v>
      </c>
      <c r="G860" t="s">
        <v>14</v>
      </c>
      <c r="H860" s="6">
        <f t="shared" si="83"/>
        <v>69.45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79"/>
        <v>43211.208333333328</v>
      </c>
      <c r="N860">
        <v>1524891600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41.174603174603178</v>
      </c>
      <c r="G861" t="s">
        <v>14</v>
      </c>
      <c r="H861" s="6">
        <f t="shared" si="83"/>
        <v>35.534246575342465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79"/>
        <v>41334.25</v>
      </c>
      <c r="N861">
        <v>1363669200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77.430769230769229</v>
      </c>
      <c r="G862" t="s">
        <v>20</v>
      </c>
      <c r="H862" s="6">
        <f t="shared" si="83"/>
        <v>251.65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79"/>
        <v>43515.25</v>
      </c>
      <c r="N862">
        <v>1551420000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57.159509202453989</v>
      </c>
      <c r="G863" t="s">
        <v>20</v>
      </c>
      <c r="H863" s="6">
        <f t="shared" si="83"/>
        <v>105.87500000000001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79"/>
        <v>40258.208333333336</v>
      </c>
      <c r="N863">
        <v>1269838800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77.17647058823529</v>
      </c>
      <c r="G864" t="s">
        <v>20</v>
      </c>
      <c r="H864" s="6">
        <f t="shared" si="83"/>
        <v>187.42857142857144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79"/>
        <v>40756.208333333336</v>
      </c>
      <c r="N864">
        <v>1312520400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24.953917050691246</v>
      </c>
      <c r="G865" t="s">
        <v>20</v>
      </c>
      <c r="H865" s="6">
        <f t="shared" si="83"/>
        <v>386.78571428571428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79"/>
        <v>42172.208333333328</v>
      </c>
      <c r="N865">
        <v>1436504400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97.18</v>
      </c>
      <c r="G866" t="s">
        <v>20</v>
      </c>
      <c r="H866" s="6">
        <f t="shared" si="83"/>
        <v>347.07142857142856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79"/>
        <v>42601.208333333328</v>
      </c>
      <c r="N866">
        <v>1472014800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46.000916870415651</v>
      </c>
      <c r="G867" t="s">
        <v>20</v>
      </c>
      <c r="H867" s="6">
        <f t="shared" si="83"/>
        <v>185.82098765432099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79"/>
        <v>41897.208333333336</v>
      </c>
      <c r="N867">
        <v>1411534800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88.023385300668153</v>
      </c>
      <c r="G868" t="s">
        <v>74</v>
      </c>
      <c r="H868" s="6">
        <f t="shared" si="83"/>
        <v>43.241247264770237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79"/>
        <v>40671.208333333336</v>
      </c>
      <c r="N868">
        <v>1304917200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25.99</v>
      </c>
      <c r="G869" t="s">
        <v>20</v>
      </c>
      <c r="H869" s="6">
        <f t="shared" si="83"/>
        <v>162.4375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79"/>
        <v>43382.208333333328</v>
      </c>
      <c r="N869">
        <v>1539579600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102.69047619047619</v>
      </c>
      <c r="G870" t="s">
        <v>20</v>
      </c>
      <c r="H870" s="6">
        <f t="shared" si="83"/>
        <v>184.84285714285716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79"/>
        <v>41559.208333333336</v>
      </c>
      <c r="N870">
        <v>1382504400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72.958174904942965</v>
      </c>
      <c r="G871" t="s">
        <v>14</v>
      </c>
      <c r="H871" s="6">
        <f t="shared" si="83"/>
        <v>23.703520691785052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79"/>
        <v>40350.208333333336</v>
      </c>
      <c r="N871">
        <v>1278306000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57.190082644628099</v>
      </c>
      <c r="G872" t="s">
        <v>14</v>
      </c>
      <c r="H872" s="6">
        <f t="shared" si="83"/>
        <v>89.870129870129873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79"/>
        <v>42240.208333333328</v>
      </c>
      <c r="N872">
        <v>1442552400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84.013793103448279</v>
      </c>
      <c r="G873" t="s">
        <v>20</v>
      </c>
      <c r="H873" s="6">
        <f t="shared" si="83"/>
        <v>272.6041958041958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79"/>
        <v>43040.208333333328</v>
      </c>
      <c r="N873">
        <v>1511071200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98.666666666666671</v>
      </c>
      <c r="G874" t="s">
        <v>20</v>
      </c>
      <c r="H874" s="6">
        <f t="shared" si="83"/>
        <v>170.04255319148936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79"/>
        <v>43346.208333333328</v>
      </c>
      <c r="N874">
        <v>1536382800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42.007419183889773</v>
      </c>
      <c r="G875" t="s">
        <v>20</v>
      </c>
      <c r="H875" s="6">
        <f t="shared" si="83"/>
        <v>188.28503562945369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79"/>
        <v>41647.25</v>
      </c>
      <c r="N875">
        <v>1389592800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32.002753556677376</v>
      </c>
      <c r="G876" t="s">
        <v>20</v>
      </c>
      <c r="H876" s="6">
        <f t="shared" si="83"/>
        <v>346.93532338308455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79"/>
        <v>40291.208333333336</v>
      </c>
      <c r="N876">
        <v>1275282000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81.567164179104481</v>
      </c>
      <c r="G877" t="s">
        <v>14</v>
      </c>
      <c r="H877" s="6">
        <f t="shared" si="83"/>
        <v>69.177215189873422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79"/>
        <v>40556.25</v>
      </c>
      <c r="N877">
        <v>1294984800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37.035087719298247</v>
      </c>
      <c r="G878" t="s">
        <v>14</v>
      </c>
      <c r="H878" s="6">
        <f t="shared" si="83"/>
        <v>25.433734939759034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79"/>
        <v>43624.208333333328</v>
      </c>
      <c r="N878">
        <v>1562043600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103.033360455655</v>
      </c>
      <c r="G879" t="s">
        <v>14</v>
      </c>
      <c r="H879" s="6">
        <f t="shared" si="83"/>
        <v>77.400977995110026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79"/>
        <v>42577.208333333328</v>
      </c>
      <c r="N879">
        <v>1469595600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84.333333333333329</v>
      </c>
      <c r="G880" t="s">
        <v>14</v>
      </c>
      <c r="H880" s="6">
        <f t="shared" si="83"/>
        <v>37.481481481481481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79"/>
        <v>43845.25</v>
      </c>
      <c r="N880">
        <v>1581141600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102.60377358490567</v>
      </c>
      <c r="G881" t="s">
        <v>20</v>
      </c>
      <c r="H881" s="6">
        <f t="shared" si="83"/>
        <v>543.79999999999995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79"/>
        <v>42788.25</v>
      </c>
      <c r="N881">
        <v>1488520800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79.992129246064621</v>
      </c>
      <c r="G882" t="s">
        <v>20</v>
      </c>
      <c r="H882" s="6">
        <f t="shared" si="83"/>
        <v>228.52189349112427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79"/>
        <v>43667.208333333328</v>
      </c>
      <c r="N882">
        <v>1563858000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70.055309734513273</v>
      </c>
      <c r="G883" t="s">
        <v>14</v>
      </c>
      <c r="H883" s="6">
        <f t="shared" si="83"/>
        <v>38.948339483394832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79"/>
        <v>42194.208333333328</v>
      </c>
      <c r="N883">
        <v>1438923600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</v>
      </c>
      <c r="G884" t="s">
        <v>20</v>
      </c>
      <c r="H884" s="6">
        <f t="shared" si="83"/>
        <v>370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79"/>
        <v>42025.25</v>
      </c>
      <c r="N884">
        <v>1422165600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41.911917098445599</v>
      </c>
      <c r="G885" t="s">
        <v>20</v>
      </c>
      <c r="H885" s="6">
        <f t="shared" si="83"/>
        <v>237.91176470588232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79"/>
        <v>40323.208333333336</v>
      </c>
      <c r="N885">
        <v>1277874000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57.992576882290564</v>
      </c>
      <c r="G886" t="s">
        <v>14</v>
      </c>
      <c r="H886" s="6">
        <f t="shared" si="83"/>
        <v>64.036299765807954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79"/>
        <v>41763.208333333336</v>
      </c>
      <c r="N886">
        <v>1399352400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40.942307692307693</v>
      </c>
      <c r="G887" t="s">
        <v>20</v>
      </c>
      <c r="H887" s="6">
        <f t="shared" si="83"/>
        <v>118.27777777777777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79"/>
        <v>40335.208333333336</v>
      </c>
      <c r="N887">
        <v>1279083600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69.9972602739726</v>
      </c>
      <c r="G888" t="s">
        <v>14</v>
      </c>
      <c r="H888" s="6">
        <f t="shared" si="83"/>
        <v>84.824037184594957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79"/>
        <v>40416.208333333336</v>
      </c>
      <c r="N888">
        <v>1284354000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73.838709677419359</v>
      </c>
      <c r="G889" t="s">
        <v>14</v>
      </c>
      <c r="H889" s="6">
        <f t="shared" si="83"/>
        <v>29.346153846153843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79"/>
        <v>42202.208333333328</v>
      </c>
      <c r="N889">
        <v>1441170000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41.979310344827589</v>
      </c>
      <c r="G890" t="s">
        <v>20</v>
      </c>
      <c r="H890" s="6">
        <f t="shared" si="83"/>
        <v>209.89655172413794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79"/>
        <v>42836.208333333328</v>
      </c>
      <c r="N890">
        <v>1493528400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77.93442622950819</v>
      </c>
      <c r="G891" t="s">
        <v>20</v>
      </c>
      <c r="H891" s="6">
        <f t="shared" si="83"/>
        <v>169.78571428571431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79"/>
        <v>41710.208333333336</v>
      </c>
      <c r="N891">
        <v>1395205200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106.01972789115646</v>
      </c>
      <c r="G892" t="s">
        <v>20</v>
      </c>
      <c r="H892" s="6">
        <f t="shared" si="83"/>
        <v>115.95907738095239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79"/>
        <v>43640.208333333328</v>
      </c>
      <c r="N892">
        <v>1561438800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47.018181818181816</v>
      </c>
      <c r="G893" t="s">
        <v>20</v>
      </c>
      <c r="H893" s="6">
        <f t="shared" si="83"/>
        <v>258.59999999999997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79"/>
        <v>40880.25</v>
      </c>
      <c r="N893">
        <v>1326693600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76.016483516483518</v>
      </c>
      <c r="G894" t="s">
        <v>20</v>
      </c>
      <c r="H894" s="6">
        <f t="shared" si="83"/>
        <v>230.58333333333331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79"/>
        <v>40319.208333333336</v>
      </c>
      <c r="N894">
        <v>1277960400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54.120603015075375</v>
      </c>
      <c r="G895" t="s">
        <v>20</v>
      </c>
      <c r="H895" s="6">
        <f t="shared" si="83"/>
        <v>128.21428571428572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79"/>
        <v>42170.208333333328</v>
      </c>
      <c r="N895">
        <v>1434690000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57.285714285714285</v>
      </c>
      <c r="G896" t="s">
        <v>20</v>
      </c>
      <c r="H896" s="6">
        <f t="shared" si="83"/>
        <v>188.70588235294116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79"/>
        <v>41466.208333333336</v>
      </c>
      <c r="N896">
        <v>1376110800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103.81308411214954</v>
      </c>
      <c r="G897" t="s">
        <v>14</v>
      </c>
      <c r="H897" s="6">
        <f t="shared" si="83"/>
        <v>6.9511889862327907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79"/>
        <v>43134.25</v>
      </c>
      <c r="N897">
        <v>1518415200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105.02602739726028</v>
      </c>
      <c r="G898" t="s">
        <v>20</v>
      </c>
      <c r="H898" s="6">
        <f t="shared" si="83"/>
        <v>774.43434343434342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79"/>
        <v>40738.208333333336</v>
      </c>
      <c r="N898">
        <v>1310878800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E899/I899</f>
        <v>90.259259259259252</v>
      </c>
      <c r="G899" t="s">
        <v>14</v>
      </c>
      <c r="H899" s="6">
        <f t="shared" si="83"/>
        <v>27.693181818181817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85">(((L899/60)/60)/24)+DATE(1970,1,1)</f>
        <v>43583.208333333328</v>
      </c>
      <c r="N899">
        <v>1556600400</v>
      </c>
      <c r="O899" s="11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76.978705978705975</v>
      </c>
      <c r="G900" t="s">
        <v>14</v>
      </c>
      <c r="H900" s="6">
        <f t="shared" ref="H900:H963" si="89">(E900/D900)*100</f>
        <v>52.479620323841424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85"/>
        <v>43815.25</v>
      </c>
      <c r="N900">
        <v>1576994400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102.60162601626017</v>
      </c>
      <c r="G901" t="s">
        <v>20</v>
      </c>
      <c r="H901" s="6">
        <f t="shared" si="89"/>
        <v>407.09677419354841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85"/>
        <v>41554.208333333336</v>
      </c>
      <c r="N901">
        <v>1382677200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 s="6">
        <f t="shared" si="89"/>
        <v>2</v>
      </c>
      <c r="I902">
        <v>1</v>
      </c>
      <c r="J902" t="s">
        <v>21</v>
      </c>
      <c r="K902" t="s">
        <v>22</v>
      </c>
      <c r="L902">
        <v>1411102800</v>
      </c>
      <c r="M902" s="10">
        <f t="shared" si="85"/>
        <v>41901.208333333336</v>
      </c>
      <c r="N902">
        <v>1411189200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55.0062893081761</v>
      </c>
      <c r="G903" t="s">
        <v>20</v>
      </c>
      <c r="H903" s="6">
        <f t="shared" si="89"/>
        <v>156.17857142857144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85"/>
        <v>43298.208333333328</v>
      </c>
      <c r="N903">
        <v>1534654800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32.127272727272725</v>
      </c>
      <c r="G904" t="s">
        <v>20</v>
      </c>
      <c r="H904" s="6">
        <f t="shared" si="89"/>
        <v>252.42857142857144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85"/>
        <v>42399.25</v>
      </c>
      <c r="N904">
        <v>1457762400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50.642857142857146</v>
      </c>
      <c r="G905" t="s">
        <v>47</v>
      </c>
      <c r="H905" s="6">
        <f t="shared" si="89"/>
        <v>1.729268292682927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85"/>
        <v>41034.208333333336</v>
      </c>
      <c r="N905">
        <v>1337490000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49.6875</v>
      </c>
      <c r="G906" t="s">
        <v>14</v>
      </c>
      <c r="H906" s="6">
        <f t="shared" si="89"/>
        <v>12.230769230769232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85"/>
        <v>41186.208333333336</v>
      </c>
      <c r="N906">
        <v>1349672400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54.894067796610166</v>
      </c>
      <c r="G907" t="s">
        <v>20</v>
      </c>
      <c r="H907" s="6">
        <f t="shared" si="89"/>
        <v>163.98734177215189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85"/>
        <v>41536.208333333336</v>
      </c>
      <c r="N907">
        <v>1379826000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46.931937172774866</v>
      </c>
      <c r="G908" t="s">
        <v>20</v>
      </c>
      <c r="H908" s="6">
        <f t="shared" si="89"/>
        <v>162.98181818181817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85"/>
        <v>42868.208333333328</v>
      </c>
      <c r="N908">
        <v>1497762000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44.951219512195124</v>
      </c>
      <c r="G909" t="s">
        <v>14</v>
      </c>
      <c r="H909" s="6">
        <f t="shared" si="89"/>
        <v>20.252747252747252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85"/>
        <v>40660.208333333336</v>
      </c>
      <c r="N909">
        <v>1304485200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30.99898322318251</v>
      </c>
      <c r="G910" t="s">
        <v>20</v>
      </c>
      <c r="H910" s="6">
        <f t="shared" si="89"/>
        <v>319.24083769633506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85"/>
        <v>41031.208333333336</v>
      </c>
      <c r="N910">
        <v>1336885200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107.7625</v>
      </c>
      <c r="G911" t="s">
        <v>20</v>
      </c>
      <c r="H911" s="6">
        <f t="shared" si="89"/>
        <v>478.94444444444446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85"/>
        <v>43255.208333333328</v>
      </c>
      <c r="N911">
        <v>1530421200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102.07770270270271</v>
      </c>
      <c r="G912" t="s">
        <v>74</v>
      </c>
      <c r="H912" s="6">
        <f t="shared" si="89"/>
        <v>19.556634304207122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85"/>
        <v>42026.25</v>
      </c>
      <c r="N912">
        <v>1421992800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24.976190476190474</v>
      </c>
      <c r="G913" t="s">
        <v>20</v>
      </c>
      <c r="H913" s="6">
        <f t="shared" si="89"/>
        <v>198.94827586206895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85"/>
        <v>43717.208333333328</v>
      </c>
      <c r="N913">
        <v>1568178000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79.944134078212286</v>
      </c>
      <c r="G914" t="s">
        <v>20</v>
      </c>
      <c r="H914" s="6">
        <f t="shared" si="89"/>
        <v>795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85"/>
        <v>41157.208333333336</v>
      </c>
      <c r="N914">
        <v>1347944400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67.946462715105156</v>
      </c>
      <c r="G915" t="s">
        <v>14</v>
      </c>
      <c r="H915" s="6">
        <f t="shared" si="89"/>
        <v>50.621082621082621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85"/>
        <v>43597.208333333328</v>
      </c>
      <c r="N915">
        <v>1558760400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26.070921985815602</v>
      </c>
      <c r="G916" t="s">
        <v>14</v>
      </c>
      <c r="H916" s="6">
        <f t="shared" si="89"/>
        <v>57.4375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85"/>
        <v>41490.208333333336</v>
      </c>
      <c r="N916">
        <v>1376629200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105.0032154340836</v>
      </c>
      <c r="G917" t="s">
        <v>20</v>
      </c>
      <c r="H917" s="6">
        <f t="shared" si="89"/>
        <v>155.62827640984909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85"/>
        <v>42976.208333333328</v>
      </c>
      <c r="N917">
        <v>1504760400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25.826923076923077</v>
      </c>
      <c r="G918" t="s">
        <v>14</v>
      </c>
      <c r="H918" s="6">
        <f t="shared" si="89"/>
        <v>36.297297297297298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85"/>
        <v>41991.25</v>
      </c>
      <c r="N918">
        <v>1419660000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77.666666666666671</v>
      </c>
      <c r="G919" t="s">
        <v>47</v>
      </c>
      <c r="H919" s="6">
        <f t="shared" si="89"/>
        <v>58.25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85"/>
        <v>40722.208333333336</v>
      </c>
      <c r="N919">
        <v>1311310800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57.82692307692308</v>
      </c>
      <c r="G920" t="s">
        <v>20</v>
      </c>
      <c r="H920" s="6">
        <f t="shared" si="89"/>
        <v>237.39473684210526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85"/>
        <v>41117.208333333336</v>
      </c>
      <c r="N920">
        <v>1344315600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92.955555555555549</v>
      </c>
      <c r="G921" t="s">
        <v>14</v>
      </c>
      <c r="H921" s="6">
        <f t="shared" si="89"/>
        <v>58.75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85"/>
        <v>43022.208333333328</v>
      </c>
      <c r="N921">
        <v>1510725600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37.945098039215686</v>
      </c>
      <c r="G922" t="s">
        <v>20</v>
      </c>
      <c r="H922" s="6">
        <f t="shared" si="89"/>
        <v>182.56603773584905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85"/>
        <v>43503.25</v>
      </c>
      <c r="N922">
        <v>1551247200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31.842105263157894</v>
      </c>
      <c r="G923" t="s">
        <v>14</v>
      </c>
      <c r="H923" s="6">
        <f t="shared" si="89"/>
        <v>0.75436408977556113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85"/>
        <v>40951.25</v>
      </c>
      <c r="N923">
        <v>1330236000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40</v>
      </c>
      <c r="G924" t="s">
        <v>20</v>
      </c>
      <c r="H924" s="6">
        <f t="shared" si="89"/>
        <v>175.95330739299609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85"/>
        <v>43443.25</v>
      </c>
      <c r="N924">
        <v>1545112800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101.1</v>
      </c>
      <c r="G925" t="s">
        <v>20</v>
      </c>
      <c r="H925" s="6">
        <f t="shared" si="89"/>
        <v>237.88235294117646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85"/>
        <v>40373.208333333336</v>
      </c>
      <c r="N925">
        <v>1279170000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84.006989951944078</v>
      </c>
      <c r="G926" t="s">
        <v>20</v>
      </c>
      <c r="H926" s="6">
        <f t="shared" si="89"/>
        <v>488.05076142131981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85"/>
        <v>43769.208333333328</v>
      </c>
      <c r="N926">
        <v>1573452000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103.41538461538461</v>
      </c>
      <c r="G927" t="s">
        <v>20</v>
      </c>
      <c r="H927" s="6">
        <f t="shared" si="89"/>
        <v>224.06666666666669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85"/>
        <v>43000.208333333328</v>
      </c>
      <c r="N927">
        <v>1507093200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105.13333333333334</v>
      </c>
      <c r="G928" t="s">
        <v>14</v>
      </c>
      <c r="H928" s="6">
        <f t="shared" si="89"/>
        <v>18.126436781609197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85"/>
        <v>42502.208333333328</v>
      </c>
      <c r="N928">
        <v>1463374800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89.21621621621621</v>
      </c>
      <c r="G929" t="s">
        <v>14</v>
      </c>
      <c r="H929" s="6">
        <f t="shared" si="89"/>
        <v>45.847222222222221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85"/>
        <v>41102.208333333336</v>
      </c>
      <c r="N929">
        <v>1344574800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51.995234312946785</v>
      </c>
      <c r="G930" t="s">
        <v>20</v>
      </c>
      <c r="H930" s="6">
        <f t="shared" si="89"/>
        <v>117.31541218637993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85"/>
        <v>41637.25</v>
      </c>
      <c r="N930">
        <v>1389074400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64.956521739130437</v>
      </c>
      <c r="G931" t="s">
        <v>20</v>
      </c>
      <c r="H931" s="6">
        <f t="shared" si="89"/>
        <v>217.30909090909088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85"/>
        <v>42858.208333333328</v>
      </c>
      <c r="N931">
        <v>1494997200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46.235294117647058</v>
      </c>
      <c r="G932" t="s">
        <v>20</v>
      </c>
      <c r="H932" s="6">
        <f t="shared" si="89"/>
        <v>112.28571428571428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85"/>
        <v>42060.25</v>
      </c>
      <c r="N932">
        <v>1425448800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51.151785714285715</v>
      </c>
      <c r="G933" t="s">
        <v>14</v>
      </c>
      <c r="H933" s="6">
        <f t="shared" si="89"/>
        <v>72.51898734177216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85"/>
        <v>41818.208333333336</v>
      </c>
      <c r="N933">
        <v>1404104400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33.909722222222221</v>
      </c>
      <c r="G934" t="s">
        <v>20</v>
      </c>
      <c r="H934" s="6">
        <f t="shared" si="89"/>
        <v>212.30434782608697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85"/>
        <v>41709.208333333336</v>
      </c>
      <c r="N934">
        <v>1394773200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92.016298633017882</v>
      </c>
      <c r="G935" t="s">
        <v>20</v>
      </c>
      <c r="H935" s="6">
        <f t="shared" si="89"/>
        <v>239.74657534246577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85"/>
        <v>41372.208333333336</v>
      </c>
      <c r="N935">
        <v>1366520400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107.42857142857143</v>
      </c>
      <c r="G936" t="s">
        <v>20</v>
      </c>
      <c r="H936" s="6">
        <f t="shared" si="89"/>
        <v>181.93548387096774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85"/>
        <v>42422.25</v>
      </c>
      <c r="N936">
        <v>1456639200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75.848484848484844</v>
      </c>
      <c r="G937" t="s">
        <v>20</v>
      </c>
      <c r="H937" s="6">
        <f t="shared" si="89"/>
        <v>164.13114754098362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85"/>
        <v>42209.208333333328</v>
      </c>
      <c r="N937">
        <v>1438318800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80.476190476190482</v>
      </c>
      <c r="G938" t="s">
        <v>14</v>
      </c>
      <c r="H938" s="6">
        <f t="shared" si="89"/>
        <v>1.6375968992248062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85"/>
        <v>43668.208333333328</v>
      </c>
      <c r="N938">
        <v>1564030800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86.978483606557376</v>
      </c>
      <c r="G939" t="s">
        <v>74</v>
      </c>
      <c r="H939" s="6">
        <f t="shared" si="89"/>
        <v>49.64385964912281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85"/>
        <v>42334.25</v>
      </c>
      <c r="N939">
        <v>1449295200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105.13541666666667</v>
      </c>
      <c r="G940" t="s">
        <v>20</v>
      </c>
      <c r="H940" s="6">
        <f t="shared" si="89"/>
        <v>109.70652173913042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85"/>
        <v>43263.208333333328</v>
      </c>
      <c r="N940">
        <v>1531890000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57.298507462686565</v>
      </c>
      <c r="G941" t="s">
        <v>14</v>
      </c>
      <c r="H941" s="6">
        <f t="shared" si="89"/>
        <v>49.217948717948715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85"/>
        <v>40670.208333333336</v>
      </c>
      <c r="N941">
        <v>1306213200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93.348484848484844</v>
      </c>
      <c r="G942" t="s">
        <v>47</v>
      </c>
      <c r="H942" s="6">
        <f t="shared" si="89"/>
        <v>62.232323232323225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85"/>
        <v>41244.25</v>
      </c>
      <c r="N942">
        <v>1356242400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71.987179487179489</v>
      </c>
      <c r="G943" t="s">
        <v>14</v>
      </c>
      <c r="H943" s="6">
        <f t="shared" si="89"/>
        <v>13.05813953488372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85"/>
        <v>40552.25</v>
      </c>
      <c r="N943">
        <v>1297576800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92.611940298507463</v>
      </c>
      <c r="G944" t="s">
        <v>14</v>
      </c>
      <c r="H944" s="6">
        <f t="shared" si="89"/>
        <v>64.635416666666671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85"/>
        <v>40568.25</v>
      </c>
      <c r="N944">
        <v>1296194400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104.99122807017544</v>
      </c>
      <c r="G945" t="s">
        <v>20</v>
      </c>
      <c r="H945" s="6">
        <f t="shared" si="89"/>
        <v>159.58666666666667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85"/>
        <v>41906.208333333336</v>
      </c>
      <c r="N945">
        <v>1414558800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30.958174904942965</v>
      </c>
      <c r="G946" t="s">
        <v>14</v>
      </c>
      <c r="H946" s="6">
        <f t="shared" si="89"/>
        <v>81.42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85"/>
        <v>42776.25</v>
      </c>
      <c r="N946">
        <v>1488348000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33.001182732111175</v>
      </c>
      <c r="G947" t="s">
        <v>14</v>
      </c>
      <c r="H947" s="6">
        <f t="shared" si="89"/>
        <v>32.444767441860463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85"/>
        <v>41004.208333333336</v>
      </c>
      <c r="N947">
        <v>1334898000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84.187845303867405</v>
      </c>
      <c r="G948" t="s">
        <v>14</v>
      </c>
      <c r="H948" s="6">
        <f t="shared" si="89"/>
        <v>9.9141184124918666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85"/>
        <v>40710.208333333336</v>
      </c>
      <c r="N948">
        <v>1308373200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73.92307692307692</v>
      </c>
      <c r="G949" t="s">
        <v>14</v>
      </c>
      <c r="H949" s="6">
        <f t="shared" si="89"/>
        <v>26.694444444444443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85"/>
        <v>41908.208333333336</v>
      </c>
      <c r="N949">
        <v>1412312400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36.987499999999997</v>
      </c>
      <c r="G950" t="s">
        <v>74</v>
      </c>
      <c r="H950" s="6">
        <f t="shared" si="89"/>
        <v>62.957446808510639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85"/>
        <v>41985.25</v>
      </c>
      <c r="N950">
        <v>1419228000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46.896551724137929</v>
      </c>
      <c r="G951" t="s">
        <v>20</v>
      </c>
      <c r="H951" s="6">
        <f t="shared" si="89"/>
        <v>161.35593220338984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85"/>
        <v>42112.208333333328</v>
      </c>
      <c r="N951">
        <v>1430974800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 s="6">
        <f t="shared" si="89"/>
        <v>5</v>
      </c>
      <c r="I952">
        <v>1</v>
      </c>
      <c r="J952" t="s">
        <v>21</v>
      </c>
      <c r="K952" t="s">
        <v>22</v>
      </c>
      <c r="L952">
        <v>1555390800</v>
      </c>
      <c r="M952" s="10">
        <f t="shared" si="85"/>
        <v>43571.208333333328</v>
      </c>
      <c r="N952">
        <v>1555822800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102.02437459910199</v>
      </c>
      <c r="G953" t="s">
        <v>20</v>
      </c>
      <c r="H953" s="6">
        <f t="shared" si="89"/>
        <v>1096.9379310344827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85"/>
        <v>42730.25</v>
      </c>
      <c r="N953">
        <v>1482818400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45.007502206531335</v>
      </c>
      <c r="G954" t="s">
        <v>74</v>
      </c>
      <c r="H954" s="6">
        <f t="shared" si="89"/>
        <v>70.094158075601371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85"/>
        <v>42591.208333333328</v>
      </c>
      <c r="N954">
        <v>1471928400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94.285714285714292</v>
      </c>
      <c r="G955" t="s">
        <v>14</v>
      </c>
      <c r="H955" s="6">
        <f t="shared" si="89"/>
        <v>60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85"/>
        <v>42358.25</v>
      </c>
      <c r="N955">
        <v>1453701600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101.02325581395348</v>
      </c>
      <c r="G956" t="s">
        <v>20</v>
      </c>
      <c r="H956" s="6">
        <f t="shared" si="89"/>
        <v>367.0985915492958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85"/>
        <v>41174.208333333336</v>
      </c>
      <c r="N956">
        <v>1350363600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97.037499999999994</v>
      </c>
      <c r="G957" t="s">
        <v>20</v>
      </c>
      <c r="H957" s="6">
        <f t="shared" si="89"/>
        <v>1109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85"/>
        <v>41238.25</v>
      </c>
      <c r="N957">
        <v>1353996000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43.00963855421687</v>
      </c>
      <c r="G958" t="s">
        <v>14</v>
      </c>
      <c r="H958" s="6">
        <f t="shared" si="89"/>
        <v>19.028784648187631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85"/>
        <v>42360.25</v>
      </c>
      <c r="N958">
        <v>1451109600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94.916030534351151</v>
      </c>
      <c r="G959" t="s">
        <v>20</v>
      </c>
      <c r="H959" s="6">
        <f t="shared" si="89"/>
        <v>126.87755102040816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85"/>
        <v>40955.25</v>
      </c>
      <c r="N959">
        <v>1329631200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72.151785714285708</v>
      </c>
      <c r="G960" t="s">
        <v>20</v>
      </c>
      <c r="H960" s="6">
        <f t="shared" si="89"/>
        <v>734.63636363636363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85"/>
        <v>40350.208333333336</v>
      </c>
      <c r="N960">
        <v>1278997200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51.007692307692309</v>
      </c>
      <c r="G961" t="s">
        <v>14</v>
      </c>
      <c r="H961" s="6">
        <f t="shared" si="89"/>
        <v>4.5731034482758623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85"/>
        <v>40357.208333333336</v>
      </c>
      <c r="N961">
        <v>1280120400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 s="6">
        <f t="shared" si="89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85"/>
        <v>42408.25</v>
      </c>
      <c r="N962">
        <v>1458104400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26" si="90">E963/I963</f>
        <v>43.87096774193548</v>
      </c>
      <c r="G963" t="s">
        <v>20</v>
      </c>
      <c r="H963" s="6">
        <f t="shared" si="89"/>
        <v>119.29824561403508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91">(((L963/60)/60)/24)+DATE(1970,1,1)</f>
        <v>40591.25</v>
      </c>
      <c r="N963">
        <v>1298268000</v>
      </c>
      <c r="O963" s="11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40.063909774436091</v>
      </c>
      <c r="G964" t="s">
        <v>20</v>
      </c>
      <c r="H964" s="6">
        <f t="shared" ref="H964:H1001" si="95">(E964/D964)*100</f>
        <v>296.02777777777777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91"/>
        <v>41592.25</v>
      </c>
      <c r="N964">
        <v>1386223200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43.833333333333336</v>
      </c>
      <c r="G965" t="s">
        <v>14</v>
      </c>
      <c r="H965" s="6">
        <f t="shared" si="95"/>
        <v>84.694915254237287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91"/>
        <v>40607.25</v>
      </c>
      <c r="N965">
        <v>1299823200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84.92903225806451</v>
      </c>
      <c r="G966" t="s">
        <v>20</v>
      </c>
      <c r="H966" s="6">
        <f t="shared" si="95"/>
        <v>355.7837837837838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91"/>
        <v>42135.208333333328</v>
      </c>
      <c r="N966">
        <v>1431752400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41.067632850241544</v>
      </c>
      <c r="G967" t="s">
        <v>20</v>
      </c>
      <c r="H967" s="6">
        <f t="shared" si="95"/>
        <v>386.40909090909093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91"/>
        <v>40203.25</v>
      </c>
      <c r="N967">
        <v>1267855200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54.971428571428568</v>
      </c>
      <c r="G968" t="s">
        <v>20</v>
      </c>
      <c r="H968" s="6">
        <f t="shared" si="95"/>
        <v>792.23529411764707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91"/>
        <v>42901.208333333328</v>
      </c>
      <c r="N968">
        <v>1497675600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77.010807374443743</v>
      </c>
      <c r="G969" t="s">
        <v>20</v>
      </c>
      <c r="H969" s="6">
        <f t="shared" si="95"/>
        <v>137.03393665158373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91"/>
        <v>41005.208333333336</v>
      </c>
      <c r="N969">
        <v>1336885200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71.201754385964918</v>
      </c>
      <c r="G970" t="s">
        <v>20</v>
      </c>
      <c r="H970" s="6">
        <f t="shared" si="95"/>
        <v>338.20833333333337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91"/>
        <v>40544.25</v>
      </c>
      <c r="N970">
        <v>1295157600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91.935483870967744</v>
      </c>
      <c r="G971" t="s">
        <v>20</v>
      </c>
      <c r="H971" s="6">
        <f t="shared" si="95"/>
        <v>108.22784810126582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91"/>
        <v>43821.25</v>
      </c>
      <c r="N971">
        <v>1577599200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97.069023569023571</v>
      </c>
      <c r="G972" t="s">
        <v>14</v>
      </c>
      <c r="H972" s="6">
        <f t="shared" si="95"/>
        <v>60.757639620653315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91"/>
        <v>40672.208333333336</v>
      </c>
      <c r="N972">
        <v>1305003600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58.916666666666664</v>
      </c>
      <c r="G973" t="s">
        <v>14</v>
      </c>
      <c r="H973" s="6">
        <f t="shared" si="95"/>
        <v>27.725490196078432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91"/>
        <v>41555.208333333336</v>
      </c>
      <c r="N973">
        <v>1381726800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58.015466983938133</v>
      </c>
      <c r="G974" t="s">
        <v>20</v>
      </c>
      <c r="H974" s="6">
        <f t="shared" si="95"/>
        <v>228.3934426229508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91"/>
        <v>41792.208333333336</v>
      </c>
      <c r="N974">
        <v>1402462800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103.87301587301587</v>
      </c>
      <c r="G975" t="s">
        <v>14</v>
      </c>
      <c r="H975" s="6">
        <f t="shared" si="95"/>
        <v>21.615194054500414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91"/>
        <v>40522.25</v>
      </c>
      <c r="N975">
        <v>1292133600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93.46875</v>
      </c>
      <c r="G976" t="s">
        <v>20</v>
      </c>
      <c r="H976" s="6">
        <f t="shared" si="95"/>
        <v>373.875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91"/>
        <v>41412.208333333336</v>
      </c>
      <c r="N976">
        <v>1368939600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61.970370370370368</v>
      </c>
      <c r="G977" t="s">
        <v>20</v>
      </c>
      <c r="H977" s="6">
        <f t="shared" si="95"/>
        <v>154.92592592592592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91"/>
        <v>42337.25</v>
      </c>
      <c r="N977">
        <v>1452146400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92.042857142857144</v>
      </c>
      <c r="G978" t="s">
        <v>20</v>
      </c>
      <c r="H978" s="6">
        <f t="shared" si="95"/>
        <v>322.14999999999998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91"/>
        <v>40571.25</v>
      </c>
      <c r="N978">
        <v>1296712800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77.268656716417908</v>
      </c>
      <c r="G979" t="s">
        <v>14</v>
      </c>
      <c r="H979" s="6">
        <f t="shared" si="95"/>
        <v>73.957142857142856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91"/>
        <v>43138.25</v>
      </c>
      <c r="N979">
        <v>1520748000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93.923913043478265</v>
      </c>
      <c r="G980" t="s">
        <v>20</v>
      </c>
      <c r="H980" s="6">
        <f t="shared" si="95"/>
        <v>864.1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91"/>
        <v>42686.25</v>
      </c>
      <c r="N980">
        <v>1480831200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84.969458128078813</v>
      </c>
      <c r="G981" t="s">
        <v>20</v>
      </c>
      <c r="H981" s="6">
        <f t="shared" si="95"/>
        <v>143.26245847176079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91"/>
        <v>42078.208333333328</v>
      </c>
      <c r="N981">
        <v>1426914000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105.97035040431267</v>
      </c>
      <c r="G982" t="s">
        <v>14</v>
      </c>
      <c r="H982" s="6">
        <f t="shared" si="95"/>
        <v>40.281762295081968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91"/>
        <v>42307.208333333328</v>
      </c>
      <c r="N982">
        <v>1446616800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36.969040247678016</v>
      </c>
      <c r="G983" t="s">
        <v>20</v>
      </c>
      <c r="H983" s="6">
        <f t="shared" si="95"/>
        <v>178.22388059701493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91"/>
        <v>43094.25</v>
      </c>
      <c r="N983">
        <v>1517032800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81.533333333333331</v>
      </c>
      <c r="G984" t="s">
        <v>14</v>
      </c>
      <c r="H984" s="6">
        <f t="shared" si="95"/>
        <v>84.930555555555557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91"/>
        <v>40743.208333333336</v>
      </c>
      <c r="N984">
        <v>1311224400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80.999140154772135</v>
      </c>
      <c r="G985" t="s">
        <v>20</v>
      </c>
      <c r="H985" s="6">
        <f t="shared" si="95"/>
        <v>145.93648334624322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91"/>
        <v>43681.208333333328</v>
      </c>
      <c r="N985">
        <v>1566190800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26.010498687664043</v>
      </c>
      <c r="G986" t="s">
        <v>20</v>
      </c>
      <c r="H986" s="6">
        <f t="shared" si="95"/>
        <v>152.46153846153848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91"/>
        <v>43716.208333333328</v>
      </c>
      <c r="N986">
        <v>1570165200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25.998410896708286</v>
      </c>
      <c r="G987" t="s">
        <v>14</v>
      </c>
      <c r="H987" s="6">
        <f t="shared" si="95"/>
        <v>67.129542790152414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91"/>
        <v>41614.25</v>
      </c>
      <c r="N987">
        <v>1388556000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34.173913043478258</v>
      </c>
      <c r="G988" t="s">
        <v>14</v>
      </c>
      <c r="H988" s="6">
        <f t="shared" si="95"/>
        <v>40.307692307692307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91"/>
        <v>40638.208333333336</v>
      </c>
      <c r="N988">
        <v>1303189200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28.002083333333335</v>
      </c>
      <c r="G989" t="s">
        <v>20</v>
      </c>
      <c r="H989" s="6">
        <f t="shared" si="95"/>
        <v>216.79032258064518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91"/>
        <v>42852.208333333328</v>
      </c>
      <c r="N989">
        <v>1494478800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76.546875</v>
      </c>
      <c r="G990" t="s">
        <v>14</v>
      </c>
      <c r="H990" s="6">
        <f t="shared" si="95"/>
        <v>52.117021276595743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91"/>
        <v>42686.25</v>
      </c>
      <c r="N990">
        <v>1480744800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53.053097345132741</v>
      </c>
      <c r="G991" t="s">
        <v>20</v>
      </c>
      <c r="H991" s="6">
        <f t="shared" si="95"/>
        <v>499.58333333333337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91"/>
        <v>43571.208333333328</v>
      </c>
      <c r="N991">
        <v>1555822800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106.859375</v>
      </c>
      <c r="G992" t="s">
        <v>14</v>
      </c>
      <c r="H992" s="6">
        <f t="shared" si="95"/>
        <v>87.679487179487182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91"/>
        <v>42432.25</v>
      </c>
      <c r="N992">
        <v>1458882000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46.020746887966808</v>
      </c>
      <c r="G993" t="s">
        <v>20</v>
      </c>
      <c r="H993" s="6">
        <f t="shared" si="95"/>
        <v>113.17346938775511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91"/>
        <v>41907.208333333336</v>
      </c>
      <c r="N993">
        <v>1411966800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100.17424242424242</v>
      </c>
      <c r="G994" t="s">
        <v>20</v>
      </c>
      <c r="H994" s="6">
        <f t="shared" si="95"/>
        <v>426.54838709677421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91"/>
        <v>43227.208333333328</v>
      </c>
      <c r="N994">
        <v>1526878800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101.44</v>
      </c>
      <c r="G995" t="s">
        <v>74</v>
      </c>
      <c r="H995" s="6">
        <f t="shared" si="95"/>
        <v>77.632653061224488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91"/>
        <v>42362.25</v>
      </c>
      <c r="N995">
        <v>1452405600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87.972684085510693</v>
      </c>
      <c r="G996" t="s">
        <v>14</v>
      </c>
      <c r="H996" s="6">
        <f t="shared" si="95"/>
        <v>52.496810772501767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91"/>
        <v>41929.208333333336</v>
      </c>
      <c r="N996">
        <v>1414040400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74.995594713656388</v>
      </c>
      <c r="G997" t="s">
        <v>20</v>
      </c>
      <c r="H997" s="6">
        <f t="shared" si="95"/>
        <v>157.46762589928059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91"/>
        <v>43408.208333333328</v>
      </c>
      <c r="N997">
        <v>1543816800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42.982142857142854</v>
      </c>
      <c r="G998" t="s">
        <v>14</v>
      </c>
      <c r="H998" s="6">
        <f t="shared" si="95"/>
        <v>72.939393939393938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91"/>
        <v>41276.25</v>
      </c>
      <c r="N998">
        <v>1359698400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33.115107913669064</v>
      </c>
      <c r="G999" t="s">
        <v>74</v>
      </c>
      <c r="H999" s="6">
        <f t="shared" si="95"/>
        <v>60.565789473684205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91"/>
        <v>41659.25</v>
      </c>
      <c r="N999">
        <v>1390629600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101.13101604278074</v>
      </c>
      <c r="G1000" t="s">
        <v>14</v>
      </c>
      <c r="H1000" s="6">
        <f t="shared" si="95"/>
        <v>56.791291291291287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91"/>
        <v>40220.25</v>
      </c>
      <c r="N1000">
        <v>1267077600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55.98841354723708</v>
      </c>
      <c r="G1001" t="s">
        <v>74</v>
      </c>
      <c r="H1001" s="6">
        <f t="shared" si="95"/>
        <v>56.542754275427541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91"/>
        <v>42550.208333333328</v>
      </c>
      <c r="N1001">
        <v>1467781200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H1:H1048576">
    <cfRule type="colorScale" priority="1">
      <colorScale>
        <cfvo type="num" val="0"/>
        <cfvo type="num" val="100"/>
        <cfvo type="num" val="200"/>
        <color rgb="FFFF5757"/>
        <color rgb="FF92D050"/>
        <color rgb="FF00B0F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0E18-F30A-4B01-853B-E2E3987D6E7D}">
  <sheetPr codeName="Sheet4"/>
  <dimension ref="A1:F14"/>
  <sheetViews>
    <sheetView workbookViewId="0">
      <selection activeCell="Q4" sqref="Q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8" t="s">
        <v>6</v>
      </c>
      <c r="B1" t="s">
        <v>2044</v>
      </c>
    </row>
    <row r="3" spans="1:6" x14ac:dyDescent="0.3">
      <c r="A3" s="8" t="s">
        <v>2036</v>
      </c>
      <c r="B3" s="8" t="s">
        <v>2035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2113</v>
      </c>
      <c r="E8">
        <v>4</v>
      </c>
      <c r="F8">
        <v>4</v>
      </c>
    </row>
    <row r="9" spans="1:6" x14ac:dyDescent="0.3">
      <c r="A9" s="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2114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3880-37B6-4447-B73A-B5DF08A2C008}">
  <sheetPr codeName="Sheet5"/>
  <dimension ref="A1:F30"/>
  <sheetViews>
    <sheetView topLeftCell="G1" workbookViewId="0">
      <selection activeCell="T13" sqref="T1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" bestFit="1" customWidth="1"/>
    <col min="4" max="4" width="3.8984375" bestFit="1" customWidth="1"/>
    <col min="5" max="5" width="9.19921875" bestFit="1" customWidth="1"/>
    <col min="6" max="7" width="11" bestFit="1" customWidth="1"/>
    <col min="8" max="8" width="3.8984375" bestFit="1" customWidth="1"/>
    <col min="9" max="9" width="6.8984375" bestFit="1" customWidth="1"/>
    <col min="10" max="10" width="11" bestFit="1" customWidth="1"/>
  </cols>
  <sheetData>
    <row r="1" spans="1:6" x14ac:dyDescent="0.3">
      <c r="A1" s="8" t="s">
        <v>2031</v>
      </c>
      <c r="B1" t="s">
        <v>2044</v>
      </c>
    </row>
    <row r="2" spans="1:6" x14ac:dyDescent="0.3">
      <c r="A2" s="8" t="s">
        <v>6</v>
      </c>
      <c r="B2" t="s">
        <v>2044</v>
      </c>
    </row>
    <row r="4" spans="1:6" x14ac:dyDescent="0.3">
      <c r="A4" s="8" t="s">
        <v>2045</v>
      </c>
      <c r="B4" s="8" t="s">
        <v>2035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2055</v>
      </c>
      <c r="E7">
        <v>4</v>
      </c>
      <c r="F7">
        <v>4</v>
      </c>
    </row>
    <row r="8" spans="1:6" x14ac:dyDescent="0.3">
      <c r="A8" s="9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2056</v>
      </c>
      <c r="C10">
        <v>8</v>
      </c>
      <c r="E10">
        <v>10</v>
      </c>
      <c r="F10">
        <v>18</v>
      </c>
    </row>
    <row r="11" spans="1:6" x14ac:dyDescent="0.3">
      <c r="A11" s="9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2059</v>
      </c>
      <c r="C15">
        <v>3</v>
      </c>
      <c r="E15">
        <v>4</v>
      </c>
      <c r="F15">
        <v>7</v>
      </c>
    </row>
    <row r="16" spans="1:6" x14ac:dyDescent="0.3">
      <c r="A16" s="9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2065</v>
      </c>
      <c r="C20">
        <v>4</v>
      </c>
      <c r="E20">
        <v>4</v>
      </c>
      <c r="F20">
        <v>8</v>
      </c>
    </row>
    <row r="21" spans="1:6" x14ac:dyDescent="0.3">
      <c r="A21" s="9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2049</v>
      </c>
      <c r="C22">
        <v>9</v>
      </c>
      <c r="E22">
        <v>5</v>
      </c>
      <c r="F22">
        <v>14</v>
      </c>
    </row>
    <row r="23" spans="1:6" x14ac:dyDescent="0.3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2061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663B-2FA8-4459-B879-F7F845D96C53}">
  <sheetPr codeName="Sheet17"/>
  <dimension ref="A1:G18"/>
  <sheetViews>
    <sheetView topLeftCell="A13" workbookViewId="0">
      <selection activeCell="D12" sqref="D12"/>
    </sheetView>
  </sheetViews>
  <sheetFormatPr defaultRowHeight="15.6" x14ac:dyDescent="0.3"/>
  <cols>
    <col min="1" max="1" width="30.5" bestFit="1" customWidth="1"/>
    <col min="2" max="2" width="15.19921875" bestFit="1" customWidth="1"/>
    <col min="3" max="3" width="5.5" bestFit="1" customWidth="1"/>
    <col min="4" max="4" width="9.19921875" bestFit="1" customWidth="1"/>
    <col min="5" max="6" width="11" bestFit="1" customWidth="1"/>
  </cols>
  <sheetData>
    <row r="1" spans="1:7" x14ac:dyDescent="0.3">
      <c r="A1" s="8" t="s">
        <v>2031</v>
      </c>
      <c r="B1" t="s">
        <v>2044</v>
      </c>
    </row>
    <row r="2" spans="1:7" x14ac:dyDescent="0.3">
      <c r="A2" s="8" t="s">
        <v>2084</v>
      </c>
      <c r="B2" t="s">
        <v>2044</v>
      </c>
    </row>
    <row r="4" spans="1:7" x14ac:dyDescent="0.3">
      <c r="A4" s="8" t="s">
        <v>2085</v>
      </c>
      <c r="B4" s="8" t="s">
        <v>2035</v>
      </c>
    </row>
    <row r="5" spans="1:7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  <c r="F5" t="s">
        <v>2086</v>
      </c>
      <c r="G5" s="4">
        <f>GETPIVOTDATA("Date Created Conversion",$A$4,"outcome","successful")/GETPIVOTDATA("Date Created Conversion",$A$4)</f>
        <v>0.57302231237322521</v>
      </c>
    </row>
    <row r="6" spans="1:7" x14ac:dyDescent="0.3">
      <c r="A6" s="13" t="s">
        <v>2072</v>
      </c>
      <c r="B6">
        <v>6</v>
      </c>
      <c r="C6">
        <v>36</v>
      </c>
      <c r="D6">
        <v>49</v>
      </c>
      <c r="E6">
        <v>91</v>
      </c>
      <c r="F6" t="s">
        <v>2087</v>
      </c>
      <c r="G6" s="4">
        <f>GETPIVOTDATA("Date Created Conversion",$A$4,"outcome","failed")/GETPIVOTDATA("Date Created Conversion",$A$4)</f>
        <v>0.36916835699797163</v>
      </c>
    </row>
    <row r="7" spans="1:7" x14ac:dyDescent="0.3">
      <c r="A7" s="13" t="s">
        <v>2073</v>
      </c>
      <c r="B7">
        <v>7</v>
      </c>
      <c r="C7">
        <v>28</v>
      </c>
      <c r="D7">
        <v>44</v>
      </c>
      <c r="E7">
        <v>79</v>
      </c>
      <c r="F7" t="s">
        <v>74</v>
      </c>
      <c r="G7" s="4">
        <f>GETPIVOTDATA("Date Created Conversion",$A$4,"outcome","canceled")/GETPIVOTDATA("Date Created Conversion",$A$4)</f>
        <v>5.7809330628803245E-2</v>
      </c>
    </row>
    <row r="8" spans="1:7" x14ac:dyDescent="0.3">
      <c r="A8" s="13" t="s">
        <v>2074</v>
      </c>
      <c r="B8">
        <v>4</v>
      </c>
      <c r="C8">
        <v>33</v>
      </c>
      <c r="D8">
        <v>49</v>
      </c>
      <c r="E8">
        <v>86</v>
      </c>
    </row>
    <row r="9" spans="1:7" x14ac:dyDescent="0.3">
      <c r="A9" s="13" t="s">
        <v>2075</v>
      </c>
      <c r="B9">
        <v>1</v>
      </c>
      <c r="C9">
        <v>30</v>
      </c>
      <c r="D9">
        <v>46</v>
      </c>
      <c r="E9">
        <v>77</v>
      </c>
    </row>
    <row r="10" spans="1:7" x14ac:dyDescent="0.3">
      <c r="A10" s="13" t="s">
        <v>2076</v>
      </c>
      <c r="B10">
        <v>3</v>
      </c>
      <c r="C10">
        <v>35</v>
      </c>
      <c r="D10">
        <v>46</v>
      </c>
      <c r="E10">
        <v>84</v>
      </c>
    </row>
    <row r="11" spans="1:7" x14ac:dyDescent="0.3">
      <c r="A11" s="13" t="s">
        <v>2077</v>
      </c>
      <c r="B11">
        <v>3</v>
      </c>
      <c r="C11">
        <v>28</v>
      </c>
      <c r="D11">
        <v>55</v>
      </c>
      <c r="E11">
        <v>86</v>
      </c>
    </row>
    <row r="12" spans="1:7" x14ac:dyDescent="0.3">
      <c r="A12" s="13" t="s">
        <v>2078</v>
      </c>
      <c r="B12">
        <v>4</v>
      </c>
      <c r="C12">
        <v>31</v>
      </c>
      <c r="D12">
        <v>58</v>
      </c>
      <c r="E12">
        <v>93</v>
      </c>
    </row>
    <row r="13" spans="1:7" x14ac:dyDescent="0.3">
      <c r="A13" s="13" t="s">
        <v>2079</v>
      </c>
      <c r="B13">
        <v>8</v>
      </c>
      <c r="C13">
        <v>35</v>
      </c>
      <c r="D13">
        <v>41</v>
      </c>
      <c r="E13">
        <v>84</v>
      </c>
    </row>
    <row r="14" spans="1:7" x14ac:dyDescent="0.3">
      <c r="A14" s="13" t="s">
        <v>2080</v>
      </c>
      <c r="B14">
        <v>5</v>
      </c>
      <c r="C14">
        <v>23</v>
      </c>
      <c r="D14">
        <v>45</v>
      </c>
      <c r="E14">
        <v>73</v>
      </c>
    </row>
    <row r="15" spans="1:7" x14ac:dyDescent="0.3">
      <c r="A15" s="13" t="s">
        <v>2081</v>
      </c>
      <c r="B15">
        <v>6</v>
      </c>
      <c r="C15">
        <v>26</v>
      </c>
      <c r="D15">
        <v>45</v>
      </c>
      <c r="E15">
        <v>77</v>
      </c>
    </row>
    <row r="16" spans="1:7" x14ac:dyDescent="0.3">
      <c r="A16" s="13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3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3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1BD8-AD69-9648-A589-9E57F0CD098F}">
  <sheetPr codeName="Sheet3"/>
  <dimension ref="A1:H13"/>
  <sheetViews>
    <sheetView topLeftCell="A7" zoomScaleNormal="150" zoomScaleSheetLayoutView="100" workbookViewId="0">
      <selection activeCell="E38" sqref="E38"/>
    </sheetView>
  </sheetViews>
  <sheetFormatPr defaultRowHeight="15.6" x14ac:dyDescent="0.3"/>
  <cols>
    <col min="1" max="1" width="26" bestFit="1" customWidth="1"/>
    <col min="2" max="2" width="16.5" bestFit="1" customWidth="1"/>
    <col min="3" max="3" width="12.69921875" bestFit="1" customWidth="1"/>
    <col min="4" max="4" width="15.19921875" bestFit="1" customWidth="1"/>
    <col min="5" max="5" width="11.796875" bestFit="1" customWidth="1"/>
    <col min="6" max="6" width="18.69921875" bestFit="1" customWidth="1"/>
    <col min="7" max="7" width="15.19921875" style="14" bestFit="1" customWidth="1"/>
    <col min="8" max="8" width="17.59765625" style="4" bestFit="1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s="14" t="s">
        <v>2094</v>
      </c>
      <c r="H1" s="4" t="s">
        <v>2095</v>
      </c>
    </row>
    <row r="2" spans="1:8" x14ac:dyDescent="0.3">
      <c r="A2" t="s">
        <v>2096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4">
        <f>(B2/E2)</f>
        <v>0.58823529411764708</v>
      </c>
      <c r="G2" s="14">
        <f>C2/E2</f>
        <v>0.39215686274509803</v>
      </c>
      <c r="H2" s="4">
        <f>D2/E2</f>
        <v>1.9607843137254902E-2</v>
      </c>
    </row>
    <row r="3" spans="1:8" x14ac:dyDescent="0.3">
      <c r="A3" t="s">
        <v>2097</v>
      </c>
      <c r="B3">
        <f>COUNTIFS(Crowdfunding!D:D,"&gt;=1000",Crowdfunding!D:D,"&lt;5000",Crowdfunding!G:G,"successful")</f>
        <v>191</v>
      </c>
      <c r="C3">
        <f>COUNTIFS(Crowdfunding!D:D,"&gt;=1000",Crowdfunding!D:D,"&lt;5000",Crowdfunding!G:G,"failed")</f>
        <v>38</v>
      </c>
      <c r="D3">
        <f>COUNTIFS(Crowdfunding!D:D,"&gt;=1000",Crowdfunding!D:D,"&lt;5000",Crowdfunding!G:G,"canceled")</f>
        <v>2</v>
      </c>
      <c r="E3">
        <f t="shared" ref="E3:E13" si="0">SUM(B3:D3)</f>
        <v>231</v>
      </c>
      <c r="F3" s="14">
        <f t="shared" ref="F3:F13" si="1">(B3/E3)</f>
        <v>0.82683982683982682</v>
      </c>
      <c r="G3" s="1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2098</v>
      </c>
      <c r="B4">
        <f>COUNTIFS(Crowdfunding!D:D,"&gt;=5000",Crowdfunding!D:D,"&lt;10000",Crowdfunding!G:G,"successful")</f>
        <v>164</v>
      </c>
      <c r="C4">
        <f>COUNTIFS(Crowdfunding!D:D,"&gt;=5000",Crowdfunding!D:D,"&lt;10000",Crowdfunding!G:G,"failed")</f>
        <v>126</v>
      </c>
      <c r="D4">
        <f>COUNTIFS(Crowdfunding!D:D,"&gt;=5000",Crowdfunding!D:D,"&lt;10000",Crowdfunding!G:G,"canceled")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4">
        <f t="shared" si="3"/>
        <v>7.9365079365079361E-2</v>
      </c>
    </row>
    <row r="5" spans="1:8" x14ac:dyDescent="0.3">
      <c r="A5" t="s">
        <v>2099</v>
      </c>
      <c r="B5">
        <f>COUNTIFS(Crowdfunding!D:D,"&gt;=10000",Crowdfunding!D:D,"&lt;15000",Crowdfunding!G:G,"successful")</f>
        <v>4</v>
      </c>
      <c r="C5">
        <f>COUNTIFS(Crowdfunding!D:D,"&gt;=10000",Crowdfunding!D:D,"&lt;15000",Crowdfunding!G:G,"failed")</f>
        <v>5</v>
      </c>
      <c r="D5">
        <f>COUNTIFS(Crowdfunding!D:D,"&gt;=10000",Crowdfunding!D:D,"&lt;15000",Crowdfunding!G:G,"canceled")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4">
        <f t="shared" si="3"/>
        <v>0</v>
      </c>
    </row>
    <row r="6" spans="1:8" x14ac:dyDescent="0.3">
      <c r="A6" t="s">
        <v>2100</v>
      </c>
      <c r="B6">
        <f>COUNTIFS(Crowdfunding!D:D,"&gt;=15000",Crowdfunding!D:D,"&lt;20000",Crowdfunding!G:G,"successful")</f>
        <v>10</v>
      </c>
      <c r="C6">
        <f>COUNTIFS(Crowdfunding!D:D,"&gt;=15000",Crowdfunding!D:D,"&lt;20000",Crowdfunding!G:G,"failed")</f>
        <v>0</v>
      </c>
      <c r="D6">
        <f>COUNTIFS(Crowdfunding!D:D,"&gt;=15000",Crowdfunding!D:D,"20000",Crowdfunding!G:G,"canceled")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4">
        <f t="shared" si="3"/>
        <v>0</v>
      </c>
    </row>
    <row r="7" spans="1:8" x14ac:dyDescent="0.3">
      <c r="A7" t="s">
        <v>2101</v>
      </c>
      <c r="B7">
        <f>COUNTIFS(Crowdfunding!D:D,"&gt;=20000",Crowdfunding!D:D,"&lt;25000",Crowdfunding!G:G,"successful")</f>
        <v>7</v>
      </c>
      <c r="C7">
        <f>COUNTIFS(Crowdfunding!D:D,"&gt;=20000",Crowdfunding!D:D,"&lt;25000",Crowdfunding!G:G,"failed")</f>
        <v>0</v>
      </c>
      <c r="D7">
        <f>COUNTIFS(Crowdfunding!D:D,"&gt;=20000",Crowdfunding!D:D,"&lt;25000",Crowdfunding!G:G,"canceled")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4">
        <f t="shared" si="3"/>
        <v>0</v>
      </c>
    </row>
    <row r="8" spans="1:8" x14ac:dyDescent="0.3">
      <c r="A8" t="s">
        <v>2102</v>
      </c>
      <c r="B8">
        <f>COUNTIFS(Crowdfunding!D:D,"&gt;=25000",Crowdfunding!D:D,"&lt;30000",Crowdfunding!G:G,"successful")</f>
        <v>11</v>
      </c>
      <c r="C8">
        <f>COUNTIFS(Crowdfunding!D:D,"&gt;=25000",Crowdfunding!D:D,"&lt;30000",Crowdfunding!G:G,"failed")</f>
        <v>3</v>
      </c>
      <c r="D8">
        <f>COUNTIFS(Crowdfunding!D:D,"&gt;=25000",Crowdfunding!D:D,"&lt;30000",Crowdfunding!G:G,"canceled")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4">
        <f t="shared" si="3"/>
        <v>0</v>
      </c>
    </row>
    <row r="9" spans="1:8" x14ac:dyDescent="0.3">
      <c r="A9" t="s">
        <v>2103</v>
      </c>
      <c r="B9">
        <f>COUNTIFS(Crowdfunding!D:D,"&gt;=30000",Crowdfunding!D:D,"&lt;35000",Crowdfunding!G:G,"successful")</f>
        <v>7</v>
      </c>
      <c r="C9">
        <f>COUNTIFS(Crowdfunding!D:D,"&gt;=30000",Crowdfunding!D:D,"&lt;35000",Crowdfunding!G:G,"failed")</f>
        <v>0</v>
      </c>
      <c r="D9">
        <f>COUNTIFS(Crowdfunding!D:D,"&gt;=30000",Crowdfunding!D:D,"&lt;35000",Crowdfunding!G:G,"canceled")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4">
        <f t="shared" si="3"/>
        <v>0</v>
      </c>
    </row>
    <row r="10" spans="1:8" x14ac:dyDescent="0.3">
      <c r="A10" t="s">
        <v>2104</v>
      </c>
      <c r="B10">
        <f>COUNTIFS(Crowdfunding!D:D,"&gt;=35000",Crowdfunding!D:D,"&lt;40000",Crowdfunding!G:G,"successful")</f>
        <v>8</v>
      </c>
      <c r="C10">
        <f>COUNTIFS(Crowdfunding!D:D,"&gt;=35000",Crowdfunding!D:D,"&lt;40000",Crowdfunding!G:G,"failed")</f>
        <v>3</v>
      </c>
      <c r="D10">
        <f>COUNTIFS(Crowdfunding!D:D,"&gt;=35000",Crowdfunding!D:D,"&lt;40000",Crowdfunding!G:G,"canceled")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4">
        <f t="shared" si="3"/>
        <v>8.3333333333333329E-2</v>
      </c>
    </row>
    <row r="11" spans="1:8" x14ac:dyDescent="0.3">
      <c r="A11" t="s">
        <v>2105</v>
      </c>
      <c r="B11">
        <f>COUNTIFS(Crowdfunding!D:D,"&gt;=40000",Crowdfunding!D:D,"&lt;45000",Crowdfunding!G:G,"successful")</f>
        <v>11</v>
      </c>
      <c r="C11">
        <f>COUNTIFS(Crowdfunding!D:D,"&gt;=40000",Crowdfunding!D:D,"&lt;45000",Crowdfunding!G:G,"failed")</f>
        <v>3</v>
      </c>
      <c r="D11">
        <f>COUNTIFS(Crowdfunding!D:D,"&gt;=40000",Crowdfunding!D:D,"&lt;45000",Crowdfunding!G:G,"canceled")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4">
        <f t="shared" si="3"/>
        <v>0</v>
      </c>
    </row>
    <row r="12" spans="1:8" x14ac:dyDescent="0.3">
      <c r="A12" t="s">
        <v>2106</v>
      </c>
      <c r="B12">
        <f>COUNTIFS(Crowdfunding!D:D,"&gt;=45000",Crowdfunding!D:D,"&lt;50000",Crowdfunding!G:G,"successful")</f>
        <v>8</v>
      </c>
      <c r="C12">
        <f>COUNTIFS(Crowdfunding!D:D,"&gt;=45000",Crowdfunding!D:D,"&lt;50000",Crowdfunding!G:G,"failed")</f>
        <v>3</v>
      </c>
      <c r="D12">
        <f>COUNTIFS(Crowdfunding!D:D,"&gt;=45000",Crowdfunding!D:D,"&lt;50000",Crowdfunding!G:G,"canceled")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4">
        <f t="shared" si="3"/>
        <v>0</v>
      </c>
    </row>
    <row r="13" spans="1:8" x14ac:dyDescent="0.3">
      <c r="A13" t="s">
        <v>2107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BCA8-C404-477A-94F8-6A9331398391}">
  <sheetPr codeName="Sheet7"/>
  <dimension ref="A3:D17"/>
  <sheetViews>
    <sheetView topLeftCell="A7" workbookViewId="0">
      <selection activeCell="F19" sqref="F19"/>
    </sheetView>
  </sheetViews>
  <sheetFormatPr defaultRowHeight="15.6" x14ac:dyDescent="0.3"/>
  <cols>
    <col min="1" max="1" width="27.3984375" bestFit="1" customWidth="1"/>
    <col min="2" max="2" width="26.59765625" style="14" bestFit="1" customWidth="1"/>
    <col min="3" max="3" width="22.8984375" style="14" bestFit="1" customWidth="1"/>
    <col min="4" max="4" width="25.59765625" style="14" bestFit="1" customWidth="1"/>
  </cols>
  <sheetData>
    <row r="3" spans="1:4" x14ac:dyDescent="0.3">
      <c r="A3" s="8" t="s">
        <v>2033</v>
      </c>
      <c r="B3" s="14" t="s">
        <v>2109</v>
      </c>
      <c r="C3" s="14" t="s">
        <v>2110</v>
      </c>
      <c r="D3" s="14" t="s">
        <v>2111</v>
      </c>
    </row>
    <row r="4" spans="1:4" x14ac:dyDescent="0.3">
      <c r="A4" s="9" t="s">
        <v>2097</v>
      </c>
      <c r="B4" s="14">
        <v>0.82683982683982682</v>
      </c>
      <c r="C4" s="14">
        <v>0.16450216450216451</v>
      </c>
      <c r="D4" s="14">
        <v>8.658008658008658E-3</v>
      </c>
    </row>
    <row r="5" spans="1:4" x14ac:dyDescent="0.3">
      <c r="A5" s="9" t="s">
        <v>2099</v>
      </c>
      <c r="B5" s="14">
        <v>0.44444444444444442</v>
      </c>
      <c r="C5" s="14">
        <v>0.55555555555555558</v>
      </c>
      <c r="D5" s="14">
        <v>0</v>
      </c>
    </row>
    <row r="6" spans="1:4" x14ac:dyDescent="0.3">
      <c r="A6" s="9" t="s">
        <v>2100</v>
      </c>
      <c r="B6" s="14">
        <v>1</v>
      </c>
      <c r="C6" s="14">
        <v>0</v>
      </c>
      <c r="D6" s="14">
        <v>0</v>
      </c>
    </row>
    <row r="7" spans="1:4" x14ac:dyDescent="0.3">
      <c r="A7" s="9" t="s">
        <v>2101</v>
      </c>
      <c r="B7" s="14">
        <v>1</v>
      </c>
      <c r="C7" s="14">
        <v>0</v>
      </c>
      <c r="D7" s="14">
        <v>0</v>
      </c>
    </row>
    <row r="8" spans="1:4" x14ac:dyDescent="0.3">
      <c r="A8" s="9" t="s">
        <v>2102</v>
      </c>
      <c r="B8" s="14">
        <v>0.7857142857142857</v>
      </c>
      <c r="C8" s="14">
        <v>0.21428571428571427</v>
      </c>
      <c r="D8" s="14">
        <v>0</v>
      </c>
    </row>
    <row r="9" spans="1:4" x14ac:dyDescent="0.3">
      <c r="A9" s="9" t="s">
        <v>2103</v>
      </c>
      <c r="B9" s="14">
        <v>1</v>
      </c>
      <c r="C9" s="14">
        <v>0</v>
      </c>
      <c r="D9" s="14">
        <v>0</v>
      </c>
    </row>
    <row r="10" spans="1:4" x14ac:dyDescent="0.3">
      <c r="A10" s="9" t="s">
        <v>2104</v>
      </c>
      <c r="B10" s="14">
        <v>0.66666666666666663</v>
      </c>
      <c r="C10" s="14">
        <v>0.25</v>
      </c>
      <c r="D10" s="14">
        <v>8.3333333333333329E-2</v>
      </c>
    </row>
    <row r="11" spans="1:4" x14ac:dyDescent="0.3">
      <c r="A11" s="9" t="s">
        <v>2105</v>
      </c>
      <c r="B11" s="14">
        <v>0.7857142857142857</v>
      </c>
      <c r="C11" s="14">
        <v>0.21428571428571427</v>
      </c>
      <c r="D11" s="14">
        <v>0</v>
      </c>
    </row>
    <row r="12" spans="1:4" x14ac:dyDescent="0.3">
      <c r="A12" s="9" t="s">
        <v>2106</v>
      </c>
      <c r="B12" s="14">
        <v>0.72727272727272729</v>
      </c>
      <c r="C12" s="14">
        <v>0.27272727272727271</v>
      </c>
      <c r="D12" s="14">
        <v>0</v>
      </c>
    </row>
    <row r="13" spans="1:4" x14ac:dyDescent="0.3">
      <c r="A13" s="9" t="s">
        <v>2098</v>
      </c>
      <c r="B13" s="14">
        <v>0.52063492063492067</v>
      </c>
      <c r="C13" s="14">
        <v>0.4</v>
      </c>
      <c r="D13" s="14">
        <v>7.9365079365079361E-2</v>
      </c>
    </row>
    <row r="14" spans="1:4" x14ac:dyDescent="0.3">
      <c r="A14" s="9" t="s">
        <v>2107</v>
      </c>
      <c r="B14" s="14">
        <v>0.3737704918032787</v>
      </c>
      <c r="C14" s="14">
        <v>0.53442622950819674</v>
      </c>
      <c r="D14" s="14">
        <v>9.1803278688524587E-2</v>
      </c>
    </row>
    <row r="15" spans="1:4" x14ac:dyDescent="0.3">
      <c r="A15" s="9" t="s">
        <v>2096</v>
      </c>
      <c r="B15" s="14">
        <v>0.58823529411764708</v>
      </c>
      <c r="C15" s="14">
        <v>0.39215686274509803</v>
      </c>
      <c r="D15" s="14">
        <v>1.9607843137254902E-2</v>
      </c>
    </row>
    <row r="16" spans="1:4" x14ac:dyDescent="0.3">
      <c r="A16" s="9" t="s">
        <v>2108</v>
      </c>
    </row>
    <row r="17" spans="1:4" x14ac:dyDescent="0.3">
      <c r="A17" s="9" t="s">
        <v>2034</v>
      </c>
      <c r="B17" s="14">
        <v>8.7192929432080835</v>
      </c>
      <c r="C17" s="14">
        <v>2.9979395136097158</v>
      </c>
      <c r="D17" s="14">
        <v>0.28276754318220082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5FEF-4CB1-49E1-A11B-610A026564A7}">
  <sheetPr codeName="Sheet6"/>
  <dimension ref="A1:H17"/>
  <sheetViews>
    <sheetView tabSelected="1" workbookViewId="0">
      <selection activeCell="C17" sqref="C17"/>
    </sheetView>
  </sheetViews>
  <sheetFormatPr defaultRowHeight="15.6" x14ac:dyDescent="0.3"/>
  <cols>
    <col min="1" max="1" width="40.19921875" bestFit="1" customWidth="1"/>
    <col min="2" max="2" width="9.3984375" bestFit="1" customWidth="1"/>
    <col min="3" max="3" width="13.09765625" bestFit="1" customWidth="1"/>
    <col min="6" max="6" width="13.09765625" bestFit="1" customWidth="1"/>
    <col min="8" max="8" width="43.296875" bestFit="1" customWidth="1"/>
  </cols>
  <sheetData>
    <row r="1" spans="1:8" x14ac:dyDescent="0.3">
      <c r="B1" t="s">
        <v>2112</v>
      </c>
      <c r="C1" t="s">
        <v>5</v>
      </c>
      <c r="E1" t="s">
        <v>4</v>
      </c>
      <c r="F1" t="s">
        <v>5</v>
      </c>
    </row>
    <row r="2" spans="1:8" x14ac:dyDescent="0.3">
      <c r="B2" s="15" t="s">
        <v>20</v>
      </c>
      <c r="C2">
        <v>158</v>
      </c>
      <c r="E2" s="16" t="s">
        <v>14</v>
      </c>
      <c r="F2">
        <v>0</v>
      </c>
    </row>
    <row r="3" spans="1:8" x14ac:dyDescent="0.3">
      <c r="B3" s="15" t="s">
        <v>20</v>
      </c>
      <c r="C3">
        <v>1425</v>
      </c>
      <c r="E3" s="16" t="s">
        <v>14</v>
      </c>
      <c r="F3">
        <v>24</v>
      </c>
    </row>
    <row r="4" spans="1:8" x14ac:dyDescent="0.3">
      <c r="B4" s="15" t="s">
        <v>20</v>
      </c>
      <c r="C4">
        <v>174</v>
      </c>
      <c r="E4" s="16" t="s">
        <v>14</v>
      </c>
      <c r="F4">
        <v>53</v>
      </c>
    </row>
    <row r="5" spans="1:8" x14ac:dyDescent="0.3">
      <c r="B5" s="15" t="s">
        <v>20</v>
      </c>
      <c r="C5">
        <v>227</v>
      </c>
      <c r="E5" s="16" t="s">
        <v>14</v>
      </c>
      <c r="F5">
        <v>18</v>
      </c>
    </row>
    <row r="6" spans="1:8" x14ac:dyDescent="0.3">
      <c r="B6" s="15" t="s">
        <v>20</v>
      </c>
      <c r="C6">
        <v>220</v>
      </c>
      <c r="E6" s="16" t="s">
        <v>14</v>
      </c>
      <c r="F6">
        <v>44</v>
      </c>
    </row>
    <row r="7" spans="1:8" x14ac:dyDescent="0.3">
      <c r="B7" s="15" t="s">
        <v>20</v>
      </c>
      <c r="C7">
        <v>98</v>
      </c>
      <c r="E7" s="16" t="s">
        <v>14</v>
      </c>
      <c r="F7">
        <v>27</v>
      </c>
    </row>
    <row r="8" spans="1:8" x14ac:dyDescent="0.3">
      <c r="B8" s="15" t="s">
        <v>20</v>
      </c>
      <c r="C8">
        <v>100</v>
      </c>
      <c r="E8" s="16" t="s">
        <v>14</v>
      </c>
      <c r="F8">
        <v>55</v>
      </c>
      <c r="H8" s="17"/>
    </row>
    <row r="9" spans="1:8" x14ac:dyDescent="0.3">
      <c r="B9" s="15" t="s">
        <v>20</v>
      </c>
      <c r="C9">
        <v>1249</v>
      </c>
      <c r="E9" s="16" t="s">
        <v>14</v>
      </c>
      <c r="F9">
        <v>200</v>
      </c>
      <c r="H9" s="17" t="s">
        <v>2121</v>
      </c>
    </row>
    <row r="10" spans="1:8" x14ac:dyDescent="0.3">
      <c r="B10" s="15" t="s">
        <v>20</v>
      </c>
      <c r="C10">
        <v>1396</v>
      </c>
      <c r="E10" s="16" t="s">
        <v>14</v>
      </c>
      <c r="F10">
        <v>452</v>
      </c>
    </row>
    <row r="12" spans="1:8" x14ac:dyDescent="0.3">
      <c r="A12" s="18" t="s">
        <v>2115</v>
      </c>
      <c r="C12" s="6">
        <f>AVERAGE(C2:C10)</f>
        <v>560.77777777777783</v>
      </c>
      <c r="F12">
        <f>AVERAGE(F2:F10)</f>
        <v>97</v>
      </c>
    </row>
    <row r="13" spans="1:8" x14ac:dyDescent="0.3">
      <c r="A13" s="18" t="s">
        <v>2116</v>
      </c>
      <c r="C13">
        <f>MEDIAN(C2:C10)</f>
        <v>220</v>
      </c>
      <c r="F13">
        <f>MEDIAN(F2:F10)</f>
        <v>44</v>
      </c>
    </row>
    <row r="14" spans="1:8" x14ac:dyDescent="0.3">
      <c r="A14" s="18" t="s">
        <v>2117</v>
      </c>
      <c r="C14">
        <f>MIN(C2:C10)</f>
        <v>98</v>
      </c>
      <c r="F14">
        <f>MIN(F2:F10)</f>
        <v>0</v>
      </c>
    </row>
    <row r="15" spans="1:8" x14ac:dyDescent="0.3">
      <c r="A15" s="18" t="s">
        <v>2118</v>
      </c>
      <c r="C15">
        <f>MAX(C2:C10)</f>
        <v>1425</v>
      </c>
      <c r="F15">
        <f>MAX(F2:F10)</f>
        <v>452</v>
      </c>
    </row>
    <row r="16" spans="1:8" x14ac:dyDescent="0.3">
      <c r="A16" s="18" t="s">
        <v>2119</v>
      </c>
      <c r="C16" s="6">
        <f>_xlfn.VAR.P(C2:C10)</f>
        <v>320441.06172839506</v>
      </c>
      <c r="F16" s="6">
        <f>_xlfn.VAR.P(F2:F10)</f>
        <v>18780.222222222223</v>
      </c>
    </row>
    <row r="17" spans="1:6" x14ac:dyDescent="0.3">
      <c r="A17" s="18" t="s">
        <v>2120</v>
      </c>
      <c r="C17" s="6">
        <f>_xlfn.STDEV.P(C2:C10)</f>
        <v>566.07513788223821</v>
      </c>
      <c r="F17" s="6">
        <f>_xlfn.STDEV.P(F2:F10)</f>
        <v>137.04095089505992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 (2)</vt:lpstr>
      <vt:lpstr>Crowdfunding</vt:lpstr>
      <vt:lpstr>Sheet3</vt:lpstr>
      <vt:lpstr>Sheet4</vt:lpstr>
      <vt:lpstr>Sheet17</vt:lpstr>
      <vt:lpstr>Crowfunding Goal Analysis</vt:lpstr>
      <vt:lpstr>Sheet5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AJ Dobson</cp:lastModifiedBy>
  <dcterms:created xsi:type="dcterms:W3CDTF">2021-09-29T18:52:28Z</dcterms:created>
  <dcterms:modified xsi:type="dcterms:W3CDTF">2023-04-25T21:52:43Z</dcterms:modified>
</cp:coreProperties>
</file>