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autoCompressPictures="0" defaultThemeVersion="202300"/>
  <mc:AlternateContent xmlns:mc="http://schemas.openxmlformats.org/markup-compatibility/2006">
    <mc:Choice Requires="x15">
      <x15ac:absPath xmlns:x15ac="http://schemas.microsoft.com/office/spreadsheetml/2010/11/ac" url="Z:\Earnings\2024\3Q24\Financial Results\"/>
    </mc:Choice>
  </mc:AlternateContent>
  <xr:revisionPtr revIDLastSave="0" documentId="13_ncr:1_{17277512-D7B2-4BCE-8326-5E5001CB9331}" xr6:coauthVersionLast="47" xr6:coauthVersionMax="47" xr10:uidLastSave="{00000000-0000-0000-0000-000000000000}"/>
  <bookViews>
    <workbookView xWindow="-120" yWindow="-120" windowWidth="29040" windowHeight="15720" tabRatio="500" activeTab="1" xr2:uid="{00000000-000D-0000-FFFF-FFFF00000000}"/>
  </bookViews>
  <sheets>
    <sheet name="GAAP" sheetId="1" r:id="rId1"/>
    <sheet name="Non-GAAP" sheetId="2" r:id="rId2"/>
    <sheet name="Non-GAAP reconciliations" sheetId="3" r:id="rId3"/>
    <sheet name="NG Notes" sheetId="4" r:id="rId4"/>
  </sheets>
  <definedNames>
    <definedName name="_xlnm.Print_Area" localSheetId="3">'NG Notes'!$A$1:$A$37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1" i="3" l="1"/>
  <c r="R51" i="3"/>
  <c r="Q51" i="3"/>
  <c r="P51" i="3"/>
  <c r="O51" i="3"/>
  <c r="M51" i="3"/>
  <c r="L51" i="3"/>
  <c r="K51" i="3"/>
  <c r="J51" i="3"/>
  <c r="I51" i="3"/>
  <c r="H51" i="3"/>
  <c r="G51" i="3"/>
  <c r="F51" i="3"/>
  <c r="E51" i="3"/>
  <c r="D51" i="3"/>
  <c r="C51" i="3"/>
  <c r="B51" i="3"/>
  <c r="S43" i="3"/>
  <c r="S26" i="3"/>
  <c r="S9" i="3"/>
  <c r="S30" i="3"/>
  <c r="S37" i="3"/>
  <c r="S44" i="3"/>
  <c r="S46" i="3"/>
  <c r="S48" i="3"/>
  <c r="R43" i="3"/>
  <c r="R26" i="3"/>
  <c r="R9" i="3"/>
  <c r="R30" i="3"/>
  <c r="R37" i="3"/>
  <c r="R44" i="3"/>
  <c r="R46" i="3"/>
  <c r="R48" i="3"/>
  <c r="Q43" i="3"/>
  <c r="Q26" i="3"/>
  <c r="Q9" i="3"/>
  <c r="Q30" i="3"/>
  <c r="Q37" i="3"/>
  <c r="Q44" i="3"/>
  <c r="Q46" i="3"/>
  <c r="Q48" i="3"/>
  <c r="P43" i="3"/>
  <c r="P44" i="3"/>
  <c r="P46" i="3"/>
  <c r="P48" i="3"/>
  <c r="O43" i="3"/>
  <c r="O44" i="3"/>
  <c r="O46" i="3"/>
  <c r="O48" i="3"/>
  <c r="M43" i="3"/>
  <c r="M26" i="3"/>
  <c r="M9" i="3"/>
  <c r="M30" i="3"/>
  <c r="M37" i="3"/>
  <c r="M44" i="3"/>
  <c r="M46" i="3"/>
  <c r="M48" i="3"/>
  <c r="L43" i="3"/>
  <c r="L26" i="3"/>
  <c r="L9" i="3"/>
  <c r="L30" i="3"/>
  <c r="L37" i="3"/>
  <c r="L44" i="3"/>
  <c r="L46" i="3"/>
  <c r="L48" i="3"/>
  <c r="K43" i="3"/>
  <c r="K26" i="3"/>
  <c r="K9" i="3"/>
  <c r="K30" i="3"/>
  <c r="K37" i="3"/>
  <c r="K44" i="3"/>
  <c r="K46" i="3"/>
  <c r="K48" i="3"/>
  <c r="J43" i="3"/>
  <c r="J26" i="3"/>
  <c r="J9" i="3"/>
  <c r="J30" i="3"/>
  <c r="J37" i="3"/>
  <c r="J44" i="3"/>
  <c r="J46" i="3"/>
  <c r="J48" i="3"/>
  <c r="I43" i="3"/>
  <c r="I26" i="3"/>
  <c r="I9" i="3"/>
  <c r="I30" i="3"/>
  <c r="I37" i="3"/>
  <c r="I44" i="3"/>
  <c r="I46" i="3"/>
  <c r="I48" i="3"/>
  <c r="H43" i="3"/>
  <c r="H26" i="3"/>
  <c r="H9" i="3"/>
  <c r="H30" i="3"/>
  <c r="H37" i="3"/>
  <c r="H44" i="3"/>
  <c r="H46" i="3"/>
  <c r="H48" i="3"/>
  <c r="G43" i="3"/>
  <c r="G26" i="3"/>
  <c r="G9" i="3"/>
  <c r="G30" i="3"/>
  <c r="G37" i="3"/>
  <c r="G44" i="3"/>
  <c r="G46" i="3"/>
  <c r="G48" i="3"/>
  <c r="F43" i="3"/>
  <c r="F26" i="3"/>
  <c r="F9" i="3"/>
  <c r="F30" i="3"/>
  <c r="F37" i="3"/>
  <c r="F44" i="3"/>
  <c r="F46" i="3"/>
  <c r="F48" i="3"/>
  <c r="E43" i="3"/>
  <c r="E26" i="3"/>
  <c r="E9" i="3"/>
  <c r="E30" i="3"/>
  <c r="E37" i="3"/>
  <c r="E44" i="3"/>
  <c r="E46" i="3"/>
  <c r="E48" i="3"/>
  <c r="D43" i="3"/>
  <c r="D26" i="3"/>
  <c r="D30" i="3"/>
  <c r="D37" i="3"/>
  <c r="D44" i="3"/>
  <c r="D46" i="3"/>
  <c r="D48" i="3"/>
  <c r="C43" i="3"/>
  <c r="C26" i="3"/>
  <c r="C30" i="3"/>
  <c r="C37" i="3"/>
  <c r="C44" i="3"/>
  <c r="C46" i="3"/>
  <c r="C48" i="3"/>
  <c r="B43" i="3"/>
  <c r="B26" i="3"/>
  <c r="B30" i="3"/>
  <c r="B37" i="3"/>
  <c r="B44" i="3"/>
  <c r="B46" i="3"/>
  <c r="B48" i="3"/>
  <c r="S47" i="3"/>
  <c r="R47" i="3"/>
  <c r="Q47" i="3"/>
  <c r="P47" i="3"/>
  <c r="O47" i="3"/>
  <c r="M47" i="3"/>
  <c r="L47" i="3"/>
  <c r="K47" i="3"/>
  <c r="J47" i="3"/>
  <c r="I47" i="3"/>
  <c r="H47" i="3"/>
  <c r="G47" i="3"/>
  <c r="F47" i="3"/>
  <c r="E47" i="3"/>
  <c r="S31" i="3"/>
  <c r="S33" i="3"/>
  <c r="R31" i="3"/>
  <c r="R33" i="3"/>
  <c r="Q31" i="3"/>
  <c r="Q33" i="3"/>
  <c r="P26" i="3"/>
  <c r="P9" i="3"/>
  <c r="P30" i="3"/>
  <c r="P31" i="3"/>
  <c r="P33" i="3"/>
  <c r="O26" i="3"/>
  <c r="O9" i="3"/>
  <c r="O30" i="3"/>
  <c r="O31" i="3"/>
  <c r="O33" i="3"/>
  <c r="M31" i="3"/>
  <c r="M33" i="3"/>
  <c r="L31" i="3"/>
  <c r="L33" i="3"/>
  <c r="K31" i="3"/>
  <c r="K33" i="3"/>
  <c r="J31" i="3"/>
  <c r="J33" i="3"/>
  <c r="I31" i="3"/>
  <c r="I33" i="3"/>
  <c r="H31" i="3"/>
  <c r="H33" i="3"/>
  <c r="G31" i="3"/>
  <c r="G33" i="3"/>
  <c r="F31" i="3"/>
  <c r="F33" i="3"/>
  <c r="E31" i="3"/>
  <c r="E33" i="3"/>
  <c r="D31" i="3"/>
  <c r="D33" i="3"/>
  <c r="C31" i="3"/>
  <c r="C33" i="3"/>
  <c r="B31" i="3"/>
  <c r="B33" i="3"/>
  <c r="S27" i="3"/>
  <c r="R27" i="3"/>
  <c r="Q27" i="3"/>
  <c r="P27" i="3"/>
  <c r="O27" i="3"/>
  <c r="M27" i="3"/>
  <c r="L27" i="3"/>
  <c r="K27" i="3"/>
  <c r="J27" i="3"/>
  <c r="I27" i="3"/>
  <c r="H27" i="3"/>
  <c r="G27" i="3"/>
  <c r="F27" i="3"/>
  <c r="E27" i="3"/>
  <c r="D27" i="3"/>
  <c r="C27" i="3"/>
  <c r="B27" i="3"/>
  <c r="S11" i="3"/>
  <c r="R11" i="3"/>
  <c r="Q11" i="3"/>
  <c r="P11" i="3"/>
  <c r="O11" i="3"/>
  <c r="M11" i="3"/>
  <c r="L11" i="3"/>
  <c r="K11" i="3"/>
  <c r="J11" i="3"/>
  <c r="I11" i="3"/>
  <c r="H11" i="3"/>
  <c r="G11" i="3"/>
  <c r="F11" i="3"/>
  <c r="E11" i="3"/>
  <c r="S13" i="1"/>
  <c r="S14" i="1"/>
  <c r="S5" i="3"/>
  <c r="S10" i="3"/>
  <c r="R13" i="1"/>
  <c r="R14" i="1"/>
  <c r="R5" i="3"/>
  <c r="R10" i="3"/>
  <c r="Q13" i="1"/>
  <c r="Q14" i="1"/>
  <c r="Q5" i="3"/>
  <c r="Q10" i="3"/>
  <c r="P13" i="1"/>
  <c r="P14" i="1"/>
  <c r="P5" i="3"/>
  <c r="P10" i="3"/>
  <c r="O13" i="1"/>
  <c r="O14" i="1"/>
  <c r="O5" i="3"/>
  <c r="O10" i="3"/>
  <c r="M9" i="1"/>
  <c r="M13" i="1"/>
  <c r="M14" i="1"/>
  <c r="M5" i="3"/>
  <c r="M10" i="3"/>
  <c r="L9" i="1"/>
  <c r="L13" i="1"/>
  <c r="L14" i="1"/>
  <c r="L5" i="3"/>
  <c r="L10" i="3"/>
  <c r="K9" i="1"/>
  <c r="K13" i="1"/>
  <c r="K14" i="1"/>
  <c r="K5" i="3"/>
  <c r="K10" i="3"/>
  <c r="J9" i="1"/>
  <c r="J13" i="1"/>
  <c r="J14" i="1"/>
  <c r="J5" i="3"/>
  <c r="J10" i="3"/>
  <c r="I9" i="1"/>
  <c r="I13" i="1"/>
  <c r="I14" i="1"/>
  <c r="I5" i="3"/>
  <c r="I10" i="3"/>
  <c r="H9" i="1"/>
  <c r="H13" i="1"/>
  <c r="H14" i="1"/>
  <c r="H5" i="3"/>
  <c r="H10" i="3"/>
  <c r="G9" i="1"/>
  <c r="G13" i="1"/>
  <c r="G14" i="1"/>
  <c r="G5" i="3"/>
  <c r="G10" i="3"/>
  <c r="F9" i="1"/>
  <c r="F13" i="1"/>
  <c r="F14" i="1"/>
  <c r="F5" i="3"/>
  <c r="F10" i="3"/>
  <c r="E9" i="1"/>
  <c r="E13" i="1"/>
  <c r="E14" i="1"/>
  <c r="E5" i="3"/>
  <c r="E10" i="3"/>
  <c r="S27" i="2"/>
  <c r="S28" i="2"/>
  <c r="S33" i="2"/>
  <c r="S35" i="2"/>
  <c r="S37" i="2"/>
  <c r="R27" i="2"/>
  <c r="R28" i="2"/>
  <c r="R33" i="2"/>
  <c r="R35" i="2"/>
  <c r="R37" i="2"/>
  <c r="Q27" i="2"/>
  <c r="Q28" i="2"/>
  <c r="Q33" i="2"/>
  <c r="Q35" i="2"/>
  <c r="Q37" i="2"/>
  <c r="P27" i="2"/>
  <c r="P28" i="2"/>
  <c r="P33" i="2"/>
  <c r="P35" i="2"/>
  <c r="P37" i="2"/>
  <c r="O27" i="2"/>
  <c r="O28" i="2"/>
  <c r="O33" i="2"/>
  <c r="O35" i="2"/>
  <c r="O37" i="2"/>
  <c r="M13" i="2"/>
  <c r="M9" i="2"/>
  <c r="M17" i="2"/>
  <c r="M27" i="2"/>
  <c r="M28" i="2"/>
  <c r="M33" i="2"/>
  <c r="M35" i="2"/>
  <c r="M37" i="2"/>
  <c r="L13" i="2"/>
  <c r="L9" i="2"/>
  <c r="L17" i="2"/>
  <c r="L27" i="2"/>
  <c r="L28" i="2"/>
  <c r="L33" i="2"/>
  <c r="L35" i="2"/>
  <c r="L37" i="2"/>
  <c r="K13" i="2"/>
  <c r="K9" i="2"/>
  <c r="K17" i="2"/>
  <c r="K27" i="2"/>
  <c r="K28" i="2"/>
  <c r="K33" i="2"/>
  <c r="K35" i="2"/>
  <c r="K37" i="2"/>
  <c r="J13" i="2"/>
  <c r="J9" i="2"/>
  <c r="J17" i="2"/>
  <c r="J27" i="2"/>
  <c r="J28" i="2"/>
  <c r="J33" i="2"/>
  <c r="J35" i="2"/>
  <c r="J37" i="2"/>
  <c r="I13" i="2"/>
  <c r="I9" i="2"/>
  <c r="I17" i="2"/>
  <c r="I27" i="2"/>
  <c r="I28" i="2"/>
  <c r="I33" i="2"/>
  <c r="I35" i="2"/>
  <c r="I37" i="2"/>
  <c r="H13" i="2"/>
  <c r="H9" i="2"/>
  <c r="H17" i="2"/>
  <c r="H27" i="2"/>
  <c r="H28" i="2"/>
  <c r="H33" i="2"/>
  <c r="H35" i="2"/>
  <c r="H37" i="2"/>
  <c r="G13" i="2"/>
  <c r="G9" i="2"/>
  <c r="G17" i="2"/>
  <c r="G27" i="2"/>
  <c r="G28" i="2"/>
  <c r="G33" i="2"/>
  <c r="G35" i="2"/>
  <c r="G37" i="2"/>
  <c r="F13" i="2"/>
  <c r="F9" i="2"/>
  <c r="F17" i="2"/>
  <c r="F27" i="2"/>
  <c r="F28" i="2"/>
  <c r="F33" i="2"/>
  <c r="F35" i="2"/>
  <c r="F37" i="2"/>
  <c r="E13" i="2"/>
  <c r="E9" i="2"/>
  <c r="E17" i="2"/>
  <c r="E27" i="2"/>
  <c r="E28" i="2"/>
  <c r="E33" i="2"/>
  <c r="E35" i="2"/>
  <c r="E37" i="2"/>
  <c r="D9" i="2"/>
  <c r="D17" i="2"/>
  <c r="D28" i="2"/>
  <c r="D33" i="2"/>
  <c r="D37" i="2"/>
  <c r="C9" i="2"/>
  <c r="C17" i="2"/>
  <c r="C27" i="2"/>
  <c r="C28" i="2"/>
  <c r="C33" i="2"/>
  <c r="C37" i="2"/>
  <c r="B9" i="2"/>
  <c r="B17" i="2"/>
  <c r="B27" i="2"/>
  <c r="B28" i="2"/>
  <c r="B33" i="2"/>
  <c r="B37" i="2"/>
  <c r="D35" i="2"/>
  <c r="C35" i="2"/>
  <c r="B35" i="2"/>
  <c r="S29" i="2"/>
  <c r="R29" i="2"/>
  <c r="Q29" i="2"/>
  <c r="P29" i="2"/>
  <c r="O29" i="2"/>
  <c r="M29" i="2"/>
  <c r="L29" i="2"/>
  <c r="K29" i="2"/>
  <c r="J29" i="2"/>
  <c r="I29" i="2"/>
  <c r="H29" i="2"/>
  <c r="G29" i="2"/>
  <c r="F29" i="2"/>
  <c r="E29" i="2"/>
  <c r="D29" i="2"/>
  <c r="C29" i="2"/>
  <c r="B29" i="2"/>
  <c r="S13" i="2"/>
  <c r="S14" i="2"/>
  <c r="R13" i="2"/>
  <c r="R14" i="2"/>
  <c r="Q13" i="2"/>
  <c r="Q14" i="2"/>
  <c r="P13" i="2"/>
  <c r="P14" i="2"/>
  <c r="O13" i="2"/>
  <c r="O14" i="2"/>
  <c r="M14" i="2"/>
  <c r="L14" i="2"/>
  <c r="K14" i="2"/>
  <c r="J14" i="2"/>
  <c r="I14" i="2"/>
  <c r="H14" i="2"/>
  <c r="G14" i="2"/>
  <c r="F14" i="2"/>
  <c r="E14" i="2"/>
  <c r="S17" i="1"/>
  <c r="S29" i="1"/>
  <c r="S30" i="1"/>
  <c r="S38" i="1"/>
  <c r="S40" i="1"/>
  <c r="S42" i="1"/>
  <c r="R17" i="1"/>
  <c r="R29" i="1"/>
  <c r="R30" i="1"/>
  <c r="R38" i="1"/>
  <c r="R40" i="1"/>
  <c r="R42" i="1"/>
  <c r="Q17" i="1"/>
  <c r="Q29" i="1"/>
  <c r="Q30" i="1"/>
  <c r="Q38" i="1"/>
  <c r="Q40" i="1"/>
  <c r="Q42" i="1"/>
  <c r="P17" i="1"/>
  <c r="P29" i="1"/>
  <c r="P30" i="1"/>
  <c r="P38" i="1"/>
  <c r="P40" i="1"/>
  <c r="P42" i="1"/>
  <c r="O17" i="1"/>
  <c r="O29" i="1"/>
  <c r="O30" i="1"/>
  <c r="O38" i="1"/>
  <c r="O40" i="1"/>
  <c r="O42" i="1"/>
  <c r="M17" i="1"/>
  <c r="M29" i="1"/>
  <c r="M30" i="1"/>
  <c r="M38" i="1"/>
  <c r="M40" i="1"/>
  <c r="M42" i="1"/>
  <c r="L17" i="1"/>
  <c r="L29" i="1"/>
  <c r="L30" i="1"/>
  <c r="L38" i="1"/>
  <c r="L40" i="1"/>
  <c r="L42" i="1"/>
  <c r="K17" i="1"/>
  <c r="K29" i="1"/>
  <c r="K30" i="1"/>
  <c r="K38" i="1"/>
  <c r="K40" i="1"/>
  <c r="K42" i="1"/>
  <c r="J17" i="1"/>
  <c r="J29" i="1"/>
  <c r="J30" i="1"/>
  <c r="J38" i="1"/>
  <c r="J40" i="1"/>
  <c r="J42" i="1"/>
  <c r="I17" i="1"/>
  <c r="I29" i="1"/>
  <c r="I30" i="1"/>
  <c r="I38" i="1"/>
  <c r="I40" i="1"/>
  <c r="I42" i="1"/>
  <c r="H17" i="1"/>
  <c r="H29" i="1"/>
  <c r="H30" i="1"/>
  <c r="H38" i="1"/>
  <c r="H40" i="1"/>
  <c r="H42" i="1"/>
  <c r="G17" i="1"/>
  <c r="G29" i="1"/>
  <c r="G30" i="1"/>
  <c r="G38" i="1"/>
  <c r="G40" i="1"/>
  <c r="G42" i="1"/>
  <c r="F17" i="1"/>
  <c r="F29" i="1"/>
  <c r="F30" i="1"/>
  <c r="F38" i="1"/>
  <c r="F40" i="1"/>
  <c r="F42" i="1"/>
  <c r="E17" i="1"/>
  <c r="E29" i="1"/>
  <c r="E30" i="1"/>
  <c r="E38" i="1"/>
  <c r="E40" i="1"/>
  <c r="E42" i="1"/>
  <c r="D29" i="1"/>
  <c r="D30" i="1"/>
  <c r="D38" i="1"/>
  <c r="D42" i="1"/>
  <c r="C29" i="1"/>
  <c r="C30" i="1"/>
  <c r="C38" i="1"/>
  <c r="C42" i="1"/>
  <c r="B29" i="1"/>
  <c r="B30" i="1"/>
  <c r="B38" i="1"/>
  <c r="B42" i="1"/>
  <c r="D40" i="1"/>
  <c r="C40" i="1"/>
  <c r="B40" i="1"/>
  <c r="S31" i="1"/>
  <c r="R31" i="1"/>
  <c r="Q31" i="1"/>
  <c r="P31" i="1"/>
  <c r="O31" i="1"/>
  <c r="M31" i="1"/>
  <c r="L31" i="1"/>
  <c r="K31" i="1"/>
  <c r="J31" i="1"/>
  <c r="I31" i="1"/>
  <c r="H31" i="1"/>
  <c r="G31" i="1"/>
  <c r="F31" i="1"/>
  <c r="E31" i="1"/>
  <c r="D31" i="1"/>
  <c r="C31" i="1"/>
  <c r="B31" i="1"/>
  <c r="D9" i="1"/>
  <c r="C9" i="1"/>
  <c r="B9" i="1"/>
</calcChain>
</file>

<file path=xl/sharedStrings.xml><?xml version="1.0" encoding="utf-8"?>
<sst xmlns="http://schemas.openxmlformats.org/spreadsheetml/2006/main" count="218" uniqueCount="136">
  <si>
    <t>Nasdaq, Inc.</t>
  </si>
  <si>
    <t>Consolidated Statements of GAAP Income</t>
  </si>
  <si>
    <t>(all amounts in millions, except for per share amounts)</t>
  </si>
  <si>
    <t>4Q21</t>
  </si>
  <si>
    <t>1Q22</t>
  </si>
  <si>
    <t>2Q22</t>
  </si>
  <si>
    <t>3Q22</t>
  </si>
  <si>
    <t>4Q22</t>
  </si>
  <si>
    <t>1Q23</t>
  </si>
  <si>
    <t>2Q23</t>
  </si>
  <si>
    <t>3Q23</t>
  </si>
  <si>
    <t>4Q23</t>
  </si>
  <si>
    <t>1Q24</t>
  </si>
  <si>
    <t>2Q24</t>
  </si>
  <si>
    <t>3Q24</t>
  </si>
  <si>
    <t>2019</t>
  </si>
  <si>
    <t>2020</t>
  </si>
  <si>
    <t>2021</t>
  </si>
  <si>
    <t>2022</t>
  </si>
  <si>
    <t>2023</t>
  </si>
  <si>
    <t>Revenues:</t>
  </si>
  <si>
    <r>
      <rPr>
        <sz val="8"/>
        <color rgb="FF000000"/>
        <rFont val="Arial"/>
      </rPr>
      <t>Data and Listing Services</t>
    </r>
    <r>
      <rPr>
        <vertAlign val="superscript"/>
        <sz val="8"/>
        <color rgb="FF000000"/>
        <rFont val="Arial"/>
      </rPr>
      <t>(4)</t>
    </r>
  </si>
  <si>
    <t>Index</t>
  </si>
  <si>
    <t>Workflow and Insights</t>
  </si>
  <si>
    <t>Capital Access Platforms</t>
  </si>
  <si>
    <t>Financial Crime Management Technology</t>
  </si>
  <si>
    <r>
      <rPr>
        <sz val="8"/>
        <color rgb="FF000000"/>
        <rFont val="Arial"/>
      </rPr>
      <t xml:space="preserve">Regulatory Technology </t>
    </r>
    <r>
      <rPr>
        <vertAlign val="superscript"/>
        <sz val="8"/>
        <color rgb="FF000000"/>
        <rFont val="Arial"/>
      </rPr>
      <t>(2)</t>
    </r>
  </si>
  <si>
    <r>
      <rPr>
        <sz val="8"/>
        <color rgb="FF000000"/>
        <rFont val="Arial"/>
      </rPr>
      <t xml:space="preserve">Capital Markets Technology </t>
    </r>
    <r>
      <rPr>
        <vertAlign val="superscript"/>
        <sz val="8"/>
        <color rgb="FF000000"/>
        <rFont val="Arial"/>
      </rPr>
      <t>(2)(3)</t>
    </r>
  </si>
  <si>
    <t>Financial Technology</t>
  </si>
  <si>
    <t>Solutions Revenues</t>
  </si>
  <si>
    <r>
      <rPr>
        <b/>
        <sz val="8"/>
        <color rgb="FF000000"/>
        <rFont val="Arial"/>
      </rPr>
      <t xml:space="preserve">Market Services </t>
    </r>
    <r>
      <rPr>
        <b/>
        <vertAlign val="superscript"/>
        <sz val="8"/>
        <color rgb="FF000000"/>
        <rFont val="Arial"/>
      </rPr>
      <t>(1)(4)</t>
    </r>
  </si>
  <si>
    <r>
      <rPr>
        <b/>
        <sz val="8"/>
        <color rgb="FF000000"/>
        <rFont val="Arial"/>
      </rPr>
      <t>Other Revenues</t>
    </r>
    <r>
      <rPr>
        <b/>
        <vertAlign val="superscript"/>
        <sz val="8"/>
        <color rgb="FF000000"/>
        <rFont val="Arial"/>
      </rPr>
      <t>(3)(4)</t>
    </r>
  </si>
  <si>
    <r>
      <rPr>
        <b/>
        <sz val="8"/>
        <color rgb="FF000000"/>
        <rFont val="Arial"/>
      </rPr>
      <t>Net revenues</t>
    </r>
    <r>
      <rPr>
        <b/>
        <vertAlign val="superscript"/>
        <sz val="8"/>
        <color rgb="FF000000"/>
        <rFont val="Arial"/>
      </rPr>
      <t>(1)</t>
    </r>
  </si>
  <si>
    <t>Operating expenses:</t>
  </si>
  <si>
    <t>Compensation and benefits</t>
  </si>
  <si>
    <t>Professional and contract services</t>
  </si>
  <si>
    <t>Technology and communication infrastructure</t>
  </si>
  <si>
    <t>Occupancy</t>
  </si>
  <si>
    <t>General, administrative and other</t>
  </si>
  <si>
    <t>Marketing and advertising</t>
  </si>
  <si>
    <t>Depreciation and amortization</t>
  </si>
  <si>
    <t>Regulatory</t>
  </si>
  <si>
    <t>Merger and strategic initiatives</t>
  </si>
  <si>
    <t>Restructuring charges</t>
  </si>
  <si>
    <t>Total operating expenses</t>
  </si>
  <si>
    <t>Operating income</t>
  </si>
  <si>
    <t>Operating margin</t>
  </si>
  <si>
    <t>Interest income</t>
  </si>
  <si>
    <t>Interest expense</t>
  </si>
  <si>
    <t>Net gain on divestiture of businesses</t>
  </si>
  <si>
    <t>Other income (loss)</t>
  </si>
  <si>
    <t>Net income (loss) from unconsolidated investees</t>
  </si>
  <si>
    <t>Asset Impairments</t>
  </si>
  <si>
    <t>Income before taxes</t>
  </si>
  <si>
    <t>Income tax provision</t>
  </si>
  <si>
    <t>Net income</t>
  </si>
  <si>
    <t>Net loss attributable to Noncontrolling interests</t>
  </si>
  <si>
    <t>Net income attributable to Nasdaq</t>
  </si>
  <si>
    <t>Effective tax rate</t>
  </si>
  <si>
    <t>Earnings per Share:</t>
  </si>
  <si>
    <t>Diluted EPS</t>
  </si>
  <si>
    <t>Weighted average numbers of common stock shares:</t>
  </si>
  <si>
    <t>Diluted shares</t>
  </si>
  <si>
    <t>Cash dividends declared per share</t>
  </si>
  <si>
    <t>(1) Represents revenues less transaction-based expenses.</t>
  </si>
  <si>
    <t>(2) In the first quarter of 2022, Nasdaq reclassified risk solutions product revenues from the Regulatory Technology business to the Capital Market Technology business. For all quarterly periods presented, the reclassification was $4 million per period.</t>
  </si>
  <si>
    <t xml:space="preserve">(3) In the third quarter of 2022, Nasdaq reclassified prior period revenues related to our Broker Services business from Capital Market Technology business to Other revenues due to the wind down of the business in June 2022. </t>
  </si>
  <si>
    <t>(4)  In the third quarter of 2023, Nasdaq reclassified prior period revenues related to the proposed sale of our European power trading and clearing business from Market Services and Data to Other revenues. The proposed sale was subsequently terminated in June 2024. While we continue to operate Nordic power trading and clearing, and are focused on providing service to our clients, we are evaluating options for this business.</t>
  </si>
  <si>
    <t>Consolidated Statements of Non-GAAP Income</t>
  </si>
  <si>
    <t>Net interest expense</t>
  </si>
  <si>
    <t>Other (loss) income</t>
  </si>
  <si>
    <t>Non-GAAP reconciliations</t>
  </si>
  <si>
    <t>($s in millions, except for per share amounts)</t>
  </si>
  <si>
    <t>Solutions revenues</t>
  </si>
  <si>
    <t>U.S. GAAP revenues</t>
  </si>
  <si>
    <t>Non-GAAP adjustments:</t>
  </si>
  <si>
    <t>Adenza purchase accounting adjustment</t>
  </si>
  <si>
    <t>Total revenue non-GAAP adjustments</t>
  </si>
  <si>
    <t>Non-GAAP Solutions revenues</t>
  </si>
  <si>
    <t>Non-GAAP net revenues</t>
  </si>
  <si>
    <t>U.S. GAAP operating expenses</t>
  </si>
  <si>
    <t>Amortization expense of acquired intangible assets</t>
  </si>
  <si>
    <t>Charitable donations</t>
  </si>
  <si>
    <t>Clearing default</t>
  </si>
  <si>
    <t>Lease asset impairments</t>
  </si>
  <si>
    <t>Legal and regulatory matters</t>
  </si>
  <si>
    <t>Extinguishment of debt</t>
  </si>
  <si>
    <t>Provision for notes receivable</t>
  </si>
  <si>
    <t>Pension settlement charge</t>
  </si>
  <si>
    <t>Other</t>
  </si>
  <si>
    <t>Total operating expense non-GAAP adjustments</t>
  </si>
  <si>
    <t>Non-GAAP operating expenses</t>
  </si>
  <si>
    <t>U.S. GAAP operating income</t>
  </si>
  <si>
    <t>Non-GAAP adjustments</t>
  </si>
  <si>
    <t>Non-GAAP operating income</t>
  </si>
  <si>
    <t>Depreciation and amortization of tangibles</t>
  </si>
  <si>
    <r>
      <rPr>
        <b/>
        <sz val="8"/>
        <color rgb="FF000000"/>
        <rFont val="Arial"/>
      </rPr>
      <t>EBITDA</t>
    </r>
    <r>
      <rPr>
        <sz val="8"/>
        <color rgb="FF000000"/>
        <rFont val="Arial"/>
      </rPr>
      <t xml:space="preserve"> </t>
    </r>
    <r>
      <rPr>
        <vertAlign val="superscript"/>
        <sz val="8"/>
        <color rgb="FF000000"/>
        <rFont val="Arial"/>
      </rPr>
      <t>(1)</t>
    </r>
  </si>
  <si>
    <t>GAAP Income before taxes</t>
  </si>
  <si>
    <t>GAAP net income (loss)</t>
  </si>
  <si>
    <t>Operating income Non-GAAP adjustments</t>
  </si>
  <si>
    <t>Non-operating Gain Non-GAAP adjustments:</t>
  </si>
  <si>
    <t>Net loss (income) from unconsolidated investees</t>
  </si>
  <si>
    <t>Gain on the sale of investment security</t>
  </si>
  <si>
    <t>Total non-operating Non-GAAP adjustments</t>
  </si>
  <si>
    <t>Total non-GAAP pre-tax adjustments</t>
  </si>
  <si>
    <t>Total non-GAAP adjustments to tax provision</t>
  </si>
  <si>
    <t>Total non-GAAP adjustments, net of tax</t>
  </si>
  <si>
    <t>Non-GAAP Income before taxes</t>
  </si>
  <si>
    <t>Non-GAAP net income</t>
  </si>
  <si>
    <t>GAAP effective tax rate</t>
  </si>
  <si>
    <t xml:space="preserve">Impact of non-GAAP adjustments on effective tax rate </t>
  </si>
  <si>
    <t xml:space="preserve">Non-GAAP effective tax rate </t>
  </si>
  <si>
    <t>Average Diluted Shares Outstanding</t>
  </si>
  <si>
    <r>
      <rPr>
        <b/>
        <sz val="8"/>
        <color rgb="FF000000"/>
        <rFont val="Arial"/>
      </rPr>
      <t xml:space="preserve">GAAP diluted </t>
    </r>
    <r>
      <rPr>
        <b/>
        <sz val="8"/>
        <color rgb="FF000000"/>
        <rFont val="Arial"/>
      </rPr>
      <t>EPS</t>
    </r>
  </si>
  <si>
    <t>Non-GAAP diluted EPS</t>
  </si>
  <si>
    <t>Note: The sum of the quarterly amounts may not sum to the year-to-date amount due to rounding.</t>
  </si>
  <si>
    <t>(1) For considerations for pro forma gross leverage ratios, the last-twelve-month (LTM) period ending in 1Q24 included $163M of incremental Adenza EBITDA.</t>
  </si>
  <si>
    <t>Non-GAAP Information</t>
  </si>
  <si>
    <t>In addition to disclosing results determined in accordance with U.S. GAAP, we have also provided certain non-GAAP results of operations, including, but not limited to, non-GAAP Solutions revenue, non-GAAP net revenue, non-GAAP net income attributable to Nasdaq, non-GAAP diluted earnings per share, non-GAAP operating income, non-GAAP operating expenses, and non-GAAP EBITDA, that include certain adjustments or exclude certain charges and gains that are described in the reconciliation table of U.S. GAAP to non-GAAP information provided. Management uses this non-GAAP information internally, along with U.S. GAAP information, in evaluating our performance and in making financial and operational decisions. We believe our presentation of these measures provides investors with greater transparency and supplemental data relating to our financial condition and results of operations. In addition, we believe the presentation of these measures is useful to investors for period-to-period comparisons of our ongoing operating performance.</t>
  </si>
  <si>
    <t xml:space="preserve">These measures are not in accordance with, or an alternative to, U.S. GAAP, and may be different from non-GAAP measures used by other companies. In addition, other companies, including companies in our industry, may calculate such measures differently, which reduces their usefulness as comparative measures. Investors should not rely on any single financial measure when evaluating our business. This non-GAAP information should be considered as supplemental in nature and is not meant as a substitute for our operating results in accordance with U.S. GAAP. We recommend investors review the U.S. GAAP financial measures included. When viewed in conjunction with our U.S. GAAP results and the accompanying reconciliations, we believe these non-GAAP measures provide greater transparency and a more complete understanding of factors affecting our business than U.S. GAAP measures alone. For further information, refer to Nasdaq’s filings with the U.S. Securities and Exchange Commission, including its annual reports on Form 10-K and quarterly reports on Form 10-Q, which are available on Nasdaq’s investor relations website at ir.nasdaq.com and the SEC’s website at www.sec.gov. </t>
  </si>
  <si>
    <t>We understand that analysts and investors regularly rely on non-GAAP financial measures, such as those described above, to assess operating performance. We use these measures because they highlight trends more clearly in our business that may not otherwise be apparent when relying solely on U.S. GAAP financial measures, since these measures eliminate from our results specific financial items, such as those described below, that have less bearing on our ongoing operating performance. The non-GAAP measures attributable to Nasdaq for the periods presented are calculated by adjusting for certain items as described below:</t>
  </si>
  <si>
    <r>
      <rPr>
        <i/>
        <sz val="9"/>
        <color rgb="FF000000"/>
        <rFont val="Arial"/>
      </rPr>
      <t xml:space="preserve">Adenza purchase accounting adjustment: </t>
    </r>
    <r>
      <rPr>
        <sz val="9"/>
        <color rgb="FF000000"/>
        <rFont val="Arial"/>
      </rPr>
      <t>During the third quarter of 2024, as part of finalizing the purchase accounting of the Adenza acquisition, we implemented a change to the accounting treatment of the revenues associated with AxiomSL on-premises subscription contracts, which are included in the Regulatory Technology business within the Financial Technology segment. Starting in the third quarter of 2024, we began recognizing AxiomSL’s subscription-based revenues on a ratable basis over the contract term.</t>
    </r>
    <r>
      <rPr>
        <sz val="9"/>
        <color rgb="FF000000"/>
        <rFont val="Arial"/>
      </rPr>
      <t xml:space="preserve"> </t>
    </r>
    <r>
      <rPr>
        <sz val="9"/>
        <color rgb="FF000000"/>
        <rFont val="Arial"/>
      </rPr>
      <t>As a result of this change, we recognized a one-time revenue reduction of $32 million in the third quarter of 2024, reflecting the net impact of the accounting change since the date of the Adenza acquisition. The adjustment of $34 million reflects the prior year impact of this change.</t>
    </r>
  </si>
  <si>
    <r>
      <rPr>
        <i/>
        <sz val="9"/>
        <color rgb="FF000000"/>
        <rFont val="Arial"/>
      </rPr>
      <t>Amortization expense of acquired intangible assets</t>
    </r>
    <r>
      <rPr>
        <sz val="9"/>
        <color rgb="FF000000"/>
        <rFont val="Arial"/>
      </rPr>
      <t xml:space="preserve">: We amortize intangible assets acquired in connection with various acquisitions. Intangible asset amortization expense can vary from period to period due to episodic acquisitions completed, rather than from our ongoing business operations. </t>
    </r>
  </si>
  <si>
    <r>
      <rPr>
        <i/>
        <sz val="9"/>
        <color rgb="FF000000"/>
        <rFont val="Arial"/>
      </rPr>
      <t>Merger and strategic initiatives expense</t>
    </r>
    <r>
      <rPr>
        <sz val="9"/>
        <color rgb="FF000000"/>
        <rFont val="Arial"/>
      </rPr>
      <t xml:space="preserve">: We have pursued various strategic initiatives and completed acquisitions and divestitures in recent years which have resulted in expenses which would not have otherwise been incurred. These expenses generally include integration costs, as well as legal, due diligence and other third party transaction costs. The frequency and amount of such expenses vary significantly based on the size, timing and complexity of the transaction. </t>
    </r>
    <r>
      <rPr>
        <sz val="9"/>
        <color rgb="FF000000"/>
        <rFont val="Arial"/>
      </rPr>
      <t xml:space="preserve">For the three and nine months ended September 30, 2024 and September 30, 2023, these costs primarily relate to the Adenza acquisition. For the </t>
    </r>
    <r>
      <rPr>
        <sz val="9"/>
        <color rgb="FF000000"/>
        <rFont val="Arial"/>
      </rPr>
      <t>nine months ended September 30, 2024, these costs were partially offset by a termination payment recognized in the second quarter of 2024 relating to the proposed divestiture of our Nordic power trading and clearing business.</t>
    </r>
  </si>
  <si>
    <r>
      <rPr>
        <i/>
        <sz val="9"/>
        <color rgb="FF000000"/>
        <rFont val="Arial"/>
      </rPr>
      <t xml:space="preserve">Charitable donations: </t>
    </r>
    <r>
      <rPr>
        <sz val="9"/>
        <color rgb="FF000000"/>
        <rFont val="Arial"/>
      </rPr>
      <t>Donations made to the Nasdaq Foun</t>
    </r>
    <r>
      <rPr>
        <sz val="9"/>
        <color rgb="FF000000"/>
        <rFont val="Arial"/>
      </rPr>
      <t>dation</t>
    </r>
    <r>
      <rPr>
        <i/>
        <sz val="9"/>
        <color rgb="FF000000"/>
        <rFont val="Arial"/>
      </rPr>
      <t xml:space="preserve">, </t>
    </r>
    <r>
      <rPr>
        <sz val="9"/>
        <color rgb="FF000000"/>
        <rFont val="Arial"/>
      </rPr>
      <t>COVID-19 response and relief efforts, and social justice charities.</t>
    </r>
  </si>
  <si>
    <r>
      <rPr>
        <i/>
        <sz val="9"/>
        <color rgb="FF000000"/>
        <rFont val="Arial"/>
      </rPr>
      <t>Clearing default:</t>
    </r>
    <r>
      <rPr>
        <sz val="9"/>
        <color rgb="FF000000"/>
        <rFont val="Arial"/>
      </rPr>
      <t xml:space="preserve"> Charges associated with the clearing default which occurred in 2018.</t>
    </r>
  </si>
  <si>
    <r>
      <rPr>
        <i/>
        <sz val="9"/>
        <color rgb="FF000000"/>
        <rFont val="Arial"/>
      </rPr>
      <t>Restructuring charges:</t>
    </r>
    <r>
      <rPr>
        <sz val="9"/>
        <color rgb="FF000000"/>
        <rFont val="Arial"/>
      </rPr>
      <t xml:space="preserve"> In the fourth quarter of 2023, following the closing of the Adenza acquisition, our management approved, committed to and initiated a restructuring program, </t>
    </r>
    <r>
      <rPr>
        <sz val="9"/>
        <color rgb="FF000000"/>
        <rFont val="Arial"/>
      </rPr>
      <t xml:space="preserve">“Adenza Restructuring” </t>
    </r>
    <r>
      <rPr>
        <sz val="9"/>
        <color rgb="FF000000"/>
        <rFont val="Arial"/>
      </rPr>
      <t xml:space="preserve">to optimize our efficiencies as a combined organization. In connection with this program, we expect to incur pre-tax charges principally related to employee-related costs, contract terminations, real estate impairments and other related costs. The 2024, 2023 and 2022 charges also relate to our divisional alignment program that was initiated in October 2022, following our September 2022 announcement to realign our segments and leadership, with a focus on realizing the full potential of this structure. </t>
    </r>
    <r>
      <rPr>
        <sz val="9"/>
        <color rgb="FF000000"/>
        <rFont val="Arial"/>
      </rPr>
      <t>In September 2024, we completed our divisional alignment program and recognized total pre-tax charges of $139 million over a two-year period.</t>
    </r>
    <r>
      <rPr>
        <sz val="9"/>
        <color rgb="FF000000"/>
        <rFont val="Arial"/>
      </rPr>
      <t xml:space="preserve"> </t>
    </r>
    <r>
      <rPr>
        <sz val="9"/>
        <color rgb="FF000000"/>
        <rFont val="Arial"/>
      </rPr>
      <t>The charges in 2019, 2020 and 2021 are associated with our restructuring program initiated in September 2019 with the goal of transitioning certain technology platforms to advance Nasdaq’s strategic opportunities as a technology and analytics provider and continuing our re-alignment of certain business areas. The 2019 program was completed as of June 30, 2021.</t>
    </r>
  </si>
  <si>
    <r>
      <rPr>
        <i/>
        <sz val="9"/>
        <color rgb="FF000000"/>
        <rFont val="Arial"/>
      </rPr>
      <t>Lease asset Impairments:</t>
    </r>
    <r>
      <rPr>
        <sz val="9"/>
        <color rgb="FF000000"/>
        <rFont val="Arial"/>
      </rPr>
      <t xml:space="preserve"> During the first quarter of 2023, we initiated a review of our real estate and facility capacity requirements due to our new and evolving work
</t>
    </r>
    <r>
      <rPr>
        <sz val="9"/>
        <color rgb="FF000000"/>
        <rFont val="Arial"/>
      </rPr>
      <t xml:space="preserve">models. As a result, for the three and six months ended June 30, 2023, we recorded impairment charges related to our operating lease assets and leasehold improvements associated with vacating certain leased office space, which are recorded in occupancy expense and depreciation and amortization expense in our Condensed Consolidated Statements of Income. We fully impaired our lease assets for locations we vacated, with no intention to sublease. Substantially all the property, equipment and leasehold improvements associated with the vacated lease office space was fully impaired as there are no expected future cash flows for these items. </t>
    </r>
  </si>
  <si>
    <r>
      <rPr>
        <i/>
        <sz val="9"/>
        <color rgb="FF000000"/>
        <rFont val="Arial"/>
      </rPr>
      <t>Extinguishment of debt</t>
    </r>
    <r>
      <rPr>
        <sz val="9"/>
        <color rgb="FF000000"/>
        <rFont val="Arial"/>
      </rPr>
      <t>: These charges relate to premiums paid for the early extinguishment of previously outstanding debt.</t>
    </r>
  </si>
  <si>
    <r>
      <rPr>
        <i/>
        <sz val="9"/>
        <color rgb="FF000000"/>
        <rFont val="Arial"/>
      </rPr>
      <t xml:space="preserve">Provision for notes receivable: </t>
    </r>
    <r>
      <rPr>
        <sz val="9"/>
        <color rgb="FF000000"/>
        <rFont val="Arial"/>
      </rPr>
      <t>These charges are associated with the funding of technology development for the consolidated audit trail.</t>
    </r>
  </si>
  <si>
    <r>
      <rPr>
        <i/>
        <sz val="9"/>
        <color rgb="FF000000"/>
        <rFont val="Arial"/>
      </rPr>
      <t xml:space="preserve">Pension settlement charge: </t>
    </r>
    <r>
      <rPr>
        <sz val="9"/>
        <color rgb="FF000000"/>
        <rFont val="Arial"/>
      </rPr>
      <t xml:space="preserve">We recorded a pre-tax loss as a result of settling our </t>
    </r>
    <r>
      <rPr>
        <sz val="9"/>
        <color rgb="FF000000"/>
        <rFont val="Arial"/>
      </rPr>
      <t xml:space="preserve">U.S. pension plan. The plan was terminated and partially settled in 2023, with final settlement occurring during the first quarter of 2024. The </t>
    </r>
    <r>
      <rPr>
        <sz val="9"/>
        <color rgb="FF000000"/>
        <rFont val="Arial"/>
      </rPr>
      <t xml:space="preserve">pre-tax </t>
    </r>
    <r>
      <rPr>
        <sz val="9"/>
        <color rgb="FF000000"/>
        <rFont val="Arial"/>
      </rPr>
      <t xml:space="preserve">loss is recorded in  compensation and benefits </t>
    </r>
    <r>
      <rPr>
        <sz val="9"/>
        <color rgb="FF000000"/>
        <rFont val="Arial"/>
      </rPr>
      <t>in the Condensed Consolidated Statements of Income.</t>
    </r>
  </si>
  <si>
    <r>
      <rPr>
        <i/>
        <sz val="9"/>
        <color rgb="FF000000"/>
        <rFont val="Arial"/>
      </rPr>
      <t>Net loss (income) from unconsolidated investees</t>
    </r>
    <r>
      <rPr>
        <sz val="9"/>
        <color rgb="FF000000"/>
        <rFont val="Arial"/>
      </rPr>
      <t>: We exclude our share of the earnings and losses of our equity method investments. This provides a more meaningful analysis of Nasdaq’s ongoing operating performance or comparisons in Nasdaq’s performance between periods.</t>
    </r>
  </si>
  <si>
    <r>
      <rPr>
        <i/>
        <sz val="9"/>
        <color rgb="FF000000"/>
        <rFont val="Arial"/>
      </rPr>
      <t xml:space="preserve">Net gain on divestiture of businesses: </t>
    </r>
    <r>
      <rPr>
        <sz val="9"/>
        <color rgb="FF000000"/>
        <rFont val="Arial"/>
      </rPr>
      <t>Represents the net gain on sale of our U.S. Fixed Income business in the second quarter of 2021 and the net gain on the sale of the BWise enterprise governance, risk and compliance software platform in 2019.</t>
    </r>
  </si>
  <si>
    <r>
      <rPr>
        <sz val="9"/>
        <color rgb="FF000000"/>
        <rFont val="Arial"/>
      </rPr>
      <t>The non-GAAP adjustment to the income tax provision primarily includes the tax impact of each non-GAAP adjustment. In addition, f</t>
    </r>
    <r>
      <rPr>
        <sz val="9"/>
        <color rgb="FF000000"/>
        <rFont val="Arial"/>
      </rPr>
      <t>or the three and six months ended</t>
    </r>
    <r>
      <rPr>
        <sz val="9"/>
        <color rgb="FF000000"/>
        <rFont val="Arial"/>
      </rPr>
      <t xml:space="preserve"> </t>
    </r>
    <r>
      <rPr>
        <sz val="9"/>
        <color rgb="FF000000"/>
        <rFont val="Arial"/>
      </rPr>
      <t>June 30, 2024</t>
    </r>
    <r>
      <rPr>
        <sz val="9"/>
        <color rgb="FF000000"/>
        <rFont val="Arial"/>
      </rPr>
      <t>, tax items also include a one-time net tax expense related to the completion of an intra-group transfer of certain IP assets to U.S. headquarters. For the three months and year ended December 31, 2021, we recorded a tax benefit related to state and local provision to return adjustments and a release of tax reserves due to statute of limitation expiration. For the year ended December 31, 2021, we also recorded a prior year tax benefit, net of reserve. In addition, for the three months and year ended December 31, 2020, we recorded a tax benefit related to favorable audit settlements, a release of tax reserves due to statute of limitation expiration, partially offset with an increase to certain tax reserves related to certain tax filings. For the year ended December 31, 2020, we also recorded a tax benefit on compensation related deductions determined to be allowable.</t>
    </r>
  </si>
  <si>
    <r>
      <rPr>
        <i/>
        <sz val="9"/>
        <color rgb="FF000000"/>
        <rFont val="Arial"/>
      </rPr>
      <t xml:space="preserve">Legal and regulatory matters: </t>
    </r>
    <r>
      <rPr>
        <sz val="9"/>
        <color rgb="FF000000"/>
        <rFont val="Arial"/>
      </rPr>
      <t xml:space="preserve"> These charges primarily relate to accruals related to certain legal matters recorded in professional and contract services and general, administrative and other expense in the Condensed Consolidated Statements of Income. For the three months ended June 30, 2024, this included a settlement of a Swedish Financial Supervisory Authority, or SFSA, fine recorded in regulatory expense in our Condensed Consolidated Statements of Income. For the three months ended March 31, 2023, legal accruals were offset by insurance recoveries related to legal matters recorded in general, administrative and other expense and professional and contract services expense in our Condensed Consolidated Statements of Income. For the three months ended December 31, 2022, the legal accruals were offset by a decrease relating to an approximately $5 million release of the $33 million reserve booked in 2021 relating to a fine imposed by the SFSA associated with the default of a member of the Nasdaq Clearing commodities market that occurred in 2018. For the year ended December 31, 2020 we recorded a $6 million reversal of a regulatory fine issued by the SFSA in 2016 relating to findings following the SFSA's investigations of cybersecurity processes at our Nordic exchanges and clearinghouse. These charges and reversals were recorded to regulatory expense in our Consolidated Statements of Income.</t>
    </r>
  </si>
  <si>
    <t>Other significant items include certain other charges or gains, including certain tax items and gains and losses from strategic investments entered into through our corporate venture program, that are the result of non-comparable events to measure operating performance. For the three months ended September 30, 2023, these items items also included certain financing costs related to the Adenza transaction. For the year ended December 31, 2020, this also included charges associated with duplicative rent and impairment of leasehold assets related to our global headquarters move. For the year ended December 31, 2019, this also included a tax reserve for certain prior year examinations and certain litigation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</si>
</sst>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quot;—&quot;;_(@_)"/>
    <numFmt numFmtId="165" formatCode="* #,##0;* \(#,##0\);* &quot;—&quot;;_(@_)"/>
    <numFmt numFmtId="166" formatCode="&quot;$&quot;* #,##0_);&quot;$&quot;* \(#,##0\);&quot;$&quot;* &quot;—&quot;_);_(@_)"/>
    <numFmt numFmtId="167" formatCode="#0_)%;\(#0\)%;&quot;—&quot;_)\%;_(@_)"/>
    <numFmt numFmtId="168" formatCode="#0.0_)%;\(#0.0\)%;&quot;—&quot;_)\%;_(@_)"/>
    <numFmt numFmtId="169" formatCode="* #,##0.00;* \(#,##0.00\);* &quot;—&quot;;_(@_)"/>
    <numFmt numFmtId="170" formatCode="&quot;$&quot;* #,##0.00_);&quot;$&quot;* \(#,##0.00\);&quot;$&quot;* &quot;—&quot;_);_(@_)"/>
    <numFmt numFmtId="171" formatCode="* #,##0.0;* \(#,##0.0\);* &quot;—&quot;;_(@_)"/>
    <numFmt numFmtId="172" formatCode="#,##0_)%;\(#,##0\)%;&quot;—&quot;_)\%;_(@_)"/>
    <numFmt numFmtId="173" formatCode="#,##0.0_)%;\(#,##0.0\)%;&quot;—&quot;_)\%;_(@_)"/>
    <numFmt numFmtId="174" formatCode="&quot;$&quot;#,##0_);&quot;$&quot;\(#,##0\);&quot;$&quot;&quot;—&quot;_);_(@_)"/>
    <numFmt numFmtId="175" formatCode="#,##0;\(#,##0\);&quot;—&quot;;_(@_)"/>
    <numFmt numFmtId="176" formatCode="#,##0.0;\(#,##0.0\);&quot;—&quot;;_(@_)"/>
    <numFmt numFmtId="177" formatCode="#,##0.00;\(#,##0.00\);&quot;—&quot;;_(@_)"/>
    <numFmt numFmtId="178" formatCode="&quot;$&quot;#,##0.00_);&quot;$&quot;\(#,##0.00\);&quot;$&quot;&quot;—&quot;_);_(@_)"/>
  </numFmts>
  <fonts count="20" x14ac:knownFonts="1">
    <font>
      <sz val="10"/>
      <name val="Arial"/>
    </font>
    <font>
      <sz val="10"/>
      <color rgb="FF000000"/>
      <name val="Arial"/>
    </font>
    <font>
      <sz val="12"/>
      <color rgb="FF000000"/>
      <name val="Arial"/>
    </font>
    <font>
      <b/>
      <sz val="18"/>
      <color rgb="FF000000"/>
      <name val="Arial"/>
    </font>
    <font>
      <b/>
      <sz val="16"/>
      <color rgb="FF000000"/>
      <name val="Arial"/>
    </font>
    <font>
      <sz val="14"/>
      <color rgb="FF000000"/>
      <name val="Arial"/>
    </font>
    <font>
      <b/>
      <sz val="14"/>
      <color rgb="FF000000"/>
      <name val="Arial"/>
    </font>
    <font>
      <sz val="6"/>
      <color rgb="FF000000"/>
      <name val="Arial"/>
    </font>
    <font>
      <b/>
      <sz val="8"/>
      <color rgb="FFFFFFFF"/>
      <name val="Arial"/>
    </font>
    <font>
      <b/>
      <sz val="8"/>
      <color rgb="FF000000"/>
      <name val="Arial"/>
    </font>
    <font>
      <sz val="8"/>
      <color rgb="FF000000"/>
      <name val="Arial"/>
    </font>
    <font>
      <b/>
      <sz val="9"/>
      <color rgb="FF000000"/>
      <name val="Arial"/>
    </font>
    <font>
      <i/>
      <sz val="8"/>
      <color rgb="FF000000"/>
      <name val="Arial"/>
    </font>
    <font>
      <sz val="7"/>
      <color rgb="FF000000"/>
      <name val="Arial"/>
    </font>
    <font>
      <b/>
      <sz val="7"/>
      <color rgb="FF000000"/>
      <name val="Arial"/>
    </font>
    <font>
      <b/>
      <u/>
      <sz val="9"/>
      <color rgb="FF000000"/>
      <name val="Arial"/>
    </font>
    <font>
      <sz val="9"/>
      <color rgb="FF000000"/>
      <name val="Arial"/>
    </font>
    <font>
      <i/>
      <sz val="9"/>
      <color rgb="FF000000"/>
      <name val="Arial"/>
    </font>
    <font>
      <vertAlign val="superscript"/>
      <sz val="8"/>
      <color rgb="FF000000"/>
      <name val="Arial"/>
    </font>
    <font>
      <b/>
      <vertAlign val="superscript"/>
      <sz val="8"/>
      <color rgb="FF000000"/>
      <name val="Arial"/>
    </font>
  </fonts>
  <fills count="3">
    <fill>
      <patternFill patternType="none"/>
    </fill>
    <fill>
      <patternFill patternType="gray125"/>
    </fill>
    <fill>
      <patternFill patternType="solid">
        <fgColor rgb="FF4BACC6"/>
        <bgColor indexed="64"/>
      </patternFill>
    </fill>
  </fills>
  <borders count="8">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double">
        <color rgb="FF000000"/>
      </bottom>
      <diagonal/>
    </border>
    <border>
      <left/>
      <right/>
      <top style="thin">
        <color rgb="FF000000"/>
      </top>
      <bottom style="double">
        <color rgb="FF000000"/>
      </bottom>
      <diagonal/>
    </border>
    <border>
      <left/>
      <right/>
      <top style="double">
        <color rgb="FF000000"/>
      </top>
      <bottom/>
      <diagonal/>
    </border>
    <border>
      <left style="thin">
        <color rgb="FF000000"/>
      </left>
      <right/>
      <top/>
      <bottom/>
      <diagonal/>
    </border>
  </borders>
  <cellStyleXfs count="6">
    <xf numFmtId="0" fontId="0" fillId="0" borderId="0"/>
    <xf numFmtId="0" fontId="1" fillId="0" borderId="0" applyBorder="0">
      <alignment wrapText="1"/>
    </xf>
    <xf numFmtId="0" fontId="2" fillId="0" borderId="0" applyBorder="0">
      <alignment wrapText="1"/>
    </xf>
    <xf numFmtId="0" fontId="3" fillId="0" borderId="0" applyBorder="0">
      <alignment wrapText="1"/>
    </xf>
    <xf numFmtId="0" fontId="4" fillId="0" borderId="0" applyBorder="0">
      <alignment wrapText="1"/>
    </xf>
    <xf numFmtId="0" fontId="5" fillId="0" borderId="0" applyBorder="0">
      <alignment wrapText="1"/>
    </xf>
  </cellStyleXfs>
  <cellXfs count="69">
    <xf numFmtId="0" fontId="0" fillId="0" borderId="0" xfId="0"/>
    <xf numFmtId="0" fontId="1" fillId="0" borderId="0" xfId="1">
      <alignment wrapText="1"/>
    </xf>
    <xf numFmtId="0" fontId="6" fillId="0" borderId="0" xfId="0" applyFont="1" applyAlignment="1">
      <alignment horizontal="left" wrapText="1"/>
    </xf>
    <xf numFmtId="0" fontId="7" fillId="0" borderId="2" xfId="0" applyFont="1" applyBorder="1" applyAlignment="1">
      <alignment horizontal="left" wrapText="1"/>
    </xf>
    <xf numFmtId="0" fontId="8" fillId="2" borderId="0" xfId="0" applyFont="1" applyFill="1" applyAlignment="1">
      <alignment horizontal="center" wrapText="1"/>
    </xf>
    <xf numFmtId="164" fontId="8" fillId="2" borderId="0" xfId="0" applyNumberFormat="1" applyFont="1" applyFill="1" applyAlignment="1">
      <alignment horizontal="center" wrapText="1"/>
    </xf>
    <xf numFmtId="0" fontId="9" fillId="0" borderId="0" xfId="0" applyFont="1" applyAlignment="1">
      <alignment horizontal="left" wrapText="1"/>
    </xf>
    <xf numFmtId="0" fontId="10" fillId="0" borderId="0" xfId="0" applyFont="1" applyAlignment="1">
      <alignment horizontal="left" wrapText="1"/>
    </xf>
    <xf numFmtId="165" fontId="10" fillId="0" borderId="0" xfId="0" applyNumberFormat="1" applyFont="1" applyAlignment="1">
      <alignment wrapText="1"/>
    </xf>
    <xf numFmtId="166" fontId="10" fillId="0" borderId="0" xfId="0" applyNumberFormat="1" applyFont="1" applyAlignment="1">
      <alignment wrapText="1"/>
    </xf>
    <xf numFmtId="165" fontId="9" fillId="0" borderId="0" xfId="0" applyNumberFormat="1" applyFont="1" applyAlignment="1">
      <alignment wrapText="1"/>
    </xf>
    <xf numFmtId="0" fontId="9" fillId="0" borderId="3" xfId="0" applyFont="1" applyBorder="1" applyAlignment="1">
      <alignment horizontal="right" wrapText="1"/>
    </xf>
    <xf numFmtId="0" fontId="9" fillId="0" borderId="0" xfId="0" applyFont="1" applyAlignment="1">
      <alignment horizontal="right" wrapText="1"/>
    </xf>
    <xf numFmtId="0" fontId="11" fillId="0" borderId="0" xfId="0" applyFont="1" applyAlignment="1">
      <alignment horizontal="right" wrapText="1"/>
    </xf>
    <xf numFmtId="165" fontId="9" fillId="0" borderId="2" xfId="0" applyNumberFormat="1" applyFont="1" applyBorder="1" applyAlignment="1">
      <alignment wrapText="1"/>
    </xf>
    <xf numFmtId="165" fontId="9" fillId="0" borderId="1" xfId="0" applyNumberFormat="1" applyFont="1" applyBorder="1" applyAlignment="1">
      <alignment wrapText="1"/>
    </xf>
    <xf numFmtId="165" fontId="10" fillId="0" borderId="1" xfId="0" applyNumberFormat="1" applyFont="1" applyBorder="1" applyAlignment="1">
      <alignment wrapText="1"/>
    </xf>
    <xf numFmtId="165" fontId="9" fillId="0" borderId="3" xfId="0" applyNumberFormat="1" applyFont="1" applyBorder="1" applyAlignment="1">
      <alignment wrapText="1"/>
    </xf>
    <xf numFmtId="0" fontId="12" fillId="0" borderId="0" xfId="0" applyFont="1" applyAlignment="1">
      <alignment horizontal="left" wrapText="1"/>
    </xf>
    <xf numFmtId="167" fontId="12" fillId="0" borderId="0" xfId="0" applyNumberFormat="1" applyFont="1" applyAlignment="1">
      <alignment horizontal="right" wrapText="1"/>
    </xf>
    <xf numFmtId="165" fontId="9" fillId="0" borderId="4" xfId="0" applyNumberFormat="1" applyFont="1" applyBorder="1" applyAlignment="1">
      <alignment wrapText="1"/>
    </xf>
    <xf numFmtId="165" fontId="9" fillId="0" borderId="5" xfId="0" applyNumberFormat="1" applyFont="1" applyBorder="1" applyAlignment="1">
      <alignment wrapText="1"/>
    </xf>
    <xf numFmtId="168" fontId="12" fillId="0" borderId="0" xfId="0" applyNumberFormat="1" applyFont="1" applyAlignment="1">
      <alignment horizontal="right" wrapText="1"/>
    </xf>
    <xf numFmtId="169" fontId="9" fillId="0" borderId="0" xfId="0" applyNumberFormat="1" applyFont="1" applyAlignment="1">
      <alignment wrapText="1"/>
    </xf>
    <xf numFmtId="170" fontId="9" fillId="0" borderId="0" xfId="0" applyNumberFormat="1" applyFont="1" applyAlignment="1">
      <alignment wrapText="1"/>
    </xf>
    <xf numFmtId="171" fontId="10" fillId="0" borderId="0" xfId="0" applyNumberFormat="1" applyFont="1" applyAlignment="1">
      <alignment wrapText="1"/>
    </xf>
    <xf numFmtId="170" fontId="10" fillId="0" borderId="0" xfId="0" applyNumberFormat="1" applyFont="1" applyAlignment="1">
      <alignment wrapText="1"/>
    </xf>
    <xf numFmtId="0" fontId="13" fillId="0" borderId="2" xfId="0" applyFont="1" applyBorder="1" applyAlignment="1">
      <alignment wrapText="1"/>
    </xf>
    <xf numFmtId="0" fontId="10" fillId="0" borderId="2" xfId="0" applyFont="1" applyBorder="1" applyAlignment="1">
      <alignment wrapText="1"/>
    </xf>
    <xf numFmtId="0" fontId="10" fillId="0" borderId="2" xfId="0" applyFont="1" applyBorder="1" applyAlignment="1">
      <alignment horizontal="right" wrapText="1"/>
    </xf>
    <xf numFmtId="0" fontId="10" fillId="0" borderId="6" xfId="0" applyFont="1" applyBorder="1" applyAlignment="1">
      <alignment horizontal="right" wrapText="1"/>
    </xf>
    <xf numFmtId="0" fontId="13" fillId="0" borderId="2" xfId="0" applyFont="1" applyBorder="1" applyAlignment="1">
      <alignment horizontal="left" wrapText="1"/>
    </xf>
    <xf numFmtId="0" fontId="10" fillId="0" borderId="0" xfId="0" applyFont="1" applyAlignment="1">
      <alignment wrapText="1"/>
    </xf>
    <xf numFmtId="0" fontId="9" fillId="0" borderId="1" xfId="0" applyFont="1" applyBorder="1" applyAlignment="1">
      <alignment horizontal="right" wrapText="1"/>
    </xf>
    <xf numFmtId="0" fontId="9" fillId="0" borderId="2" xfId="0" applyFont="1" applyBorder="1" applyAlignment="1">
      <alignment horizontal="right" wrapText="1"/>
    </xf>
    <xf numFmtId="0" fontId="12" fillId="0" borderId="0" xfId="0" applyFont="1" applyAlignment="1">
      <alignment horizontal="right" wrapText="1"/>
    </xf>
    <xf numFmtId="172" fontId="12" fillId="0" borderId="0" xfId="0" applyNumberFormat="1" applyFont="1" applyAlignment="1">
      <alignment horizontal="right" wrapText="1"/>
    </xf>
    <xf numFmtId="165" fontId="10" fillId="0" borderId="2" xfId="0" applyNumberFormat="1" applyFont="1" applyBorder="1" applyAlignment="1">
      <alignment wrapText="1"/>
    </xf>
    <xf numFmtId="0" fontId="9" fillId="0" borderId="4" xfId="0" applyFont="1" applyBorder="1" applyAlignment="1">
      <alignment horizontal="right" wrapText="1"/>
    </xf>
    <xf numFmtId="0" fontId="9" fillId="0" borderId="5" xfId="0" applyFont="1" applyBorder="1" applyAlignment="1">
      <alignment horizontal="right" wrapText="1"/>
    </xf>
    <xf numFmtId="173" fontId="12" fillId="0" borderId="0" xfId="0" applyNumberFormat="1" applyFont="1" applyAlignment="1">
      <alignment horizontal="right" wrapText="1"/>
    </xf>
    <xf numFmtId="0" fontId="14" fillId="0" borderId="2" xfId="0" applyFont="1" applyBorder="1" applyAlignment="1">
      <alignment horizontal="left" wrapText="1"/>
    </xf>
    <xf numFmtId="174" fontId="9" fillId="0" borderId="0" xfId="0" applyNumberFormat="1" applyFont="1" applyAlignment="1">
      <alignment horizontal="center" wrapText="1"/>
    </xf>
    <xf numFmtId="175" fontId="9" fillId="0" borderId="0" xfId="0" applyNumberFormat="1" applyFont="1" applyAlignment="1">
      <alignment horizontal="center" wrapText="1"/>
    </xf>
    <xf numFmtId="175" fontId="9" fillId="0" borderId="1" xfId="0" applyNumberFormat="1" applyFont="1" applyBorder="1" applyAlignment="1">
      <alignment horizontal="center" wrapText="1"/>
    </xf>
    <xf numFmtId="175" fontId="9" fillId="0" borderId="3" xfId="0" applyNumberFormat="1" applyFont="1" applyBorder="1" applyAlignment="1">
      <alignment horizontal="center" wrapText="1"/>
    </xf>
    <xf numFmtId="0" fontId="9" fillId="0" borderId="7" xfId="0" applyFont="1" applyBorder="1" applyAlignment="1">
      <alignment horizontal="left" wrapText="1"/>
    </xf>
    <xf numFmtId="175" fontId="9" fillId="0" borderId="2" xfId="0" applyNumberFormat="1" applyFont="1" applyBorder="1" applyAlignment="1">
      <alignment horizontal="center" wrapText="1"/>
    </xf>
    <xf numFmtId="175" fontId="10" fillId="0" borderId="0" xfId="0" applyNumberFormat="1" applyFont="1" applyAlignment="1">
      <alignment horizontal="center" wrapText="1"/>
    </xf>
    <xf numFmtId="175" fontId="10" fillId="0" borderId="1" xfId="0" applyNumberFormat="1" applyFont="1" applyBorder="1" applyAlignment="1">
      <alignment horizontal="center" wrapText="1"/>
    </xf>
    <xf numFmtId="175" fontId="9" fillId="0" borderId="5" xfId="0" applyNumberFormat="1" applyFont="1" applyBorder="1" applyAlignment="1">
      <alignment horizontal="center" wrapText="1"/>
    </xf>
    <xf numFmtId="175" fontId="10" fillId="0" borderId="6" xfId="0" applyNumberFormat="1" applyFont="1" applyBorder="1" applyAlignment="1">
      <alignment horizontal="center" wrapText="1"/>
    </xf>
    <xf numFmtId="0" fontId="9" fillId="0" borderId="0" xfId="0" applyFont="1" applyAlignment="1">
      <alignment horizontal="center" wrapText="1"/>
    </xf>
    <xf numFmtId="168" fontId="10" fillId="0" borderId="0" xfId="0" applyNumberFormat="1" applyFont="1" applyAlignment="1">
      <alignment horizontal="right" wrapText="1"/>
    </xf>
    <xf numFmtId="168" fontId="10" fillId="0" borderId="0" xfId="0" applyNumberFormat="1" applyFont="1" applyAlignment="1">
      <alignment wrapText="1"/>
    </xf>
    <xf numFmtId="176" fontId="10" fillId="0" borderId="0" xfId="0" applyNumberFormat="1" applyFont="1" applyAlignment="1">
      <alignment horizontal="center" wrapText="1"/>
    </xf>
    <xf numFmtId="177" fontId="9" fillId="0" borderId="0" xfId="0" applyNumberFormat="1" applyFont="1" applyAlignment="1">
      <alignment horizontal="center" wrapText="1"/>
    </xf>
    <xf numFmtId="178" fontId="9" fillId="0" borderId="0" xfId="0" applyNumberFormat="1" applyFont="1" applyAlignment="1">
      <alignment horizontal="center" wrapText="1"/>
    </xf>
    <xf numFmtId="0" fontId="4" fillId="0" borderId="2" xfId="0" applyFont="1" applyBorder="1" applyAlignment="1">
      <alignment horizontal="left" wrapText="1"/>
    </xf>
    <xf numFmtId="0" fontId="10" fillId="0" borderId="6" xfId="0" applyFont="1" applyBorder="1" applyAlignment="1">
      <alignment wrapText="1"/>
    </xf>
    <xf numFmtId="0" fontId="9" fillId="0" borderId="3" xfId="0" applyFont="1" applyBorder="1" applyAlignment="1">
      <alignment horizontal="center"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6" fillId="0" borderId="1" xfId="0" applyFont="1" applyBorder="1" applyAlignment="1">
      <alignment horizontal="left" wrapText="1"/>
    </xf>
    <xf numFmtId="0" fontId="0" fillId="0" borderId="0" xfId="0"/>
    <xf numFmtId="0" fontId="13" fillId="0" borderId="0" xfId="0" applyFont="1" applyAlignment="1">
      <alignment horizontal="left" wrapText="1"/>
    </xf>
    <xf numFmtId="0" fontId="1" fillId="0" borderId="0" xfId="0" applyFont="1" applyAlignment="1">
      <alignment vertical="top" wrapText="1"/>
    </xf>
    <xf numFmtId="0" fontId="0" fillId="0" borderId="0" xfId="0" applyAlignment="1">
      <alignment vertical="top"/>
    </xf>
  </cellXfs>
  <cellStyles count="6">
    <cellStyle name="Heading 1" xfId="3" xr:uid="{00000000-0005-0000-0000-000003000000}"/>
    <cellStyle name="Heading 2" xfId="4" xr:uid="{00000000-0005-0000-0000-000004000000}"/>
    <cellStyle name="Heading 3" xfId="5" xr:uid="{00000000-0005-0000-0000-000005000000}"/>
    <cellStyle name="Normal" xfId="0" builtinId="0"/>
    <cellStyle name="Normal 2" xfId="2" xr:uid="{00000000-0005-0000-0000-000002000000}"/>
    <cellStyle name="Table (Normal)" xfId="1" xr:uid="{00000000-0005-0000-0000-00000100000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7"/>
  <sheetViews>
    <sheetView showGridLines="0" view="pageBreakPreview" zoomScale="130" zoomScaleNormal="100" zoomScaleSheetLayoutView="130" workbookViewId="0">
      <pane xSplit="1" ySplit="4" topLeftCell="B33" activePane="bottomRight" state="frozen"/>
      <selection activeCell="A37" sqref="A37"/>
      <selection pane="topRight" activeCell="A37" sqref="A37"/>
      <selection pane="bottomLeft" activeCell="A37" sqref="A37"/>
      <selection pane="bottomRight" activeCell="A37" sqref="A37"/>
    </sheetView>
  </sheetViews>
  <sheetFormatPr defaultColWidth="13.7109375" defaultRowHeight="12.75" x14ac:dyDescent="0.2"/>
  <cols>
    <col min="1" max="1" width="44" customWidth="1"/>
    <col min="2" max="4" width="7" hidden="1" customWidth="1"/>
    <col min="5" max="13" width="7" customWidth="1"/>
    <col min="14" max="14" width="1.5703125" customWidth="1"/>
    <col min="15" max="19" width="7.28515625" customWidth="1"/>
    <col min="20" max="20" width="1.85546875" customWidth="1"/>
    <col min="21" max="29" width="33" customWidth="1"/>
  </cols>
  <sheetData>
    <row r="1" spans="1:29" ht="19.149999999999999" customHeight="1" x14ac:dyDescent="0.25">
      <c r="A1" s="2" t="s">
        <v>0</v>
      </c>
    </row>
    <row r="2" spans="1:29" ht="19.149999999999999" customHeight="1" x14ac:dyDescent="0.25">
      <c r="A2" s="64" t="s">
        <v>1</v>
      </c>
      <c r="B2" s="65"/>
      <c r="C2" s="65"/>
      <c r="D2" s="65"/>
      <c r="E2" s="65"/>
      <c r="F2" s="65"/>
      <c r="G2" s="65"/>
      <c r="H2" s="65"/>
      <c r="I2" s="65"/>
      <c r="J2" s="65"/>
      <c r="K2" s="65"/>
      <c r="L2" s="65"/>
      <c r="M2" s="65"/>
    </row>
    <row r="3" spans="1:29" ht="13.35" customHeight="1" x14ac:dyDescent="0.2">
      <c r="A3" s="3" t="s">
        <v>2</v>
      </c>
      <c r="B3" s="27"/>
      <c r="C3" s="27"/>
      <c r="D3" s="27"/>
      <c r="E3" s="27"/>
      <c r="F3" s="27"/>
      <c r="G3" s="27"/>
      <c r="H3" s="27"/>
      <c r="I3" s="27"/>
      <c r="J3" s="27"/>
      <c r="K3" s="27"/>
      <c r="L3" s="27"/>
      <c r="M3" s="27"/>
      <c r="N3" s="28"/>
      <c r="O3" s="28"/>
      <c r="P3" s="28"/>
      <c r="Q3" s="28"/>
      <c r="R3" s="28"/>
      <c r="S3" s="28"/>
    </row>
    <row r="4" spans="1:29" ht="13.35" customHeight="1" x14ac:dyDescent="0.2">
      <c r="B4" s="4" t="s">
        <v>3</v>
      </c>
      <c r="C4" s="4" t="s">
        <v>4</v>
      </c>
      <c r="D4" s="4" t="s">
        <v>5</v>
      </c>
      <c r="E4" s="4" t="s">
        <v>6</v>
      </c>
      <c r="F4" s="4" t="s">
        <v>7</v>
      </c>
      <c r="G4" s="4" t="s">
        <v>8</v>
      </c>
      <c r="H4" s="4" t="s">
        <v>9</v>
      </c>
      <c r="I4" s="4" t="s">
        <v>10</v>
      </c>
      <c r="J4" s="4" t="s">
        <v>11</v>
      </c>
      <c r="K4" s="4" t="s">
        <v>12</v>
      </c>
      <c r="L4" s="4" t="s">
        <v>13</v>
      </c>
      <c r="M4" s="4" t="s">
        <v>14</v>
      </c>
      <c r="N4" s="4"/>
      <c r="O4" s="5" t="s">
        <v>15</v>
      </c>
      <c r="P4" s="5" t="s">
        <v>16</v>
      </c>
      <c r="Q4" s="5" t="s">
        <v>17</v>
      </c>
      <c r="R4" s="5" t="s">
        <v>18</v>
      </c>
      <c r="S4" s="5" t="s">
        <v>19</v>
      </c>
    </row>
    <row r="5" spans="1:29" ht="10.9" customHeight="1" x14ac:dyDescent="0.2">
      <c r="A5" s="6" t="s">
        <v>20</v>
      </c>
    </row>
    <row r="6" spans="1:29" ht="13.35" customHeight="1" x14ac:dyDescent="0.2">
      <c r="A6" s="7" t="s">
        <v>21</v>
      </c>
      <c r="B6" s="8">
        <v>177</v>
      </c>
      <c r="C6" s="8">
        <v>181</v>
      </c>
      <c r="D6" s="8">
        <v>182</v>
      </c>
      <c r="E6" s="9">
        <v>179</v>
      </c>
      <c r="F6" s="9">
        <v>182</v>
      </c>
      <c r="G6" s="9">
        <v>185</v>
      </c>
      <c r="H6" s="9">
        <v>187</v>
      </c>
      <c r="I6" s="9">
        <v>188</v>
      </c>
      <c r="J6" s="9">
        <v>189</v>
      </c>
      <c r="K6" s="9">
        <v>186</v>
      </c>
      <c r="L6" s="9">
        <v>187</v>
      </c>
      <c r="M6" s="9">
        <v>190</v>
      </c>
      <c r="O6" s="9">
        <v>541</v>
      </c>
      <c r="P6" s="9">
        <v>572</v>
      </c>
      <c r="Q6" s="9">
        <v>678</v>
      </c>
      <c r="R6" s="9">
        <v>727</v>
      </c>
      <c r="S6" s="9">
        <v>749</v>
      </c>
    </row>
    <row r="7" spans="1:29" ht="13.35" customHeight="1" x14ac:dyDescent="0.2">
      <c r="A7" s="7" t="s">
        <v>22</v>
      </c>
      <c r="B7" s="8">
        <v>130</v>
      </c>
      <c r="C7" s="8">
        <v>122</v>
      </c>
      <c r="D7" s="8">
        <v>124</v>
      </c>
      <c r="E7" s="8">
        <v>125</v>
      </c>
      <c r="F7" s="8">
        <v>116</v>
      </c>
      <c r="G7" s="8">
        <v>110</v>
      </c>
      <c r="H7" s="8">
        <v>129</v>
      </c>
      <c r="I7" s="8">
        <v>144</v>
      </c>
      <c r="J7" s="8">
        <v>146</v>
      </c>
      <c r="K7" s="8">
        <v>168</v>
      </c>
      <c r="L7" s="8">
        <v>167</v>
      </c>
      <c r="M7" s="8">
        <v>182</v>
      </c>
      <c r="O7" s="8">
        <v>223</v>
      </c>
      <c r="P7" s="8">
        <v>324</v>
      </c>
      <c r="Q7" s="8">
        <v>459</v>
      </c>
      <c r="R7" s="8">
        <v>486</v>
      </c>
      <c r="S7" s="8">
        <v>528</v>
      </c>
    </row>
    <row r="8" spans="1:29" ht="13.35" customHeight="1" x14ac:dyDescent="0.2">
      <c r="A8" s="7" t="s">
        <v>23</v>
      </c>
      <c r="B8" s="8">
        <v>112</v>
      </c>
      <c r="C8" s="8">
        <v>115</v>
      </c>
      <c r="D8" s="8">
        <v>115</v>
      </c>
      <c r="E8" s="8">
        <v>118</v>
      </c>
      <c r="F8" s="8">
        <v>121</v>
      </c>
      <c r="G8" s="8">
        <v>120</v>
      </c>
      <c r="H8" s="8">
        <v>122</v>
      </c>
      <c r="I8" s="8">
        <v>124</v>
      </c>
      <c r="J8" s="8">
        <v>126</v>
      </c>
      <c r="K8" s="8">
        <v>125</v>
      </c>
      <c r="L8" s="8">
        <v>127</v>
      </c>
      <c r="M8" s="8">
        <v>129</v>
      </c>
      <c r="O8" s="8">
        <v>358</v>
      </c>
      <c r="P8" s="8">
        <v>389</v>
      </c>
      <c r="Q8" s="8">
        <v>429</v>
      </c>
      <c r="R8" s="8">
        <v>469</v>
      </c>
      <c r="S8" s="8">
        <v>493</v>
      </c>
    </row>
    <row r="9" spans="1:29" ht="13.35" customHeight="1" x14ac:dyDescent="0.2">
      <c r="A9" s="6" t="s">
        <v>24</v>
      </c>
      <c r="B9" s="10">
        <f t="shared" ref="B9:M9" si="0">SUM(B6:B8)</f>
        <v>419</v>
      </c>
      <c r="C9" s="10">
        <f t="shared" si="0"/>
        <v>418</v>
      </c>
      <c r="D9" s="10">
        <f t="shared" si="0"/>
        <v>421</v>
      </c>
      <c r="E9" s="10">
        <f t="shared" si="0"/>
        <v>422</v>
      </c>
      <c r="F9" s="10">
        <f t="shared" si="0"/>
        <v>419</v>
      </c>
      <c r="G9" s="10">
        <f t="shared" si="0"/>
        <v>415</v>
      </c>
      <c r="H9" s="10">
        <f t="shared" si="0"/>
        <v>438</v>
      </c>
      <c r="I9" s="10">
        <f t="shared" si="0"/>
        <v>456</v>
      </c>
      <c r="J9" s="10">
        <f t="shared" si="0"/>
        <v>461</v>
      </c>
      <c r="K9" s="10">
        <f t="shared" si="0"/>
        <v>479</v>
      </c>
      <c r="L9" s="10">
        <f t="shared" si="0"/>
        <v>481</v>
      </c>
      <c r="M9" s="10">
        <f t="shared" si="0"/>
        <v>501</v>
      </c>
      <c r="O9" s="10">
        <v>1122</v>
      </c>
      <c r="P9" s="10">
        <v>1285</v>
      </c>
      <c r="Q9" s="10">
        <v>1566</v>
      </c>
      <c r="R9" s="10">
        <v>1682</v>
      </c>
      <c r="S9" s="10">
        <v>1770</v>
      </c>
    </row>
    <row r="10" spans="1:29" ht="13.35" customHeight="1" x14ac:dyDescent="0.2">
      <c r="A10" s="7" t="s">
        <v>25</v>
      </c>
      <c r="E10" s="8">
        <v>45</v>
      </c>
      <c r="F10" s="8">
        <v>48</v>
      </c>
      <c r="G10" s="8">
        <v>52</v>
      </c>
      <c r="H10" s="8">
        <v>54</v>
      </c>
      <c r="I10" s="8">
        <v>58</v>
      </c>
      <c r="J10" s="8">
        <v>60</v>
      </c>
      <c r="K10" s="8">
        <v>64</v>
      </c>
      <c r="L10" s="8">
        <v>67</v>
      </c>
      <c r="M10" s="8">
        <v>69</v>
      </c>
      <c r="O10" s="8">
        <v>0</v>
      </c>
      <c r="P10" s="8">
        <v>0</v>
      </c>
      <c r="Q10" s="8">
        <v>104</v>
      </c>
      <c r="R10" s="8">
        <v>176</v>
      </c>
      <c r="S10" s="8">
        <v>223</v>
      </c>
    </row>
    <row r="11" spans="1:29" ht="13.35" customHeight="1" x14ac:dyDescent="0.2">
      <c r="A11" s="7" t="s">
        <v>26</v>
      </c>
      <c r="B11" s="8">
        <v>33</v>
      </c>
      <c r="C11" s="8">
        <v>32</v>
      </c>
      <c r="D11" s="8">
        <v>31</v>
      </c>
      <c r="E11" s="8">
        <v>32</v>
      </c>
      <c r="F11" s="8">
        <v>34</v>
      </c>
      <c r="G11" s="8">
        <v>32</v>
      </c>
      <c r="H11" s="8">
        <v>35</v>
      </c>
      <c r="I11" s="8">
        <v>35</v>
      </c>
      <c r="J11" s="8">
        <v>110</v>
      </c>
      <c r="K11" s="8">
        <v>90</v>
      </c>
      <c r="L11" s="8">
        <v>95</v>
      </c>
      <c r="M11" s="8">
        <v>68</v>
      </c>
      <c r="O11" s="8">
        <v>107</v>
      </c>
      <c r="P11" s="8">
        <v>116</v>
      </c>
      <c r="Q11" s="8">
        <v>127</v>
      </c>
      <c r="R11" s="8">
        <v>130</v>
      </c>
      <c r="S11" s="8">
        <v>212</v>
      </c>
    </row>
    <row r="12" spans="1:29" ht="13.35" customHeight="1" x14ac:dyDescent="0.2">
      <c r="A12" s="7" t="s">
        <v>27</v>
      </c>
      <c r="B12" s="8">
        <v>142</v>
      </c>
      <c r="C12" s="8">
        <v>131</v>
      </c>
      <c r="D12" s="8">
        <v>139</v>
      </c>
      <c r="E12" s="8">
        <v>140</v>
      </c>
      <c r="F12" s="8">
        <v>149</v>
      </c>
      <c r="G12" s="8">
        <v>145</v>
      </c>
      <c r="H12" s="8">
        <v>146</v>
      </c>
      <c r="I12" s="8">
        <v>145</v>
      </c>
      <c r="J12" s="8">
        <v>229</v>
      </c>
      <c r="K12" s="8">
        <v>238</v>
      </c>
      <c r="L12" s="8">
        <v>258</v>
      </c>
      <c r="M12" s="8">
        <v>234</v>
      </c>
      <c r="O12" s="8">
        <v>502</v>
      </c>
      <c r="P12" s="8">
        <v>521</v>
      </c>
      <c r="Q12" s="8">
        <v>541</v>
      </c>
      <c r="R12" s="8">
        <v>558</v>
      </c>
      <c r="S12" s="8">
        <v>664</v>
      </c>
    </row>
    <row r="13" spans="1:29" ht="13.35" customHeight="1" x14ac:dyDescent="0.2">
      <c r="A13" s="6" t="s">
        <v>28</v>
      </c>
      <c r="E13" s="10">
        <f t="shared" ref="E13:M13" si="1">E12+E11+E10</f>
        <v>217</v>
      </c>
      <c r="F13" s="10">
        <f t="shared" si="1"/>
        <v>231</v>
      </c>
      <c r="G13" s="10">
        <f t="shared" si="1"/>
        <v>229</v>
      </c>
      <c r="H13" s="10">
        <f t="shared" si="1"/>
        <v>235</v>
      </c>
      <c r="I13" s="10">
        <f t="shared" si="1"/>
        <v>238</v>
      </c>
      <c r="J13" s="10">
        <f t="shared" si="1"/>
        <v>399</v>
      </c>
      <c r="K13" s="10">
        <f t="shared" si="1"/>
        <v>392</v>
      </c>
      <c r="L13" s="10">
        <f t="shared" si="1"/>
        <v>420</v>
      </c>
      <c r="M13" s="10">
        <f t="shared" si="1"/>
        <v>371</v>
      </c>
      <c r="O13" s="10">
        <f>O12+O11+O10</f>
        <v>609</v>
      </c>
      <c r="P13" s="10">
        <f>P12+P11+P10</f>
        <v>637</v>
      </c>
      <c r="Q13" s="10">
        <f>Q12+Q11+Q10</f>
        <v>772</v>
      </c>
      <c r="R13" s="10">
        <f>R12+R11+R10</f>
        <v>864</v>
      </c>
      <c r="S13" s="10">
        <f>S12+S11+S10</f>
        <v>1099</v>
      </c>
    </row>
    <row r="14" spans="1:29" ht="13.35" customHeight="1" x14ac:dyDescent="0.2">
      <c r="A14" s="6" t="s">
        <v>29</v>
      </c>
      <c r="B14" s="11"/>
      <c r="C14" s="11"/>
      <c r="D14" s="11"/>
      <c r="E14" s="10">
        <f t="shared" ref="E14:M14" si="2">E9+E13</f>
        <v>639</v>
      </c>
      <c r="F14" s="10">
        <f t="shared" si="2"/>
        <v>650</v>
      </c>
      <c r="G14" s="10">
        <f t="shared" si="2"/>
        <v>644</v>
      </c>
      <c r="H14" s="10">
        <f t="shared" si="2"/>
        <v>673</v>
      </c>
      <c r="I14" s="10">
        <f t="shared" si="2"/>
        <v>694</v>
      </c>
      <c r="J14" s="10">
        <f t="shared" si="2"/>
        <v>860</v>
      </c>
      <c r="K14" s="10">
        <f t="shared" si="2"/>
        <v>871</v>
      </c>
      <c r="L14" s="10">
        <f t="shared" si="2"/>
        <v>901</v>
      </c>
      <c r="M14" s="10">
        <f t="shared" si="2"/>
        <v>872</v>
      </c>
      <c r="N14" s="12"/>
      <c r="O14" s="10">
        <f>O9+O13</f>
        <v>1731</v>
      </c>
      <c r="P14" s="10">
        <f>P9+P13</f>
        <v>1922</v>
      </c>
      <c r="Q14" s="10">
        <f>Q9+Q13</f>
        <v>2338</v>
      </c>
      <c r="R14" s="10">
        <f>R9+R13</f>
        <v>2546</v>
      </c>
      <c r="S14" s="10">
        <f>S9+S13</f>
        <v>2869</v>
      </c>
      <c r="T14" s="1"/>
      <c r="U14" s="13"/>
      <c r="V14" s="1"/>
      <c r="W14" s="1"/>
      <c r="X14" s="1"/>
      <c r="Y14" s="1"/>
      <c r="Z14" s="1"/>
      <c r="AA14" s="1"/>
      <c r="AB14" s="1"/>
      <c r="AC14" s="1"/>
    </row>
    <row r="15" spans="1:29" ht="13.35" customHeight="1" x14ac:dyDescent="0.2">
      <c r="A15" s="6" t="s">
        <v>30</v>
      </c>
      <c r="B15" s="14">
        <v>242</v>
      </c>
      <c r="C15" s="14">
        <v>258</v>
      </c>
      <c r="D15" s="14">
        <v>245</v>
      </c>
      <c r="E15" s="15">
        <v>239</v>
      </c>
      <c r="F15" s="15">
        <v>245</v>
      </c>
      <c r="G15" s="15">
        <v>260</v>
      </c>
      <c r="H15" s="15">
        <v>242</v>
      </c>
      <c r="I15" s="15">
        <v>236</v>
      </c>
      <c r="J15" s="15">
        <v>247</v>
      </c>
      <c r="K15" s="15">
        <v>237</v>
      </c>
      <c r="L15" s="15">
        <v>250</v>
      </c>
      <c r="M15" s="15">
        <v>266</v>
      </c>
      <c r="O15" s="15">
        <v>713</v>
      </c>
      <c r="P15" s="15">
        <v>902</v>
      </c>
      <c r="Q15" s="15">
        <v>1005</v>
      </c>
      <c r="R15" s="15">
        <v>988</v>
      </c>
      <c r="S15" s="15">
        <v>987</v>
      </c>
    </row>
    <row r="16" spans="1:29" ht="13.35" customHeight="1" x14ac:dyDescent="0.2">
      <c r="A16" s="6" t="s">
        <v>31</v>
      </c>
      <c r="B16" s="10">
        <v>14</v>
      </c>
      <c r="C16" s="10">
        <v>13</v>
      </c>
      <c r="D16" s="10">
        <v>13</v>
      </c>
      <c r="E16" s="14">
        <v>12</v>
      </c>
      <c r="F16" s="14">
        <v>11</v>
      </c>
      <c r="G16" s="14">
        <v>10</v>
      </c>
      <c r="H16" s="14">
        <v>10</v>
      </c>
      <c r="I16" s="14">
        <v>10</v>
      </c>
      <c r="J16" s="14">
        <v>10</v>
      </c>
      <c r="K16" s="14">
        <v>9</v>
      </c>
      <c r="L16" s="14">
        <v>8</v>
      </c>
      <c r="M16" s="14">
        <v>8</v>
      </c>
      <c r="O16" s="14">
        <v>91</v>
      </c>
      <c r="P16" s="14">
        <v>79</v>
      </c>
      <c r="Q16" s="14">
        <v>77</v>
      </c>
      <c r="R16" s="14">
        <v>48</v>
      </c>
      <c r="S16" s="14">
        <v>39</v>
      </c>
    </row>
    <row r="17" spans="1:19" ht="13.35" customHeight="1" x14ac:dyDescent="0.2">
      <c r="A17" s="6" t="s">
        <v>32</v>
      </c>
      <c r="B17" s="15">
        <v>850</v>
      </c>
      <c r="C17" s="15">
        <v>892</v>
      </c>
      <c r="D17" s="15">
        <v>893</v>
      </c>
      <c r="E17" s="15">
        <f t="shared" ref="E17:M17" si="3">E9+E13+E15+E16</f>
        <v>890</v>
      </c>
      <c r="F17" s="15">
        <f t="shared" si="3"/>
        <v>906</v>
      </c>
      <c r="G17" s="15">
        <f t="shared" si="3"/>
        <v>914</v>
      </c>
      <c r="H17" s="15">
        <f t="shared" si="3"/>
        <v>925</v>
      </c>
      <c r="I17" s="15">
        <f t="shared" si="3"/>
        <v>940</v>
      </c>
      <c r="J17" s="15">
        <f t="shared" si="3"/>
        <v>1117</v>
      </c>
      <c r="K17" s="15">
        <f t="shared" si="3"/>
        <v>1117</v>
      </c>
      <c r="L17" s="15">
        <f t="shared" si="3"/>
        <v>1159</v>
      </c>
      <c r="M17" s="15">
        <f t="shared" si="3"/>
        <v>1146</v>
      </c>
      <c r="O17" s="15">
        <f>O9+O13+O15+O16</f>
        <v>2535</v>
      </c>
      <c r="P17" s="15">
        <f>P9+P13+P15+P16</f>
        <v>2903</v>
      </c>
      <c r="Q17" s="15">
        <f>Q9+Q13+Q15+Q16</f>
        <v>3420</v>
      </c>
      <c r="R17" s="15">
        <f>R9+R13+R15+R16</f>
        <v>3582</v>
      </c>
      <c r="S17" s="15">
        <f>S9+S13+S15+S16</f>
        <v>3895</v>
      </c>
    </row>
    <row r="18" spans="1:19" ht="12.6" customHeight="1" x14ac:dyDescent="0.2">
      <c r="A18" s="6" t="s">
        <v>33</v>
      </c>
      <c r="B18" s="29"/>
      <c r="C18" s="29"/>
      <c r="D18" s="29"/>
      <c r="E18" s="29"/>
      <c r="F18" s="29"/>
      <c r="G18" s="29"/>
      <c r="H18" s="29"/>
      <c r="I18" s="29"/>
      <c r="J18" s="29"/>
      <c r="K18" s="29"/>
      <c r="L18" s="29"/>
      <c r="M18" s="29"/>
      <c r="O18" s="29"/>
      <c r="P18" s="29"/>
      <c r="Q18" s="29"/>
      <c r="R18" s="29"/>
      <c r="S18" s="29"/>
    </row>
    <row r="19" spans="1:19" ht="12.6" customHeight="1" x14ac:dyDescent="0.2">
      <c r="A19" s="7" t="s">
        <v>34</v>
      </c>
      <c r="B19" s="8">
        <v>238</v>
      </c>
      <c r="C19" s="8">
        <v>254</v>
      </c>
      <c r="D19" s="8">
        <v>247</v>
      </c>
      <c r="E19" s="8">
        <v>249</v>
      </c>
      <c r="F19" s="8">
        <v>252</v>
      </c>
      <c r="G19" s="8">
        <v>256</v>
      </c>
      <c r="H19" s="8">
        <v>261</v>
      </c>
      <c r="I19" s="8">
        <v>260</v>
      </c>
      <c r="J19" s="8">
        <v>305</v>
      </c>
      <c r="K19" s="8">
        <v>340</v>
      </c>
      <c r="L19" s="8">
        <v>328</v>
      </c>
      <c r="M19" s="8">
        <v>332</v>
      </c>
      <c r="O19" s="8">
        <v>707</v>
      </c>
      <c r="P19" s="8">
        <v>786</v>
      </c>
      <c r="Q19" s="8">
        <v>938</v>
      </c>
      <c r="R19" s="8">
        <v>1003</v>
      </c>
      <c r="S19" s="8">
        <v>1082</v>
      </c>
    </row>
    <row r="20" spans="1:19" ht="12.6" customHeight="1" x14ac:dyDescent="0.2">
      <c r="A20" s="7" t="s">
        <v>35</v>
      </c>
      <c r="B20" s="8">
        <v>43</v>
      </c>
      <c r="C20" s="8">
        <v>35</v>
      </c>
      <c r="D20" s="8">
        <v>29</v>
      </c>
      <c r="E20" s="8">
        <v>34</v>
      </c>
      <c r="F20" s="8">
        <v>43</v>
      </c>
      <c r="G20" s="8">
        <v>32</v>
      </c>
      <c r="H20" s="8">
        <v>30</v>
      </c>
      <c r="I20" s="8">
        <v>31</v>
      </c>
      <c r="J20" s="8">
        <v>36</v>
      </c>
      <c r="K20" s="8">
        <v>34</v>
      </c>
      <c r="L20" s="8">
        <v>39</v>
      </c>
      <c r="M20" s="8">
        <v>36</v>
      </c>
      <c r="O20" s="8">
        <v>127</v>
      </c>
      <c r="P20" s="8">
        <v>137</v>
      </c>
      <c r="Q20" s="8">
        <v>144</v>
      </c>
      <c r="R20" s="8">
        <v>140</v>
      </c>
      <c r="S20" s="8">
        <v>128</v>
      </c>
    </row>
    <row r="21" spans="1:19" ht="12.6" customHeight="1" x14ac:dyDescent="0.2">
      <c r="A21" s="7" t="s">
        <v>36</v>
      </c>
      <c r="B21" s="8">
        <v>49</v>
      </c>
      <c r="C21" s="8">
        <v>50</v>
      </c>
      <c r="D21" s="8">
        <v>50</v>
      </c>
      <c r="E21" s="8">
        <v>50</v>
      </c>
      <c r="F21" s="8">
        <v>56</v>
      </c>
      <c r="G21" s="8">
        <v>54</v>
      </c>
      <c r="H21" s="8">
        <v>56</v>
      </c>
      <c r="I21" s="8">
        <v>58</v>
      </c>
      <c r="J21" s="8">
        <v>65</v>
      </c>
      <c r="K21" s="8">
        <v>67</v>
      </c>
      <c r="L21" s="8">
        <v>69</v>
      </c>
      <c r="M21" s="8">
        <v>71</v>
      </c>
      <c r="O21" s="8">
        <v>133</v>
      </c>
      <c r="P21" s="8">
        <v>151</v>
      </c>
      <c r="Q21" s="8">
        <v>186</v>
      </c>
      <c r="R21" s="8">
        <v>207</v>
      </c>
      <c r="S21" s="8">
        <v>233</v>
      </c>
    </row>
    <row r="22" spans="1:19" ht="12.6" customHeight="1" x14ac:dyDescent="0.2">
      <c r="A22" s="7" t="s">
        <v>37</v>
      </c>
      <c r="B22" s="8">
        <v>28</v>
      </c>
      <c r="C22" s="8">
        <v>27</v>
      </c>
      <c r="D22" s="8">
        <v>25</v>
      </c>
      <c r="E22" s="8">
        <v>25</v>
      </c>
      <c r="F22" s="8">
        <v>26</v>
      </c>
      <c r="G22" s="8">
        <v>39</v>
      </c>
      <c r="H22" s="8">
        <v>32</v>
      </c>
      <c r="I22" s="8">
        <v>28</v>
      </c>
      <c r="J22" s="8">
        <v>30</v>
      </c>
      <c r="K22" s="8">
        <v>28</v>
      </c>
      <c r="L22" s="8">
        <v>27</v>
      </c>
      <c r="M22" s="8">
        <v>28</v>
      </c>
      <c r="O22" s="8">
        <v>97</v>
      </c>
      <c r="P22" s="8">
        <v>107</v>
      </c>
      <c r="Q22" s="8">
        <v>109</v>
      </c>
      <c r="R22" s="8">
        <v>104</v>
      </c>
      <c r="S22" s="8">
        <v>129</v>
      </c>
    </row>
    <row r="23" spans="1:19" ht="12.6" customHeight="1" x14ac:dyDescent="0.2">
      <c r="A23" s="7" t="s">
        <v>38</v>
      </c>
      <c r="B23" s="8">
        <v>19</v>
      </c>
      <c r="C23" s="8">
        <v>21</v>
      </c>
      <c r="D23" s="8">
        <v>34</v>
      </c>
      <c r="E23" s="8">
        <v>38</v>
      </c>
      <c r="F23" s="8">
        <v>32</v>
      </c>
      <c r="G23" s="8">
        <v>14</v>
      </c>
      <c r="H23" s="8">
        <v>22</v>
      </c>
      <c r="I23" s="8">
        <v>26</v>
      </c>
      <c r="J23" s="8">
        <v>52</v>
      </c>
      <c r="K23" s="8">
        <v>28</v>
      </c>
      <c r="L23" s="8">
        <v>30</v>
      </c>
      <c r="M23" s="8">
        <v>26</v>
      </c>
      <c r="O23" s="8">
        <v>125</v>
      </c>
      <c r="P23" s="8">
        <v>142</v>
      </c>
      <c r="Q23" s="8">
        <v>85</v>
      </c>
      <c r="R23" s="8">
        <v>125</v>
      </c>
      <c r="S23" s="8">
        <v>113</v>
      </c>
    </row>
    <row r="24" spans="1:19" ht="12.6" customHeight="1" x14ac:dyDescent="0.2">
      <c r="A24" s="7" t="s">
        <v>39</v>
      </c>
      <c r="B24" s="8">
        <v>26</v>
      </c>
      <c r="C24" s="8">
        <v>10</v>
      </c>
      <c r="D24" s="8">
        <v>11</v>
      </c>
      <c r="E24" s="8">
        <v>10</v>
      </c>
      <c r="F24" s="8">
        <v>20</v>
      </c>
      <c r="G24" s="8">
        <v>9</v>
      </c>
      <c r="H24" s="8">
        <v>9</v>
      </c>
      <c r="I24" s="8">
        <v>12</v>
      </c>
      <c r="J24" s="8">
        <v>16</v>
      </c>
      <c r="K24" s="8">
        <v>11</v>
      </c>
      <c r="L24" s="8">
        <v>12</v>
      </c>
      <c r="M24" s="8">
        <v>11</v>
      </c>
      <c r="O24" s="8">
        <v>39</v>
      </c>
      <c r="P24" s="8">
        <v>39</v>
      </c>
      <c r="Q24" s="8">
        <v>57</v>
      </c>
      <c r="R24" s="8">
        <v>51</v>
      </c>
      <c r="S24" s="8">
        <v>47</v>
      </c>
    </row>
    <row r="25" spans="1:19" ht="12.6" customHeight="1" x14ac:dyDescent="0.2">
      <c r="A25" s="7" t="s">
        <v>40</v>
      </c>
      <c r="B25" s="8">
        <v>80</v>
      </c>
      <c r="C25" s="8">
        <v>67</v>
      </c>
      <c r="D25" s="8">
        <v>65</v>
      </c>
      <c r="E25" s="8">
        <v>63</v>
      </c>
      <c r="F25" s="8">
        <v>63</v>
      </c>
      <c r="G25" s="8">
        <v>69</v>
      </c>
      <c r="H25" s="8">
        <v>65</v>
      </c>
      <c r="I25" s="8">
        <v>64</v>
      </c>
      <c r="J25" s="8">
        <v>125</v>
      </c>
      <c r="K25" s="8">
        <v>155</v>
      </c>
      <c r="L25" s="8">
        <v>153</v>
      </c>
      <c r="M25" s="8">
        <v>153</v>
      </c>
      <c r="O25" s="8">
        <v>190</v>
      </c>
      <c r="P25" s="8">
        <v>202</v>
      </c>
      <c r="Q25" s="8">
        <v>278</v>
      </c>
      <c r="R25" s="8">
        <v>258</v>
      </c>
      <c r="S25" s="8">
        <v>323</v>
      </c>
    </row>
    <row r="26" spans="1:19" ht="12.6" customHeight="1" x14ac:dyDescent="0.2">
      <c r="A26" s="7" t="s">
        <v>41</v>
      </c>
      <c r="B26" s="8">
        <v>41</v>
      </c>
      <c r="C26" s="8">
        <v>8</v>
      </c>
      <c r="D26" s="8">
        <v>8</v>
      </c>
      <c r="E26" s="8">
        <v>9</v>
      </c>
      <c r="F26" s="8">
        <v>9</v>
      </c>
      <c r="G26" s="8">
        <v>9</v>
      </c>
      <c r="H26" s="8">
        <v>9</v>
      </c>
      <c r="I26" s="8">
        <v>9</v>
      </c>
      <c r="J26" s="8">
        <v>8</v>
      </c>
      <c r="K26" s="8">
        <v>9</v>
      </c>
      <c r="L26" s="8">
        <v>18</v>
      </c>
      <c r="M26" s="8">
        <v>9</v>
      </c>
      <c r="O26" s="8">
        <v>31</v>
      </c>
      <c r="P26" s="8">
        <v>24</v>
      </c>
      <c r="Q26" s="8">
        <v>64</v>
      </c>
      <c r="R26" s="8">
        <v>33</v>
      </c>
      <c r="S26" s="8">
        <v>34</v>
      </c>
    </row>
    <row r="27" spans="1:19" ht="12.6" customHeight="1" x14ac:dyDescent="0.2">
      <c r="A27" s="7" t="s">
        <v>42</v>
      </c>
      <c r="B27" s="8">
        <v>17</v>
      </c>
      <c r="C27" s="8">
        <v>15</v>
      </c>
      <c r="D27" s="8">
        <v>12</v>
      </c>
      <c r="E27" s="8">
        <v>14</v>
      </c>
      <c r="F27" s="8">
        <v>41</v>
      </c>
      <c r="G27" s="8">
        <v>2</v>
      </c>
      <c r="H27" s="8">
        <v>45</v>
      </c>
      <c r="I27" s="8">
        <v>4</v>
      </c>
      <c r="J27" s="8">
        <v>97</v>
      </c>
      <c r="K27" s="8">
        <v>9</v>
      </c>
      <c r="L27" s="8">
        <v>4</v>
      </c>
      <c r="M27" s="8">
        <v>10</v>
      </c>
      <c r="O27" s="8">
        <v>30</v>
      </c>
      <c r="P27" s="8">
        <v>33</v>
      </c>
      <c r="Q27" s="8">
        <v>87</v>
      </c>
      <c r="R27" s="8">
        <v>82</v>
      </c>
      <c r="S27" s="8">
        <v>148</v>
      </c>
    </row>
    <row r="28" spans="1:19" ht="12.6" customHeight="1" x14ac:dyDescent="0.2">
      <c r="A28" s="7" t="s">
        <v>43</v>
      </c>
      <c r="B28" s="16">
        <v>0</v>
      </c>
      <c r="C28" s="16">
        <v>0</v>
      </c>
      <c r="D28" s="16">
        <v>0</v>
      </c>
      <c r="E28" s="16">
        <v>0</v>
      </c>
      <c r="F28" s="16">
        <v>15</v>
      </c>
      <c r="G28" s="16">
        <v>18</v>
      </c>
      <c r="H28" s="16">
        <v>14</v>
      </c>
      <c r="I28" s="16">
        <v>17</v>
      </c>
      <c r="J28" s="16">
        <v>31</v>
      </c>
      <c r="K28" s="16">
        <v>26</v>
      </c>
      <c r="L28" s="16">
        <v>56</v>
      </c>
      <c r="M28" s="16">
        <v>22</v>
      </c>
      <c r="O28" s="16">
        <v>39</v>
      </c>
      <c r="P28" s="16">
        <v>48</v>
      </c>
      <c r="Q28" s="16">
        <v>31</v>
      </c>
      <c r="R28" s="16">
        <v>15</v>
      </c>
      <c r="S28" s="16">
        <v>80</v>
      </c>
    </row>
    <row r="29" spans="1:19" ht="12.6" customHeight="1" x14ac:dyDescent="0.2">
      <c r="A29" s="6" t="s">
        <v>44</v>
      </c>
      <c r="B29" s="17">
        <f t="shared" ref="B29:M29" si="4">SUM(B19:B28)</f>
        <v>541</v>
      </c>
      <c r="C29" s="17">
        <f t="shared" si="4"/>
        <v>487</v>
      </c>
      <c r="D29" s="17">
        <f t="shared" si="4"/>
        <v>481</v>
      </c>
      <c r="E29" s="17">
        <f t="shared" si="4"/>
        <v>492</v>
      </c>
      <c r="F29" s="17">
        <f t="shared" si="4"/>
        <v>557</v>
      </c>
      <c r="G29" s="17">
        <f t="shared" si="4"/>
        <v>502</v>
      </c>
      <c r="H29" s="17">
        <f t="shared" si="4"/>
        <v>543</v>
      </c>
      <c r="I29" s="17">
        <f t="shared" si="4"/>
        <v>509</v>
      </c>
      <c r="J29" s="17">
        <f t="shared" si="4"/>
        <v>765</v>
      </c>
      <c r="K29" s="17">
        <f t="shared" si="4"/>
        <v>707</v>
      </c>
      <c r="L29" s="17">
        <f t="shared" si="4"/>
        <v>736</v>
      </c>
      <c r="M29" s="17">
        <f t="shared" si="4"/>
        <v>698</v>
      </c>
      <c r="O29" s="17">
        <f>SUM(O19:O28)</f>
        <v>1518</v>
      </c>
      <c r="P29" s="17">
        <f>SUM(P19:P28)</f>
        <v>1669</v>
      </c>
      <c r="Q29" s="17">
        <f>SUM(Q19:Q28)</f>
        <v>1979</v>
      </c>
      <c r="R29" s="17">
        <f>SUM(R19:R28)</f>
        <v>2018</v>
      </c>
      <c r="S29" s="17">
        <f>SUM(S19:S28)</f>
        <v>2317</v>
      </c>
    </row>
    <row r="30" spans="1:19" ht="12.6" customHeight="1" x14ac:dyDescent="0.2">
      <c r="A30" s="6" t="s">
        <v>45</v>
      </c>
      <c r="B30" s="14">
        <f t="shared" ref="B30:M30" si="5">B17-B29</f>
        <v>309</v>
      </c>
      <c r="C30" s="14">
        <f t="shared" si="5"/>
        <v>405</v>
      </c>
      <c r="D30" s="14">
        <f t="shared" si="5"/>
        <v>412</v>
      </c>
      <c r="E30" s="14">
        <f t="shared" si="5"/>
        <v>398</v>
      </c>
      <c r="F30" s="14">
        <f t="shared" si="5"/>
        <v>349</v>
      </c>
      <c r="G30" s="14">
        <f t="shared" si="5"/>
        <v>412</v>
      </c>
      <c r="H30" s="14">
        <f t="shared" si="5"/>
        <v>382</v>
      </c>
      <c r="I30" s="14">
        <f t="shared" si="5"/>
        <v>431</v>
      </c>
      <c r="J30" s="14">
        <f t="shared" si="5"/>
        <v>352</v>
      </c>
      <c r="K30" s="14">
        <f t="shared" si="5"/>
        <v>410</v>
      </c>
      <c r="L30" s="14">
        <f t="shared" si="5"/>
        <v>423</v>
      </c>
      <c r="M30" s="14">
        <f t="shared" si="5"/>
        <v>448</v>
      </c>
      <c r="O30" s="14">
        <f>O17-O29</f>
        <v>1017</v>
      </c>
      <c r="P30" s="14">
        <f>P17-P29</f>
        <v>1234</v>
      </c>
      <c r="Q30" s="14">
        <f>Q17-Q29</f>
        <v>1441</v>
      </c>
      <c r="R30" s="14">
        <f>R17-R29</f>
        <v>1564</v>
      </c>
      <c r="S30" s="14">
        <f>S17-S29</f>
        <v>1578</v>
      </c>
    </row>
    <row r="31" spans="1:19" ht="12.6" customHeight="1" x14ac:dyDescent="0.2">
      <c r="A31" s="18" t="s">
        <v>46</v>
      </c>
      <c r="B31" s="19">
        <f t="shared" ref="B31:M31" si="6">B30/B17</f>
        <v>0.36352941176470588</v>
      </c>
      <c r="C31" s="19">
        <f t="shared" si="6"/>
        <v>0.45403587443946186</v>
      </c>
      <c r="D31" s="19">
        <f t="shared" si="6"/>
        <v>0.46136618141097424</v>
      </c>
      <c r="E31" s="19">
        <f t="shared" si="6"/>
        <v>0.44719101123595506</v>
      </c>
      <c r="F31" s="19">
        <f t="shared" si="6"/>
        <v>0.38520971302428259</v>
      </c>
      <c r="G31" s="19">
        <f t="shared" si="6"/>
        <v>0.45076586433260396</v>
      </c>
      <c r="H31" s="19">
        <f t="shared" si="6"/>
        <v>0.41297297297297297</v>
      </c>
      <c r="I31" s="19">
        <f t="shared" si="6"/>
        <v>0.45851063829787236</v>
      </c>
      <c r="J31" s="19">
        <f t="shared" si="6"/>
        <v>0.31512981199641898</v>
      </c>
      <c r="K31" s="19">
        <f t="shared" si="6"/>
        <v>0.36705461056401073</v>
      </c>
      <c r="L31" s="19">
        <f t="shared" si="6"/>
        <v>0.36496980155306297</v>
      </c>
      <c r="M31" s="19">
        <f t="shared" si="6"/>
        <v>0.39092495636998253</v>
      </c>
      <c r="O31" s="19">
        <f>O30/O17</f>
        <v>0.40118343195266271</v>
      </c>
      <c r="P31" s="19">
        <f>P30/P17</f>
        <v>0.42507750602824662</v>
      </c>
      <c r="Q31" s="19">
        <f>Q30/Q17</f>
        <v>0.42134502923976608</v>
      </c>
      <c r="R31" s="19">
        <f>R30/R17</f>
        <v>0.43662758235622556</v>
      </c>
      <c r="S31" s="19">
        <f>S30/S17</f>
        <v>0.40513478818998716</v>
      </c>
    </row>
    <row r="32" spans="1:19" ht="12.6" customHeight="1" x14ac:dyDescent="0.2">
      <c r="A32" s="7" t="s">
        <v>47</v>
      </c>
      <c r="B32" s="8">
        <v>0</v>
      </c>
      <c r="C32" s="8">
        <v>0</v>
      </c>
      <c r="D32" s="8">
        <v>0</v>
      </c>
      <c r="E32" s="8">
        <v>2</v>
      </c>
      <c r="F32" s="8">
        <v>4</v>
      </c>
      <c r="G32" s="8">
        <v>6</v>
      </c>
      <c r="H32" s="8">
        <v>8</v>
      </c>
      <c r="I32" s="8">
        <v>72</v>
      </c>
      <c r="J32" s="8">
        <v>30</v>
      </c>
      <c r="K32" s="8">
        <v>6</v>
      </c>
      <c r="L32" s="8">
        <v>6</v>
      </c>
      <c r="M32" s="8">
        <v>8</v>
      </c>
      <c r="O32" s="8">
        <v>10</v>
      </c>
      <c r="P32" s="8">
        <v>4</v>
      </c>
      <c r="Q32" s="8">
        <v>1</v>
      </c>
      <c r="R32" s="8">
        <v>7</v>
      </c>
      <c r="S32" s="8">
        <v>115</v>
      </c>
    </row>
    <row r="33" spans="1:19" ht="12.6" customHeight="1" x14ac:dyDescent="0.2">
      <c r="A33" s="7" t="s">
        <v>48</v>
      </c>
      <c r="B33" s="8">
        <v>-31</v>
      </c>
      <c r="C33" s="8">
        <v>-32</v>
      </c>
      <c r="D33" s="8">
        <v>-32</v>
      </c>
      <c r="E33" s="8">
        <v>-32</v>
      </c>
      <c r="F33" s="8">
        <v>-33</v>
      </c>
      <c r="G33" s="8">
        <v>-36</v>
      </c>
      <c r="H33" s="8">
        <v>-36</v>
      </c>
      <c r="I33" s="8">
        <v>-101</v>
      </c>
      <c r="J33" s="8">
        <v>-111</v>
      </c>
      <c r="K33" s="8">
        <v>-108</v>
      </c>
      <c r="L33" s="8">
        <v>-102</v>
      </c>
      <c r="M33" s="8">
        <v>-102</v>
      </c>
      <c r="O33" s="8">
        <v>-124</v>
      </c>
      <c r="P33" s="8">
        <v>-101</v>
      </c>
      <c r="Q33" s="8">
        <v>-125</v>
      </c>
      <c r="R33" s="8">
        <v>-129</v>
      </c>
      <c r="S33" s="8">
        <v>-284</v>
      </c>
    </row>
    <row r="34" spans="1:19" ht="12.6" customHeight="1" x14ac:dyDescent="0.2">
      <c r="A34" s="7" t="s">
        <v>49</v>
      </c>
      <c r="B34" s="8">
        <v>0</v>
      </c>
      <c r="C34" s="8">
        <v>0</v>
      </c>
      <c r="D34" s="8">
        <v>0</v>
      </c>
      <c r="E34" s="8">
        <v>0</v>
      </c>
      <c r="F34" s="8">
        <v>0</v>
      </c>
      <c r="G34" s="8">
        <v>0</v>
      </c>
      <c r="H34" s="8">
        <v>0</v>
      </c>
      <c r="I34" s="8">
        <v>0</v>
      </c>
      <c r="J34" s="8">
        <v>0</v>
      </c>
      <c r="K34" s="8">
        <v>0</v>
      </c>
      <c r="L34" s="8">
        <v>0</v>
      </c>
      <c r="M34" s="8">
        <v>0</v>
      </c>
      <c r="O34" s="8">
        <v>27</v>
      </c>
      <c r="P34" s="8">
        <v>0</v>
      </c>
      <c r="Q34" s="8">
        <v>84</v>
      </c>
      <c r="R34" s="8">
        <v>0</v>
      </c>
      <c r="S34" s="8">
        <v>0</v>
      </c>
    </row>
    <row r="35" spans="1:19" ht="12.6" customHeight="1" x14ac:dyDescent="0.2">
      <c r="A35" s="7" t="s">
        <v>50</v>
      </c>
      <c r="B35" s="8">
        <v>39</v>
      </c>
      <c r="C35" s="8">
        <v>-6</v>
      </c>
      <c r="D35" s="8">
        <v>8</v>
      </c>
      <c r="E35" s="8">
        <v>6</v>
      </c>
      <c r="F35" s="8">
        <v>-6</v>
      </c>
      <c r="G35" s="8">
        <v>0</v>
      </c>
      <c r="H35" s="8">
        <v>-6</v>
      </c>
      <c r="I35" s="8">
        <v>1</v>
      </c>
      <c r="J35" s="8">
        <v>5</v>
      </c>
      <c r="K35" s="8">
        <v>1</v>
      </c>
      <c r="L35" s="8">
        <v>12</v>
      </c>
      <c r="M35" s="8">
        <v>1</v>
      </c>
      <c r="O35" s="8">
        <v>5</v>
      </c>
      <c r="P35" s="8">
        <v>5</v>
      </c>
      <c r="Q35" s="8">
        <v>81</v>
      </c>
      <c r="R35" s="8">
        <v>2</v>
      </c>
      <c r="S35" s="8">
        <v>-1</v>
      </c>
    </row>
    <row r="36" spans="1:19" ht="12.6" customHeight="1" x14ac:dyDescent="0.2">
      <c r="A36" s="7" t="s">
        <v>51</v>
      </c>
      <c r="B36" s="8">
        <v>-38</v>
      </c>
      <c r="C36" s="8">
        <v>7</v>
      </c>
      <c r="D36" s="8">
        <v>9</v>
      </c>
      <c r="E36" s="8">
        <v>8</v>
      </c>
      <c r="F36" s="8">
        <v>8</v>
      </c>
      <c r="G36" s="8">
        <v>14</v>
      </c>
      <c r="H36" s="8">
        <v>-11</v>
      </c>
      <c r="I36" s="8">
        <v>-12</v>
      </c>
      <c r="J36" s="8">
        <v>2</v>
      </c>
      <c r="K36" s="8">
        <v>3</v>
      </c>
      <c r="L36" s="8">
        <v>2</v>
      </c>
      <c r="M36" s="8">
        <v>1</v>
      </c>
      <c r="O36" s="8">
        <v>84</v>
      </c>
      <c r="P36" s="8">
        <v>70</v>
      </c>
      <c r="Q36" s="8">
        <v>52</v>
      </c>
      <c r="R36" s="8">
        <v>31</v>
      </c>
      <c r="S36" s="8">
        <v>-7</v>
      </c>
    </row>
    <row r="37" spans="1:19" ht="12.6" customHeight="1" x14ac:dyDescent="0.2">
      <c r="A37" s="7" t="s">
        <v>52</v>
      </c>
      <c r="B37" s="16">
        <v>0</v>
      </c>
      <c r="C37" s="16">
        <v>0</v>
      </c>
      <c r="D37" s="16">
        <v>0</v>
      </c>
      <c r="E37" s="16">
        <v>0</v>
      </c>
      <c r="F37" s="16">
        <v>0</v>
      </c>
      <c r="G37" s="16">
        <v>0</v>
      </c>
      <c r="H37" s="16">
        <v>0</v>
      </c>
      <c r="I37" s="16">
        <v>0</v>
      </c>
      <c r="J37" s="16">
        <v>0</v>
      </c>
      <c r="K37" s="16">
        <v>0</v>
      </c>
      <c r="L37" s="16">
        <v>0</v>
      </c>
      <c r="M37" s="16">
        <v>0</v>
      </c>
      <c r="O37" s="16">
        <v>0</v>
      </c>
      <c r="P37" s="16">
        <v>0</v>
      </c>
      <c r="Q37" s="16">
        <v>0</v>
      </c>
      <c r="R37" s="16">
        <v>0</v>
      </c>
      <c r="S37" s="16">
        <v>0</v>
      </c>
    </row>
    <row r="38" spans="1:19" ht="12.6" customHeight="1" x14ac:dyDescent="0.2">
      <c r="A38" s="6" t="s">
        <v>53</v>
      </c>
      <c r="B38" s="14">
        <f t="shared" ref="B38:M38" si="7">B30+SUM(B32:B37)</f>
        <v>279</v>
      </c>
      <c r="C38" s="14">
        <f t="shared" si="7"/>
        <v>374</v>
      </c>
      <c r="D38" s="14">
        <f t="shared" si="7"/>
        <v>397</v>
      </c>
      <c r="E38" s="14">
        <f t="shared" si="7"/>
        <v>382</v>
      </c>
      <c r="F38" s="14">
        <f t="shared" si="7"/>
        <v>322</v>
      </c>
      <c r="G38" s="14">
        <f t="shared" si="7"/>
        <v>396</v>
      </c>
      <c r="H38" s="14">
        <f t="shared" si="7"/>
        <v>337</v>
      </c>
      <c r="I38" s="14">
        <f t="shared" si="7"/>
        <v>391</v>
      </c>
      <c r="J38" s="14">
        <f t="shared" si="7"/>
        <v>278</v>
      </c>
      <c r="K38" s="14">
        <f t="shared" si="7"/>
        <v>312</v>
      </c>
      <c r="L38" s="14">
        <f t="shared" si="7"/>
        <v>341</v>
      </c>
      <c r="M38" s="14">
        <f t="shared" si="7"/>
        <v>356</v>
      </c>
      <c r="N38" s="12"/>
      <c r="O38" s="14">
        <f>O30+SUM(O32:O37)</f>
        <v>1019</v>
      </c>
      <c r="P38" s="14">
        <f>P30+SUM(P32:P37)</f>
        <v>1212</v>
      </c>
      <c r="Q38" s="14">
        <f>Q30+SUM(Q32:Q37)</f>
        <v>1534</v>
      </c>
      <c r="R38" s="14">
        <f>R30+SUM(R32:R37)</f>
        <v>1475</v>
      </c>
      <c r="S38" s="14">
        <f>S30+SUM(S32:S37)</f>
        <v>1401</v>
      </c>
    </row>
    <row r="39" spans="1:19" ht="12.6" customHeight="1" x14ac:dyDescent="0.2">
      <c r="A39" s="7" t="s">
        <v>54</v>
      </c>
      <c r="B39" s="16">
        <v>55</v>
      </c>
      <c r="C39" s="16">
        <v>91</v>
      </c>
      <c r="D39" s="16">
        <v>90</v>
      </c>
      <c r="E39" s="16">
        <v>88</v>
      </c>
      <c r="F39" s="16">
        <v>82</v>
      </c>
      <c r="G39" s="16">
        <v>95</v>
      </c>
      <c r="H39" s="16">
        <v>70</v>
      </c>
      <c r="I39" s="16">
        <v>97</v>
      </c>
      <c r="J39" s="16">
        <v>81</v>
      </c>
      <c r="K39" s="16">
        <v>79</v>
      </c>
      <c r="L39" s="16">
        <v>119</v>
      </c>
      <c r="M39" s="16">
        <v>51</v>
      </c>
      <c r="O39" s="16">
        <v>245</v>
      </c>
      <c r="P39" s="16">
        <v>279</v>
      </c>
      <c r="Q39" s="16">
        <v>347</v>
      </c>
      <c r="R39" s="16">
        <v>352</v>
      </c>
      <c r="S39" s="16">
        <v>344</v>
      </c>
    </row>
    <row r="40" spans="1:19" ht="13.35" customHeight="1" x14ac:dyDescent="0.2">
      <c r="A40" s="6" t="s">
        <v>55</v>
      </c>
      <c r="B40" s="14">
        <f t="shared" ref="B40:M40" si="8">B38-B39</f>
        <v>224</v>
      </c>
      <c r="C40" s="14">
        <f t="shared" si="8"/>
        <v>283</v>
      </c>
      <c r="D40" s="14">
        <f t="shared" si="8"/>
        <v>307</v>
      </c>
      <c r="E40" s="14">
        <f t="shared" si="8"/>
        <v>294</v>
      </c>
      <c r="F40" s="14">
        <f t="shared" si="8"/>
        <v>240</v>
      </c>
      <c r="G40" s="14">
        <f t="shared" si="8"/>
        <v>301</v>
      </c>
      <c r="H40" s="14">
        <f t="shared" si="8"/>
        <v>267</v>
      </c>
      <c r="I40" s="14">
        <f t="shared" si="8"/>
        <v>294</v>
      </c>
      <c r="J40" s="14">
        <f t="shared" si="8"/>
        <v>197</v>
      </c>
      <c r="K40" s="14">
        <f t="shared" si="8"/>
        <v>233</v>
      </c>
      <c r="L40" s="14">
        <f t="shared" si="8"/>
        <v>222</v>
      </c>
      <c r="M40" s="14">
        <f t="shared" si="8"/>
        <v>305</v>
      </c>
      <c r="O40" s="14">
        <f>O38-O39</f>
        <v>774</v>
      </c>
      <c r="P40" s="14">
        <f>P38-P39</f>
        <v>933</v>
      </c>
      <c r="Q40" s="14">
        <f>Q38-Q39</f>
        <v>1187</v>
      </c>
      <c r="R40" s="14">
        <f>R38-R39</f>
        <v>1123</v>
      </c>
      <c r="S40" s="14">
        <f>S38-S39</f>
        <v>1057</v>
      </c>
    </row>
    <row r="41" spans="1:19" ht="13.35" customHeight="1" x14ac:dyDescent="0.2">
      <c r="A41" s="7" t="s">
        <v>56</v>
      </c>
      <c r="B41" s="8">
        <v>0</v>
      </c>
      <c r="C41" s="16">
        <v>0</v>
      </c>
      <c r="D41" s="16">
        <v>0</v>
      </c>
      <c r="E41" s="16">
        <v>0</v>
      </c>
      <c r="F41" s="16">
        <v>1</v>
      </c>
      <c r="G41" s="16">
        <v>1</v>
      </c>
      <c r="H41" s="16">
        <v>0</v>
      </c>
      <c r="I41" s="16">
        <v>0</v>
      </c>
      <c r="J41" s="16">
        <v>0</v>
      </c>
      <c r="K41" s="16">
        <v>1</v>
      </c>
      <c r="L41" s="16">
        <v>0</v>
      </c>
      <c r="M41" s="16">
        <v>1</v>
      </c>
      <c r="O41" s="16">
        <v>0</v>
      </c>
      <c r="P41" s="16">
        <v>0</v>
      </c>
      <c r="Q41" s="16">
        <v>0</v>
      </c>
      <c r="R41" s="16">
        <v>2</v>
      </c>
      <c r="S41" s="16">
        <v>2</v>
      </c>
    </row>
    <row r="42" spans="1:19" ht="13.35" customHeight="1" x14ac:dyDescent="0.2">
      <c r="A42" s="6" t="s">
        <v>57</v>
      </c>
      <c r="B42" s="20">
        <f>B38-B39</f>
        <v>224</v>
      </c>
      <c r="C42" s="21">
        <f>C38-C39</f>
        <v>283</v>
      </c>
      <c r="D42" s="21">
        <f>D38-D39</f>
        <v>307</v>
      </c>
      <c r="E42" s="21">
        <f t="shared" ref="E42:M42" si="9">E41+E40</f>
        <v>294</v>
      </c>
      <c r="F42" s="21">
        <f t="shared" si="9"/>
        <v>241</v>
      </c>
      <c r="G42" s="21">
        <f t="shared" si="9"/>
        <v>302</v>
      </c>
      <c r="H42" s="21">
        <f t="shared" si="9"/>
        <v>267</v>
      </c>
      <c r="I42" s="21">
        <f t="shared" si="9"/>
        <v>294</v>
      </c>
      <c r="J42" s="21">
        <f t="shared" si="9"/>
        <v>197</v>
      </c>
      <c r="K42" s="21">
        <f t="shared" si="9"/>
        <v>234</v>
      </c>
      <c r="L42" s="21">
        <f t="shared" si="9"/>
        <v>222</v>
      </c>
      <c r="M42" s="21">
        <f t="shared" si="9"/>
        <v>306</v>
      </c>
      <c r="O42" s="21">
        <f>O41+O40</f>
        <v>774</v>
      </c>
      <c r="P42" s="21">
        <f>P41+P40</f>
        <v>933</v>
      </c>
      <c r="Q42" s="21">
        <f>Q41+Q40</f>
        <v>1187</v>
      </c>
      <c r="R42" s="21">
        <f>R41+R40</f>
        <v>1125</v>
      </c>
      <c r="S42" s="21">
        <f>S41+S40</f>
        <v>1059</v>
      </c>
    </row>
    <row r="43" spans="1:19" ht="4.1500000000000004" customHeight="1" x14ac:dyDescent="0.2">
      <c r="B43" s="30"/>
      <c r="C43" s="30"/>
      <c r="D43" s="30"/>
      <c r="E43" s="30"/>
      <c r="F43" s="30"/>
      <c r="G43" s="30"/>
      <c r="H43" s="30"/>
      <c r="I43" s="30"/>
      <c r="J43" s="30"/>
      <c r="K43" s="30"/>
      <c r="L43" s="30"/>
      <c r="M43" s="30"/>
      <c r="O43" s="30"/>
      <c r="P43" s="30"/>
      <c r="Q43" s="30"/>
      <c r="R43" s="30"/>
      <c r="S43" s="30"/>
    </row>
    <row r="44" spans="1:19" ht="12.6" customHeight="1" x14ac:dyDescent="0.2">
      <c r="A44" s="7" t="s">
        <v>58</v>
      </c>
      <c r="B44" s="22">
        <v>0.17515923566878999</v>
      </c>
      <c r="C44" s="22">
        <v>0.24331550802138999</v>
      </c>
      <c r="D44" s="22">
        <v>0.22670025188916901</v>
      </c>
      <c r="E44" s="22">
        <v>0.23036649214659699</v>
      </c>
      <c r="F44" s="22">
        <v>0.25465838509316802</v>
      </c>
      <c r="G44" s="22">
        <v>0.23989898989899</v>
      </c>
      <c r="H44" s="22">
        <v>0.207715133531157</v>
      </c>
      <c r="I44" s="22">
        <v>0.248081841432225</v>
      </c>
      <c r="J44" s="22">
        <v>0.29136690647482</v>
      </c>
      <c r="K44" s="22">
        <v>0.25320512820512803</v>
      </c>
      <c r="L44" s="22">
        <v>0.34897360703812302</v>
      </c>
      <c r="M44" s="22">
        <v>0.14325842696629201</v>
      </c>
      <c r="O44" s="22">
        <v>0.24043179587831201</v>
      </c>
      <c r="P44" s="22">
        <v>0.23019801980197999</v>
      </c>
      <c r="Q44" s="22">
        <v>0.22620599739243799</v>
      </c>
      <c r="R44" s="22">
        <v>0.23864406779660999</v>
      </c>
      <c r="S44" s="22">
        <v>0.245538900785153</v>
      </c>
    </row>
    <row r="45" spans="1:19" ht="4.1500000000000004" customHeight="1" x14ac:dyDescent="0.2"/>
    <row r="46" spans="1:19" ht="12.6" customHeight="1" x14ac:dyDescent="0.2">
      <c r="A46" s="6" t="s">
        <v>59</v>
      </c>
    </row>
    <row r="47" spans="1:19" ht="12.6" customHeight="1" x14ac:dyDescent="0.2">
      <c r="A47" s="7" t="s">
        <v>60</v>
      </c>
      <c r="B47" s="23">
        <v>0.50874091534079702</v>
      </c>
      <c r="C47" s="23">
        <v>0.56607534383097502</v>
      </c>
      <c r="D47" s="24">
        <v>0.61820378574305301</v>
      </c>
      <c r="E47" s="24">
        <v>0.592383638928068</v>
      </c>
      <c r="F47" s="24">
        <v>0.484909456740443</v>
      </c>
      <c r="G47" s="24">
        <v>0.61034761519806002</v>
      </c>
      <c r="H47" s="24">
        <v>0.54092382495948099</v>
      </c>
      <c r="I47" s="24">
        <v>0.59502125075895596</v>
      </c>
      <c r="J47" s="24">
        <v>0.35779150018161998</v>
      </c>
      <c r="K47" s="24">
        <v>0.40421489030920699</v>
      </c>
      <c r="L47" s="24">
        <v>0.38341968911917101</v>
      </c>
      <c r="M47" s="24">
        <v>0.52849740932642497</v>
      </c>
      <c r="O47" s="24">
        <v>1.54521860650829</v>
      </c>
      <c r="P47" s="24">
        <v>1.8633912522468501</v>
      </c>
      <c r="Q47" s="24">
        <v>2.3500296970896901</v>
      </c>
      <c r="R47" s="24">
        <v>2.2594898574010802</v>
      </c>
      <c r="S47" s="24">
        <v>2.08300550747443</v>
      </c>
    </row>
    <row r="48" spans="1:19" ht="4.1500000000000004" customHeight="1" x14ac:dyDescent="0.2"/>
    <row r="49" spans="1:19" ht="12.6" customHeight="1" x14ac:dyDescent="0.2">
      <c r="A49" s="6" t="s">
        <v>61</v>
      </c>
    </row>
    <row r="50" spans="1:19" ht="12.6" customHeight="1" x14ac:dyDescent="0.2">
      <c r="A50" s="7" t="s">
        <v>62</v>
      </c>
      <c r="B50" s="25">
        <v>509.1</v>
      </c>
      <c r="C50" s="25">
        <v>501.7</v>
      </c>
      <c r="D50" s="25">
        <v>496.6</v>
      </c>
      <c r="E50" s="25">
        <v>496.3</v>
      </c>
      <c r="F50" s="25">
        <v>497</v>
      </c>
      <c r="G50" s="25">
        <v>494.8</v>
      </c>
      <c r="H50" s="25">
        <v>493.6</v>
      </c>
      <c r="I50" s="25">
        <v>494.1</v>
      </c>
      <c r="J50" s="25">
        <v>550.6</v>
      </c>
      <c r="K50" s="25">
        <v>578.9</v>
      </c>
      <c r="L50" s="25">
        <v>579</v>
      </c>
      <c r="M50" s="25">
        <v>579</v>
      </c>
      <c r="O50" s="25">
        <v>500.9</v>
      </c>
      <c r="P50" s="25">
        <v>500.7</v>
      </c>
      <c r="Q50" s="25">
        <v>505.1</v>
      </c>
      <c r="R50" s="25">
        <v>497.9</v>
      </c>
      <c r="S50" s="25">
        <v>508.4</v>
      </c>
    </row>
    <row r="51" spans="1:19" ht="10.9" customHeight="1" x14ac:dyDescent="0.2"/>
    <row r="52" spans="1:19" ht="10.9" customHeight="1" x14ac:dyDescent="0.2">
      <c r="A52" s="7" t="s">
        <v>63</v>
      </c>
      <c r="B52" s="26">
        <v>0.18</v>
      </c>
      <c r="C52" s="26">
        <v>0.18</v>
      </c>
      <c r="D52" s="26">
        <v>0.2</v>
      </c>
      <c r="E52" s="26">
        <v>0.2</v>
      </c>
      <c r="F52" s="26">
        <v>0.2</v>
      </c>
      <c r="G52" s="26">
        <v>0.2</v>
      </c>
      <c r="H52" s="26">
        <v>0.22</v>
      </c>
      <c r="I52" s="26">
        <v>0.22</v>
      </c>
      <c r="J52" s="26">
        <v>0.22</v>
      </c>
      <c r="K52" s="26">
        <v>0.22</v>
      </c>
      <c r="L52" s="26">
        <v>0.24</v>
      </c>
      <c r="M52" s="26">
        <v>0.24</v>
      </c>
      <c r="O52" s="26">
        <v>0.61666666666666703</v>
      </c>
      <c r="P52" s="26">
        <v>0.64666666666666694</v>
      </c>
      <c r="Q52" s="26">
        <v>0.70333333333333303</v>
      </c>
      <c r="R52" s="26">
        <v>0.78</v>
      </c>
      <c r="S52" s="26">
        <v>0.86</v>
      </c>
    </row>
    <row r="53" spans="1:19" ht="4.1500000000000004" customHeight="1" x14ac:dyDescent="0.2"/>
    <row r="54" spans="1:19" ht="14.1" customHeight="1" x14ac:dyDescent="0.2">
      <c r="A54" s="66" t="s">
        <v>64</v>
      </c>
      <c r="B54" s="65"/>
      <c r="C54" s="65"/>
      <c r="D54" s="65"/>
      <c r="E54" s="65"/>
      <c r="F54" s="65"/>
      <c r="G54" s="65"/>
      <c r="H54" s="65"/>
      <c r="I54" s="65"/>
      <c r="J54" s="65"/>
      <c r="K54" s="65"/>
      <c r="L54" s="65"/>
      <c r="M54" s="65"/>
    </row>
    <row r="55" spans="1:19" ht="22.5" customHeight="1" x14ac:dyDescent="0.2">
      <c r="A55" s="66" t="s">
        <v>65</v>
      </c>
      <c r="B55" s="65"/>
      <c r="C55" s="65"/>
      <c r="D55" s="65"/>
      <c r="E55" s="65"/>
      <c r="F55" s="65"/>
      <c r="G55" s="65"/>
      <c r="H55" s="65"/>
      <c r="I55" s="65"/>
      <c r="J55" s="65"/>
      <c r="K55" s="65"/>
      <c r="L55" s="65"/>
      <c r="M55" s="65"/>
    </row>
    <row r="56" spans="1:19" ht="20.25" customHeight="1" x14ac:dyDescent="0.2">
      <c r="A56" s="66" t="s">
        <v>66</v>
      </c>
      <c r="B56" s="65"/>
      <c r="C56" s="65"/>
      <c r="D56" s="65"/>
      <c r="E56" s="65"/>
      <c r="F56" s="65"/>
      <c r="G56" s="65"/>
      <c r="H56" s="65"/>
      <c r="I56" s="65"/>
      <c r="J56" s="65"/>
      <c r="K56" s="65"/>
      <c r="L56" s="65"/>
      <c r="M56" s="65"/>
    </row>
    <row r="57" spans="1:19" ht="27.6" customHeight="1" x14ac:dyDescent="0.2">
      <c r="A57" s="66" t="s">
        <v>67</v>
      </c>
      <c r="B57" s="65"/>
      <c r="C57" s="65"/>
      <c r="D57" s="65"/>
      <c r="E57" s="65"/>
      <c r="F57" s="65"/>
      <c r="G57" s="65"/>
      <c r="H57" s="65"/>
      <c r="I57" s="65"/>
      <c r="J57" s="65"/>
      <c r="K57" s="65"/>
      <c r="L57" s="65"/>
      <c r="M57" s="65"/>
    </row>
  </sheetData>
  <mergeCells count="5">
    <mergeCell ref="A2:M2"/>
    <mergeCell ref="A56:M56"/>
    <mergeCell ref="A57:M57"/>
    <mergeCell ref="A55:M55"/>
    <mergeCell ref="A54:M54"/>
  </mergeCells>
  <pageMargins left="0.75" right="0.75" top="1" bottom="1" header="0.5" footer="0.5"/>
  <pageSetup scale="6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4"/>
  <sheetViews>
    <sheetView showGridLines="0" tabSelected="1" view="pageBreakPreview" zoomScaleNormal="100" zoomScaleSheetLayoutView="100" workbookViewId="0">
      <pane xSplit="1" ySplit="4" topLeftCell="B15" activePane="bottomRight" state="frozen"/>
      <selection activeCell="A37" sqref="A37"/>
      <selection pane="topRight" activeCell="A37" sqref="A37"/>
      <selection pane="bottomLeft" activeCell="A37" sqref="A37"/>
      <selection pane="bottomRight" activeCell="A49" sqref="A49:M49"/>
    </sheetView>
  </sheetViews>
  <sheetFormatPr defaultColWidth="13.7109375" defaultRowHeight="12.75" x14ac:dyDescent="0.2"/>
  <cols>
    <col min="1" max="1" width="43.42578125" customWidth="1"/>
    <col min="2" max="4" width="7" hidden="1" customWidth="1"/>
    <col min="5" max="13" width="7" customWidth="1"/>
    <col min="14" max="14" width="2.140625" customWidth="1"/>
    <col min="15" max="19" width="7.28515625" customWidth="1"/>
  </cols>
  <sheetData>
    <row r="1" spans="1:29" ht="19.149999999999999" customHeight="1" x14ac:dyDescent="0.25">
      <c r="A1" s="2" t="s">
        <v>0</v>
      </c>
    </row>
    <row r="2" spans="1:29" ht="19.149999999999999" customHeight="1" x14ac:dyDescent="0.25">
      <c r="A2" s="64" t="s">
        <v>68</v>
      </c>
      <c r="B2" s="65"/>
      <c r="C2" s="65"/>
      <c r="D2" s="65"/>
      <c r="E2" s="65"/>
      <c r="F2" s="65"/>
      <c r="G2" s="65"/>
      <c r="H2" s="65"/>
      <c r="I2" s="65"/>
      <c r="J2" s="65"/>
      <c r="K2" s="65"/>
      <c r="L2" s="65"/>
      <c r="M2" s="65"/>
      <c r="N2" s="65"/>
      <c r="O2" s="65"/>
      <c r="P2" s="65"/>
      <c r="Q2" s="65"/>
    </row>
    <row r="3" spans="1:29" ht="15" customHeight="1" x14ac:dyDescent="0.2">
      <c r="A3" s="31" t="s">
        <v>2</v>
      </c>
      <c r="B3" s="41"/>
      <c r="C3" s="41"/>
      <c r="D3" s="41"/>
      <c r="E3" s="41"/>
      <c r="F3" s="41"/>
      <c r="G3" s="41"/>
      <c r="H3" s="41"/>
      <c r="I3" s="41"/>
      <c r="J3" s="41"/>
      <c r="K3" s="41"/>
      <c r="L3" s="41"/>
      <c r="M3" s="41"/>
      <c r="N3" s="41"/>
      <c r="O3" s="41"/>
      <c r="P3" s="41"/>
      <c r="Q3" s="41"/>
      <c r="R3" s="41"/>
      <c r="S3" s="41"/>
    </row>
    <row r="4" spans="1:29" ht="16.7" customHeight="1" x14ac:dyDescent="0.2">
      <c r="B4" s="4" t="s">
        <v>3</v>
      </c>
      <c r="C4" s="4" t="s">
        <v>4</v>
      </c>
      <c r="D4" s="4" t="s">
        <v>5</v>
      </c>
      <c r="E4" s="4" t="s">
        <v>6</v>
      </c>
      <c r="F4" s="4" t="s">
        <v>7</v>
      </c>
      <c r="G4" s="4" t="s">
        <v>8</v>
      </c>
      <c r="H4" s="4" t="s">
        <v>9</v>
      </c>
      <c r="I4" s="4" t="s">
        <v>10</v>
      </c>
      <c r="J4" s="4" t="s">
        <v>11</v>
      </c>
      <c r="K4" s="4" t="s">
        <v>12</v>
      </c>
      <c r="L4" s="4" t="s">
        <v>13</v>
      </c>
      <c r="M4" s="4" t="s">
        <v>14</v>
      </c>
      <c r="O4" s="5" t="s">
        <v>15</v>
      </c>
      <c r="P4" s="5" t="s">
        <v>16</v>
      </c>
      <c r="Q4" s="5" t="s">
        <v>17</v>
      </c>
      <c r="R4" s="5" t="s">
        <v>18</v>
      </c>
      <c r="S4" s="5" t="s">
        <v>19</v>
      </c>
    </row>
    <row r="5" spans="1:29" ht="13.35" customHeight="1" x14ac:dyDescent="0.2">
      <c r="A5" s="6" t="s">
        <v>20</v>
      </c>
    </row>
    <row r="6" spans="1:29" ht="13.35" customHeight="1" x14ac:dyDescent="0.2">
      <c r="A6" s="7" t="s">
        <v>21</v>
      </c>
      <c r="B6" s="8">
        <v>177</v>
      </c>
      <c r="C6" s="8">
        <v>181</v>
      </c>
      <c r="D6" s="8">
        <v>182</v>
      </c>
      <c r="E6" s="9">
        <v>179</v>
      </c>
      <c r="F6" s="9">
        <v>182</v>
      </c>
      <c r="G6" s="9">
        <v>185</v>
      </c>
      <c r="H6" s="9">
        <v>187</v>
      </c>
      <c r="I6" s="9">
        <v>188</v>
      </c>
      <c r="J6" s="9">
        <v>189</v>
      </c>
      <c r="K6" s="9">
        <v>186</v>
      </c>
      <c r="L6" s="9">
        <v>187</v>
      </c>
      <c r="M6" s="9">
        <v>190</v>
      </c>
      <c r="O6" s="9">
        <v>541</v>
      </c>
      <c r="P6" s="9">
        <v>572</v>
      </c>
      <c r="Q6" s="9">
        <v>678</v>
      </c>
      <c r="R6" s="9">
        <v>727</v>
      </c>
      <c r="S6" s="9">
        <v>749</v>
      </c>
    </row>
    <row r="7" spans="1:29" ht="13.35" customHeight="1" x14ac:dyDescent="0.2">
      <c r="A7" s="7" t="s">
        <v>22</v>
      </c>
      <c r="B7" s="8">
        <v>130</v>
      </c>
      <c r="C7" s="8">
        <v>122</v>
      </c>
      <c r="D7" s="8">
        <v>124</v>
      </c>
      <c r="E7" s="8">
        <v>125</v>
      </c>
      <c r="F7" s="8">
        <v>116</v>
      </c>
      <c r="G7" s="8">
        <v>110</v>
      </c>
      <c r="H7" s="8">
        <v>129</v>
      </c>
      <c r="I7" s="8">
        <v>144</v>
      </c>
      <c r="J7" s="8">
        <v>146</v>
      </c>
      <c r="K7" s="8">
        <v>168</v>
      </c>
      <c r="L7" s="8">
        <v>167</v>
      </c>
      <c r="M7" s="8">
        <v>182</v>
      </c>
      <c r="O7" s="8">
        <v>223</v>
      </c>
      <c r="P7" s="8">
        <v>324</v>
      </c>
      <c r="Q7" s="8">
        <v>459</v>
      </c>
      <c r="R7" s="8">
        <v>486</v>
      </c>
      <c r="S7" s="8">
        <v>528</v>
      </c>
    </row>
    <row r="8" spans="1:29" ht="13.35" customHeight="1" x14ac:dyDescent="0.2">
      <c r="A8" s="7" t="s">
        <v>23</v>
      </c>
      <c r="B8" s="8">
        <v>112</v>
      </c>
      <c r="C8" s="8">
        <v>115</v>
      </c>
      <c r="D8" s="8">
        <v>115</v>
      </c>
      <c r="E8" s="8">
        <v>118</v>
      </c>
      <c r="F8" s="8">
        <v>121</v>
      </c>
      <c r="G8" s="8">
        <v>120</v>
      </c>
      <c r="H8" s="8">
        <v>122</v>
      </c>
      <c r="I8" s="8">
        <v>124</v>
      </c>
      <c r="J8" s="8">
        <v>126</v>
      </c>
      <c r="K8" s="8">
        <v>125</v>
      </c>
      <c r="L8" s="8">
        <v>127</v>
      </c>
      <c r="M8" s="8">
        <v>129</v>
      </c>
      <c r="O8" s="8">
        <v>358</v>
      </c>
      <c r="P8" s="8">
        <v>389</v>
      </c>
      <c r="Q8" s="8">
        <v>429</v>
      </c>
      <c r="R8" s="8">
        <v>469</v>
      </c>
      <c r="S8" s="8">
        <v>493</v>
      </c>
    </row>
    <row r="9" spans="1:29" ht="13.35" customHeight="1" x14ac:dyDescent="0.2">
      <c r="A9" s="6" t="s">
        <v>24</v>
      </c>
      <c r="B9" s="10">
        <f t="shared" ref="B9:M9" si="0">SUM(B6:B8)</f>
        <v>419</v>
      </c>
      <c r="C9" s="10">
        <f t="shared" si="0"/>
        <v>418</v>
      </c>
      <c r="D9" s="10">
        <f t="shared" si="0"/>
        <v>421</v>
      </c>
      <c r="E9" s="10">
        <f t="shared" si="0"/>
        <v>422</v>
      </c>
      <c r="F9" s="10">
        <f t="shared" si="0"/>
        <v>419</v>
      </c>
      <c r="G9" s="10">
        <f t="shared" si="0"/>
        <v>415</v>
      </c>
      <c r="H9" s="10">
        <f t="shared" si="0"/>
        <v>438</v>
      </c>
      <c r="I9" s="10">
        <f t="shared" si="0"/>
        <v>456</v>
      </c>
      <c r="J9" s="10">
        <f t="shared" si="0"/>
        <v>461</v>
      </c>
      <c r="K9" s="10">
        <f t="shared" si="0"/>
        <v>479</v>
      </c>
      <c r="L9" s="10">
        <f t="shared" si="0"/>
        <v>481</v>
      </c>
      <c r="M9" s="10">
        <f t="shared" si="0"/>
        <v>501</v>
      </c>
      <c r="O9" s="10">
        <v>1122</v>
      </c>
      <c r="P9" s="10">
        <v>1285</v>
      </c>
      <c r="Q9" s="10">
        <v>1566</v>
      </c>
      <c r="R9" s="10">
        <v>1682</v>
      </c>
      <c r="S9" s="10">
        <v>1770</v>
      </c>
    </row>
    <row r="10" spans="1:29" ht="13.35" customHeight="1" x14ac:dyDescent="0.2">
      <c r="A10" s="7" t="s">
        <v>25</v>
      </c>
      <c r="E10" s="8">
        <v>45</v>
      </c>
      <c r="F10" s="8">
        <v>48</v>
      </c>
      <c r="G10" s="8">
        <v>52</v>
      </c>
      <c r="H10" s="8">
        <v>54</v>
      </c>
      <c r="I10" s="8">
        <v>58</v>
      </c>
      <c r="J10" s="8">
        <v>60</v>
      </c>
      <c r="K10" s="8">
        <v>64</v>
      </c>
      <c r="L10" s="8">
        <v>67</v>
      </c>
      <c r="M10" s="8">
        <v>69</v>
      </c>
      <c r="O10" s="8">
        <v>0</v>
      </c>
      <c r="P10" s="8">
        <v>0</v>
      </c>
      <c r="Q10" s="8">
        <v>104</v>
      </c>
      <c r="R10" s="8">
        <v>176</v>
      </c>
      <c r="S10" s="8">
        <v>223</v>
      </c>
    </row>
    <row r="11" spans="1:29" ht="13.35" customHeight="1" x14ac:dyDescent="0.2">
      <c r="A11" s="7" t="s">
        <v>26</v>
      </c>
      <c r="B11" s="8">
        <v>33</v>
      </c>
      <c r="C11" s="8">
        <v>32</v>
      </c>
      <c r="D11" s="8">
        <v>31</v>
      </c>
      <c r="E11" s="8">
        <v>32</v>
      </c>
      <c r="F11" s="8">
        <v>34</v>
      </c>
      <c r="G11" s="8">
        <v>32</v>
      </c>
      <c r="H11" s="8">
        <v>35</v>
      </c>
      <c r="I11" s="8">
        <v>35</v>
      </c>
      <c r="J11" s="8">
        <v>110</v>
      </c>
      <c r="K11" s="8">
        <v>90</v>
      </c>
      <c r="L11" s="8">
        <v>95</v>
      </c>
      <c r="M11" s="8">
        <v>102</v>
      </c>
      <c r="O11" s="8">
        <v>107</v>
      </c>
      <c r="P11" s="8">
        <v>116</v>
      </c>
      <c r="Q11" s="8">
        <v>127</v>
      </c>
      <c r="R11" s="8">
        <v>130</v>
      </c>
      <c r="S11" s="8">
        <v>212</v>
      </c>
    </row>
    <row r="12" spans="1:29" ht="13.35" customHeight="1" x14ac:dyDescent="0.2">
      <c r="A12" s="7" t="s">
        <v>27</v>
      </c>
      <c r="B12" s="8">
        <v>142</v>
      </c>
      <c r="C12" s="8">
        <v>131</v>
      </c>
      <c r="D12" s="8">
        <v>139</v>
      </c>
      <c r="E12" s="8">
        <v>140</v>
      </c>
      <c r="F12" s="8">
        <v>149</v>
      </c>
      <c r="G12" s="8">
        <v>145</v>
      </c>
      <c r="H12" s="8">
        <v>146</v>
      </c>
      <c r="I12" s="8">
        <v>145</v>
      </c>
      <c r="J12" s="8">
        <v>229</v>
      </c>
      <c r="K12" s="8">
        <v>238</v>
      </c>
      <c r="L12" s="8">
        <v>258</v>
      </c>
      <c r="M12" s="8">
        <v>234</v>
      </c>
      <c r="O12" s="8">
        <v>502</v>
      </c>
      <c r="P12" s="8">
        <v>521</v>
      </c>
      <c r="Q12" s="8">
        <v>541</v>
      </c>
      <c r="R12" s="8">
        <v>558</v>
      </c>
      <c r="S12" s="8">
        <v>664</v>
      </c>
    </row>
    <row r="13" spans="1:29" ht="13.35" customHeight="1" x14ac:dyDescent="0.2">
      <c r="A13" s="6" t="s">
        <v>28</v>
      </c>
      <c r="E13" s="10">
        <f t="shared" ref="E13:M13" si="1">E12+E11+E10</f>
        <v>217</v>
      </c>
      <c r="F13" s="10">
        <f t="shared" si="1"/>
        <v>231</v>
      </c>
      <c r="G13" s="10">
        <f t="shared" si="1"/>
        <v>229</v>
      </c>
      <c r="H13" s="10">
        <f t="shared" si="1"/>
        <v>235</v>
      </c>
      <c r="I13" s="10">
        <f t="shared" si="1"/>
        <v>238</v>
      </c>
      <c r="J13" s="10">
        <f t="shared" si="1"/>
        <v>399</v>
      </c>
      <c r="K13" s="10">
        <f t="shared" si="1"/>
        <v>392</v>
      </c>
      <c r="L13" s="10">
        <f t="shared" si="1"/>
        <v>420</v>
      </c>
      <c r="M13" s="10">
        <f t="shared" si="1"/>
        <v>405</v>
      </c>
      <c r="O13" s="10">
        <f>O12+O11+O10</f>
        <v>609</v>
      </c>
      <c r="P13" s="10">
        <f>P12+P11+P10</f>
        <v>637</v>
      </c>
      <c r="Q13" s="10">
        <f>Q12+Q11+Q10</f>
        <v>772</v>
      </c>
      <c r="R13" s="10">
        <f>R12+R11+R10</f>
        <v>864</v>
      </c>
      <c r="S13" s="10">
        <f>S12+S11+S10</f>
        <v>1099</v>
      </c>
    </row>
    <row r="14" spans="1:29" ht="13.35" customHeight="1" x14ac:dyDescent="0.2">
      <c r="A14" s="6" t="s">
        <v>29</v>
      </c>
      <c r="B14" s="11"/>
      <c r="C14" s="11"/>
      <c r="D14" s="11"/>
      <c r="E14" s="10">
        <f t="shared" ref="E14:M14" si="2">E9+E13</f>
        <v>639</v>
      </c>
      <c r="F14" s="10">
        <f t="shared" si="2"/>
        <v>650</v>
      </c>
      <c r="G14" s="10">
        <f t="shared" si="2"/>
        <v>644</v>
      </c>
      <c r="H14" s="10">
        <f t="shared" si="2"/>
        <v>673</v>
      </c>
      <c r="I14" s="10">
        <f t="shared" si="2"/>
        <v>694</v>
      </c>
      <c r="J14" s="10">
        <f t="shared" si="2"/>
        <v>860</v>
      </c>
      <c r="K14" s="10">
        <f t="shared" si="2"/>
        <v>871</v>
      </c>
      <c r="L14" s="10">
        <f t="shared" si="2"/>
        <v>901</v>
      </c>
      <c r="M14" s="10">
        <f t="shared" si="2"/>
        <v>906</v>
      </c>
      <c r="N14" s="12"/>
      <c r="O14" s="10">
        <f>O9+O13</f>
        <v>1731</v>
      </c>
      <c r="P14" s="10">
        <f>P9+P13</f>
        <v>1922</v>
      </c>
      <c r="Q14" s="10">
        <f>Q9+Q13</f>
        <v>2338</v>
      </c>
      <c r="R14" s="10">
        <f>R9+R13</f>
        <v>2546</v>
      </c>
      <c r="S14" s="10">
        <f>S9+S13</f>
        <v>2869</v>
      </c>
      <c r="T14" s="32"/>
      <c r="U14" s="32"/>
      <c r="V14" s="32"/>
      <c r="W14" s="32"/>
      <c r="X14" s="32"/>
      <c r="Y14" s="32"/>
      <c r="Z14" s="32"/>
      <c r="AA14" s="32"/>
      <c r="AB14" s="32"/>
      <c r="AC14" s="32"/>
    </row>
    <row r="15" spans="1:29" ht="13.35" customHeight="1" x14ac:dyDescent="0.2">
      <c r="A15" s="6" t="s">
        <v>30</v>
      </c>
      <c r="B15" s="14">
        <v>242</v>
      </c>
      <c r="C15" s="14">
        <v>258</v>
      </c>
      <c r="D15" s="14">
        <v>245</v>
      </c>
      <c r="E15" s="10">
        <v>239</v>
      </c>
      <c r="F15" s="10">
        <v>245</v>
      </c>
      <c r="G15" s="10">
        <v>260</v>
      </c>
      <c r="H15" s="10">
        <v>242</v>
      </c>
      <c r="I15" s="10">
        <v>236</v>
      </c>
      <c r="J15" s="10">
        <v>247</v>
      </c>
      <c r="K15" s="10">
        <v>237</v>
      </c>
      <c r="L15" s="10">
        <v>250</v>
      </c>
      <c r="M15" s="10">
        <v>266</v>
      </c>
      <c r="O15" s="10">
        <v>713</v>
      </c>
      <c r="P15" s="10">
        <v>902</v>
      </c>
      <c r="Q15" s="10">
        <v>1005</v>
      </c>
      <c r="R15" s="10">
        <v>988</v>
      </c>
      <c r="S15" s="10">
        <v>987</v>
      </c>
    </row>
    <row r="16" spans="1:29" ht="13.35" customHeight="1" x14ac:dyDescent="0.2">
      <c r="A16" s="6" t="s">
        <v>31</v>
      </c>
      <c r="B16" s="10">
        <v>14</v>
      </c>
      <c r="C16" s="10">
        <v>13</v>
      </c>
      <c r="D16" s="10">
        <v>13</v>
      </c>
      <c r="E16" s="15">
        <v>12</v>
      </c>
      <c r="F16" s="15">
        <v>11</v>
      </c>
      <c r="G16" s="15">
        <v>10</v>
      </c>
      <c r="H16" s="15">
        <v>10</v>
      </c>
      <c r="I16" s="15">
        <v>10</v>
      </c>
      <c r="J16" s="15">
        <v>10</v>
      </c>
      <c r="K16" s="15">
        <v>9</v>
      </c>
      <c r="L16" s="15">
        <v>8</v>
      </c>
      <c r="M16" s="15">
        <v>8</v>
      </c>
      <c r="O16" s="15">
        <v>91</v>
      </c>
      <c r="P16" s="15">
        <v>79</v>
      </c>
      <c r="Q16" s="15">
        <v>77</v>
      </c>
      <c r="R16" s="15">
        <v>48</v>
      </c>
      <c r="S16" s="15">
        <v>39</v>
      </c>
    </row>
    <row r="17" spans="1:19" ht="13.35" customHeight="1" x14ac:dyDescent="0.2">
      <c r="A17" s="6" t="s">
        <v>32</v>
      </c>
      <c r="B17" s="33" t="e">
        <f>#REF!+B9+B11+B16</f>
        <v>#REF!</v>
      </c>
      <c r="C17" s="33" t="e">
        <f>#REF!+C9+C11+C16</f>
        <v>#REF!</v>
      </c>
      <c r="D17" s="33" t="e">
        <f>#REF!+D9+D11+D16</f>
        <v>#REF!</v>
      </c>
      <c r="E17" s="17">
        <f t="shared" ref="E17:M17" si="3">E16+E15+E13+E9</f>
        <v>890</v>
      </c>
      <c r="F17" s="17">
        <f t="shared" si="3"/>
        <v>906</v>
      </c>
      <c r="G17" s="17">
        <f t="shared" si="3"/>
        <v>914</v>
      </c>
      <c r="H17" s="17">
        <f t="shared" si="3"/>
        <v>925</v>
      </c>
      <c r="I17" s="17">
        <f t="shared" si="3"/>
        <v>940</v>
      </c>
      <c r="J17" s="17">
        <f t="shared" si="3"/>
        <v>1117</v>
      </c>
      <c r="K17" s="17">
        <f t="shared" si="3"/>
        <v>1117</v>
      </c>
      <c r="L17" s="17">
        <f t="shared" si="3"/>
        <v>1159</v>
      </c>
      <c r="M17" s="17">
        <f t="shared" si="3"/>
        <v>1180</v>
      </c>
      <c r="O17" s="17">
        <v>2535</v>
      </c>
      <c r="P17" s="17">
        <v>2903</v>
      </c>
      <c r="Q17" s="17">
        <v>3420</v>
      </c>
      <c r="R17" s="17">
        <v>3582</v>
      </c>
      <c r="S17" s="17">
        <v>3895</v>
      </c>
    </row>
    <row r="18" spans="1:19" ht="12.6" customHeight="1" x14ac:dyDescent="0.2">
      <c r="A18" s="6" t="s">
        <v>33</v>
      </c>
      <c r="B18" s="29"/>
      <c r="C18" s="29"/>
      <c r="D18" s="29"/>
      <c r="E18" s="29"/>
      <c r="F18" s="29"/>
      <c r="G18" s="29"/>
      <c r="H18" s="29"/>
      <c r="I18" s="29"/>
      <c r="J18" s="29"/>
      <c r="K18" s="29"/>
      <c r="L18" s="29"/>
      <c r="M18" s="29"/>
      <c r="O18" s="29"/>
      <c r="P18" s="29"/>
      <c r="Q18" s="29"/>
      <c r="R18" s="29"/>
      <c r="S18" s="29"/>
    </row>
    <row r="19" spans="1:19" ht="12.6" customHeight="1" x14ac:dyDescent="0.2">
      <c r="A19" s="7" t="s">
        <v>34</v>
      </c>
      <c r="B19" s="8">
        <v>238</v>
      </c>
      <c r="C19" s="8">
        <v>254</v>
      </c>
      <c r="D19" s="8">
        <v>247</v>
      </c>
      <c r="E19" s="8">
        <v>249</v>
      </c>
      <c r="F19" s="8">
        <v>252</v>
      </c>
      <c r="G19" s="8">
        <v>256</v>
      </c>
      <c r="H19" s="8">
        <v>261</v>
      </c>
      <c r="I19" s="8">
        <v>260</v>
      </c>
      <c r="J19" s="8">
        <v>296</v>
      </c>
      <c r="K19" s="8">
        <v>317</v>
      </c>
      <c r="L19" s="8">
        <v>328</v>
      </c>
      <c r="M19" s="8">
        <v>332</v>
      </c>
      <c r="O19" s="8">
        <v>707</v>
      </c>
      <c r="P19" s="8">
        <v>785</v>
      </c>
      <c r="Q19" s="8">
        <v>938</v>
      </c>
      <c r="R19" s="8">
        <v>1003</v>
      </c>
      <c r="S19" s="8">
        <v>1073</v>
      </c>
    </row>
    <row r="20" spans="1:19" ht="12.6" customHeight="1" x14ac:dyDescent="0.2">
      <c r="A20" s="7" t="s">
        <v>35</v>
      </c>
      <c r="B20" s="8">
        <v>40</v>
      </c>
      <c r="C20" s="8">
        <v>33</v>
      </c>
      <c r="D20" s="8">
        <v>27</v>
      </c>
      <c r="E20" s="8">
        <v>31</v>
      </c>
      <c r="F20" s="8">
        <v>41</v>
      </c>
      <c r="G20" s="8">
        <v>35</v>
      </c>
      <c r="H20" s="8">
        <v>30</v>
      </c>
      <c r="I20" s="8">
        <v>30</v>
      </c>
      <c r="J20" s="8">
        <v>34</v>
      </c>
      <c r="K20" s="8">
        <v>32</v>
      </c>
      <c r="L20" s="8">
        <v>33</v>
      </c>
      <c r="M20" s="8">
        <v>35</v>
      </c>
      <c r="O20" s="8">
        <v>121</v>
      </c>
      <c r="P20" s="8">
        <v>133</v>
      </c>
      <c r="Q20" s="8">
        <v>133</v>
      </c>
      <c r="R20" s="8">
        <v>132</v>
      </c>
      <c r="S20" s="8">
        <v>129</v>
      </c>
    </row>
    <row r="21" spans="1:19" ht="12.6" customHeight="1" x14ac:dyDescent="0.2">
      <c r="A21" s="7" t="s">
        <v>36</v>
      </c>
      <c r="B21" s="8">
        <v>49</v>
      </c>
      <c r="C21" s="8">
        <v>50</v>
      </c>
      <c r="D21" s="8">
        <v>50</v>
      </c>
      <c r="E21" s="8">
        <v>50</v>
      </c>
      <c r="F21" s="8">
        <v>56</v>
      </c>
      <c r="G21" s="8">
        <v>54</v>
      </c>
      <c r="H21" s="8">
        <v>56</v>
      </c>
      <c r="I21" s="8">
        <v>58</v>
      </c>
      <c r="J21" s="8">
        <v>65</v>
      </c>
      <c r="K21" s="8">
        <v>67</v>
      </c>
      <c r="L21" s="8">
        <v>69</v>
      </c>
      <c r="M21" s="8">
        <v>71</v>
      </c>
      <c r="O21" s="8">
        <v>133</v>
      </c>
      <c r="P21" s="8">
        <v>152</v>
      </c>
      <c r="Q21" s="8">
        <v>186</v>
      </c>
      <c r="R21" s="8">
        <v>207</v>
      </c>
      <c r="S21" s="8">
        <v>233</v>
      </c>
    </row>
    <row r="22" spans="1:19" ht="12.6" customHeight="1" x14ac:dyDescent="0.2">
      <c r="A22" s="7" t="s">
        <v>37</v>
      </c>
      <c r="B22" s="8">
        <v>28</v>
      </c>
      <c r="C22" s="8">
        <v>27</v>
      </c>
      <c r="D22" s="8">
        <v>25</v>
      </c>
      <c r="E22" s="8">
        <v>25</v>
      </c>
      <c r="F22" s="8">
        <v>26</v>
      </c>
      <c r="G22" s="8">
        <v>26</v>
      </c>
      <c r="H22" s="8">
        <v>27</v>
      </c>
      <c r="I22" s="8">
        <v>27</v>
      </c>
      <c r="J22" s="8">
        <v>28</v>
      </c>
      <c r="K22" s="8">
        <v>28</v>
      </c>
      <c r="L22" s="8">
        <v>27</v>
      </c>
      <c r="M22" s="8">
        <v>28</v>
      </c>
      <c r="O22" s="8">
        <v>95</v>
      </c>
      <c r="P22" s="8">
        <v>95</v>
      </c>
      <c r="Q22" s="8">
        <v>107</v>
      </c>
      <c r="R22" s="8">
        <v>103</v>
      </c>
      <c r="S22" s="8">
        <v>108</v>
      </c>
    </row>
    <row r="23" spans="1:19" ht="12.6" customHeight="1" x14ac:dyDescent="0.2">
      <c r="A23" s="7" t="s">
        <v>38</v>
      </c>
      <c r="B23" s="8">
        <v>19</v>
      </c>
      <c r="C23" s="8">
        <v>20</v>
      </c>
      <c r="D23" s="8">
        <v>19</v>
      </c>
      <c r="E23" s="8">
        <v>18</v>
      </c>
      <c r="F23" s="8">
        <v>32</v>
      </c>
      <c r="G23" s="8">
        <v>20</v>
      </c>
      <c r="H23" s="8">
        <v>22</v>
      </c>
      <c r="I23" s="8">
        <v>26</v>
      </c>
      <c r="J23" s="8">
        <v>25</v>
      </c>
      <c r="K23" s="8">
        <v>28</v>
      </c>
      <c r="L23" s="8">
        <v>30</v>
      </c>
      <c r="M23" s="8">
        <v>26</v>
      </c>
      <c r="O23" s="8">
        <v>81</v>
      </c>
      <c r="P23" s="8">
        <v>84</v>
      </c>
      <c r="Q23" s="8">
        <v>56</v>
      </c>
      <c r="R23" s="8">
        <v>89</v>
      </c>
      <c r="S23" s="8">
        <v>93</v>
      </c>
    </row>
    <row r="24" spans="1:19" ht="12.6" customHeight="1" x14ac:dyDescent="0.2">
      <c r="A24" s="7" t="s">
        <v>39</v>
      </c>
      <c r="B24" s="8">
        <v>26</v>
      </c>
      <c r="C24" s="8">
        <v>10</v>
      </c>
      <c r="D24" s="8">
        <v>11</v>
      </c>
      <c r="E24" s="8">
        <v>10</v>
      </c>
      <c r="F24" s="8">
        <v>20</v>
      </c>
      <c r="G24" s="8">
        <v>9</v>
      </c>
      <c r="H24" s="8">
        <v>9</v>
      </c>
      <c r="I24" s="8">
        <v>12</v>
      </c>
      <c r="J24" s="8">
        <v>16</v>
      </c>
      <c r="K24" s="8">
        <v>11</v>
      </c>
      <c r="L24" s="8">
        <v>12</v>
      </c>
      <c r="M24" s="8">
        <v>11</v>
      </c>
      <c r="O24" s="8">
        <v>39</v>
      </c>
      <c r="P24" s="8">
        <v>39</v>
      </c>
      <c r="Q24" s="8">
        <v>57</v>
      </c>
      <c r="R24" s="8">
        <v>51</v>
      </c>
      <c r="S24" s="8">
        <v>47</v>
      </c>
    </row>
    <row r="25" spans="1:19" ht="12.6" customHeight="1" x14ac:dyDescent="0.2">
      <c r="A25" s="7" t="s">
        <v>40</v>
      </c>
      <c r="B25" s="8">
        <v>26</v>
      </c>
      <c r="C25" s="8">
        <v>26</v>
      </c>
      <c r="D25" s="8">
        <v>26</v>
      </c>
      <c r="E25" s="8">
        <v>25</v>
      </c>
      <c r="F25" s="8">
        <v>25</v>
      </c>
      <c r="G25" s="8">
        <v>27</v>
      </c>
      <c r="H25" s="8">
        <v>27</v>
      </c>
      <c r="I25" s="8">
        <v>27</v>
      </c>
      <c r="J25" s="8">
        <v>30</v>
      </c>
      <c r="K25" s="8">
        <v>32</v>
      </c>
      <c r="L25" s="8">
        <v>31</v>
      </c>
      <c r="M25" s="8">
        <v>31</v>
      </c>
      <c r="O25" s="8">
        <v>88</v>
      </c>
      <c r="P25" s="8">
        <v>96</v>
      </c>
      <c r="Q25" s="8">
        <v>108</v>
      </c>
      <c r="R25" s="8">
        <v>104</v>
      </c>
      <c r="S25" s="8">
        <v>111</v>
      </c>
    </row>
    <row r="26" spans="1:19" ht="12.6" customHeight="1" x14ac:dyDescent="0.2">
      <c r="A26" s="7" t="s">
        <v>41</v>
      </c>
      <c r="B26" s="16">
        <v>8</v>
      </c>
      <c r="C26" s="16">
        <v>8</v>
      </c>
      <c r="D26" s="16">
        <v>8</v>
      </c>
      <c r="E26" s="16">
        <v>9</v>
      </c>
      <c r="F26" s="16">
        <v>8</v>
      </c>
      <c r="G26" s="16">
        <v>9</v>
      </c>
      <c r="H26" s="16">
        <v>9</v>
      </c>
      <c r="I26" s="16">
        <v>9</v>
      </c>
      <c r="J26" s="16">
        <v>10</v>
      </c>
      <c r="K26" s="16">
        <v>9</v>
      </c>
      <c r="L26" s="16">
        <v>9</v>
      </c>
      <c r="M26" s="16">
        <v>9</v>
      </c>
      <c r="O26" s="16">
        <v>31</v>
      </c>
      <c r="P26" s="16">
        <v>30</v>
      </c>
      <c r="Q26" s="16">
        <v>31</v>
      </c>
      <c r="R26" s="16">
        <v>32</v>
      </c>
      <c r="S26" s="16">
        <v>36</v>
      </c>
    </row>
    <row r="27" spans="1:19" ht="12.6" customHeight="1" x14ac:dyDescent="0.2">
      <c r="A27" s="6" t="s">
        <v>44</v>
      </c>
      <c r="B27" s="17">
        <f>SUM(B19:B26)</f>
        <v>434</v>
      </c>
      <c r="C27" s="17">
        <f>SUM(C19:C26)</f>
        <v>428</v>
      </c>
      <c r="D27" s="17">
        <v>413</v>
      </c>
      <c r="E27" s="17">
        <f t="shared" ref="E27:M27" si="4">SUM(E19:E26)</f>
        <v>417</v>
      </c>
      <c r="F27" s="17">
        <f t="shared" si="4"/>
        <v>460</v>
      </c>
      <c r="G27" s="17">
        <f t="shared" si="4"/>
        <v>436</v>
      </c>
      <c r="H27" s="17">
        <f t="shared" si="4"/>
        <v>441</v>
      </c>
      <c r="I27" s="17">
        <f t="shared" si="4"/>
        <v>449</v>
      </c>
      <c r="J27" s="17">
        <f t="shared" si="4"/>
        <v>504</v>
      </c>
      <c r="K27" s="17">
        <f t="shared" si="4"/>
        <v>524</v>
      </c>
      <c r="L27" s="17">
        <f t="shared" si="4"/>
        <v>539</v>
      </c>
      <c r="M27" s="17">
        <f t="shared" si="4"/>
        <v>543</v>
      </c>
      <c r="O27" s="17">
        <f>SUM(O19:O26)</f>
        <v>1295</v>
      </c>
      <c r="P27" s="17">
        <f>SUM(P19:P26)</f>
        <v>1414</v>
      </c>
      <c r="Q27" s="17">
        <f>SUM(Q19:Q26)</f>
        <v>1616</v>
      </c>
      <c r="R27" s="17">
        <f>SUM(R19:R26)</f>
        <v>1721</v>
      </c>
      <c r="S27" s="17">
        <f>SUM(S19:S26)</f>
        <v>1830</v>
      </c>
    </row>
    <row r="28" spans="1:19" ht="12.6" customHeight="1" x14ac:dyDescent="0.2">
      <c r="A28" s="6" t="s">
        <v>45</v>
      </c>
      <c r="B28" s="34" t="e">
        <f t="shared" ref="B28:M28" si="5">B17-B27</f>
        <v>#REF!</v>
      </c>
      <c r="C28" s="34" t="e">
        <f t="shared" si="5"/>
        <v>#REF!</v>
      </c>
      <c r="D28" s="34" t="e">
        <f t="shared" si="5"/>
        <v>#REF!</v>
      </c>
      <c r="E28" s="14">
        <f t="shared" si="5"/>
        <v>473</v>
      </c>
      <c r="F28" s="14">
        <f t="shared" si="5"/>
        <v>446</v>
      </c>
      <c r="G28" s="14">
        <f t="shared" si="5"/>
        <v>478</v>
      </c>
      <c r="H28" s="14">
        <f t="shared" si="5"/>
        <v>484</v>
      </c>
      <c r="I28" s="14">
        <f t="shared" si="5"/>
        <v>491</v>
      </c>
      <c r="J28" s="14">
        <f t="shared" si="5"/>
        <v>613</v>
      </c>
      <c r="K28" s="14">
        <f t="shared" si="5"/>
        <v>593</v>
      </c>
      <c r="L28" s="14">
        <f t="shared" si="5"/>
        <v>620</v>
      </c>
      <c r="M28" s="14">
        <f t="shared" si="5"/>
        <v>637</v>
      </c>
      <c r="O28" s="14">
        <f>O17-O27</f>
        <v>1240</v>
      </c>
      <c r="P28" s="14">
        <f>P17-P27</f>
        <v>1489</v>
      </c>
      <c r="Q28" s="14">
        <f>Q17-Q27</f>
        <v>1804</v>
      </c>
      <c r="R28" s="14">
        <f>R17-R27</f>
        <v>1861</v>
      </c>
      <c r="S28" s="14">
        <f>S17-S27</f>
        <v>2065</v>
      </c>
    </row>
    <row r="29" spans="1:19" ht="12.6" customHeight="1" x14ac:dyDescent="0.2">
      <c r="A29" s="18" t="s">
        <v>46</v>
      </c>
      <c r="B29" s="35" t="e">
        <f t="shared" ref="B29:M29" si="6">B28/B17</f>
        <v>#REF!</v>
      </c>
      <c r="C29" s="35" t="e">
        <f t="shared" si="6"/>
        <v>#REF!</v>
      </c>
      <c r="D29" s="35" t="e">
        <f t="shared" si="6"/>
        <v>#REF!</v>
      </c>
      <c r="E29" s="36">
        <f t="shared" si="6"/>
        <v>0.53146067415730336</v>
      </c>
      <c r="F29" s="36">
        <f t="shared" si="6"/>
        <v>0.49227373068432673</v>
      </c>
      <c r="G29" s="36">
        <f t="shared" si="6"/>
        <v>0.52297592997811815</v>
      </c>
      <c r="H29" s="36">
        <f t="shared" si="6"/>
        <v>0.52324324324324323</v>
      </c>
      <c r="I29" s="36">
        <f t="shared" si="6"/>
        <v>0.52234042553191484</v>
      </c>
      <c r="J29" s="36">
        <f t="shared" si="6"/>
        <v>0.54879140555058192</v>
      </c>
      <c r="K29" s="36">
        <f t="shared" si="6"/>
        <v>0.53088630259623992</v>
      </c>
      <c r="L29" s="36">
        <f t="shared" si="6"/>
        <v>0.53494391716997414</v>
      </c>
      <c r="M29" s="36">
        <f t="shared" si="6"/>
        <v>0.53983050847457625</v>
      </c>
      <c r="O29" s="36">
        <f>O28/O17</f>
        <v>0.48915187376725838</v>
      </c>
      <c r="P29" s="36">
        <f>P28/P17</f>
        <v>0.51291767137444022</v>
      </c>
      <c r="Q29" s="36">
        <f>Q28/Q17</f>
        <v>0.52748538011695911</v>
      </c>
      <c r="R29" s="36">
        <f>R28/R17</f>
        <v>0.51954215522054714</v>
      </c>
      <c r="S29" s="36">
        <f>S28/S17</f>
        <v>0.53016688061617456</v>
      </c>
    </row>
    <row r="30" spans="1:19" ht="12.6" customHeight="1" x14ac:dyDescent="0.2">
      <c r="A30" s="7" t="s">
        <v>69</v>
      </c>
      <c r="B30" s="8">
        <v>-31</v>
      </c>
      <c r="C30" s="8">
        <v>-32</v>
      </c>
      <c r="D30" s="8">
        <v>-32</v>
      </c>
      <c r="E30" s="8">
        <v>-30</v>
      </c>
      <c r="F30" s="8">
        <v>-29</v>
      </c>
      <c r="G30" s="8">
        <v>-30</v>
      </c>
      <c r="H30" s="8">
        <v>-28</v>
      </c>
      <c r="I30" s="8">
        <v>-22</v>
      </c>
      <c r="J30" s="8">
        <v>-79</v>
      </c>
      <c r="K30" s="8">
        <v>-102</v>
      </c>
      <c r="L30" s="8">
        <v>-96</v>
      </c>
      <c r="M30" s="8">
        <v>-94</v>
      </c>
      <c r="O30" s="8">
        <v>-114</v>
      </c>
      <c r="P30" s="8">
        <v>-97</v>
      </c>
      <c r="Q30" s="8">
        <v>-124</v>
      </c>
      <c r="R30" s="8">
        <v>-122</v>
      </c>
      <c r="S30" s="8">
        <v>-158</v>
      </c>
    </row>
    <row r="31" spans="1:19" ht="12.6" customHeight="1" x14ac:dyDescent="0.2">
      <c r="A31" s="7" t="s">
        <v>70</v>
      </c>
      <c r="B31" s="8">
        <v>0</v>
      </c>
      <c r="C31" s="8">
        <v>-1</v>
      </c>
      <c r="D31" s="8">
        <v>-1</v>
      </c>
      <c r="E31" s="8">
        <v>0</v>
      </c>
      <c r="F31" s="8">
        <v>0</v>
      </c>
      <c r="G31" s="8">
        <v>0</v>
      </c>
      <c r="H31" s="8">
        <v>1</v>
      </c>
      <c r="I31" s="8">
        <v>1</v>
      </c>
      <c r="J31" s="8">
        <v>1</v>
      </c>
      <c r="K31" s="8">
        <v>1</v>
      </c>
      <c r="L31" s="8">
        <v>0</v>
      </c>
      <c r="M31" s="8">
        <v>1</v>
      </c>
      <c r="O31" s="8">
        <v>0</v>
      </c>
      <c r="P31" s="8">
        <v>1</v>
      </c>
      <c r="Q31" s="8">
        <v>1</v>
      </c>
      <c r="R31" s="8">
        <v>-1</v>
      </c>
      <c r="S31" s="8">
        <v>2</v>
      </c>
    </row>
    <row r="32" spans="1:19" ht="12.6" customHeight="1" x14ac:dyDescent="0.2">
      <c r="A32" s="7" t="s">
        <v>51</v>
      </c>
      <c r="B32" s="16">
        <v>-1</v>
      </c>
      <c r="C32" s="16">
        <v>1</v>
      </c>
      <c r="D32" s="16">
        <v>0</v>
      </c>
      <c r="E32" s="16">
        <v>0</v>
      </c>
      <c r="F32" s="16">
        <v>1</v>
      </c>
      <c r="G32" s="16">
        <v>0</v>
      </c>
      <c r="H32" s="16">
        <v>0</v>
      </c>
      <c r="I32" s="16">
        <v>0</v>
      </c>
      <c r="J32" s="16">
        <v>0</v>
      </c>
      <c r="K32" s="16">
        <v>0</v>
      </c>
      <c r="L32" s="16">
        <v>0</v>
      </c>
      <c r="M32" s="16">
        <v>0</v>
      </c>
      <c r="O32" s="16">
        <v>2</v>
      </c>
      <c r="P32" s="16">
        <v>0</v>
      </c>
      <c r="Q32" s="16">
        <v>0</v>
      </c>
      <c r="R32" s="16">
        <v>2</v>
      </c>
      <c r="S32" s="16">
        <v>0</v>
      </c>
    </row>
    <row r="33" spans="1:19" ht="12.6" customHeight="1" x14ac:dyDescent="0.2">
      <c r="A33" s="6" t="s">
        <v>53</v>
      </c>
      <c r="B33" s="34" t="e">
        <f t="shared" ref="B33:M33" si="7">B28+SUM(B30:B32)</f>
        <v>#REF!</v>
      </c>
      <c r="C33" s="34" t="e">
        <f t="shared" si="7"/>
        <v>#REF!</v>
      </c>
      <c r="D33" s="34" t="e">
        <f t="shared" si="7"/>
        <v>#REF!</v>
      </c>
      <c r="E33" s="14">
        <f t="shared" si="7"/>
        <v>443</v>
      </c>
      <c r="F33" s="14">
        <f t="shared" si="7"/>
        <v>418</v>
      </c>
      <c r="G33" s="14">
        <f t="shared" si="7"/>
        <v>448</v>
      </c>
      <c r="H33" s="14">
        <f t="shared" si="7"/>
        <v>457</v>
      </c>
      <c r="I33" s="14">
        <f t="shared" si="7"/>
        <v>470</v>
      </c>
      <c r="J33" s="14">
        <f t="shared" si="7"/>
        <v>535</v>
      </c>
      <c r="K33" s="14">
        <f t="shared" si="7"/>
        <v>492</v>
      </c>
      <c r="L33" s="14">
        <f t="shared" si="7"/>
        <v>524</v>
      </c>
      <c r="M33" s="14">
        <f t="shared" si="7"/>
        <v>544</v>
      </c>
      <c r="O33" s="14">
        <f>O28+SUM(O30:O32)</f>
        <v>1128</v>
      </c>
      <c r="P33" s="14">
        <f>P28+SUM(P30:P32)</f>
        <v>1393</v>
      </c>
      <c r="Q33" s="14">
        <f>Q28+SUM(Q30:Q32)</f>
        <v>1681</v>
      </c>
      <c r="R33" s="14">
        <f>R28+SUM(R30:R32)</f>
        <v>1740</v>
      </c>
      <c r="S33" s="14">
        <f>S28+SUM(S30:S32)</f>
        <v>1909</v>
      </c>
    </row>
    <row r="34" spans="1:19" ht="12.6" customHeight="1" x14ac:dyDescent="0.2">
      <c r="A34" s="7" t="s">
        <v>54</v>
      </c>
      <c r="B34" s="16">
        <v>91</v>
      </c>
      <c r="C34" s="16">
        <v>104</v>
      </c>
      <c r="D34" s="16">
        <v>105</v>
      </c>
      <c r="E34" s="16">
        <v>108</v>
      </c>
      <c r="F34" s="16">
        <v>102</v>
      </c>
      <c r="G34" s="16">
        <v>110</v>
      </c>
      <c r="H34" s="16">
        <v>107</v>
      </c>
      <c r="I34" s="16">
        <v>121</v>
      </c>
      <c r="J34" s="16">
        <v>140</v>
      </c>
      <c r="K34" s="16">
        <v>126</v>
      </c>
      <c r="L34" s="16">
        <v>127</v>
      </c>
      <c r="M34" s="16">
        <v>116</v>
      </c>
      <c r="O34" s="16">
        <v>293</v>
      </c>
      <c r="P34" s="16">
        <v>362</v>
      </c>
      <c r="Q34" s="16">
        <v>408</v>
      </c>
      <c r="R34" s="16">
        <v>418</v>
      </c>
      <c r="S34" s="16">
        <v>478</v>
      </c>
    </row>
    <row r="35" spans="1:19" ht="12.6" customHeight="1" x14ac:dyDescent="0.2">
      <c r="A35" s="6" t="s">
        <v>55</v>
      </c>
      <c r="B35" s="11" t="e">
        <f t="shared" ref="B35:M35" si="8">B33-B34</f>
        <v>#REF!</v>
      </c>
      <c r="C35" s="34" t="e">
        <f t="shared" si="8"/>
        <v>#REF!</v>
      </c>
      <c r="D35" s="34" t="e">
        <f t="shared" si="8"/>
        <v>#REF!</v>
      </c>
      <c r="E35" s="14">
        <f t="shared" si="8"/>
        <v>335</v>
      </c>
      <c r="F35" s="14">
        <f t="shared" si="8"/>
        <v>316</v>
      </c>
      <c r="G35" s="14">
        <f t="shared" si="8"/>
        <v>338</v>
      </c>
      <c r="H35" s="14">
        <f t="shared" si="8"/>
        <v>350</v>
      </c>
      <c r="I35" s="14">
        <f t="shared" si="8"/>
        <v>349</v>
      </c>
      <c r="J35" s="14">
        <f t="shared" si="8"/>
        <v>395</v>
      </c>
      <c r="K35" s="14">
        <f t="shared" si="8"/>
        <v>366</v>
      </c>
      <c r="L35" s="14">
        <f t="shared" si="8"/>
        <v>397</v>
      </c>
      <c r="M35" s="14">
        <f t="shared" si="8"/>
        <v>428</v>
      </c>
      <c r="O35" s="14">
        <f>O33-O34</f>
        <v>835</v>
      </c>
      <c r="P35" s="14">
        <f>P33-P34</f>
        <v>1031</v>
      </c>
      <c r="Q35" s="14">
        <f>Q33-Q34</f>
        <v>1273</v>
      </c>
      <c r="R35" s="14">
        <f>R33-R34</f>
        <v>1322</v>
      </c>
      <c r="S35" s="14">
        <f>S33-S34</f>
        <v>1431</v>
      </c>
    </row>
    <row r="36" spans="1:19" ht="12.6" customHeight="1" x14ac:dyDescent="0.2">
      <c r="A36" s="7" t="s">
        <v>56</v>
      </c>
      <c r="B36" s="37">
        <v>0</v>
      </c>
      <c r="C36" s="16">
        <v>1</v>
      </c>
      <c r="D36" s="16">
        <v>0</v>
      </c>
      <c r="E36" s="16">
        <v>0</v>
      </c>
      <c r="F36" s="16">
        <v>1</v>
      </c>
      <c r="G36" s="16">
        <v>1</v>
      </c>
      <c r="H36" s="16">
        <v>0</v>
      </c>
      <c r="I36" s="16">
        <v>0</v>
      </c>
      <c r="J36" s="16">
        <v>0</v>
      </c>
      <c r="K36" s="16">
        <v>1</v>
      </c>
      <c r="L36" s="16">
        <v>0</v>
      </c>
      <c r="M36" s="16">
        <v>1</v>
      </c>
      <c r="O36" s="16">
        <v>0</v>
      </c>
      <c r="P36" s="16">
        <v>0</v>
      </c>
      <c r="Q36" s="16">
        <v>0</v>
      </c>
      <c r="R36" s="16">
        <v>2</v>
      </c>
      <c r="S36" s="16">
        <v>2</v>
      </c>
    </row>
    <row r="37" spans="1:19" ht="12.6" customHeight="1" x14ac:dyDescent="0.2">
      <c r="A37" s="6" t="s">
        <v>57</v>
      </c>
      <c r="B37" s="38" t="e">
        <f>B33-B34</f>
        <v>#REF!</v>
      </c>
      <c r="C37" s="39" t="e">
        <f>C33-C34</f>
        <v>#REF!</v>
      </c>
      <c r="D37" s="39" t="e">
        <f>D33-D34</f>
        <v>#REF!</v>
      </c>
      <c r="E37" s="21">
        <f t="shared" ref="E37:M37" si="9">E36+E35</f>
        <v>335</v>
      </c>
      <c r="F37" s="21">
        <f t="shared" si="9"/>
        <v>317</v>
      </c>
      <c r="G37" s="21">
        <f t="shared" si="9"/>
        <v>339</v>
      </c>
      <c r="H37" s="21">
        <f t="shared" si="9"/>
        <v>350</v>
      </c>
      <c r="I37" s="21">
        <f t="shared" si="9"/>
        <v>349</v>
      </c>
      <c r="J37" s="21">
        <f t="shared" si="9"/>
        <v>395</v>
      </c>
      <c r="K37" s="21">
        <f t="shared" si="9"/>
        <v>367</v>
      </c>
      <c r="L37" s="21">
        <f t="shared" si="9"/>
        <v>397</v>
      </c>
      <c r="M37" s="21">
        <f t="shared" si="9"/>
        <v>429</v>
      </c>
      <c r="O37" s="21">
        <f>O36+O35</f>
        <v>835</v>
      </c>
      <c r="P37" s="21">
        <f>P36+P35</f>
        <v>1031</v>
      </c>
      <c r="Q37" s="21">
        <f>Q36+Q35</f>
        <v>1273</v>
      </c>
      <c r="R37" s="21">
        <f>R36+R35</f>
        <v>1324</v>
      </c>
      <c r="S37" s="21">
        <f>S36+S35</f>
        <v>1433</v>
      </c>
    </row>
    <row r="38" spans="1:19" ht="5.85" customHeight="1" x14ac:dyDescent="0.2">
      <c r="B38" s="30"/>
      <c r="C38" s="30"/>
      <c r="D38" s="30"/>
      <c r="E38" s="30"/>
      <c r="F38" s="30"/>
      <c r="G38" s="30"/>
      <c r="H38" s="30"/>
      <c r="I38" s="30"/>
      <c r="J38" s="30"/>
      <c r="K38" s="30"/>
      <c r="L38" s="30"/>
      <c r="M38" s="30"/>
      <c r="O38" s="30"/>
      <c r="P38" s="30"/>
      <c r="Q38" s="30"/>
      <c r="R38" s="30"/>
      <c r="S38" s="30"/>
    </row>
    <row r="39" spans="1:19" ht="12.6" customHeight="1" x14ac:dyDescent="0.2">
      <c r="A39" s="7" t="s">
        <v>58</v>
      </c>
      <c r="B39" s="40">
        <v>0.21718377088305499</v>
      </c>
      <c r="C39" s="40">
        <v>0.240740740740741</v>
      </c>
      <c r="D39" s="40">
        <v>0.23489932885906001</v>
      </c>
      <c r="E39" s="40">
        <v>0.243792325056433</v>
      </c>
      <c r="F39" s="40">
        <v>0.244019138755981</v>
      </c>
      <c r="G39" s="40">
        <v>0.245535714285714</v>
      </c>
      <c r="H39" s="40">
        <v>0.23413566739606101</v>
      </c>
      <c r="I39" s="40">
        <v>0.257446808510638</v>
      </c>
      <c r="J39" s="40">
        <v>0.26168224299065401</v>
      </c>
      <c r="K39" s="40">
        <v>0.25609756097560998</v>
      </c>
      <c r="L39" s="40">
        <v>0.24236641221374</v>
      </c>
      <c r="M39" s="40">
        <v>0.213235294117647</v>
      </c>
      <c r="O39" s="40">
        <v>0.25975177304964497</v>
      </c>
      <c r="P39" s="40">
        <v>0.25987078248384798</v>
      </c>
      <c r="Q39" s="40">
        <v>0.24271267102914901</v>
      </c>
      <c r="R39" s="40">
        <v>0.240229885057471</v>
      </c>
      <c r="S39" s="40">
        <v>0.25039287585123099</v>
      </c>
    </row>
    <row r="40" spans="1:19" ht="4.1500000000000004" customHeight="1" x14ac:dyDescent="0.2"/>
    <row r="41" spans="1:19" ht="12.6" customHeight="1" x14ac:dyDescent="0.2">
      <c r="A41" s="6" t="s">
        <v>59</v>
      </c>
    </row>
    <row r="42" spans="1:19" ht="12.6" customHeight="1" x14ac:dyDescent="0.2">
      <c r="A42" s="7" t="s">
        <v>60</v>
      </c>
      <c r="B42" s="23">
        <v>0.64427420938911795</v>
      </c>
      <c r="C42" s="23">
        <v>0.65577038070560101</v>
      </c>
      <c r="D42" s="24">
        <v>0.688683044703987</v>
      </c>
      <c r="E42" s="24">
        <v>0.67509496272415903</v>
      </c>
      <c r="F42" s="24">
        <v>0.63792696177062402</v>
      </c>
      <c r="G42" s="24">
        <v>0.68522530315278896</v>
      </c>
      <c r="H42" s="24">
        <v>0.709176175040519</v>
      </c>
      <c r="I42" s="24">
        <v>0.70643475005059697</v>
      </c>
      <c r="J42" s="24">
        <v>0.71749920087177599</v>
      </c>
      <c r="K42" s="24">
        <v>0.63406096044221805</v>
      </c>
      <c r="L42" s="24">
        <v>0.68576493955094997</v>
      </c>
      <c r="M42" s="24">
        <v>0.74093264248704704</v>
      </c>
      <c r="O42" s="24">
        <v>1.66699940107806</v>
      </c>
      <c r="P42" s="24">
        <v>2.0591172358697798</v>
      </c>
      <c r="Q42" s="24">
        <v>2.52029301128489</v>
      </c>
      <c r="R42" s="24">
        <v>2.6591685077324798</v>
      </c>
      <c r="S42" s="24">
        <v>2.8186467348544499</v>
      </c>
    </row>
    <row r="43" spans="1:19" ht="4.1500000000000004" customHeight="1" x14ac:dyDescent="0.2"/>
    <row r="44" spans="1:19" ht="12.6" customHeight="1" x14ac:dyDescent="0.2">
      <c r="A44" s="6" t="s">
        <v>61</v>
      </c>
    </row>
    <row r="45" spans="1:19" ht="12.6" customHeight="1" x14ac:dyDescent="0.2">
      <c r="A45" s="7" t="s">
        <v>62</v>
      </c>
      <c r="B45" s="25">
        <v>509.1</v>
      </c>
      <c r="C45" s="25">
        <v>501.7</v>
      </c>
      <c r="D45" s="25">
        <v>496.6</v>
      </c>
      <c r="E45" s="25">
        <v>496.3</v>
      </c>
      <c r="F45" s="25">
        <v>497</v>
      </c>
      <c r="G45" s="25">
        <v>494.8</v>
      </c>
      <c r="H45" s="25">
        <v>493.6</v>
      </c>
      <c r="I45" s="25">
        <v>494.1</v>
      </c>
      <c r="J45" s="25">
        <v>550.6</v>
      </c>
      <c r="K45" s="25">
        <v>578.9</v>
      </c>
      <c r="L45" s="25">
        <v>579</v>
      </c>
      <c r="M45" s="25">
        <v>579</v>
      </c>
      <c r="O45" s="25">
        <v>500.9</v>
      </c>
      <c r="P45" s="25">
        <v>500.7</v>
      </c>
      <c r="Q45" s="25">
        <v>505.1</v>
      </c>
      <c r="R45" s="25">
        <v>497.9</v>
      </c>
      <c r="S45" s="25">
        <v>508.4</v>
      </c>
    </row>
    <row r="46" spans="1:19" ht="15.75" customHeight="1" x14ac:dyDescent="0.2">
      <c r="A46" s="66" t="s">
        <v>64</v>
      </c>
      <c r="B46" s="65"/>
      <c r="C46" s="65"/>
      <c r="D46" s="65"/>
      <c r="E46" s="65"/>
      <c r="F46" s="65"/>
      <c r="G46" s="65"/>
      <c r="H46" s="65"/>
      <c r="I46" s="65"/>
      <c r="J46" s="65"/>
      <c r="K46" s="65"/>
      <c r="L46" s="65"/>
      <c r="M46" s="65"/>
    </row>
    <row r="47" spans="1:19" ht="18.75" customHeight="1" x14ac:dyDescent="0.2">
      <c r="A47" s="66" t="s">
        <v>65</v>
      </c>
      <c r="B47" s="66"/>
      <c r="C47" s="66"/>
      <c r="D47" s="66"/>
      <c r="E47" s="66"/>
      <c r="F47" s="66"/>
      <c r="G47" s="66"/>
      <c r="H47" s="66"/>
      <c r="I47" s="66"/>
      <c r="J47" s="66"/>
      <c r="K47" s="66"/>
      <c r="L47" s="66"/>
      <c r="M47" s="66"/>
    </row>
    <row r="48" spans="1:19" ht="21" customHeight="1" x14ac:dyDescent="0.2">
      <c r="A48" s="66" t="s">
        <v>66</v>
      </c>
      <c r="B48" s="66"/>
      <c r="C48" s="66"/>
      <c r="D48" s="66"/>
      <c r="E48" s="66"/>
      <c r="F48" s="66"/>
      <c r="G48" s="66"/>
      <c r="H48" s="66"/>
      <c r="I48" s="66"/>
      <c r="J48" s="66"/>
      <c r="K48" s="66"/>
      <c r="L48" s="66"/>
      <c r="M48" s="66"/>
    </row>
    <row r="49" spans="1:13" ht="27.6" customHeight="1" x14ac:dyDescent="0.2">
      <c r="A49" s="66" t="s">
        <v>67</v>
      </c>
      <c r="B49" s="66"/>
      <c r="C49" s="66"/>
      <c r="D49" s="66"/>
      <c r="E49" s="66"/>
      <c r="F49" s="66"/>
      <c r="G49" s="66"/>
      <c r="H49" s="66"/>
      <c r="I49" s="66"/>
      <c r="J49" s="66"/>
      <c r="K49" s="66"/>
      <c r="L49" s="66"/>
      <c r="M49" s="66"/>
    </row>
    <row r="50" spans="1:13" ht="15" customHeight="1" x14ac:dyDescent="0.2"/>
    <row r="51" spans="1:13" ht="15" customHeight="1" x14ac:dyDescent="0.2"/>
    <row r="52" spans="1:13" ht="15" customHeight="1" x14ac:dyDescent="0.2"/>
    <row r="53" spans="1:13" ht="15" customHeight="1" x14ac:dyDescent="0.2"/>
    <row r="54" spans="1:13" ht="15" customHeight="1" x14ac:dyDescent="0.2"/>
  </sheetData>
  <mergeCells count="5">
    <mergeCell ref="A2:Q2"/>
    <mergeCell ref="A46:M46"/>
    <mergeCell ref="A47:M47"/>
    <mergeCell ref="A48:M48"/>
    <mergeCell ref="A49:M49"/>
  </mergeCells>
  <pageMargins left="0.75" right="0.75" top="1" bottom="1" header="0.5" footer="0.5"/>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0"/>
  <sheetViews>
    <sheetView showGridLines="0" view="pageBreakPreview" zoomScale="85" zoomScaleNormal="100" zoomScaleSheetLayoutView="85" workbookViewId="0">
      <pane xSplit="1" ySplit="4" topLeftCell="B20" activePane="bottomRight" state="frozen"/>
      <selection activeCell="A37" sqref="A37"/>
      <selection pane="topRight" activeCell="A37" sqref="A37"/>
      <selection pane="bottomLeft" activeCell="A37" sqref="A37"/>
      <selection pane="bottomRight" activeCell="I64" sqref="I64"/>
    </sheetView>
  </sheetViews>
  <sheetFormatPr defaultColWidth="13.7109375" defaultRowHeight="12.75" x14ac:dyDescent="0.2"/>
  <cols>
    <col min="1" max="1" width="40.140625" customWidth="1"/>
    <col min="2" max="4" width="7" hidden="1" customWidth="1"/>
    <col min="5" max="13" width="7" customWidth="1"/>
    <col min="14" max="14" width="1.5703125" customWidth="1"/>
    <col min="15" max="19" width="7.28515625" customWidth="1"/>
  </cols>
  <sheetData>
    <row r="1" spans="1:19" ht="19.149999999999999" customHeight="1" x14ac:dyDescent="0.25">
      <c r="A1" s="2" t="s">
        <v>0</v>
      </c>
    </row>
    <row r="2" spans="1:19" ht="19.149999999999999" customHeight="1" x14ac:dyDescent="0.25">
      <c r="A2" s="64" t="s">
        <v>71</v>
      </c>
      <c r="B2" s="65"/>
      <c r="C2" s="65"/>
      <c r="D2" s="65"/>
      <c r="E2" s="65"/>
      <c r="F2" s="65"/>
      <c r="G2" s="65"/>
      <c r="H2" s="65"/>
      <c r="I2" s="65"/>
      <c r="J2" s="65"/>
      <c r="K2" s="65"/>
      <c r="L2" s="65"/>
      <c r="M2" s="65"/>
    </row>
    <row r="3" spans="1:19" ht="15" customHeight="1" x14ac:dyDescent="0.3">
      <c r="A3" s="31" t="s">
        <v>72</v>
      </c>
      <c r="B3" s="58"/>
      <c r="C3" s="58"/>
      <c r="D3" s="58"/>
      <c r="E3" s="58"/>
      <c r="F3" s="58"/>
      <c r="G3" s="58"/>
      <c r="H3" s="58"/>
      <c r="I3" s="58"/>
      <c r="J3" s="58"/>
      <c r="K3" s="58"/>
      <c r="L3" s="58"/>
      <c r="M3" s="58"/>
      <c r="N3" s="58"/>
      <c r="O3" s="58"/>
      <c r="P3" s="58"/>
      <c r="Q3" s="58"/>
      <c r="R3" s="58"/>
      <c r="S3" s="58"/>
    </row>
    <row r="4" spans="1:19" ht="15" customHeight="1" x14ac:dyDescent="0.2">
      <c r="B4" s="4" t="s">
        <v>3</v>
      </c>
      <c r="C4" s="4" t="s">
        <v>4</v>
      </c>
      <c r="D4" s="4" t="s">
        <v>5</v>
      </c>
      <c r="E4" s="4" t="s">
        <v>6</v>
      </c>
      <c r="F4" s="4" t="s">
        <v>7</v>
      </c>
      <c r="G4" s="4" t="s">
        <v>8</v>
      </c>
      <c r="H4" s="4" t="s">
        <v>9</v>
      </c>
      <c r="I4" s="4" t="s">
        <v>10</v>
      </c>
      <c r="J4" s="4" t="s">
        <v>11</v>
      </c>
      <c r="K4" s="4" t="s">
        <v>12</v>
      </c>
      <c r="L4" s="4" t="s">
        <v>13</v>
      </c>
      <c r="M4" s="4" t="s">
        <v>14</v>
      </c>
      <c r="N4" s="4"/>
      <c r="O4" s="5" t="s">
        <v>15</v>
      </c>
      <c r="P4" s="5" t="s">
        <v>16</v>
      </c>
      <c r="Q4" s="5" t="s">
        <v>17</v>
      </c>
      <c r="R4" s="5" t="s">
        <v>18</v>
      </c>
      <c r="S4" s="5" t="s">
        <v>19</v>
      </c>
    </row>
    <row r="5" spans="1:19" ht="12.6" customHeight="1" x14ac:dyDescent="0.2">
      <c r="A5" s="6" t="s">
        <v>73</v>
      </c>
      <c r="E5" s="42">
        <f>GAAP!E14</f>
        <v>639</v>
      </c>
      <c r="F5" s="42">
        <f>GAAP!F14</f>
        <v>650</v>
      </c>
      <c r="G5" s="42">
        <f>GAAP!G14</f>
        <v>644</v>
      </c>
      <c r="H5" s="42">
        <f>GAAP!H14</f>
        <v>673</v>
      </c>
      <c r="I5" s="42">
        <f>GAAP!I14</f>
        <v>694</v>
      </c>
      <c r="J5" s="42">
        <f>GAAP!J14</f>
        <v>860</v>
      </c>
      <c r="K5" s="42">
        <f>GAAP!K14</f>
        <v>871</v>
      </c>
      <c r="L5" s="42">
        <f>GAAP!L14</f>
        <v>901</v>
      </c>
      <c r="M5" s="42">
        <f>GAAP!M14</f>
        <v>872</v>
      </c>
      <c r="O5" s="42">
        <f>GAAP!O14</f>
        <v>1731</v>
      </c>
      <c r="P5" s="42">
        <f>GAAP!P14</f>
        <v>1922</v>
      </c>
      <c r="Q5" s="42">
        <f>GAAP!Q14</f>
        <v>2338</v>
      </c>
      <c r="R5" s="42">
        <f>GAAP!R14</f>
        <v>2546</v>
      </c>
      <c r="S5" s="42">
        <f>GAAP!S14</f>
        <v>2869</v>
      </c>
    </row>
    <row r="6" spans="1:19" ht="12.6" customHeight="1" x14ac:dyDescent="0.2">
      <c r="A6" s="6" t="s">
        <v>74</v>
      </c>
      <c r="E6" s="43">
        <v>890</v>
      </c>
      <c r="F6" s="43">
        <v>906</v>
      </c>
      <c r="G6" s="43">
        <v>914</v>
      </c>
      <c r="H6" s="43">
        <v>925</v>
      </c>
      <c r="I6" s="43">
        <v>940</v>
      </c>
      <c r="J6" s="43">
        <v>1117</v>
      </c>
      <c r="K6" s="43">
        <v>1117</v>
      </c>
      <c r="L6" s="43">
        <v>1159</v>
      </c>
      <c r="M6" s="43">
        <v>1146</v>
      </c>
      <c r="O6" s="43">
        <v>2535</v>
      </c>
      <c r="P6" s="43">
        <v>2903</v>
      </c>
      <c r="Q6" s="43">
        <v>3420</v>
      </c>
      <c r="R6" s="43">
        <v>3582</v>
      </c>
      <c r="S6" s="43">
        <v>3895</v>
      </c>
    </row>
    <row r="7" spans="1:19" ht="12.6" customHeight="1" x14ac:dyDescent="0.2">
      <c r="A7" s="7" t="s">
        <v>75</v>
      </c>
    </row>
    <row r="8" spans="1:19" ht="12.6" customHeight="1" x14ac:dyDescent="0.2">
      <c r="A8" s="7" t="s">
        <v>76</v>
      </c>
      <c r="E8" s="44">
        <v>0</v>
      </c>
      <c r="F8" s="44">
        <v>0</v>
      </c>
      <c r="G8" s="44">
        <v>0</v>
      </c>
      <c r="H8" s="44">
        <v>0</v>
      </c>
      <c r="I8" s="44">
        <v>0</v>
      </c>
      <c r="J8" s="44">
        <v>0</v>
      </c>
      <c r="K8" s="44">
        <v>0</v>
      </c>
      <c r="L8" s="44">
        <v>0</v>
      </c>
      <c r="M8" s="44">
        <v>34</v>
      </c>
      <c r="O8" s="43">
        <v>0</v>
      </c>
      <c r="P8" s="43">
        <v>0</v>
      </c>
      <c r="Q8" s="43">
        <v>0</v>
      </c>
      <c r="R8" s="43">
        <v>0</v>
      </c>
      <c r="S8" s="43">
        <v>0</v>
      </c>
    </row>
    <row r="9" spans="1:19" ht="12.6" customHeight="1" x14ac:dyDescent="0.2">
      <c r="A9" s="7" t="s">
        <v>77</v>
      </c>
      <c r="E9" s="45">
        <f t="shared" ref="E9:M9" si="0">E8</f>
        <v>0</v>
      </c>
      <c r="F9" s="45">
        <f t="shared" si="0"/>
        <v>0</v>
      </c>
      <c r="G9" s="45">
        <f t="shared" si="0"/>
        <v>0</v>
      </c>
      <c r="H9" s="45">
        <f t="shared" si="0"/>
        <v>0</v>
      </c>
      <c r="I9" s="45">
        <f t="shared" si="0"/>
        <v>0</v>
      </c>
      <c r="J9" s="45">
        <f t="shared" si="0"/>
        <v>0</v>
      </c>
      <c r="K9" s="45">
        <f t="shared" si="0"/>
        <v>0</v>
      </c>
      <c r="L9" s="45">
        <f t="shared" si="0"/>
        <v>0</v>
      </c>
      <c r="M9" s="45">
        <f t="shared" si="0"/>
        <v>34</v>
      </c>
      <c r="O9" s="44">
        <f>O8</f>
        <v>0</v>
      </c>
      <c r="P9" s="44">
        <f>P8</f>
        <v>0</v>
      </c>
      <c r="Q9" s="44">
        <f>Q8</f>
        <v>0</v>
      </c>
      <c r="R9" s="44">
        <f>R8</f>
        <v>0</v>
      </c>
      <c r="S9" s="44">
        <f>S8</f>
        <v>0</v>
      </c>
    </row>
    <row r="10" spans="1:19" ht="12.6" customHeight="1" x14ac:dyDescent="0.2">
      <c r="A10" s="46" t="s">
        <v>78</v>
      </c>
      <c r="E10" s="47">
        <f t="shared" ref="E10:M10" si="1">E5+E9</f>
        <v>639</v>
      </c>
      <c r="F10" s="47">
        <f t="shared" si="1"/>
        <v>650</v>
      </c>
      <c r="G10" s="47">
        <f t="shared" si="1"/>
        <v>644</v>
      </c>
      <c r="H10" s="47">
        <f t="shared" si="1"/>
        <v>673</v>
      </c>
      <c r="I10" s="47">
        <f t="shared" si="1"/>
        <v>694</v>
      </c>
      <c r="J10" s="47">
        <f t="shared" si="1"/>
        <v>860</v>
      </c>
      <c r="K10" s="47">
        <f t="shared" si="1"/>
        <v>871</v>
      </c>
      <c r="L10" s="47">
        <f t="shared" si="1"/>
        <v>901</v>
      </c>
      <c r="M10" s="47">
        <f t="shared" si="1"/>
        <v>906</v>
      </c>
      <c r="O10" s="47">
        <f>O5+O9</f>
        <v>1731</v>
      </c>
      <c r="P10" s="47">
        <f>P5+P9</f>
        <v>1922</v>
      </c>
      <c r="Q10" s="47">
        <f>Q5+Q9</f>
        <v>2338</v>
      </c>
      <c r="R10" s="47">
        <f>R5+R9</f>
        <v>2546</v>
      </c>
      <c r="S10" s="47">
        <f>S5+S9</f>
        <v>2869</v>
      </c>
    </row>
    <row r="11" spans="1:19" ht="12.6" customHeight="1" x14ac:dyDescent="0.2">
      <c r="A11" s="6" t="s">
        <v>79</v>
      </c>
      <c r="E11" s="43">
        <f t="shared" ref="E11:M11" si="2">E6+E9</f>
        <v>890</v>
      </c>
      <c r="F11" s="43">
        <f t="shared" si="2"/>
        <v>906</v>
      </c>
      <c r="G11" s="43">
        <f t="shared" si="2"/>
        <v>914</v>
      </c>
      <c r="H11" s="43">
        <f t="shared" si="2"/>
        <v>925</v>
      </c>
      <c r="I11" s="43">
        <f t="shared" si="2"/>
        <v>940</v>
      </c>
      <c r="J11" s="43">
        <f t="shared" si="2"/>
        <v>1117</v>
      </c>
      <c r="K11" s="43">
        <f t="shared" si="2"/>
        <v>1117</v>
      </c>
      <c r="L11" s="43">
        <f t="shared" si="2"/>
        <v>1159</v>
      </c>
      <c r="M11" s="43">
        <f t="shared" si="2"/>
        <v>1180</v>
      </c>
      <c r="O11" s="43">
        <f>O6+O9</f>
        <v>2535</v>
      </c>
      <c r="P11" s="43">
        <f>P6+P9</f>
        <v>2903</v>
      </c>
      <c r="Q11" s="43">
        <f>Q6+Q9</f>
        <v>3420</v>
      </c>
      <c r="R11" s="43">
        <f>R6+R9</f>
        <v>3582</v>
      </c>
      <c r="S11" s="43">
        <f>S6+S9</f>
        <v>3895</v>
      </c>
    </row>
    <row r="12" spans="1:19" ht="12.6" customHeight="1" x14ac:dyDescent="0.2"/>
    <row r="13" spans="1:19" ht="12.6" customHeight="1" x14ac:dyDescent="0.2">
      <c r="A13" s="6" t="s">
        <v>80</v>
      </c>
      <c r="B13" s="43">
        <v>541</v>
      </c>
      <c r="C13" s="43">
        <v>487</v>
      </c>
      <c r="D13" s="43">
        <v>481</v>
      </c>
      <c r="E13" s="43">
        <v>492</v>
      </c>
      <c r="F13" s="43">
        <v>557</v>
      </c>
      <c r="G13" s="43">
        <v>502</v>
      </c>
      <c r="H13" s="43">
        <v>543</v>
      </c>
      <c r="I13" s="43">
        <v>509</v>
      </c>
      <c r="J13" s="43">
        <v>765</v>
      </c>
      <c r="K13" s="43">
        <v>707</v>
      </c>
      <c r="L13" s="43">
        <v>736</v>
      </c>
      <c r="M13" s="43">
        <v>698</v>
      </c>
      <c r="O13" s="43">
        <v>1518</v>
      </c>
      <c r="P13" s="43">
        <v>1669</v>
      </c>
      <c r="Q13" s="43">
        <v>1979</v>
      </c>
      <c r="R13" s="43">
        <v>2018</v>
      </c>
      <c r="S13" s="43">
        <v>2317</v>
      </c>
    </row>
    <row r="14" spans="1:19" ht="12.6" customHeight="1" x14ac:dyDescent="0.2">
      <c r="A14" s="7" t="s">
        <v>75</v>
      </c>
    </row>
    <row r="15" spans="1:19" ht="12.6" customHeight="1" x14ac:dyDescent="0.2">
      <c r="A15" s="7" t="s">
        <v>81</v>
      </c>
      <c r="B15" s="48">
        <v>-54</v>
      </c>
      <c r="C15" s="48">
        <v>-40</v>
      </c>
      <c r="D15" s="48">
        <v>-39</v>
      </c>
      <c r="E15" s="48">
        <v>-38</v>
      </c>
      <c r="F15" s="48">
        <v>-38</v>
      </c>
      <c r="G15" s="48">
        <v>-38</v>
      </c>
      <c r="H15" s="48">
        <v>-37</v>
      </c>
      <c r="I15" s="48">
        <v>-37</v>
      </c>
      <c r="J15" s="48">
        <v>-95</v>
      </c>
      <c r="K15" s="48">
        <v>-123</v>
      </c>
      <c r="L15" s="48">
        <v>-122</v>
      </c>
      <c r="M15" s="48">
        <v>-122</v>
      </c>
      <c r="O15" s="48">
        <v>-101</v>
      </c>
      <c r="P15" s="48">
        <v>-103</v>
      </c>
      <c r="Q15" s="48">
        <v>-170</v>
      </c>
      <c r="R15" s="48">
        <v>-153</v>
      </c>
      <c r="S15" s="48">
        <v>-206</v>
      </c>
    </row>
    <row r="16" spans="1:19" ht="12.6" customHeight="1" x14ac:dyDescent="0.2">
      <c r="A16" s="7" t="s">
        <v>42</v>
      </c>
      <c r="B16" s="48">
        <v>-17</v>
      </c>
      <c r="C16" s="48">
        <v>-15</v>
      </c>
      <c r="D16" s="48">
        <v>-12</v>
      </c>
      <c r="E16" s="48">
        <v>-14</v>
      </c>
      <c r="F16" s="48">
        <v>-41</v>
      </c>
      <c r="G16" s="48">
        <v>-2</v>
      </c>
      <c r="H16" s="48">
        <v>-45</v>
      </c>
      <c r="I16" s="48">
        <v>-4</v>
      </c>
      <c r="J16" s="48">
        <v>-97</v>
      </c>
      <c r="K16" s="48">
        <v>-9</v>
      </c>
      <c r="L16" s="48">
        <v>-4</v>
      </c>
      <c r="M16" s="48">
        <v>-10</v>
      </c>
      <c r="O16" s="48">
        <v>-30</v>
      </c>
      <c r="P16" s="48">
        <v>-33</v>
      </c>
      <c r="Q16" s="48">
        <v>-87</v>
      </c>
      <c r="R16" s="48">
        <v>-82</v>
      </c>
      <c r="S16" s="48">
        <v>-148</v>
      </c>
    </row>
    <row r="17" spans="1:19" ht="12.6" customHeight="1" x14ac:dyDescent="0.2">
      <c r="A17" s="7" t="s">
        <v>82</v>
      </c>
      <c r="B17" s="48">
        <v>0</v>
      </c>
      <c r="C17" s="48">
        <v>0</v>
      </c>
      <c r="D17" s="48">
        <v>0</v>
      </c>
      <c r="E17" s="48">
        <v>0</v>
      </c>
      <c r="F17" s="48">
        <v>0</v>
      </c>
      <c r="G17" s="48">
        <v>0</v>
      </c>
      <c r="H17" s="48">
        <v>0</v>
      </c>
      <c r="I17" s="48">
        <v>0</v>
      </c>
      <c r="J17" s="48">
        <v>0</v>
      </c>
      <c r="K17" s="48">
        <v>0</v>
      </c>
      <c r="L17" s="48">
        <v>0</v>
      </c>
      <c r="M17" s="48">
        <v>0</v>
      </c>
      <c r="O17" s="48">
        <v>0</v>
      </c>
      <c r="P17" s="48">
        <v>-17</v>
      </c>
      <c r="Q17" s="48">
        <v>0</v>
      </c>
      <c r="R17" s="48">
        <v>0</v>
      </c>
      <c r="S17" s="48">
        <v>0</v>
      </c>
    </row>
    <row r="18" spans="1:19" ht="12.6" hidden="1" customHeight="1" x14ac:dyDescent="0.2">
      <c r="A18" s="7" t="s">
        <v>83</v>
      </c>
      <c r="B18" s="48">
        <v>0</v>
      </c>
      <c r="C18" s="48">
        <v>0</v>
      </c>
      <c r="D18" s="48">
        <v>0</v>
      </c>
      <c r="E18" s="48">
        <v>0</v>
      </c>
      <c r="F18" s="48">
        <v>0</v>
      </c>
      <c r="G18" s="48">
        <v>0</v>
      </c>
      <c r="H18" s="48">
        <v>0</v>
      </c>
      <c r="I18" s="48">
        <v>0</v>
      </c>
      <c r="J18" s="48">
        <v>0</v>
      </c>
      <c r="K18" s="48">
        <v>0</v>
      </c>
      <c r="L18" s="48">
        <v>0</v>
      </c>
      <c r="M18" s="48">
        <v>0</v>
      </c>
      <c r="O18" s="48">
        <v>0</v>
      </c>
      <c r="P18" s="48">
        <v>0</v>
      </c>
      <c r="Q18" s="48">
        <v>0</v>
      </c>
      <c r="R18" s="48">
        <v>0</v>
      </c>
      <c r="S18" s="48">
        <v>0</v>
      </c>
    </row>
    <row r="19" spans="1:19" ht="12.6" customHeight="1" x14ac:dyDescent="0.2">
      <c r="A19" s="7" t="s">
        <v>43</v>
      </c>
      <c r="B19" s="48">
        <v>0</v>
      </c>
      <c r="C19" s="48">
        <v>0</v>
      </c>
      <c r="D19" s="48">
        <v>0</v>
      </c>
      <c r="E19" s="48">
        <v>0</v>
      </c>
      <c r="F19" s="48">
        <v>-15</v>
      </c>
      <c r="G19" s="48">
        <v>-18</v>
      </c>
      <c r="H19" s="48">
        <v>-14</v>
      </c>
      <c r="I19" s="48">
        <v>-17</v>
      </c>
      <c r="J19" s="48">
        <v>-31</v>
      </c>
      <c r="K19" s="48">
        <v>-26</v>
      </c>
      <c r="L19" s="48">
        <v>-56</v>
      </c>
      <c r="M19" s="48">
        <v>-22</v>
      </c>
      <c r="O19" s="48">
        <v>-39</v>
      </c>
      <c r="P19" s="48">
        <v>-48</v>
      </c>
      <c r="Q19" s="48">
        <v>-31</v>
      </c>
      <c r="R19" s="48">
        <v>-15</v>
      </c>
      <c r="S19" s="48">
        <v>-80</v>
      </c>
    </row>
    <row r="20" spans="1:19" ht="12.6" customHeight="1" x14ac:dyDescent="0.2">
      <c r="A20" s="7" t="s">
        <v>84</v>
      </c>
      <c r="E20" s="48">
        <v>0</v>
      </c>
      <c r="F20" s="48">
        <v>0</v>
      </c>
      <c r="G20" s="48">
        <v>-17</v>
      </c>
      <c r="H20" s="48">
        <v>-5</v>
      </c>
      <c r="I20" s="48">
        <v>0</v>
      </c>
      <c r="J20" s="48">
        <v>-1</v>
      </c>
      <c r="K20" s="48">
        <v>0</v>
      </c>
      <c r="L20" s="48">
        <v>0</v>
      </c>
      <c r="M20" s="48">
        <v>0</v>
      </c>
      <c r="O20" s="48">
        <v>0</v>
      </c>
      <c r="P20" s="48">
        <v>0</v>
      </c>
      <c r="Q20" s="48">
        <v>0</v>
      </c>
      <c r="R20" s="48">
        <v>0</v>
      </c>
      <c r="S20" s="48">
        <v>-25</v>
      </c>
    </row>
    <row r="21" spans="1:19" ht="12.6" customHeight="1" x14ac:dyDescent="0.2">
      <c r="A21" s="7" t="s">
        <v>85</v>
      </c>
      <c r="B21" s="48">
        <v>-36</v>
      </c>
      <c r="C21" s="48">
        <v>-1</v>
      </c>
      <c r="D21" s="48">
        <v>-2</v>
      </c>
      <c r="E21" s="48">
        <v>-20</v>
      </c>
      <c r="F21" s="48">
        <v>-3</v>
      </c>
      <c r="G21" s="48">
        <v>10</v>
      </c>
      <c r="H21" s="48">
        <v>0</v>
      </c>
      <c r="I21" s="48">
        <v>0</v>
      </c>
      <c r="J21" s="48">
        <v>-23</v>
      </c>
      <c r="K21" s="48">
        <v>-2</v>
      </c>
      <c r="L21" s="48">
        <v>-13</v>
      </c>
      <c r="M21" s="48">
        <v>0</v>
      </c>
      <c r="O21" s="48">
        <v>-7</v>
      </c>
      <c r="P21" s="48">
        <v>12</v>
      </c>
      <c r="Q21" s="48">
        <v>-44</v>
      </c>
      <c r="R21" s="48">
        <v>-26</v>
      </c>
      <c r="S21" s="48">
        <v>-12</v>
      </c>
    </row>
    <row r="22" spans="1:19" ht="12.6" customHeight="1" x14ac:dyDescent="0.2">
      <c r="A22" s="7" t="s">
        <v>86</v>
      </c>
      <c r="B22" s="48">
        <v>0</v>
      </c>
      <c r="C22" s="48">
        <v>0</v>
      </c>
      <c r="D22" s="48">
        <v>-16</v>
      </c>
      <c r="E22" s="48">
        <v>0</v>
      </c>
      <c r="F22" s="48">
        <v>0</v>
      </c>
      <c r="G22" s="48">
        <v>0</v>
      </c>
      <c r="H22" s="48">
        <v>0</v>
      </c>
      <c r="I22" s="48">
        <v>0</v>
      </c>
      <c r="J22" s="48">
        <v>0</v>
      </c>
      <c r="K22" s="48">
        <v>0</v>
      </c>
      <c r="L22" s="48">
        <v>0</v>
      </c>
      <c r="M22" s="48">
        <v>0</v>
      </c>
      <c r="O22" s="48">
        <v>-11</v>
      </c>
      <c r="P22" s="48">
        <v>-36</v>
      </c>
      <c r="Q22" s="48">
        <v>-33</v>
      </c>
      <c r="R22" s="48">
        <v>-16</v>
      </c>
      <c r="S22" s="48">
        <v>0</v>
      </c>
    </row>
    <row r="23" spans="1:19" ht="12.6" customHeight="1" x14ac:dyDescent="0.2">
      <c r="A23" s="7" t="s">
        <v>87</v>
      </c>
      <c r="B23" s="48">
        <v>0</v>
      </c>
      <c r="C23" s="48">
        <v>0</v>
      </c>
      <c r="D23" s="48">
        <v>0</v>
      </c>
      <c r="E23" s="48">
        <v>0</v>
      </c>
      <c r="F23" s="48">
        <v>0</v>
      </c>
      <c r="G23" s="48">
        <v>0</v>
      </c>
      <c r="H23" s="48">
        <v>0</v>
      </c>
      <c r="I23" s="48">
        <v>0</v>
      </c>
      <c r="J23" s="48">
        <v>0</v>
      </c>
      <c r="K23" s="48">
        <v>0</v>
      </c>
      <c r="L23" s="48">
        <v>0</v>
      </c>
      <c r="M23" s="48">
        <v>0</v>
      </c>
      <c r="O23" s="48">
        <v>-20</v>
      </c>
      <c r="P23" s="48">
        <v>-6</v>
      </c>
      <c r="Q23" s="48">
        <v>0</v>
      </c>
      <c r="R23" s="48">
        <v>0</v>
      </c>
      <c r="S23" s="48">
        <v>0</v>
      </c>
    </row>
    <row r="24" spans="1:19" ht="12.6" customHeight="1" x14ac:dyDescent="0.2">
      <c r="A24" s="7" t="s">
        <v>88</v>
      </c>
      <c r="E24" s="48">
        <v>0</v>
      </c>
      <c r="F24" s="48">
        <v>0</v>
      </c>
      <c r="G24" s="48">
        <v>0</v>
      </c>
      <c r="H24" s="48">
        <v>0</v>
      </c>
      <c r="I24" s="48">
        <v>0</v>
      </c>
      <c r="J24" s="48">
        <v>-9</v>
      </c>
      <c r="K24" s="48">
        <v>-23</v>
      </c>
      <c r="L24" s="48">
        <v>0</v>
      </c>
      <c r="M24" s="48">
        <v>0</v>
      </c>
      <c r="O24" s="48">
        <v>0</v>
      </c>
      <c r="P24" s="48">
        <v>0</v>
      </c>
      <c r="Q24" s="48">
        <v>0</v>
      </c>
      <c r="R24" s="48">
        <v>0</v>
      </c>
      <c r="S24" s="48">
        <v>-9</v>
      </c>
    </row>
    <row r="25" spans="1:19" ht="12.6" customHeight="1" x14ac:dyDescent="0.2">
      <c r="A25" s="7" t="s">
        <v>89</v>
      </c>
      <c r="B25" s="49">
        <v>0</v>
      </c>
      <c r="C25" s="49">
        <v>-3</v>
      </c>
      <c r="D25" s="49">
        <v>1</v>
      </c>
      <c r="E25" s="49">
        <v>-3</v>
      </c>
      <c r="F25" s="49">
        <v>0</v>
      </c>
      <c r="G25" s="49">
        <v>-1</v>
      </c>
      <c r="H25" s="49">
        <v>-1</v>
      </c>
      <c r="I25" s="49">
        <v>-2</v>
      </c>
      <c r="J25" s="49">
        <v>-5</v>
      </c>
      <c r="K25" s="49">
        <v>0</v>
      </c>
      <c r="L25" s="49">
        <v>-2</v>
      </c>
      <c r="M25" s="49">
        <v>-1</v>
      </c>
      <c r="O25" s="49">
        <v>-15</v>
      </c>
      <c r="P25" s="49">
        <v>-24</v>
      </c>
      <c r="Q25" s="49">
        <v>2</v>
      </c>
      <c r="R25" s="49">
        <v>-5</v>
      </c>
      <c r="S25" s="49">
        <v>-7</v>
      </c>
    </row>
    <row r="26" spans="1:19" ht="13.35" customHeight="1" x14ac:dyDescent="0.2">
      <c r="A26" s="7" t="s">
        <v>90</v>
      </c>
      <c r="B26" s="45">
        <f t="shared" ref="B26:M26" si="3">SUM(B15:B25)</f>
        <v>-107</v>
      </c>
      <c r="C26" s="45">
        <f t="shared" si="3"/>
        <v>-59</v>
      </c>
      <c r="D26" s="45">
        <f t="shared" si="3"/>
        <v>-68</v>
      </c>
      <c r="E26" s="45">
        <f t="shared" si="3"/>
        <v>-75</v>
      </c>
      <c r="F26" s="45">
        <f t="shared" si="3"/>
        <v>-97</v>
      </c>
      <c r="G26" s="45">
        <f t="shared" si="3"/>
        <v>-66</v>
      </c>
      <c r="H26" s="45">
        <f t="shared" si="3"/>
        <v>-102</v>
      </c>
      <c r="I26" s="45">
        <f t="shared" si="3"/>
        <v>-60</v>
      </c>
      <c r="J26" s="45">
        <f t="shared" si="3"/>
        <v>-261</v>
      </c>
      <c r="K26" s="45">
        <f t="shared" si="3"/>
        <v>-183</v>
      </c>
      <c r="L26" s="45">
        <f t="shared" si="3"/>
        <v>-197</v>
      </c>
      <c r="M26" s="45">
        <f t="shared" si="3"/>
        <v>-155</v>
      </c>
      <c r="O26" s="45">
        <f>SUM(O15:O25)</f>
        <v>-223</v>
      </c>
      <c r="P26" s="45">
        <f>SUM(P15:P25)</f>
        <v>-255</v>
      </c>
      <c r="Q26" s="45">
        <f>SUM(Q15:Q25)</f>
        <v>-363</v>
      </c>
      <c r="R26" s="45">
        <f>SUM(R15:R25)</f>
        <v>-297</v>
      </c>
      <c r="S26" s="45">
        <f>SUM(S15:S25)</f>
        <v>-487</v>
      </c>
    </row>
    <row r="27" spans="1:19" ht="12.6" customHeight="1" x14ac:dyDescent="0.2">
      <c r="A27" s="6" t="s">
        <v>91</v>
      </c>
      <c r="B27" s="50">
        <f t="shared" ref="B27:M27" si="4">B13+B26</f>
        <v>434</v>
      </c>
      <c r="C27" s="50">
        <f t="shared" si="4"/>
        <v>428</v>
      </c>
      <c r="D27" s="50">
        <f t="shared" si="4"/>
        <v>413</v>
      </c>
      <c r="E27" s="50">
        <f t="shared" si="4"/>
        <v>417</v>
      </c>
      <c r="F27" s="50">
        <f t="shared" si="4"/>
        <v>460</v>
      </c>
      <c r="G27" s="50">
        <f t="shared" si="4"/>
        <v>436</v>
      </c>
      <c r="H27" s="50">
        <f t="shared" si="4"/>
        <v>441</v>
      </c>
      <c r="I27" s="50">
        <f t="shared" si="4"/>
        <v>449</v>
      </c>
      <c r="J27" s="50">
        <f t="shared" si="4"/>
        <v>504</v>
      </c>
      <c r="K27" s="50">
        <f t="shared" si="4"/>
        <v>524</v>
      </c>
      <c r="L27" s="50">
        <f t="shared" si="4"/>
        <v>539</v>
      </c>
      <c r="M27" s="50">
        <f t="shared" si="4"/>
        <v>543</v>
      </c>
      <c r="O27" s="50">
        <f>O13+O26</f>
        <v>1295</v>
      </c>
      <c r="P27" s="50">
        <f>P13+P26</f>
        <v>1414</v>
      </c>
      <c r="Q27" s="50">
        <f>Q13+Q26</f>
        <v>1616</v>
      </c>
      <c r="R27" s="50">
        <f>R13+R26</f>
        <v>1721</v>
      </c>
      <c r="S27" s="50">
        <f>S13+S26</f>
        <v>1830</v>
      </c>
    </row>
    <row r="28" spans="1:19" ht="12.6" customHeight="1" x14ac:dyDescent="0.2">
      <c r="B28" s="59"/>
      <c r="C28" s="59"/>
      <c r="D28" s="59"/>
      <c r="E28" s="59"/>
      <c r="F28" s="59"/>
      <c r="G28" s="59"/>
      <c r="H28" s="59"/>
      <c r="I28" s="59"/>
      <c r="J28" s="59"/>
      <c r="K28" s="59"/>
      <c r="L28" s="59"/>
      <c r="M28" s="59"/>
      <c r="O28" s="59"/>
      <c r="P28" s="59"/>
      <c r="Q28" s="59"/>
      <c r="R28" s="59"/>
      <c r="S28" s="59"/>
    </row>
    <row r="29" spans="1:19" ht="12.6" customHeight="1" x14ac:dyDescent="0.2">
      <c r="A29" s="6" t="s">
        <v>92</v>
      </c>
      <c r="B29" s="43">
        <v>344</v>
      </c>
      <c r="C29" s="43">
        <v>405</v>
      </c>
      <c r="D29" s="43">
        <v>412</v>
      </c>
      <c r="E29" s="43">
        <v>398</v>
      </c>
      <c r="F29" s="43">
        <v>349</v>
      </c>
      <c r="G29" s="43">
        <v>412</v>
      </c>
      <c r="H29" s="43">
        <v>382</v>
      </c>
      <c r="I29" s="43">
        <v>431</v>
      </c>
      <c r="J29" s="43">
        <v>352</v>
      </c>
      <c r="K29" s="43">
        <v>410</v>
      </c>
      <c r="L29" s="43">
        <v>423</v>
      </c>
      <c r="M29" s="43">
        <v>448</v>
      </c>
      <c r="O29" s="43">
        <v>1017</v>
      </c>
      <c r="P29" s="43">
        <v>1234</v>
      </c>
      <c r="Q29" s="43">
        <v>1441</v>
      </c>
      <c r="R29" s="43">
        <v>1564</v>
      </c>
      <c r="S29" s="43">
        <v>1578</v>
      </c>
    </row>
    <row r="30" spans="1:19" ht="12.6" customHeight="1" x14ac:dyDescent="0.2">
      <c r="A30" s="7" t="s">
        <v>93</v>
      </c>
      <c r="B30" s="49">
        <f>-B26</f>
        <v>107</v>
      </c>
      <c r="C30" s="49">
        <f>-C26</f>
        <v>59</v>
      </c>
      <c r="D30" s="49">
        <f>-D26</f>
        <v>68</v>
      </c>
      <c r="E30" s="49">
        <f t="shared" ref="E30:M30" si="5">-E26+E9</f>
        <v>75</v>
      </c>
      <c r="F30" s="49">
        <f t="shared" si="5"/>
        <v>97</v>
      </c>
      <c r="G30" s="49">
        <f t="shared" si="5"/>
        <v>66</v>
      </c>
      <c r="H30" s="49">
        <f t="shared" si="5"/>
        <v>102</v>
      </c>
      <c r="I30" s="49">
        <f t="shared" si="5"/>
        <v>60</v>
      </c>
      <c r="J30" s="49">
        <f t="shared" si="5"/>
        <v>261</v>
      </c>
      <c r="K30" s="49">
        <f t="shared" si="5"/>
        <v>183</v>
      </c>
      <c r="L30" s="49">
        <f t="shared" si="5"/>
        <v>197</v>
      </c>
      <c r="M30" s="49">
        <f t="shared" si="5"/>
        <v>189</v>
      </c>
      <c r="O30" s="49">
        <f>-O26+O9</f>
        <v>223</v>
      </c>
      <c r="P30" s="49">
        <f>-P26+P9</f>
        <v>255</v>
      </c>
      <c r="Q30" s="49">
        <f>-Q26+Q9</f>
        <v>363</v>
      </c>
      <c r="R30" s="49">
        <f>-R26+R9</f>
        <v>297</v>
      </c>
      <c r="S30" s="49">
        <f>-S26+S9</f>
        <v>487</v>
      </c>
    </row>
    <row r="31" spans="1:19" ht="12.6" customHeight="1" x14ac:dyDescent="0.2">
      <c r="A31" s="6" t="s">
        <v>94</v>
      </c>
      <c r="B31" s="50">
        <f>B29-B26</f>
        <v>451</v>
      </c>
      <c r="C31" s="50">
        <f>C29-C26</f>
        <v>464</v>
      </c>
      <c r="D31" s="50">
        <f>D29-D26</f>
        <v>480</v>
      </c>
      <c r="E31" s="50">
        <f t="shared" ref="E31:M31" si="6">E29+E30</f>
        <v>473</v>
      </c>
      <c r="F31" s="50">
        <f t="shared" si="6"/>
        <v>446</v>
      </c>
      <c r="G31" s="50">
        <f t="shared" si="6"/>
        <v>478</v>
      </c>
      <c r="H31" s="50">
        <f t="shared" si="6"/>
        <v>484</v>
      </c>
      <c r="I31" s="50">
        <f t="shared" si="6"/>
        <v>491</v>
      </c>
      <c r="J31" s="50">
        <f t="shared" si="6"/>
        <v>613</v>
      </c>
      <c r="K31" s="50">
        <f t="shared" si="6"/>
        <v>593</v>
      </c>
      <c r="L31" s="50">
        <f t="shared" si="6"/>
        <v>620</v>
      </c>
      <c r="M31" s="50">
        <f t="shared" si="6"/>
        <v>637</v>
      </c>
      <c r="O31" s="50">
        <f>O29+O30</f>
        <v>1240</v>
      </c>
      <c r="P31" s="50">
        <f>P29+P30</f>
        <v>1489</v>
      </c>
      <c r="Q31" s="50">
        <f>Q29+Q30</f>
        <v>1804</v>
      </c>
      <c r="R31" s="50">
        <f>R29+R30</f>
        <v>1861</v>
      </c>
      <c r="S31" s="50">
        <f>S29+S30</f>
        <v>2065</v>
      </c>
    </row>
    <row r="32" spans="1:19" ht="12.6" customHeight="1" x14ac:dyDescent="0.2">
      <c r="A32" s="7" t="s">
        <v>95</v>
      </c>
      <c r="B32" s="51">
        <v>26</v>
      </c>
      <c r="C32" s="51">
        <v>26</v>
      </c>
      <c r="D32" s="51">
        <v>26</v>
      </c>
      <c r="E32" s="51">
        <v>25</v>
      </c>
      <c r="F32" s="51">
        <v>25</v>
      </c>
      <c r="G32" s="51">
        <v>27</v>
      </c>
      <c r="H32" s="51">
        <v>27</v>
      </c>
      <c r="I32" s="51">
        <v>27</v>
      </c>
      <c r="J32" s="51">
        <v>30</v>
      </c>
      <c r="K32" s="51">
        <v>32</v>
      </c>
      <c r="L32" s="51">
        <v>31</v>
      </c>
      <c r="M32" s="51">
        <v>31</v>
      </c>
      <c r="O32" s="51">
        <v>88</v>
      </c>
      <c r="P32" s="51">
        <v>96</v>
      </c>
      <c r="Q32" s="51">
        <v>108</v>
      </c>
      <c r="R32" s="51">
        <v>104</v>
      </c>
      <c r="S32" s="51">
        <v>111</v>
      </c>
    </row>
    <row r="33" spans="1:19" ht="12.6" customHeight="1" x14ac:dyDescent="0.2">
      <c r="A33" s="32" t="s">
        <v>96</v>
      </c>
      <c r="B33" s="43">
        <f t="shared" ref="B33:M33" si="7">+B31+B32</f>
        <v>477</v>
      </c>
      <c r="C33" s="43">
        <f t="shared" si="7"/>
        <v>490</v>
      </c>
      <c r="D33" s="43">
        <f t="shared" si="7"/>
        <v>506</v>
      </c>
      <c r="E33" s="43">
        <f t="shared" si="7"/>
        <v>498</v>
      </c>
      <c r="F33" s="43">
        <f t="shared" si="7"/>
        <v>471</v>
      </c>
      <c r="G33" s="43">
        <f t="shared" si="7"/>
        <v>505</v>
      </c>
      <c r="H33" s="43">
        <f t="shared" si="7"/>
        <v>511</v>
      </c>
      <c r="I33" s="43">
        <f t="shared" si="7"/>
        <v>518</v>
      </c>
      <c r="J33" s="43">
        <f t="shared" si="7"/>
        <v>643</v>
      </c>
      <c r="K33" s="43">
        <f t="shared" si="7"/>
        <v>625</v>
      </c>
      <c r="L33" s="43">
        <f t="shared" si="7"/>
        <v>651</v>
      </c>
      <c r="M33" s="43">
        <f t="shared" si="7"/>
        <v>668</v>
      </c>
      <c r="O33" s="43">
        <f>+O31+O32</f>
        <v>1328</v>
      </c>
      <c r="P33" s="43">
        <f>+P31+P32</f>
        <v>1585</v>
      </c>
      <c r="Q33" s="43">
        <f>+Q31+Q32</f>
        <v>1912</v>
      </c>
      <c r="R33" s="43">
        <f>+R31+R32</f>
        <v>1965</v>
      </c>
      <c r="S33" s="43">
        <f>+S31+S32</f>
        <v>2176</v>
      </c>
    </row>
    <row r="34" spans="1:19" ht="12.6" customHeight="1" x14ac:dyDescent="0.2"/>
    <row r="35" spans="1:19" ht="12.6" customHeight="1" x14ac:dyDescent="0.2">
      <c r="A35" s="6" t="s">
        <v>97</v>
      </c>
      <c r="E35" s="43">
        <v>382</v>
      </c>
      <c r="F35" s="43">
        <v>322</v>
      </c>
      <c r="G35" s="43">
        <v>396</v>
      </c>
      <c r="H35" s="43">
        <v>337</v>
      </c>
      <c r="I35" s="43">
        <v>391</v>
      </c>
      <c r="J35" s="43">
        <v>278</v>
      </c>
      <c r="K35" s="43">
        <v>312</v>
      </c>
      <c r="L35" s="43">
        <v>341</v>
      </c>
      <c r="M35" s="43">
        <v>356</v>
      </c>
      <c r="N35" s="52"/>
      <c r="O35" s="43">
        <v>1019</v>
      </c>
      <c r="P35" s="43">
        <v>1212</v>
      </c>
      <c r="Q35" s="43">
        <v>1534</v>
      </c>
      <c r="R35" s="43">
        <v>1475</v>
      </c>
      <c r="S35" s="43">
        <v>1401</v>
      </c>
    </row>
    <row r="36" spans="1:19" ht="12.6" customHeight="1" x14ac:dyDescent="0.2">
      <c r="A36" s="6" t="s">
        <v>98</v>
      </c>
      <c r="B36" s="43">
        <v>259</v>
      </c>
      <c r="C36" s="43">
        <v>284</v>
      </c>
      <c r="D36" s="43">
        <v>307</v>
      </c>
      <c r="E36" s="43">
        <v>294</v>
      </c>
      <c r="F36" s="43">
        <v>241</v>
      </c>
      <c r="G36" s="43">
        <v>302</v>
      </c>
      <c r="H36" s="43">
        <v>267</v>
      </c>
      <c r="I36" s="43">
        <v>294</v>
      </c>
      <c r="J36" s="43">
        <v>197</v>
      </c>
      <c r="K36" s="43">
        <v>234</v>
      </c>
      <c r="L36" s="43">
        <v>222</v>
      </c>
      <c r="M36" s="43">
        <v>306</v>
      </c>
      <c r="O36" s="43">
        <v>774</v>
      </c>
      <c r="P36" s="43">
        <v>933</v>
      </c>
      <c r="Q36" s="43">
        <v>1187</v>
      </c>
      <c r="R36" s="43">
        <v>1125</v>
      </c>
      <c r="S36" s="43">
        <v>1059</v>
      </c>
    </row>
    <row r="37" spans="1:19" ht="12.6" customHeight="1" x14ac:dyDescent="0.2">
      <c r="A37" s="7" t="s">
        <v>99</v>
      </c>
      <c r="B37" s="48">
        <f t="shared" ref="B37:M37" si="8">B30</f>
        <v>107</v>
      </c>
      <c r="C37" s="48">
        <f t="shared" si="8"/>
        <v>59</v>
      </c>
      <c r="D37" s="48">
        <f t="shared" si="8"/>
        <v>68</v>
      </c>
      <c r="E37" s="48">
        <f t="shared" si="8"/>
        <v>75</v>
      </c>
      <c r="F37" s="48">
        <f t="shared" si="8"/>
        <v>97</v>
      </c>
      <c r="G37" s="48">
        <f t="shared" si="8"/>
        <v>66</v>
      </c>
      <c r="H37" s="48">
        <f t="shared" si="8"/>
        <v>102</v>
      </c>
      <c r="I37" s="48">
        <f t="shared" si="8"/>
        <v>60</v>
      </c>
      <c r="J37" s="48">
        <f t="shared" si="8"/>
        <v>261</v>
      </c>
      <c r="K37" s="48">
        <f t="shared" si="8"/>
        <v>183</v>
      </c>
      <c r="L37" s="48">
        <f t="shared" si="8"/>
        <v>197</v>
      </c>
      <c r="M37" s="48">
        <f t="shared" si="8"/>
        <v>189</v>
      </c>
      <c r="O37" s="48">
        <v>223</v>
      </c>
      <c r="P37" s="48">
        <v>255</v>
      </c>
      <c r="Q37" s="48">
        <f>Q30</f>
        <v>363</v>
      </c>
      <c r="R37" s="48">
        <f>R30</f>
        <v>297</v>
      </c>
      <c r="S37" s="48">
        <f>S30</f>
        <v>487</v>
      </c>
    </row>
    <row r="38" spans="1:19" ht="12.6" customHeight="1" x14ac:dyDescent="0.2">
      <c r="A38" s="7" t="s">
        <v>100</v>
      </c>
    </row>
    <row r="39" spans="1:19" ht="12.6" customHeight="1" x14ac:dyDescent="0.2">
      <c r="A39" s="7" t="s">
        <v>101</v>
      </c>
      <c r="B39" s="48">
        <v>37</v>
      </c>
      <c r="C39" s="48">
        <v>-6</v>
      </c>
      <c r="D39" s="48">
        <v>-9</v>
      </c>
      <c r="E39" s="48">
        <v>-8</v>
      </c>
      <c r="F39" s="48">
        <v>-7</v>
      </c>
      <c r="G39" s="48">
        <v>-14</v>
      </c>
      <c r="H39" s="48">
        <v>11</v>
      </c>
      <c r="I39" s="48">
        <v>12</v>
      </c>
      <c r="J39" s="48">
        <v>-2</v>
      </c>
      <c r="K39" s="48">
        <v>-3</v>
      </c>
      <c r="L39" s="48">
        <v>-2</v>
      </c>
      <c r="M39" s="48">
        <v>-1</v>
      </c>
      <c r="O39" s="48">
        <v>-82</v>
      </c>
      <c r="P39" s="48">
        <v>-70</v>
      </c>
      <c r="Q39" s="48">
        <v>-52</v>
      </c>
      <c r="R39" s="48">
        <v>-29</v>
      </c>
      <c r="S39" s="48">
        <v>7</v>
      </c>
    </row>
    <row r="40" spans="1:19" ht="12.6" customHeight="1" x14ac:dyDescent="0.2">
      <c r="A40" s="7" t="s">
        <v>49</v>
      </c>
      <c r="B40" s="48">
        <v>0</v>
      </c>
      <c r="C40" s="48">
        <v>0</v>
      </c>
      <c r="D40" s="48">
        <v>0</v>
      </c>
      <c r="E40" s="48">
        <v>0</v>
      </c>
      <c r="F40" s="48">
        <v>0</v>
      </c>
      <c r="G40" s="48">
        <v>0</v>
      </c>
      <c r="H40" s="48">
        <v>0</v>
      </c>
      <c r="I40" s="48">
        <v>0</v>
      </c>
      <c r="J40" s="48">
        <v>0</v>
      </c>
      <c r="K40" s="48">
        <v>0</v>
      </c>
      <c r="L40" s="48">
        <v>0</v>
      </c>
      <c r="M40" s="48">
        <v>0</v>
      </c>
      <c r="O40" s="48">
        <v>-27</v>
      </c>
      <c r="P40" s="48">
        <v>0</v>
      </c>
      <c r="Q40" s="48">
        <v>-84</v>
      </c>
      <c r="R40" s="48">
        <v>0</v>
      </c>
      <c r="S40" s="48">
        <v>0</v>
      </c>
    </row>
    <row r="41" spans="1:19" ht="13.35" hidden="1" customHeight="1" x14ac:dyDescent="0.2">
      <c r="A41" s="7" t="s">
        <v>102</v>
      </c>
      <c r="B41" s="48">
        <v>0</v>
      </c>
      <c r="C41" s="48">
        <v>0</v>
      </c>
      <c r="D41" s="48">
        <v>0</v>
      </c>
      <c r="E41" s="48">
        <v>0</v>
      </c>
      <c r="F41" s="48">
        <v>0</v>
      </c>
      <c r="G41" s="48">
        <v>0</v>
      </c>
      <c r="H41" s="48">
        <v>0</v>
      </c>
      <c r="I41" s="48">
        <v>0</v>
      </c>
      <c r="J41" s="48">
        <v>0</v>
      </c>
      <c r="K41" s="48">
        <v>0</v>
      </c>
      <c r="L41" s="48">
        <v>0</v>
      </c>
      <c r="M41" s="48">
        <v>0</v>
      </c>
      <c r="O41" s="48">
        <v>0</v>
      </c>
      <c r="P41" s="48">
        <v>0</v>
      </c>
      <c r="Q41" s="48">
        <v>0</v>
      </c>
      <c r="R41" s="48">
        <v>0</v>
      </c>
      <c r="S41" s="48">
        <v>0</v>
      </c>
    </row>
    <row r="42" spans="1:19" ht="12.6" customHeight="1" x14ac:dyDescent="0.2">
      <c r="A42" s="7" t="s">
        <v>89</v>
      </c>
      <c r="B42" s="49">
        <v>-39</v>
      </c>
      <c r="C42" s="49">
        <v>5</v>
      </c>
      <c r="D42" s="49">
        <v>-9</v>
      </c>
      <c r="E42" s="49">
        <v>-6</v>
      </c>
      <c r="F42" s="49">
        <v>6</v>
      </c>
      <c r="G42" s="49">
        <v>0</v>
      </c>
      <c r="H42" s="49">
        <v>7</v>
      </c>
      <c r="I42" s="49">
        <v>7</v>
      </c>
      <c r="J42" s="49">
        <v>-2</v>
      </c>
      <c r="K42" s="49">
        <v>0</v>
      </c>
      <c r="L42" s="49">
        <v>-12</v>
      </c>
      <c r="M42" s="49">
        <v>0</v>
      </c>
      <c r="O42" s="49">
        <v>-5</v>
      </c>
      <c r="P42" s="49">
        <v>-4</v>
      </c>
      <c r="Q42" s="49">
        <v>-80</v>
      </c>
      <c r="R42" s="49">
        <v>-3</v>
      </c>
      <c r="S42" s="49">
        <v>14</v>
      </c>
    </row>
    <row r="43" spans="1:19" ht="13.35" customHeight="1" x14ac:dyDescent="0.2">
      <c r="A43" s="6" t="s">
        <v>103</v>
      </c>
      <c r="B43" s="45">
        <f t="shared" ref="B43:M43" si="9">SUM(B39:B42)</f>
        <v>-2</v>
      </c>
      <c r="C43" s="45">
        <f t="shared" si="9"/>
        <v>-1</v>
      </c>
      <c r="D43" s="45">
        <f t="shared" si="9"/>
        <v>-18</v>
      </c>
      <c r="E43" s="45">
        <f t="shared" si="9"/>
        <v>-14</v>
      </c>
      <c r="F43" s="45">
        <f t="shared" si="9"/>
        <v>-1</v>
      </c>
      <c r="G43" s="45">
        <f t="shared" si="9"/>
        <v>-14</v>
      </c>
      <c r="H43" s="45">
        <f t="shared" si="9"/>
        <v>18</v>
      </c>
      <c r="I43" s="45">
        <f t="shared" si="9"/>
        <v>19</v>
      </c>
      <c r="J43" s="45">
        <f t="shared" si="9"/>
        <v>-4</v>
      </c>
      <c r="K43" s="45">
        <f t="shared" si="9"/>
        <v>-3</v>
      </c>
      <c r="L43" s="45">
        <f t="shared" si="9"/>
        <v>-14</v>
      </c>
      <c r="M43" s="45">
        <f t="shared" si="9"/>
        <v>-1</v>
      </c>
      <c r="O43" s="45">
        <f>SUM(O39:O42)</f>
        <v>-114</v>
      </c>
      <c r="P43" s="45">
        <f>SUM(P39:P42)</f>
        <v>-74</v>
      </c>
      <c r="Q43" s="45">
        <f>SUM(Q39:Q42)</f>
        <v>-216</v>
      </c>
      <c r="R43" s="45">
        <f>SUM(R39:R42)</f>
        <v>-32</v>
      </c>
      <c r="S43" s="45">
        <f>SUM(S39:S42)</f>
        <v>21</v>
      </c>
    </row>
    <row r="44" spans="1:19" ht="13.35" customHeight="1" x14ac:dyDescent="0.2">
      <c r="A44" s="6" t="s">
        <v>104</v>
      </c>
      <c r="B44" s="45">
        <f t="shared" ref="B44:M44" si="10">+B43+B37</f>
        <v>105</v>
      </c>
      <c r="C44" s="45">
        <f t="shared" si="10"/>
        <v>58</v>
      </c>
      <c r="D44" s="45">
        <f t="shared" si="10"/>
        <v>50</v>
      </c>
      <c r="E44" s="45">
        <f t="shared" si="10"/>
        <v>61</v>
      </c>
      <c r="F44" s="45">
        <f t="shared" si="10"/>
        <v>96</v>
      </c>
      <c r="G44" s="45">
        <f t="shared" si="10"/>
        <v>52</v>
      </c>
      <c r="H44" s="45">
        <f t="shared" si="10"/>
        <v>120</v>
      </c>
      <c r="I44" s="45">
        <f t="shared" si="10"/>
        <v>79</v>
      </c>
      <c r="J44" s="45">
        <f t="shared" si="10"/>
        <v>257</v>
      </c>
      <c r="K44" s="45">
        <f t="shared" si="10"/>
        <v>180</v>
      </c>
      <c r="L44" s="45">
        <f t="shared" si="10"/>
        <v>183</v>
      </c>
      <c r="M44" s="45">
        <f t="shared" si="10"/>
        <v>188</v>
      </c>
      <c r="O44" s="45">
        <f>+O43+O37</f>
        <v>109</v>
      </c>
      <c r="P44" s="45">
        <f>+P43+P37</f>
        <v>181</v>
      </c>
      <c r="Q44" s="45">
        <f>+Q43+Q37</f>
        <v>147</v>
      </c>
      <c r="R44" s="45">
        <f>+R43+R37</f>
        <v>265</v>
      </c>
      <c r="S44" s="45">
        <f>+S43+S37</f>
        <v>508</v>
      </c>
    </row>
    <row r="45" spans="1:19" ht="13.35" customHeight="1" x14ac:dyDescent="0.2">
      <c r="A45" s="6" t="s">
        <v>105</v>
      </c>
      <c r="B45" s="47">
        <v>-36</v>
      </c>
      <c r="C45" s="47">
        <v>-13</v>
      </c>
      <c r="D45" s="47">
        <v>-15</v>
      </c>
      <c r="E45" s="47">
        <v>-20</v>
      </c>
      <c r="F45" s="47">
        <v>-20</v>
      </c>
      <c r="G45" s="47">
        <v>-15</v>
      </c>
      <c r="H45" s="47">
        <v>-37</v>
      </c>
      <c r="I45" s="47">
        <v>-24</v>
      </c>
      <c r="J45" s="47">
        <v>-59</v>
      </c>
      <c r="K45" s="47">
        <v>-47</v>
      </c>
      <c r="L45" s="47">
        <v>-8</v>
      </c>
      <c r="M45" s="47">
        <v>-65</v>
      </c>
      <c r="O45" s="47">
        <v>-48</v>
      </c>
      <c r="P45" s="47">
        <v>-83</v>
      </c>
      <c r="Q45" s="47">
        <v>-61</v>
      </c>
      <c r="R45" s="47">
        <v>-66</v>
      </c>
      <c r="S45" s="47">
        <v>-134</v>
      </c>
    </row>
    <row r="46" spans="1:19" ht="13.35" customHeight="1" x14ac:dyDescent="0.2">
      <c r="A46" s="6" t="s">
        <v>106</v>
      </c>
      <c r="B46" s="44">
        <f t="shared" ref="B46:M46" si="11">B45+B44</f>
        <v>69</v>
      </c>
      <c r="C46" s="44">
        <f t="shared" si="11"/>
        <v>45</v>
      </c>
      <c r="D46" s="44">
        <f t="shared" si="11"/>
        <v>35</v>
      </c>
      <c r="E46" s="44">
        <f t="shared" si="11"/>
        <v>41</v>
      </c>
      <c r="F46" s="44">
        <f t="shared" si="11"/>
        <v>76</v>
      </c>
      <c r="G46" s="44">
        <f t="shared" si="11"/>
        <v>37</v>
      </c>
      <c r="H46" s="44">
        <f t="shared" si="11"/>
        <v>83</v>
      </c>
      <c r="I46" s="44">
        <f t="shared" si="11"/>
        <v>55</v>
      </c>
      <c r="J46" s="44">
        <f t="shared" si="11"/>
        <v>198</v>
      </c>
      <c r="K46" s="44">
        <f t="shared" si="11"/>
        <v>133</v>
      </c>
      <c r="L46" s="44">
        <f t="shared" si="11"/>
        <v>175</v>
      </c>
      <c r="M46" s="44">
        <f t="shared" si="11"/>
        <v>123</v>
      </c>
      <c r="O46" s="44">
        <f>O45+O44</f>
        <v>61</v>
      </c>
      <c r="P46" s="44">
        <f>P45+P44</f>
        <v>98</v>
      </c>
      <c r="Q46" s="44">
        <f>Q45+Q44</f>
        <v>86</v>
      </c>
      <c r="R46" s="44">
        <f>R45+R44</f>
        <v>199</v>
      </c>
      <c r="S46" s="44">
        <f>S45+S44</f>
        <v>374</v>
      </c>
    </row>
    <row r="47" spans="1:19" ht="12.6" customHeight="1" x14ac:dyDescent="0.2">
      <c r="A47" s="6" t="s">
        <v>107</v>
      </c>
      <c r="B47" s="60"/>
      <c r="C47" s="60"/>
      <c r="D47" s="60"/>
      <c r="E47" s="45">
        <f t="shared" ref="E47:M47" si="12">E35+E44</f>
        <v>443</v>
      </c>
      <c r="F47" s="45">
        <f t="shared" si="12"/>
        <v>418</v>
      </c>
      <c r="G47" s="45">
        <f t="shared" si="12"/>
        <v>448</v>
      </c>
      <c r="H47" s="45">
        <f t="shared" si="12"/>
        <v>457</v>
      </c>
      <c r="I47" s="45">
        <f t="shared" si="12"/>
        <v>470</v>
      </c>
      <c r="J47" s="45">
        <f t="shared" si="12"/>
        <v>535</v>
      </c>
      <c r="K47" s="45">
        <f t="shared" si="12"/>
        <v>492</v>
      </c>
      <c r="L47" s="45">
        <f t="shared" si="12"/>
        <v>524</v>
      </c>
      <c r="M47" s="45">
        <f t="shared" si="12"/>
        <v>544</v>
      </c>
      <c r="O47" s="45">
        <f>O35+O44</f>
        <v>1128</v>
      </c>
      <c r="P47" s="45">
        <f>P35+P44</f>
        <v>1393</v>
      </c>
      <c r="Q47" s="45">
        <f>Q35+Q44</f>
        <v>1681</v>
      </c>
      <c r="R47" s="45">
        <f>R35+R44</f>
        <v>1740</v>
      </c>
      <c r="S47" s="45">
        <f>S35+S44</f>
        <v>1909</v>
      </c>
    </row>
    <row r="48" spans="1:19" ht="12.6" customHeight="1" x14ac:dyDescent="0.2">
      <c r="A48" s="6" t="s">
        <v>108</v>
      </c>
      <c r="B48" s="50">
        <f t="shared" ref="B48:M48" si="13">B46+B36</f>
        <v>328</v>
      </c>
      <c r="C48" s="50">
        <f t="shared" si="13"/>
        <v>329</v>
      </c>
      <c r="D48" s="50">
        <f t="shared" si="13"/>
        <v>342</v>
      </c>
      <c r="E48" s="50">
        <f t="shared" si="13"/>
        <v>335</v>
      </c>
      <c r="F48" s="50">
        <f t="shared" si="13"/>
        <v>317</v>
      </c>
      <c r="G48" s="50">
        <f t="shared" si="13"/>
        <v>339</v>
      </c>
      <c r="H48" s="50">
        <f t="shared" si="13"/>
        <v>350</v>
      </c>
      <c r="I48" s="50">
        <f t="shared" si="13"/>
        <v>349</v>
      </c>
      <c r="J48" s="50">
        <f t="shared" si="13"/>
        <v>395</v>
      </c>
      <c r="K48" s="50">
        <f t="shared" si="13"/>
        <v>367</v>
      </c>
      <c r="L48" s="50">
        <f t="shared" si="13"/>
        <v>397</v>
      </c>
      <c r="M48" s="50">
        <f t="shared" si="13"/>
        <v>429</v>
      </c>
      <c r="O48" s="50">
        <f>O46+O36</f>
        <v>835</v>
      </c>
      <c r="P48" s="50">
        <f>P46+P36</f>
        <v>1031</v>
      </c>
      <c r="Q48" s="50">
        <f>Q46+Q36</f>
        <v>1273</v>
      </c>
      <c r="R48" s="50">
        <f>R46+R36</f>
        <v>1324</v>
      </c>
      <c r="S48" s="50">
        <f>S46+S36</f>
        <v>1433</v>
      </c>
    </row>
    <row r="49" spans="1:19" ht="12.6" customHeight="1" x14ac:dyDescent="0.2">
      <c r="B49" s="59"/>
      <c r="C49" s="59"/>
      <c r="D49" s="59"/>
      <c r="E49" s="59"/>
      <c r="F49" s="59"/>
      <c r="G49" s="59"/>
      <c r="H49" s="59"/>
      <c r="I49" s="59"/>
      <c r="J49" s="59"/>
      <c r="K49" s="59"/>
      <c r="L49" s="59"/>
      <c r="M49" s="59"/>
      <c r="O49" s="59"/>
      <c r="P49" s="59"/>
      <c r="Q49" s="59"/>
      <c r="R49" s="59"/>
      <c r="S49" s="59"/>
    </row>
    <row r="50" spans="1:19" ht="12.6" customHeight="1" x14ac:dyDescent="0.2">
      <c r="A50" s="7" t="s">
        <v>109</v>
      </c>
      <c r="B50" s="53">
        <v>0.17515923566878999</v>
      </c>
      <c r="C50" s="53">
        <v>0.24331550802138999</v>
      </c>
      <c r="D50" s="53">
        <v>0.22670025188916901</v>
      </c>
      <c r="E50" s="53">
        <v>0.23036649214659699</v>
      </c>
      <c r="F50" s="53">
        <v>0.25465838509316802</v>
      </c>
      <c r="G50" s="53">
        <v>0.23989898989899</v>
      </c>
      <c r="H50" s="53">
        <v>0.207715133531157</v>
      </c>
      <c r="I50" s="53">
        <v>0.248081841432225</v>
      </c>
      <c r="J50" s="53">
        <v>0.29136690647482</v>
      </c>
      <c r="K50" s="53">
        <v>0.25320512820512803</v>
      </c>
      <c r="L50" s="53">
        <v>0.34897360703812302</v>
      </c>
      <c r="M50" s="53">
        <v>0.14325842696629201</v>
      </c>
      <c r="O50" s="53">
        <v>0.24043179587831201</v>
      </c>
      <c r="P50" s="53">
        <v>0.23019801980197999</v>
      </c>
      <c r="Q50" s="53">
        <v>0.22620599739243799</v>
      </c>
      <c r="R50" s="53">
        <v>0.23864406779660999</v>
      </c>
      <c r="S50" s="53">
        <v>0.245538900785153</v>
      </c>
    </row>
    <row r="51" spans="1:19" ht="13.35" customHeight="1" x14ac:dyDescent="0.2">
      <c r="A51" s="7" t="s">
        <v>110</v>
      </c>
      <c r="B51" s="54">
        <f t="shared" ref="B51:M51" si="14">ROUND(B52,3)-ROUND(B50,3)</f>
        <v>4.200000000000001E-2</v>
      </c>
      <c r="C51" s="54">
        <f t="shared" si="14"/>
        <v>-2.0000000000000018E-3</v>
      </c>
      <c r="D51" s="54">
        <f t="shared" si="14"/>
        <v>7.9999999999999793E-3</v>
      </c>
      <c r="E51" s="54">
        <f t="shared" si="14"/>
        <v>1.3999999999999985E-2</v>
      </c>
      <c r="F51" s="54">
        <f t="shared" si="14"/>
        <v>-1.100000000000001E-2</v>
      </c>
      <c r="G51" s="54">
        <f t="shared" si="14"/>
        <v>6.0000000000000053E-3</v>
      </c>
      <c r="H51" s="54">
        <f t="shared" si="14"/>
        <v>2.6000000000000023E-2</v>
      </c>
      <c r="I51" s="54">
        <f t="shared" si="14"/>
        <v>9.000000000000008E-3</v>
      </c>
      <c r="J51" s="54">
        <f t="shared" si="14"/>
        <v>-2.899999999999997E-2</v>
      </c>
      <c r="K51" s="54">
        <f t="shared" si="14"/>
        <v>3.0000000000000027E-3</v>
      </c>
      <c r="L51" s="54">
        <f t="shared" si="14"/>
        <v>-0.10699999999999998</v>
      </c>
      <c r="M51" s="54">
        <f t="shared" si="14"/>
        <v>7.0000000000000007E-2</v>
      </c>
      <c r="O51" s="54">
        <f>ROUND(O52,3)-ROUND(O50,3)</f>
        <v>2.0000000000000018E-2</v>
      </c>
      <c r="P51" s="54">
        <f>ROUND(P52,3)-ROUND(P50,3)</f>
        <v>0.03</v>
      </c>
      <c r="Q51" s="54">
        <f>ROUND(Q52,3)-ROUND(Q50,3)</f>
        <v>1.6999999999999987E-2</v>
      </c>
      <c r="R51" s="54">
        <f>ROUND(R52,3)-ROUND(R50,3)</f>
        <v>1.0000000000000009E-3</v>
      </c>
      <c r="S51" s="54">
        <f>ROUND(S52,3)-ROUND(S50,3)</f>
        <v>4.0000000000000036E-3</v>
      </c>
    </row>
    <row r="52" spans="1:19" ht="12.6" customHeight="1" x14ac:dyDescent="0.2">
      <c r="A52" s="7" t="s">
        <v>111</v>
      </c>
      <c r="B52" s="53">
        <v>0.21718377088305499</v>
      </c>
      <c r="C52" s="53">
        <v>0.240740740740741</v>
      </c>
      <c r="D52" s="53">
        <v>0.23489932885906001</v>
      </c>
      <c r="E52" s="53">
        <v>0.243792325056433</v>
      </c>
      <c r="F52" s="53">
        <v>0.244019138755981</v>
      </c>
      <c r="G52" s="53">
        <v>0.245535714285714</v>
      </c>
      <c r="H52" s="53">
        <v>0.23413566739606101</v>
      </c>
      <c r="I52" s="53">
        <v>0.257446808510638</v>
      </c>
      <c r="J52" s="53">
        <v>0.26168224299065401</v>
      </c>
      <c r="K52" s="53">
        <v>0.25609756097560998</v>
      </c>
      <c r="L52" s="53">
        <v>0.24236641221374</v>
      </c>
      <c r="M52" s="53">
        <v>0.213235294117647</v>
      </c>
      <c r="O52" s="53">
        <v>0.25975177304964497</v>
      </c>
      <c r="P52" s="53">
        <v>0.25987078248384798</v>
      </c>
      <c r="Q52" s="53">
        <v>0.24271267102914901</v>
      </c>
      <c r="R52" s="53">
        <v>0.240229885057471</v>
      </c>
      <c r="S52" s="53">
        <v>0.25039287585123099</v>
      </c>
    </row>
    <row r="53" spans="1:19" ht="12.6" customHeight="1" x14ac:dyDescent="0.2"/>
    <row r="54" spans="1:19" ht="12.6" customHeight="1" x14ac:dyDescent="0.2">
      <c r="A54" s="7" t="s">
        <v>112</v>
      </c>
      <c r="B54" s="55">
        <v>509.1</v>
      </c>
      <c r="C54" s="55">
        <v>501.7</v>
      </c>
      <c r="D54" s="55">
        <v>496.6</v>
      </c>
      <c r="E54" s="55">
        <v>496.3</v>
      </c>
      <c r="F54" s="55">
        <v>497</v>
      </c>
      <c r="G54" s="55">
        <v>494.8</v>
      </c>
      <c r="H54" s="55">
        <v>493.6</v>
      </c>
      <c r="I54" s="55">
        <v>494.1</v>
      </c>
      <c r="J54" s="55">
        <v>550.6</v>
      </c>
      <c r="K54" s="55">
        <v>578.9</v>
      </c>
      <c r="L54" s="55">
        <v>579</v>
      </c>
      <c r="M54" s="55">
        <v>579</v>
      </c>
      <c r="O54" s="55">
        <v>500.9</v>
      </c>
      <c r="P54" s="55">
        <v>500.7</v>
      </c>
      <c r="Q54" s="55">
        <v>505.1</v>
      </c>
      <c r="R54" s="55">
        <v>497.9</v>
      </c>
      <c r="S54" s="55">
        <v>508.4</v>
      </c>
    </row>
    <row r="55" spans="1:19" ht="12.6" customHeight="1" x14ac:dyDescent="0.2">
      <c r="A55" s="6" t="s">
        <v>113</v>
      </c>
      <c r="B55" s="56">
        <v>0.50874091534079702</v>
      </c>
      <c r="C55" s="56">
        <v>0.56607534383097502</v>
      </c>
      <c r="D55" s="57">
        <v>0.61820378574305301</v>
      </c>
      <c r="E55" s="57">
        <v>0.592383638928068</v>
      </c>
      <c r="F55" s="57">
        <v>0.484909456740443</v>
      </c>
      <c r="G55" s="57">
        <v>0.61034761519806002</v>
      </c>
      <c r="H55" s="57">
        <v>0.54092382495948099</v>
      </c>
      <c r="I55" s="57">
        <v>0.59502125075895596</v>
      </c>
      <c r="J55" s="57">
        <v>0.35779150018161998</v>
      </c>
      <c r="K55" s="57">
        <v>0.40421489030920699</v>
      </c>
      <c r="L55" s="57">
        <v>0.38341968911917101</v>
      </c>
      <c r="M55" s="57">
        <v>0.52849740932642497</v>
      </c>
      <c r="O55" s="57">
        <v>1.54521860650829</v>
      </c>
      <c r="P55" s="57">
        <v>1.8633912522468501</v>
      </c>
      <c r="Q55" s="57">
        <v>2.3500296970896901</v>
      </c>
      <c r="R55" s="57">
        <v>2.2594898574010802</v>
      </c>
      <c r="S55" s="57">
        <v>2.08300550747443</v>
      </c>
    </row>
    <row r="56" spans="1:19" ht="12.6" customHeight="1" x14ac:dyDescent="0.2">
      <c r="A56" s="6" t="s">
        <v>114</v>
      </c>
      <c r="B56" s="56">
        <v>0.64427420938911795</v>
      </c>
      <c r="C56" s="56">
        <v>0.65577038070560101</v>
      </c>
      <c r="D56" s="57">
        <v>0.688683044703987</v>
      </c>
      <c r="E56" s="57">
        <v>0.67509496272415903</v>
      </c>
      <c r="F56" s="57">
        <v>0.63792696177062402</v>
      </c>
      <c r="G56" s="57">
        <v>0.68522530315278896</v>
      </c>
      <c r="H56" s="57">
        <v>0.709176175040519</v>
      </c>
      <c r="I56" s="57">
        <v>0.70643475005059697</v>
      </c>
      <c r="J56" s="57">
        <v>0.71749920087177599</v>
      </c>
      <c r="K56" s="57">
        <v>0.63406096044221805</v>
      </c>
      <c r="L56" s="57">
        <v>0.68576493955094997</v>
      </c>
      <c r="M56" s="57">
        <v>0.74093264248704704</v>
      </c>
      <c r="O56" s="57">
        <v>1.66699940107806</v>
      </c>
      <c r="P56" s="57">
        <v>2.0591172358697798</v>
      </c>
      <c r="Q56" s="57">
        <v>2.52029301128489</v>
      </c>
      <c r="R56" s="57">
        <v>2.6591685077324798</v>
      </c>
      <c r="S56" s="57">
        <v>2.8186467348544499</v>
      </c>
    </row>
    <row r="57" spans="1:19" ht="5.85" customHeight="1" x14ac:dyDescent="0.2"/>
    <row r="58" spans="1:19" ht="22.5" customHeight="1" x14ac:dyDescent="0.2">
      <c r="A58" s="66" t="s">
        <v>115</v>
      </c>
      <c r="B58" s="65"/>
      <c r="C58" s="65"/>
      <c r="D58" s="65"/>
      <c r="E58" s="65"/>
      <c r="F58" s="65"/>
      <c r="G58" s="65"/>
      <c r="H58" s="65"/>
      <c r="I58" s="65"/>
      <c r="J58" s="65"/>
      <c r="K58" s="65"/>
      <c r="L58" s="65"/>
      <c r="M58" s="65"/>
      <c r="N58" s="65"/>
      <c r="O58" s="65"/>
      <c r="P58" s="65"/>
      <c r="Q58" s="65"/>
      <c r="R58" s="65"/>
      <c r="S58" s="65"/>
    </row>
    <row r="59" spans="1:19" x14ac:dyDescent="0.2">
      <c r="A59" s="66" t="s">
        <v>116</v>
      </c>
      <c r="B59" s="65"/>
      <c r="C59" s="65"/>
      <c r="D59" s="65"/>
      <c r="E59" s="65"/>
      <c r="F59" s="65"/>
      <c r="G59" s="65"/>
      <c r="H59" s="65"/>
      <c r="I59" s="65"/>
      <c r="J59" s="65"/>
      <c r="K59" s="65"/>
      <c r="L59" s="65"/>
      <c r="M59" s="65"/>
      <c r="N59" s="65"/>
      <c r="O59" s="65"/>
      <c r="P59" s="65"/>
      <c r="Q59" s="65"/>
      <c r="R59" s="65"/>
      <c r="S59" s="65"/>
    </row>
    <row r="60" spans="1:19" ht="15" customHeight="1" x14ac:dyDescent="0.2"/>
  </sheetData>
  <mergeCells count="3">
    <mergeCell ref="A2:M2"/>
    <mergeCell ref="A58:S58"/>
    <mergeCell ref="A59:S59"/>
  </mergeCells>
  <pageMargins left="0.75" right="0.75" top="1" bottom="1" header="0.5" footer="0.5"/>
  <pageSetup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8"/>
  <sheetViews>
    <sheetView showGridLines="0" showRuler="0" view="pageBreakPreview" topLeftCell="A21" zoomScale="115" zoomScaleNormal="100" zoomScaleSheetLayoutView="115" workbookViewId="0">
      <selection activeCell="A37" sqref="A37"/>
    </sheetView>
  </sheetViews>
  <sheetFormatPr defaultColWidth="13.7109375" defaultRowHeight="12.75" x14ac:dyDescent="0.2"/>
  <cols>
    <col min="1" max="26" width="142.85546875" customWidth="1"/>
  </cols>
  <sheetData>
    <row r="1" spans="1:10" ht="15" customHeight="1" x14ac:dyDescent="0.2">
      <c r="A1" s="61" t="s">
        <v>117</v>
      </c>
    </row>
    <row r="2" spans="1:10" ht="5.85" customHeight="1" x14ac:dyDescent="0.2"/>
    <row r="3" spans="1:10" ht="73.5" customHeight="1" x14ac:dyDescent="0.2">
      <c r="A3" s="62" t="s">
        <v>118</v>
      </c>
      <c r="B3" s="68"/>
    </row>
    <row r="4" spans="1:10" ht="6.75" customHeight="1" x14ac:dyDescent="0.2">
      <c r="A4" s="62"/>
    </row>
    <row r="5" spans="1:10" ht="85.5" customHeight="1" x14ac:dyDescent="0.2">
      <c r="A5" s="62" t="s">
        <v>119</v>
      </c>
    </row>
    <row r="6" spans="1:10" ht="6.75" customHeight="1" x14ac:dyDescent="0.2">
      <c r="A6" s="62"/>
    </row>
    <row r="7" spans="1:10" ht="51.75" customHeight="1" x14ac:dyDescent="0.2">
      <c r="A7" s="62" t="s">
        <v>120</v>
      </c>
    </row>
    <row r="8" spans="1:10" ht="6.75" customHeight="1" x14ac:dyDescent="0.2">
      <c r="A8" s="62"/>
    </row>
    <row r="9" spans="1:10" ht="59.25" customHeight="1" x14ac:dyDescent="0.2">
      <c r="A9" s="62" t="s">
        <v>121</v>
      </c>
    </row>
    <row r="10" spans="1:10" ht="6.75" customHeight="1" x14ac:dyDescent="0.2">
      <c r="A10" s="62"/>
    </row>
    <row r="11" spans="1:10" ht="27.6" customHeight="1" x14ac:dyDescent="0.2">
      <c r="A11" s="62" t="s">
        <v>122</v>
      </c>
    </row>
    <row r="12" spans="1:10" ht="6.75" customHeight="1" x14ac:dyDescent="0.2">
      <c r="A12" s="62"/>
    </row>
    <row r="13" spans="1:10" ht="60.75" customHeight="1" x14ac:dyDescent="0.2">
      <c r="A13" s="62" t="s">
        <v>123</v>
      </c>
      <c r="B13" s="67"/>
      <c r="C13" s="67"/>
      <c r="D13" s="67"/>
      <c r="E13" s="67"/>
      <c r="F13" s="67"/>
      <c r="G13" s="67"/>
      <c r="H13" s="67"/>
      <c r="I13" s="67"/>
      <c r="J13" s="67"/>
    </row>
    <row r="14" spans="1:10" ht="6.75" customHeight="1" x14ac:dyDescent="0.2">
      <c r="A14" s="62"/>
    </row>
    <row r="15" spans="1:10" ht="14.1" customHeight="1" x14ac:dyDescent="0.2">
      <c r="A15" s="63" t="s">
        <v>124</v>
      </c>
    </row>
    <row r="16" spans="1:10" ht="14.1" hidden="1" customHeight="1" x14ac:dyDescent="0.2">
      <c r="A16" s="62" t="s">
        <v>125</v>
      </c>
    </row>
    <row r="17" spans="1:1" ht="5.85" hidden="1" customHeight="1" x14ac:dyDescent="0.2"/>
    <row r="18" spans="1:1" ht="6.75" customHeight="1" x14ac:dyDescent="0.2">
      <c r="A18" s="62"/>
    </row>
    <row r="19" spans="1:1" ht="83.25" customHeight="1" x14ac:dyDescent="0.2">
      <c r="A19" s="62" t="s">
        <v>126</v>
      </c>
    </row>
    <row r="20" spans="1:1" ht="6.75" customHeight="1" x14ac:dyDescent="0.2">
      <c r="A20" s="62"/>
    </row>
    <row r="21" spans="1:1" ht="60" x14ac:dyDescent="0.2">
      <c r="A21" s="62" t="s">
        <v>127</v>
      </c>
    </row>
    <row r="22" spans="1:1" ht="6.75" customHeight="1" x14ac:dyDescent="0.2">
      <c r="A22" s="62"/>
    </row>
    <row r="23" spans="1:1" ht="107.25" customHeight="1" x14ac:dyDescent="0.2">
      <c r="A23" s="62" t="s">
        <v>134</v>
      </c>
    </row>
    <row r="24" spans="1:1" ht="6.75" customHeight="1" x14ac:dyDescent="0.2">
      <c r="A24" s="62"/>
    </row>
    <row r="25" spans="1:1" x14ac:dyDescent="0.2">
      <c r="A25" s="62" t="s">
        <v>128</v>
      </c>
    </row>
    <row r="26" spans="1:1" ht="6.75" customHeight="1" x14ac:dyDescent="0.2">
      <c r="A26" s="62"/>
    </row>
    <row r="27" spans="1:1" x14ac:dyDescent="0.2">
      <c r="A27" s="62" t="s">
        <v>129</v>
      </c>
    </row>
    <row r="28" spans="1:1" ht="6.75" customHeight="1" x14ac:dyDescent="0.2">
      <c r="A28" s="62"/>
    </row>
    <row r="29" spans="1:1" ht="24.2" customHeight="1" x14ac:dyDescent="0.2">
      <c r="A29" s="62" t="s">
        <v>130</v>
      </c>
    </row>
    <row r="30" spans="1:1" ht="6.75" customHeight="1" x14ac:dyDescent="0.2">
      <c r="A30" s="62"/>
    </row>
    <row r="31" spans="1:1" ht="25.9" customHeight="1" x14ac:dyDescent="0.2">
      <c r="A31" s="62" t="s">
        <v>131</v>
      </c>
    </row>
    <row r="32" spans="1:1" ht="6.75" customHeight="1" x14ac:dyDescent="0.2">
      <c r="A32" s="62"/>
    </row>
    <row r="33" spans="1:1" ht="24.2" customHeight="1" x14ac:dyDescent="0.2">
      <c r="A33" s="63" t="s">
        <v>132</v>
      </c>
    </row>
    <row r="34" spans="1:1" ht="6.75" customHeight="1" x14ac:dyDescent="0.2">
      <c r="A34" s="62"/>
    </row>
    <row r="35" spans="1:1" ht="60" customHeight="1" x14ac:dyDescent="0.2">
      <c r="A35" s="62" t="s">
        <v>135</v>
      </c>
    </row>
    <row r="36" spans="1:1" ht="6.75" customHeight="1" x14ac:dyDescent="0.2">
      <c r="A36" s="62"/>
    </row>
    <row r="37" spans="1:1" ht="74.099999999999994" customHeight="1" x14ac:dyDescent="0.2">
      <c r="A37" s="62" t="s">
        <v>133</v>
      </c>
    </row>
    <row r="38" spans="1:1" ht="5.85" customHeight="1" x14ac:dyDescent="0.2"/>
    <row r="39" spans="1:1" ht="15" customHeight="1" x14ac:dyDescent="0.2"/>
    <row r="40" spans="1:1" ht="15" customHeight="1" x14ac:dyDescent="0.2"/>
    <row r="41" spans="1:1" ht="15" customHeight="1" x14ac:dyDescent="0.2"/>
    <row r="42" spans="1:1" ht="15" customHeight="1" x14ac:dyDescent="0.2"/>
    <row r="43" spans="1:1" ht="15" customHeight="1" x14ac:dyDescent="0.2"/>
    <row r="44" spans="1:1" ht="15" customHeight="1" x14ac:dyDescent="0.2"/>
    <row r="45" spans="1:1" ht="15" customHeight="1" x14ac:dyDescent="0.2"/>
    <row r="46" spans="1:1" ht="15" customHeight="1" x14ac:dyDescent="0.2"/>
    <row r="47" spans="1:1" ht="15" customHeight="1" x14ac:dyDescent="0.2"/>
    <row r="48" spans="1:1"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sheetData>
  <mergeCells count="1">
    <mergeCell ref="B13:J13"/>
  </mergeCells>
  <pageMargins left="0.75" right="0.75" top="1" bottom="1" header="0.5" footer="0.5"/>
  <pageSetup scale="6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GAAP</vt:lpstr>
      <vt:lpstr>Non-GAAP</vt:lpstr>
      <vt:lpstr>Non-GAAP reconciliations</vt:lpstr>
      <vt:lpstr>NG Notes</vt:lpstr>
      <vt:lpstr>'NG Notes'!Print_Area</vt:lpstr>
    </vt:vector>
  </TitlesOfParts>
  <Company>Workiva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Workiva</dc:creator>
  <cp:keywords>wDesk</cp:keywords>
  <dc:description/>
  <cp:lastModifiedBy>Heather Balsky</cp:lastModifiedBy>
  <cp:revision>2</cp:revision>
  <cp:lastPrinted>2024-10-24T01:06:42Z</cp:lastPrinted>
  <dcterms:created xsi:type="dcterms:W3CDTF">2024-10-24T00:53:44Z</dcterms:created>
  <dcterms:modified xsi:type="dcterms:W3CDTF">2024-10-24T01:07:23Z</dcterms:modified>
</cp:coreProperties>
</file>