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gavi\Desktop\20160107_Batch24_CSE7112c_R_Lab_Day\"/>
    </mc:Choice>
  </mc:AlternateContent>
  <bookViews>
    <workbookView xWindow="0" yWindow="0" windowWidth="20490" windowHeight="8820" activeTab="4"/>
  </bookViews>
  <sheets>
    <sheet name="Standardization" sheetId="2" r:id="rId1"/>
    <sheet name="Imputing_MissingValues" sheetId="1" r:id="rId2"/>
    <sheet name="CreatingDummies" sheetId="3" r:id="rId3"/>
    <sheet name="Variable_Binning" sheetId="6" r:id="rId4"/>
    <sheet name="Cast" sheetId="4" r:id="rId5"/>
  </sheets>
  <calcPr calcId="171027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2" i="3"/>
  <c r="L3" i="3"/>
  <c r="L4" i="3"/>
  <c r="L5" i="3"/>
  <c r="L6" i="3"/>
  <c r="L7" i="3"/>
  <c r="L8" i="3"/>
  <c r="L9" i="3"/>
  <c r="L10" i="3"/>
  <c r="L11" i="3"/>
  <c r="L2" i="3"/>
  <c r="K3" i="3"/>
  <c r="K4" i="3"/>
  <c r="K5" i="3"/>
  <c r="K6" i="3"/>
  <c r="K7" i="3"/>
  <c r="K8" i="3"/>
  <c r="K9" i="3"/>
  <c r="K10" i="3"/>
  <c r="K11" i="3"/>
  <c r="K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  <c r="H26" i="2"/>
  <c r="H27" i="2"/>
  <c r="H25" i="2"/>
  <c r="G26" i="2"/>
  <c r="G27" i="2"/>
  <c r="G25" i="2"/>
  <c r="F26" i="2"/>
  <c r="F27" i="2"/>
  <c r="F25" i="2"/>
  <c r="C26" i="2"/>
  <c r="C27" i="2"/>
  <c r="C25" i="2"/>
  <c r="B26" i="2"/>
  <c r="B27" i="2"/>
  <c r="B25" i="2"/>
  <c r="H14" i="2"/>
  <c r="H15" i="2"/>
  <c r="H13" i="2"/>
  <c r="G14" i="2"/>
  <c r="G15" i="2"/>
  <c r="G13" i="2"/>
  <c r="F14" i="2"/>
  <c r="F15" i="2"/>
  <c r="F13" i="2"/>
  <c r="C14" i="2"/>
  <c r="C15" i="2"/>
  <c r="C13" i="2"/>
  <c r="B14" i="2"/>
  <c r="B15" i="2"/>
  <c r="B13" i="2"/>
  <c r="C8" i="2"/>
  <c r="C7" i="2"/>
  <c r="C6" i="2"/>
  <c r="C5" i="2"/>
  <c r="B8" i="2"/>
  <c r="B7" i="2"/>
  <c r="B6" i="2"/>
  <c r="B5" i="2"/>
  <c r="H3" i="2"/>
  <c r="H4" i="2"/>
  <c r="H2" i="2"/>
  <c r="G3" i="2"/>
  <c r="G4" i="2"/>
  <c r="G2" i="2"/>
  <c r="F3" i="2"/>
  <c r="F4" i="2"/>
  <c r="F2" i="2"/>
  <c r="S5" i="1"/>
  <c r="S6" i="1" s="1"/>
  <c r="S7" i="1" s="1"/>
  <c r="S8" i="1" s="1"/>
  <c r="S9" i="1" s="1"/>
  <c r="S10" i="1" s="1"/>
  <c r="S11" i="1" s="1"/>
  <c r="S12" i="1" s="1"/>
  <c r="S4" i="1"/>
  <c r="R19" i="1"/>
  <c r="R20" i="1"/>
  <c r="R21" i="1"/>
  <c r="R22" i="1"/>
  <c r="R25" i="1"/>
  <c r="R26" i="1"/>
  <c r="Q19" i="1"/>
  <c r="Q20" i="1"/>
  <c r="Q21" i="1"/>
  <c r="Q22" i="1"/>
  <c r="Q25" i="1"/>
  <c r="Q26" i="1"/>
  <c r="O18" i="1"/>
  <c r="O19" i="1"/>
  <c r="O20" i="1"/>
  <c r="O23" i="1"/>
  <c r="O24" i="1"/>
  <c r="O17" i="1"/>
  <c r="N18" i="1"/>
  <c r="N19" i="1"/>
  <c r="N20" i="1"/>
  <c r="N23" i="1"/>
  <c r="N24" i="1"/>
  <c r="N17" i="1"/>
  <c r="Q6" i="1"/>
  <c r="Q7" i="1"/>
  <c r="Q8" i="1"/>
  <c r="Q9" i="1"/>
  <c r="Q10" i="1"/>
  <c r="Q11" i="1"/>
  <c r="Q12" i="1"/>
  <c r="Q5" i="1"/>
  <c r="K20" i="1"/>
  <c r="K19" i="1"/>
  <c r="N4" i="1"/>
  <c r="N5" i="1"/>
  <c r="N6" i="1"/>
  <c r="N7" i="1"/>
  <c r="N8" i="1"/>
  <c r="N9" i="1"/>
  <c r="N10" i="1"/>
  <c r="N11" i="1"/>
  <c r="N12" i="1"/>
  <c r="N3" i="1"/>
  <c r="K16" i="1"/>
  <c r="K15" i="1"/>
  <c r="J4" i="1"/>
  <c r="J5" i="1" s="1"/>
  <c r="J6" i="1" s="1"/>
  <c r="J7" i="1" s="1"/>
  <c r="J8" i="1" s="1"/>
  <c r="J9" i="1" s="1"/>
  <c r="J10" i="1" s="1"/>
  <c r="J11" i="1" s="1"/>
  <c r="J12" i="1" s="1"/>
  <c r="H4" i="1"/>
  <c r="H3" i="1"/>
  <c r="F4" i="1"/>
  <c r="F5" i="1" s="1"/>
  <c r="F6" i="1" s="1"/>
  <c r="F7" i="1" s="1"/>
  <c r="F8" i="1" s="1"/>
  <c r="F9" i="1" s="1"/>
  <c r="F10" i="1" s="1"/>
  <c r="F11" i="1" s="1"/>
  <c r="F12" i="1" s="1"/>
  <c r="A5" i="1"/>
  <c r="A6" i="1"/>
  <c r="A7" i="1"/>
  <c r="A8" i="1"/>
  <c r="A9" i="1" s="1"/>
  <c r="A10" i="1" s="1"/>
  <c r="A11" i="1" s="1"/>
  <c r="A12" i="1" s="1"/>
  <c r="A4" i="1"/>
</calcChain>
</file>

<file path=xl/sharedStrings.xml><?xml version="1.0" encoding="utf-8"?>
<sst xmlns="http://schemas.openxmlformats.org/spreadsheetml/2006/main" count="221" uniqueCount="126">
  <si>
    <t>X</t>
  </si>
  <si>
    <t>Y</t>
  </si>
  <si>
    <t>Z</t>
  </si>
  <si>
    <t>Original Data</t>
  </si>
  <si>
    <t>Central Imputation</t>
  </si>
  <si>
    <t>KNN Imputation</t>
  </si>
  <si>
    <t>ScaledX</t>
  </si>
  <si>
    <t>ScaledZ</t>
  </si>
  <si>
    <t>std</t>
  </si>
  <si>
    <t>meanx</t>
  </si>
  <si>
    <t>stdx</t>
  </si>
  <si>
    <t>meanz</t>
  </si>
  <si>
    <t>stdz</t>
  </si>
  <si>
    <t>Nearest Neighbour for record 1</t>
  </si>
  <si>
    <t>Nearest Neighbour for record 2</t>
  </si>
  <si>
    <t>Step1</t>
  </si>
  <si>
    <t>Step2</t>
  </si>
  <si>
    <t>KNN Imputation-Final result</t>
  </si>
  <si>
    <t>Nearest Neighbour for record 7</t>
  </si>
  <si>
    <t>Nearest Neighbour for record 8</t>
  </si>
  <si>
    <t>Person's Income</t>
  </si>
  <si>
    <t xml:space="preserve">Person's age </t>
  </si>
  <si>
    <t>Person ID</t>
  </si>
  <si>
    <t xml:space="preserve">Distance </t>
  </si>
  <si>
    <t>Standardization using Range</t>
  </si>
  <si>
    <t>Min</t>
  </si>
  <si>
    <t>Max</t>
  </si>
  <si>
    <t>Mean</t>
  </si>
  <si>
    <t>x-min/(max-min)</t>
  </si>
  <si>
    <t>Standardization using Zscores</t>
  </si>
  <si>
    <t>x-mean/std</t>
  </si>
  <si>
    <t>Formula</t>
  </si>
  <si>
    <t>ID</t>
  </si>
  <si>
    <t>Age</t>
  </si>
  <si>
    <t>Gender</t>
  </si>
  <si>
    <t>Income</t>
  </si>
  <si>
    <t>F</t>
  </si>
  <si>
    <t>M</t>
  </si>
  <si>
    <t>City</t>
  </si>
  <si>
    <t>Tier1</t>
  </si>
  <si>
    <t>Tier2</t>
  </si>
  <si>
    <t>Tier3</t>
  </si>
  <si>
    <t>GenderF</t>
  </si>
  <si>
    <t>GenderM</t>
  </si>
  <si>
    <t>City-Tier1</t>
  </si>
  <si>
    <t>City-Tier2</t>
  </si>
  <si>
    <t>City-Tier3</t>
  </si>
  <si>
    <t>Simplification</t>
  </si>
  <si>
    <t>City1</t>
  </si>
  <si>
    <t>City2</t>
  </si>
  <si>
    <t>CustomerID</t>
  </si>
  <si>
    <t>TransactionID</t>
  </si>
  <si>
    <t>Transaction Time</t>
  </si>
  <si>
    <t>ProductID</t>
  </si>
  <si>
    <t>Cost</t>
  </si>
  <si>
    <t>Month</t>
  </si>
  <si>
    <t>Year</t>
  </si>
  <si>
    <t>Quarter</t>
  </si>
  <si>
    <t>1ID10051</t>
  </si>
  <si>
    <t>1ID10054</t>
  </si>
  <si>
    <t>1ID10062</t>
  </si>
  <si>
    <t>1ID10063</t>
  </si>
  <si>
    <t>1ID10066</t>
  </si>
  <si>
    <t>1ID10067</t>
  </si>
  <si>
    <t>1ID10068</t>
  </si>
  <si>
    <t>1ID10069</t>
  </si>
  <si>
    <t>1ID11921</t>
  </si>
  <si>
    <t>1ID11922</t>
  </si>
  <si>
    <t>1ID11923</t>
  </si>
  <si>
    <t>1ID11934</t>
  </si>
  <si>
    <t>1ID14049</t>
  </si>
  <si>
    <t>1ID14054</t>
  </si>
  <si>
    <t>1ID14055</t>
  </si>
  <si>
    <t>1ID14063</t>
  </si>
  <si>
    <t>1ID14064</t>
  </si>
  <si>
    <t>1ID14066</t>
  </si>
  <si>
    <t>1ID14067</t>
  </si>
  <si>
    <t>1ID14070</t>
  </si>
  <si>
    <t>1ID15976</t>
  </si>
  <si>
    <t>1ID15983</t>
  </si>
  <si>
    <t>1ID15996</t>
  </si>
  <si>
    <t>1ID15997</t>
  </si>
  <si>
    <t>1ID15999</t>
  </si>
  <si>
    <t>1ID16000</t>
  </si>
  <si>
    <t>1ID16001</t>
  </si>
  <si>
    <t>1ID16002</t>
  </si>
  <si>
    <t>1ID16007</t>
  </si>
  <si>
    <t>1ID16024</t>
  </si>
  <si>
    <t>1ID16025</t>
  </si>
  <si>
    <t>1ID16026</t>
  </si>
  <si>
    <t>1ID26246</t>
  </si>
  <si>
    <t>1ID26267</t>
  </si>
  <si>
    <t>1ID26269</t>
  </si>
  <si>
    <t>1ID26271</t>
  </si>
  <si>
    <t>1ID26307</t>
  </si>
  <si>
    <t>1ID26308</t>
  </si>
  <si>
    <t>1ID23419</t>
  </si>
  <si>
    <t>1ID23429</t>
  </si>
  <si>
    <t>1ID20073</t>
  </si>
  <si>
    <t>1ID20074</t>
  </si>
  <si>
    <t>1ID20075</t>
  </si>
  <si>
    <t>1ID20076</t>
  </si>
  <si>
    <t>1ID20078</t>
  </si>
  <si>
    <t>1ID20079</t>
  </si>
  <si>
    <t>1ID20088</t>
  </si>
  <si>
    <t>1ID20090</t>
  </si>
  <si>
    <t>1ID20113</t>
  </si>
  <si>
    <t>1ID20114</t>
  </si>
  <si>
    <t>1ID17944</t>
  </si>
  <si>
    <t>1ID17947</t>
  </si>
  <si>
    <t>1ID17949</t>
  </si>
  <si>
    <t>1ID17950</t>
  </si>
  <si>
    <t>1ID17962</t>
  </si>
  <si>
    <t>Grand Total</t>
  </si>
  <si>
    <t>Sum of Cost</t>
  </si>
  <si>
    <t>Temperature</t>
  </si>
  <si>
    <t>Equal frequency binning</t>
  </si>
  <si>
    <t>Equal width binning</t>
  </si>
  <si>
    <t>20-36</t>
  </si>
  <si>
    <t>36-51</t>
  </si>
  <si>
    <t>52-67</t>
  </si>
  <si>
    <t>Bin1</t>
  </si>
  <si>
    <t>Bin2</t>
  </si>
  <si>
    <t>Bin3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</si>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</sst>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3" fontId="0" fillId="0" borderId="1" xfId="0" applyNumberFormat="1" applyBorder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rgavi" refreshedDate="42738.670117939815" createdVersion="6" refreshedVersion="6" minRefreshableVersion="3" recordCount="112">
  <cacheSource type="worksheet">
    <worksheetSource ref="A1:H113" sheet="Cast"/>
  </cacheSource>
  <cacheFields count="8">
    <cacheField name="CustomerID" numFmtId="0">
      <sharedItems containsSemiMixedTypes="0" containsString="0" containsNumber="1" containsInteger="1" minValue="1001" maxValue="9080"/>
    </cacheField>
    <cacheField name="TransactionID" numFmtId="0">
      <sharedItems/>
    </cacheField>
    <cacheField name="Transaction Time" numFmtId="22">
      <sharedItems containsSemiMixedTypes="0" containsNonDate="0" containsDate="1" containsString="0" minDate="2011-01-01T09:18:00" maxDate="2012-10-02T18:24:00"/>
    </cacheField>
    <cacheField name="ProductID" numFmtId="0">
      <sharedItems containsSemiMixedTypes="0" containsString="0" containsNumber="1" containsInteger="1" minValue="1" maxValue="66"/>
    </cacheField>
    <cacheField name="Cost" numFmtId="0">
      <sharedItems containsSemiMixedTypes="0" containsString="0" containsNumber="1" minValue="0" maxValue="124.97499999999999"/>
    </cacheField>
    <cacheField name="Month" numFmtId="0">
      <sharedItems containsSemiMixedTypes="0" containsString="0" containsNumber="1" containsInteger="1" minValue="1" maxValue="10" count="4">
        <n v="1"/>
        <n v="4"/>
        <n v="7"/>
        <n v="10"/>
      </sharedItems>
    </cacheField>
    <cacheField name="Year" numFmtId="0">
      <sharedItems containsSemiMixedTypes="0" containsString="0" containsNumber="1" containsInteger="1" minValue="2011" maxValue="2012" count="2">
        <n v="2011"/>
        <n v="2012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n v="1001"/>
    <s v="1ID10051"/>
    <d v="2011-01-01T09:18:00"/>
    <n v="1"/>
    <n v="14.475"/>
    <x v="0"/>
    <x v="0"/>
    <x v="0"/>
  </r>
  <r>
    <n v="1004"/>
    <s v="1ID10054"/>
    <d v="2011-01-01T11:54:00"/>
    <n v="7"/>
    <n v="25.324999999999999"/>
    <x v="0"/>
    <x v="0"/>
    <x v="0"/>
  </r>
  <r>
    <n v="1012"/>
    <s v="1ID10062"/>
    <d v="2011-01-02T11:48:00"/>
    <n v="20"/>
    <n v="19.975000000000001"/>
    <x v="0"/>
    <x v="0"/>
    <x v="0"/>
  </r>
  <r>
    <n v="1012"/>
    <s v="1ID10062"/>
    <d v="2011-01-02T11:48:00"/>
    <n v="20"/>
    <n v="19.975000000000001"/>
    <x v="0"/>
    <x v="0"/>
    <x v="0"/>
  </r>
  <r>
    <n v="1013"/>
    <s v="1ID10063"/>
    <d v="2011-01-02T11:51:00"/>
    <n v="21"/>
    <n v="14.225"/>
    <x v="0"/>
    <x v="0"/>
    <x v="0"/>
  </r>
  <r>
    <n v="1016"/>
    <s v="1ID10066"/>
    <d v="2011-01-02T12:43:00"/>
    <n v="23"/>
    <n v="15.225"/>
    <x v="0"/>
    <x v="0"/>
    <x v="0"/>
  </r>
  <r>
    <n v="1016"/>
    <s v="1ID10066"/>
    <d v="2011-01-02T12:43:00"/>
    <n v="15"/>
    <n v="13.975"/>
    <x v="0"/>
    <x v="0"/>
    <x v="0"/>
  </r>
  <r>
    <n v="1016"/>
    <s v="1ID10066"/>
    <d v="2011-01-02T12:43:00"/>
    <n v="15"/>
    <n v="13.975"/>
    <x v="0"/>
    <x v="0"/>
    <x v="0"/>
  </r>
  <r>
    <n v="1016"/>
    <s v="1ID10066"/>
    <d v="2011-01-02T12:43:00"/>
    <n v="24"/>
    <n v="13.975"/>
    <x v="0"/>
    <x v="0"/>
    <x v="0"/>
  </r>
  <r>
    <n v="1017"/>
    <s v="1ID10067"/>
    <d v="2011-01-02T13:42:00"/>
    <n v="4"/>
    <n v="18.975000000000001"/>
    <x v="0"/>
    <x v="0"/>
    <x v="0"/>
  </r>
  <r>
    <n v="1018"/>
    <s v="1ID10068"/>
    <d v="2011-01-02T13:42:00"/>
    <n v="25"/>
    <n v="25.324999999999999"/>
    <x v="0"/>
    <x v="0"/>
    <x v="0"/>
  </r>
  <r>
    <n v="1018"/>
    <s v="1ID10068"/>
    <d v="2011-01-02T13:42:00"/>
    <n v="26"/>
    <n v="25.824999999999999"/>
    <x v="0"/>
    <x v="0"/>
    <x v="0"/>
  </r>
  <r>
    <n v="1019"/>
    <s v="1ID10069"/>
    <d v="2011-01-02T17:19:00"/>
    <n v="1"/>
    <n v="14.475"/>
    <x v="0"/>
    <x v="0"/>
    <x v="0"/>
  </r>
  <r>
    <n v="1019"/>
    <s v="1ID10069"/>
    <d v="2011-01-02T17:19:00"/>
    <n v="25"/>
    <n v="18.975000000000001"/>
    <x v="0"/>
    <x v="0"/>
    <x v="0"/>
  </r>
  <r>
    <n v="1550"/>
    <s v="1ID11921"/>
    <d v="2011-04-01T11:23:00"/>
    <n v="11"/>
    <n v="20.7"/>
    <x v="1"/>
    <x v="0"/>
    <x v="1"/>
  </r>
  <r>
    <n v="1550"/>
    <s v="1ID11921"/>
    <d v="2011-04-01T11:23:00"/>
    <n v="23"/>
    <n v="19.7"/>
    <x v="1"/>
    <x v="0"/>
    <x v="1"/>
  </r>
  <r>
    <n v="1550"/>
    <s v="1ID11921"/>
    <d v="2011-04-01T11:23:00"/>
    <n v="23"/>
    <n v="19.7"/>
    <x v="1"/>
    <x v="0"/>
    <x v="1"/>
  </r>
  <r>
    <n v="2335"/>
    <s v="1ID11922"/>
    <d v="2011-04-01T12:16:00"/>
    <n v="30"/>
    <n v="13.975"/>
    <x v="1"/>
    <x v="0"/>
    <x v="1"/>
  </r>
  <r>
    <n v="2335"/>
    <s v="1ID11922"/>
    <d v="2011-04-01T12:16:00"/>
    <n v="3"/>
    <n v="4.7249999999999996"/>
    <x v="1"/>
    <x v="0"/>
    <x v="1"/>
  </r>
  <r>
    <n v="2335"/>
    <s v="1ID11922"/>
    <d v="2011-04-01T12:16:00"/>
    <n v="23"/>
    <n v="13.975"/>
    <x v="1"/>
    <x v="0"/>
    <x v="1"/>
  </r>
  <r>
    <n v="2336"/>
    <s v="1ID11923"/>
    <d v="2011-04-01T12:38:00"/>
    <n v="11"/>
    <n v="14.975"/>
    <x v="1"/>
    <x v="0"/>
    <x v="1"/>
  </r>
  <r>
    <n v="2336"/>
    <s v="1ID11923"/>
    <d v="2011-04-01T12:38:00"/>
    <n v="18"/>
    <n v="14.475"/>
    <x v="1"/>
    <x v="0"/>
    <x v="1"/>
  </r>
  <r>
    <n v="1506"/>
    <s v="1ID11934"/>
    <d v="2011-04-01T17:53:00"/>
    <n v="32"/>
    <n v="3.125"/>
    <x v="1"/>
    <x v="0"/>
    <x v="1"/>
  </r>
  <r>
    <n v="1506"/>
    <s v="1ID11934"/>
    <d v="2011-04-01T17:53:00"/>
    <n v="7"/>
    <n v="28.975000000000001"/>
    <x v="1"/>
    <x v="0"/>
    <x v="1"/>
  </r>
  <r>
    <n v="2158"/>
    <s v="1ID14049"/>
    <d v="2011-07-01T12:09:00"/>
    <n v="8"/>
    <n v="14.725"/>
    <x v="2"/>
    <x v="0"/>
    <x v="2"/>
  </r>
  <r>
    <n v="2158"/>
    <s v="1ID14049"/>
    <d v="2011-07-01T12:09:00"/>
    <n v="37"/>
    <n v="20.95"/>
    <x v="2"/>
    <x v="0"/>
    <x v="2"/>
  </r>
  <r>
    <n v="2158"/>
    <s v="1ID14049"/>
    <d v="2011-07-01T12:09:00"/>
    <n v="23"/>
    <n v="20.7"/>
    <x v="2"/>
    <x v="0"/>
    <x v="2"/>
  </r>
  <r>
    <n v="3470"/>
    <s v="1ID14054"/>
    <d v="2011-07-01T15:26:00"/>
    <n v="15"/>
    <n v="14.725"/>
    <x v="2"/>
    <x v="0"/>
    <x v="2"/>
  </r>
  <r>
    <n v="3134"/>
    <s v="1ID14055"/>
    <d v="2011-07-01T16:45:00"/>
    <n v="8"/>
    <n v="14.725"/>
    <x v="2"/>
    <x v="0"/>
    <x v="2"/>
  </r>
  <r>
    <n v="3134"/>
    <s v="1ID14055"/>
    <d v="2011-07-01T16:45:00"/>
    <n v="20"/>
    <n v="27.074999999999999"/>
    <x v="2"/>
    <x v="0"/>
    <x v="2"/>
  </r>
  <r>
    <n v="1635"/>
    <s v="1ID14063"/>
    <d v="2011-07-02T10:39:00"/>
    <n v="25"/>
    <n v="19.725000000000001"/>
    <x v="2"/>
    <x v="0"/>
    <x v="2"/>
  </r>
  <r>
    <n v="2398"/>
    <s v="1ID14064"/>
    <d v="2011-07-02T10:44:00"/>
    <n v="15"/>
    <n v="14.725"/>
    <x v="2"/>
    <x v="0"/>
    <x v="2"/>
  </r>
  <r>
    <n v="3474"/>
    <s v="1ID14066"/>
    <d v="2011-07-02T11:29:00"/>
    <n v="15"/>
    <n v="14.725"/>
    <x v="2"/>
    <x v="0"/>
    <x v="2"/>
  </r>
  <r>
    <n v="3475"/>
    <s v="1ID14067"/>
    <d v="2011-07-02T14:51:00"/>
    <n v="4"/>
    <n v="19.725000000000001"/>
    <x v="2"/>
    <x v="0"/>
    <x v="2"/>
  </r>
  <r>
    <n v="3475"/>
    <s v="1ID14067"/>
    <d v="2011-07-02T14:51:00"/>
    <n v="5"/>
    <n v="20.475000000000001"/>
    <x v="2"/>
    <x v="0"/>
    <x v="2"/>
  </r>
  <r>
    <n v="3475"/>
    <s v="1ID14067"/>
    <d v="2011-07-02T14:51:00"/>
    <n v="25"/>
    <n v="19.725000000000001"/>
    <x v="2"/>
    <x v="0"/>
    <x v="2"/>
  </r>
  <r>
    <n v="3476"/>
    <s v="1ID14070"/>
    <d v="2011-07-02T18:00:00"/>
    <n v="4"/>
    <n v="19.725000000000001"/>
    <x v="2"/>
    <x v="0"/>
    <x v="2"/>
  </r>
  <r>
    <n v="3476"/>
    <s v="1ID14070"/>
    <d v="2011-07-02T18:00:00"/>
    <n v="9"/>
    <n v="14.725"/>
    <x v="2"/>
    <x v="0"/>
    <x v="2"/>
  </r>
  <r>
    <n v="4281"/>
    <s v="1ID15976"/>
    <d v="2011-10-01T12:36:00"/>
    <n v="23"/>
    <n v="14.725"/>
    <x v="3"/>
    <x v="0"/>
    <x v="3"/>
  </r>
  <r>
    <n v="4281"/>
    <s v="1ID15976"/>
    <d v="2011-10-01T12:36:00"/>
    <n v="11"/>
    <n v="15.475"/>
    <x v="3"/>
    <x v="0"/>
    <x v="3"/>
  </r>
  <r>
    <n v="4281"/>
    <s v="1ID15976"/>
    <d v="2011-10-01T12:36:00"/>
    <n v="21"/>
    <n v="14.725"/>
    <x v="3"/>
    <x v="0"/>
    <x v="3"/>
  </r>
  <r>
    <n v="4384"/>
    <s v="1ID15983"/>
    <d v="2011-10-01T19:10:00"/>
    <n v="20"/>
    <n v="20.475000000000001"/>
    <x v="3"/>
    <x v="0"/>
    <x v="3"/>
  </r>
  <r>
    <n v="4384"/>
    <s v="1ID15983"/>
    <d v="2011-10-01T19:10:00"/>
    <n v="7"/>
    <n v="19.725000000000001"/>
    <x v="3"/>
    <x v="0"/>
    <x v="3"/>
  </r>
  <r>
    <n v="4391"/>
    <s v="1ID15996"/>
    <d v="2011-10-02T11:13:00"/>
    <n v="1"/>
    <n v="14.975"/>
    <x v="3"/>
    <x v="0"/>
    <x v="3"/>
  </r>
  <r>
    <n v="4392"/>
    <s v="1ID15997"/>
    <d v="2011-10-02T11:15:00"/>
    <n v="11"/>
    <n v="15.475"/>
    <x v="3"/>
    <x v="0"/>
    <x v="3"/>
  </r>
  <r>
    <n v="4392"/>
    <s v="1ID15997"/>
    <d v="2011-10-02T11:15:00"/>
    <n v="5"/>
    <n v="20.475000000000001"/>
    <x v="3"/>
    <x v="0"/>
    <x v="3"/>
  </r>
  <r>
    <n v="2398"/>
    <s v="1ID15999"/>
    <d v="2011-10-02T11:20:00"/>
    <n v="15"/>
    <n v="14.725"/>
    <x v="3"/>
    <x v="0"/>
    <x v="3"/>
  </r>
  <r>
    <n v="4249"/>
    <s v="1ID16000"/>
    <d v="2011-10-02T11:20:00"/>
    <n v="11"/>
    <n v="15.475"/>
    <x v="3"/>
    <x v="0"/>
    <x v="3"/>
  </r>
  <r>
    <n v="2546"/>
    <s v="1ID16001"/>
    <d v="2011-10-02T11:21:00"/>
    <n v="23"/>
    <n v="21.95"/>
    <x v="3"/>
    <x v="0"/>
    <x v="3"/>
  </r>
  <r>
    <n v="4393"/>
    <s v="1ID16002"/>
    <d v="2011-10-02T11:22:00"/>
    <n v="1"/>
    <n v="20.95"/>
    <x v="3"/>
    <x v="0"/>
    <x v="3"/>
  </r>
  <r>
    <n v="4397"/>
    <s v="1ID16007"/>
    <d v="2011-10-02T14:32:00"/>
    <n v="15"/>
    <n v="21.324999999999999"/>
    <x v="3"/>
    <x v="0"/>
    <x v="3"/>
  </r>
  <r>
    <n v="4397"/>
    <s v="1ID16007"/>
    <d v="2011-10-02T14:32:00"/>
    <n v="29"/>
    <n v="1.875"/>
    <x v="3"/>
    <x v="0"/>
    <x v="3"/>
  </r>
  <r>
    <n v="4411"/>
    <s v="1ID16024"/>
    <d v="2011-10-03T11:33:00"/>
    <n v="35"/>
    <n v="19.725000000000001"/>
    <x v="3"/>
    <x v="0"/>
    <x v="3"/>
  </r>
  <r>
    <n v="4412"/>
    <s v="1ID16025"/>
    <d v="2011-10-03T11:34:00"/>
    <n v="20"/>
    <n v="20.475000000000001"/>
    <x v="3"/>
    <x v="0"/>
    <x v="3"/>
  </r>
  <r>
    <n v="4413"/>
    <s v="1ID16026"/>
    <d v="2011-10-03T11:37:00"/>
    <n v="14"/>
    <n v="25.95"/>
    <x v="3"/>
    <x v="0"/>
    <x v="3"/>
  </r>
  <r>
    <n v="9070"/>
    <s v="1ID26246"/>
    <d v="2012-10-01T09:33:00"/>
    <n v="46"/>
    <n v="10.975"/>
    <x v="3"/>
    <x v="1"/>
    <x v="3"/>
  </r>
  <r>
    <n v="9070"/>
    <s v="1ID26246"/>
    <d v="2012-10-01T09:33:00"/>
    <n v="48"/>
    <n v="124.97499999999999"/>
    <x v="3"/>
    <x v="1"/>
    <x v="3"/>
  </r>
  <r>
    <n v="9070"/>
    <s v="1ID26246"/>
    <d v="2012-10-01T09:33:00"/>
    <n v="54"/>
    <n v="0"/>
    <x v="3"/>
    <x v="1"/>
    <x v="3"/>
  </r>
  <r>
    <n v="9070"/>
    <s v="1ID26246"/>
    <d v="2012-10-01T09:33:00"/>
    <n v="40"/>
    <n v="2.7250000000000001"/>
    <x v="3"/>
    <x v="1"/>
    <x v="3"/>
  </r>
  <r>
    <n v="8440"/>
    <s v="1ID26267"/>
    <d v="2012-10-01T15:34:00"/>
    <n v="22"/>
    <n v="2.9750000000000001"/>
    <x v="3"/>
    <x v="1"/>
    <x v="3"/>
  </r>
  <r>
    <n v="8440"/>
    <s v="1ID26267"/>
    <d v="2012-10-01T15:34:00"/>
    <n v="10"/>
    <n v="9.9749999999999996"/>
    <x v="3"/>
    <x v="1"/>
    <x v="3"/>
  </r>
  <r>
    <n v="8440"/>
    <s v="1ID26267"/>
    <d v="2012-10-01T15:34:00"/>
    <n v="4"/>
    <n v="19.725000000000001"/>
    <x v="3"/>
    <x v="1"/>
    <x v="3"/>
  </r>
  <r>
    <n v="8713"/>
    <s v="1ID26269"/>
    <d v="2012-10-01T15:48:00"/>
    <n v="9"/>
    <n v="20.7"/>
    <x v="3"/>
    <x v="1"/>
    <x v="3"/>
  </r>
  <r>
    <n v="9080"/>
    <s v="1ID26271"/>
    <d v="2012-10-01T16:29:00"/>
    <n v="4"/>
    <n v="26.324999999999999"/>
    <x v="3"/>
    <x v="1"/>
    <x v="3"/>
  </r>
  <r>
    <n v="5894"/>
    <s v="1ID26307"/>
    <d v="2012-10-02T18:14:00"/>
    <n v="33"/>
    <n v="19.975000000000001"/>
    <x v="3"/>
    <x v="1"/>
    <x v="3"/>
  </r>
  <r>
    <n v="5894"/>
    <s v="1ID26307"/>
    <d v="2012-10-02T18:14:00"/>
    <n v="4"/>
    <n v="19.725000000000001"/>
    <x v="3"/>
    <x v="1"/>
    <x v="3"/>
  </r>
  <r>
    <n v="7878"/>
    <s v="1ID26308"/>
    <d v="2012-10-02T18:24:00"/>
    <n v="33"/>
    <n v="19.975000000000001"/>
    <x v="3"/>
    <x v="1"/>
    <x v="3"/>
  </r>
  <r>
    <n v="7878"/>
    <s v="1ID26308"/>
    <d v="2012-10-02T18:24:00"/>
    <n v="33"/>
    <n v="19.975000000000001"/>
    <x v="3"/>
    <x v="1"/>
    <x v="3"/>
  </r>
  <r>
    <n v="7878"/>
    <s v="1ID26308"/>
    <d v="2012-10-02T18:24:00"/>
    <n v="66"/>
    <n v="1.25"/>
    <x v="3"/>
    <x v="1"/>
    <x v="3"/>
  </r>
  <r>
    <n v="7873"/>
    <s v="1ID23419"/>
    <d v="2012-07-01T09:48:00"/>
    <n v="34"/>
    <n v="14.725"/>
    <x v="2"/>
    <x v="1"/>
    <x v="2"/>
  </r>
  <r>
    <n v="7873"/>
    <s v="1ID23419"/>
    <d v="2012-07-01T09:48:00"/>
    <n v="30"/>
    <n v="14.725"/>
    <x v="2"/>
    <x v="1"/>
    <x v="2"/>
  </r>
  <r>
    <n v="7873"/>
    <s v="1ID23419"/>
    <d v="2012-07-01T09:48:00"/>
    <n v="21"/>
    <n v="14.725"/>
    <x v="2"/>
    <x v="1"/>
    <x v="2"/>
  </r>
  <r>
    <n v="7873"/>
    <s v="1ID23419"/>
    <d v="2012-07-01T09:48:00"/>
    <n v="8"/>
    <n v="14.725"/>
    <x v="2"/>
    <x v="1"/>
    <x v="2"/>
  </r>
  <r>
    <n v="7873"/>
    <s v="1ID23419"/>
    <d v="2012-07-01T09:48:00"/>
    <n v="8"/>
    <n v="14.725"/>
    <x v="2"/>
    <x v="1"/>
    <x v="2"/>
  </r>
  <r>
    <n v="7873"/>
    <s v="1ID23419"/>
    <d v="2012-07-01T09:48:00"/>
    <n v="24"/>
    <n v="14.725"/>
    <x v="2"/>
    <x v="1"/>
    <x v="2"/>
  </r>
  <r>
    <n v="7873"/>
    <s v="1ID23419"/>
    <d v="2012-07-01T09:48:00"/>
    <n v="1"/>
    <n v="14.975"/>
    <x v="2"/>
    <x v="1"/>
    <x v="2"/>
  </r>
  <r>
    <n v="7873"/>
    <s v="1ID23419"/>
    <d v="2012-07-01T09:48:00"/>
    <n v="15"/>
    <n v="14.725"/>
    <x v="2"/>
    <x v="1"/>
    <x v="2"/>
  </r>
  <r>
    <n v="7873"/>
    <s v="1ID23419"/>
    <d v="2012-07-01T09:48:00"/>
    <n v="15"/>
    <n v="14.725"/>
    <x v="2"/>
    <x v="1"/>
    <x v="2"/>
  </r>
  <r>
    <n v="7873"/>
    <s v="1ID23419"/>
    <d v="2012-07-01T09:48:00"/>
    <n v="1"/>
    <n v="14.975"/>
    <x v="2"/>
    <x v="1"/>
    <x v="2"/>
  </r>
  <r>
    <n v="7873"/>
    <s v="1ID23419"/>
    <d v="2012-07-01T09:48:00"/>
    <n v="6"/>
    <n v="14.725"/>
    <x v="2"/>
    <x v="1"/>
    <x v="2"/>
  </r>
  <r>
    <n v="7873"/>
    <s v="1ID23419"/>
    <d v="2012-07-01T09:48:00"/>
    <n v="9"/>
    <n v="14.725"/>
    <x v="2"/>
    <x v="1"/>
    <x v="2"/>
  </r>
  <r>
    <n v="4684"/>
    <s v="1ID23429"/>
    <d v="2012-07-01T11:35:00"/>
    <n v="23"/>
    <n v="14.725"/>
    <x v="2"/>
    <x v="1"/>
    <x v="2"/>
  </r>
  <r>
    <n v="4684"/>
    <s v="1ID23429"/>
    <d v="2012-07-01T11:35:00"/>
    <n v="37"/>
    <n v="14.975"/>
    <x v="2"/>
    <x v="1"/>
    <x v="2"/>
  </r>
  <r>
    <n v="4684"/>
    <s v="1ID23429"/>
    <d v="2012-07-01T11:35:00"/>
    <n v="6"/>
    <n v="14.725"/>
    <x v="2"/>
    <x v="1"/>
    <x v="2"/>
  </r>
  <r>
    <n v="2546"/>
    <s v="1ID20073"/>
    <d v="2012-04-01T10:24:00"/>
    <n v="23"/>
    <n v="21.95"/>
    <x v="1"/>
    <x v="1"/>
    <x v="1"/>
  </r>
  <r>
    <n v="4393"/>
    <s v="1ID20074"/>
    <d v="2012-04-01T10:32:00"/>
    <n v="1"/>
    <n v="20.95"/>
    <x v="1"/>
    <x v="1"/>
    <x v="1"/>
  </r>
  <r>
    <n v="6209"/>
    <s v="1ID20075"/>
    <d v="2012-04-01T10:44:00"/>
    <n v="15"/>
    <n v="14.725"/>
    <x v="1"/>
    <x v="1"/>
    <x v="1"/>
  </r>
  <r>
    <n v="2756"/>
    <s v="1ID20076"/>
    <d v="2012-04-01T10:48:00"/>
    <n v="41"/>
    <n v="14.725"/>
    <x v="1"/>
    <x v="1"/>
    <x v="1"/>
  </r>
  <r>
    <n v="6008"/>
    <s v="1ID20078"/>
    <d v="2012-04-01T11:02:00"/>
    <n v="28"/>
    <n v="19.725000000000001"/>
    <x v="1"/>
    <x v="1"/>
    <x v="1"/>
  </r>
  <r>
    <n v="6211"/>
    <s v="1ID20079"/>
    <d v="2012-04-01T11:03:00"/>
    <n v="28"/>
    <n v="19.725000000000001"/>
    <x v="1"/>
    <x v="1"/>
    <x v="1"/>
  </r>
  <r>
    <n v="6216"/>
    <s v="1ID20088"/>
    <d v="2012-04-01T17:33:00"/>
    <n v="34"/>
    <n v="14.725"/>
    <x v="1"/>
    <x v="1"/>
    <x v="1"/>
  </r>
  <r>
    <n v="6216"/>
    <s v="1ID20088"/>
    <d v="2012-04-01T17:33:00"/>
    <n v="34"/>
    <n v="14.725"/>
    <x v="1"/>
    <x v="1"/>
    <x v="1"/>
  </r>
  <r>
    <n v="6216"/>
    <s v="1ID20088"/>
    <d v="2012-04-01T17:33:00"/>
    <n v="11"/>
    <n v="15.475"/>
    <x v="1"/>
    <x v="1"/>
    <x v="1"/>
  </r>
  <r>
    <n v="6216"/>
    <s v="1ID20088"/>
    <d v="2012-04-01T17:33:00"/>
    <n v="18"/>
    <n v="14.975"/>
    <x v="1"/>
    <x v="1"/>
    <x v="1"/>
  </r>
  <r>
    <n v="6218"/>
    <s v="1ID20090"/>
    <d v="2012-04-01T21:19:00"/>
    <n v="8"/>
    <n v="14.725"/>
    <x v="1"/>
    <x v="1"/>
    <x v="1"/>
  </r>
  <r>
    <n v="6228"/>
    <s v="1ID20113"/>
    <d v="2012-04-02T11:06:00"/>
    <n v="5"/>
    <n v="30.475000000000001"/>
    <x v="1"/>
    <x v="1"/>
    <x v="1"/>
  </r>
  <r>
    <n v="6229"/>
    <s v="1ID20114"/>
    <d v="2012-04-02T11:08:00"/>
    <n v="27"/>
    <n v="15.475"/>
    <x v="1"/>
    <x v="1"/>
    <x v="1"/>
  </r>
  <r>
    <n v="6229"/>
    <s v="1ID20114"/>
    <d v="2012-04-02T11:08:00"/>
    <n v="18"/>
    <n v="20.95"/>
    <x v="1"/>
    <x v="1"/>
    <x v="1"/>
  </r>
  <r>
    <n v="6229"/>
    <s v="1ID20114"/>
    <d v="2012-04-02T11:08:00"/>
    <n v="18"/>
    <n v="14.975"/>
    <x v="1"/>
    <x v="1"/>
    <x v="1"/>
  </r>
  <r>
    <n v="1943"/>
    <s v="1ID17944"/>
    <d v="2012-01-01T16:08:00"/>
    <n v="15"/>
    <n v="14.725"/>
    <x v="0"/>
    <x v="1"/>
    <x v="0"/>
  </r>
  <r>
    <n v="1943"/>
    <s v="1ID17944"/>
    <d v="2012-01-01T16:08:00"/>
    <n v="66"/>
    <n v="1.25"/>
    <x v="0"/>
    <x v="1"/>
    <x v="0"/>
  </r>
  <r>
    <n v="1943"/>
    <s v="1ID17944"/>
    <d v="2012-01-01T16:08:00"/>
    <n v="10"/>
    <n v="11.6"/>
    <x v="0"/>
    <x v="1"/>
    <x v="0"/>
  </r>
  <r>
    <n v="4029"/>
    <s v="1ID17947"/>
    <d v="2012-01-01T16:54:00"/>
    <n v="17"/>
    <n v="21.6"/>
    <x v="0"/>
    <x v="1"/>
    <x v="0"/>
  </r>
  <r>
    <n v="4029"/>
    <s v="1ID17947"/>
    <d v="2012-01-01T16:54:00"/>
    <n v="11"/>
    <n v="15.475"/>
    <x v="0"/>
    <x v="1"/>
    <x v="0"/>
  </r>
  <r>
    <n v="5323"/>
    <s v="1ID17949"/>
    <d v="2012-01-01T18:01:00"/>
    <n v="37"/>
    <n v="20.95"/>
    <x v="0"/>
    <x v="1"/>
    <x v="0"/>
  </r>
  <r>
    <n v="5323"/>
    <s v="1ID17949"/>
    <d v="2012-01-01T18:01:00"/>
    <n v="4"/>
    <n v="25.7"/>
    <x v="0"/>
    <x v="1"/>
    <x v="0"/>
  </r>
  <r>
    <n v="5324"/>
    <s v="1ID17950"/>
    <d v="2012-01-01T18:23:00"/>
    <n v="15"/>
    <n v="14.725"/>
    <x v="0"/>
    <x v="1"/>
    <x v="0"/>
  </r>
  <r>
    <n v="5324"/>
    <s v="1ID17950"/>
    <d v="2012-01-01T18:23:00"/>
    <n v="33"/>
    <n v="19.975000000000001"/>
    <x v="0"/>
    <x v="1"/>
    <x v="0"/>
  </r>
  <r>
    <n v="5324"/>
    <s v="1ID17950"/>
    <d v="2012-01-01T18:23:00"/>
    <n v="4"/>
    <n v="19.725000000000001"/>
    <x v="0"/>
    <x v="1"/>
    <x v="0"/>
  </r>
  <r>
    <n v="5324"/>
    <s v="1ID17950"/>
    <d v="2012-01-01T18:23:00"/>
    <n v="16"/>
    <n v="19.725000000000001"/>
    <x v="0"/>
    <x v="1"/>
    <x v="0"/>
  </r>
  <r>
    <n v="5324"/>
    <s v="1ID17950"/>
    <d v="2012-01-01T18:23:00"/>
    <n v="23"/>
    <n v="14.725"/>
    <x v="0"/>
    <x v="1"/>
    <x v="0"/>
  </r>
  <r>
    <n v="5328"/>
    <s v="1ID17962"/>
    <d v="2012-01-02T11:41:00"/>
    <n v="21"/>
    <n v="14.725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0:N22" firstHeaderRow="1" firstDataRow="2" firstDataCol="1" rowPageCount="2" colPageCount="1"/>
  <pivotFields count="8">
    <pivotField showAll="0"/>
    <pivotField showAll="0"/>
    <pivotField numFmtId="22" showAll="0"/>
    <pivotField showAll="0"/>
    <pivotField dataField="1" showAll="0"/>
    <pivotField axis="axisPage" multipleItemSelectionAllowed="1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</pivotFields>
  <rowItems count="1">
    <i/>
  </rowItems>
  <colFields count="1">
    <field x="6"/>
  </colFields>
  <colItems count="3">
    <i>
      <x/>
    </i>
    <i>
      <x v="1"/>
    </i>
    <i t="grand">
      <x/>
    </i>
  </colItems>
  <pageFields count="2">
    <pageField fld="5" hier="-1"/>
    <pageField fld="7" hier="-1"/>
  </pageFields>
  <dataFields count="1">
    <dataField name="Sum of Co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27" sqref="H27"/>
    </sheetView>
  </sheetViews>
  <sheetFormatPr defaultRowHeight="15" x14ac:dyDescent="0.25"/>
  <cols>
    <col min="1" max="1" width="17.42578125" customWidth="1"/>
    <col min="2" max="2" width="20" customWidth="1"/>
    <col min="3" max="3" width="18.28515625" customWidth="1"/>
    <col min="4" max="4" width="20.28515625" customWidth="1"/>
  </cols>
  <sheetData>
    <row r="1" spans="1:8" x14ac:dyDescent="0.25">
      <c r="A1" s="1" t="s">
        <v>22</v>
      </c>
      <c r="B1" s="1" t="s">
        <v>21</v>
      </c>
      <c r="C1" s="1" t="s">
        <v>20</v>
      </c>
      <c r="E1" s="1" t="s">
        <v>23</v>
      </c>
      <c r="F1" s="1">
        <v>1</v>
      </c>
      <c r="G1" s="1">
        <v>2</v>
      </c>
      <c r="H1" s="1">
        <v>3</v>
      </c>
    </row>
    <row r="2" spans="1:8" x14ac:dyDescent="0.25">
      <c r="A2" s="1">
        <v>1</v>
      </c>
      <c r="B2" s="1">
        <v>25</v>
      </c>
      <c r="C2" s="6">
        <v>60000</v>
      </c>
      <c r="E2" s="1">
        <v>1</v>
      </c>
      <c r="F2" s="1">
        <f>SQRT(($B$2-B2)^2+($C$2-C2)^2)</f>
        <v>0</v>
      </c>
      <c r="G2" s="1">
        <f>SQRT(($B$3-B2)^2+($C$3-C2)^2)</f>
        <v>5000.0000999999993</v>
      </c>
      <c r="H2" s="1">
        <f>SQRT(($B$4-B2)^2+($C$4-C2)^2)</f>
        <v>1000.3124511871279</v>
      </c>
    </row>
    <row r="3" spans="1:8" x14ac:dyDescent="0.25">
      <c r="A3" s="1">
        <v>2</v>
      </c>
      <c r="B3" s="1">
        <v>24</v>
      </c>
      <c r="C3" s="6">
        <v>55000</v>
      </c>
      <c r="E3" s="1">
        <v>2</v>
      </c>
      <c r="F3" s="1">
        <f t="shared" ref="F3:F4" si="0">SQRT(($B$2-B3)^2+($C$2-C3)^2)</f>
        <v>5000.0000999999993</v>
      </c>
      <c r="G3" s="1">
        <f t="shared" ref="G3:G4" si="1">SQRT(($B$3-B3)^2+($C$3-C3)^2)</f>
        <v>0</v>
      </c>
      <c r="H3" s="1">
        <f t="shared" ref="H3:H4" si="2">SQRT(($B$4-B3)^2+($C$4-C3)^2)</f>
        <v>6000.0563330688819</v>
      </c>
    </row>
    <row r="4" spans="1:8" x14ac:dyDescent="0.25">
      <c r="A4" s="1">
        <v>3</v>
      </c>
      <c r="B4" s="1">
        <v>50</v>
      </c>
      <c r="C4" s="6">
        <v>61000</v>
      </c>
      <c r="E4" s="1">
        <v>3</v>
      </c>
      <c r="F4" s="1">
        <f t="shared" si="0"/>
        <v>1000.3124511871279</v>
      </c>
      <c r="G4" s="1">
        <f t="shared" si="1"/>
        <v>6000.0563330688819</v>
      </c>
      <c r="H4" s="1">
        <f t="shared" si="2"/>
        <v>0</v>
      </c>
    </row>
    <row r="5" spans="1:8" x14ac:dyDescent="0.25">
      <c r="A5" t="s">
        <v>25</v>
      </c>
      <c r="B5">
        <f>MIN(B2:B4)</f>
        <v>24</v>
      </c>
      <c r="C5">
        <f>MIN(C2:C4)</f>
        <v>55000</v>
      </c>
    </row>
    <row r="6" spans="1:8" x14ac:dyDescent="0.25">
      <c r="A6" t="s">
        <v>26</v>
      </c>
      <c r="B6">
        <f>MAX(B2:B4)</f>
        <v>50</v>
      </c>
      <c r="C6">
        <f>MAX(C2:C4)</f>
        <v>61000</v>
      </c>
    </row>
    <row r="7" spans="1:8" x14ac:dyDescent="0.25">
      <c r="A7" t="s">
        <v>27</v>
      </c>
      <c r="B7">
        <f>AVERAGE(B2:B4)</f>
        <v>33</v>
      </c>
      <c r="C7">
        <f>AVERAGE(C2:C4)</f>
        <v>58666.666666666664</v>
      </c>
    </row>
    <row r="8" spans="1:8" x14ac:dyDescent="0.25">
      <c r="A8" t="s">
        <v>8</v>
      </c>
      <c r="B8">
        <f>_xlfn.STDEV.P(B2:B4)</f>
        <v>12.027745701779143</v>
      </c>
      <c r="C8">
        <f>_xlfn.STDEV.P(C2:C4)</f>
        <v>2624.6692913372704</v>
      </c>
    </row>
    <row r="11" spans="1:8" x14ac:dyDescent="0.25">
      <c r="A11" s="11" t="s">
        <v>24</v>
      </c>
      <c r="B11" s="11"/>
      <c r="C11" s="11"/>
    </row>
    <row r="12" spans="1:8" x14ac:dyDescent="0.25">
      <c r="A12" s="1" t="s">
        <v>22</v>
      </c>
      <c r="B12" s="1" t="s">
        <v>21</v>
      </c>
      <c r="C12" s="1" t="s">
        <v>20</v>
      </c>
      <c r="E12" s="1" t="s">
        <v>23</v>
      </c>
      <c r="F12" s="1">
        <v>1</v>
      </c>
      <c r="G12" s="1">
        <v>2</v>
      </c>
      <c r="H12" s="1">
        <v>3</v>
      </c>
    </row>
    <row r="13" spans="1:8" x14ac:dyDescent="0.25">
      <c r="A13" s="1">
        <v>1</v>
      </c>
      <c r="B13" s="1">
        <f>(B2-$B$5)/($B$6-$B$5)</f>
        <v>3.8461538461538464E-2</v>
      </c>
      <c r="C13" s="1">
        <f>(C2-$C$5)/($C$6-$C$5)</f>
        <v>0.83333333333333337</v>
      </c>
      <c r="E13" s="1">
        <v>1</v>
      </c>
      <c r="F13" s="1">
        <f>SQRT(($B$13-B13)^2+($C$13-C13)^2)</f>
        <v>0</v>
      </c>
      <c r="G13" s="1">
        <f>SQRT(($B$14-B13)^2+($C$14-C13)^2)</f>
        <v>0.83422043512807387</v>
      </c>
      <c r="H13" s="1">
        <f>SQRT(($B$15-B13)^2+($C$15-C13)^2)</f>
        <v>0.97587601199923413</v>
      </c>
    </row>
    <row r="14" spans="1:8" x14ac:dyDescent="0.25">
      <c r="A14" s="1">
        <v>2</v>
      </c>
      <c r="B14" s="1">
        <f t="shared" ref="B14:B15" si="3">(B3-$B$5)/($B$6-$B$5)</f>
        <v>0</v>
      </c>
      <c r="C14" s="1">
        <f t="shared" ref="C14:C15" si="4">(C3-$C$5)/($C$6-$C$5)</f>
        <v>0</v>
      </c>
      <c r="E14" s="1">
        <v>2</v>
      </c>
      <c r="F14" s="1">
        <f t="shared" ref="F14:F15" si="5">SQRT(($B$13-B14)^2+($C$13-C14)^2)</f>
        <v>0.83422043512807387</v>
      </c>
      <c r="G14" s="1">
        <f t="shared" ref="G14:G15" si="6">SQRT(($B$14-B14)^2+($C$14-C14)^2)</f>
        <v>0</v>
      </c>
      <c r="H14" s="1">
        <f t="shared" ref="H14:H15" si="7">SQRT(($B$15-B14)^2+($C$15-C14)^2)</f>
        <v>1.4142135623730951</v>
      </c>
    </row>
    <row r="15" spans="1:8" x14ac:dyDescent="0.25">
      <c r="A15" s="1">
        <v>3</v>
      </c>
      <c r="B15" s="1">
        <f t="shared" si="3"/>
        <v>1</v>
      </c>
      <c r="C15" s="1">
        <f t="shared" si="4"/>
        <v>1</v>
      </c>
      <c r="E15" s="1">
        <v>3</v>
      </c>
      <c r="F15" s="1">
        <f t="shared" si="5"/>
        <v>0.97587601199923413</v>
      </c>
      <c r="G15" s="1">
        <f t="shared" si="6"/>
        <v>1.4142135623730951</v>
      </c>
      <c r="H15" s="1">
        <f t="shared" si="7"/>
        <v>0</v>
      </c>
    </row>
    <row r="17" spans="1:8" x14ac:dyDescent="0.25">
      <c r="A17" t="s">
        <v>31</v>
      </c>
      <c r="B17" t="s">
        <v>28</v>
      </c>
    </row>
    <row r="23" spans="1:8" x14ac:dyDescent="0.25">
      <c r="A23" s="11" t="s">
        <v>29</v>
      </c>
      <c r="B23" s="11"/>
      <c r="C23" s="11"/>
    </row>
    <row r="24" spans="1:8" x14ac:dyDescent="0.25">
      <c r="A24" s="1" t="s">
        <v>22</v>
      </c>
      <c r="B24" s="1" t="s">
        <v>21</v>
      </c>
      <c r="C24" s="1" t="s">
        <v>20</v>
      </c>
      <c r="E24" s="1" t="s">
        <v>23</v>
      </c>
      <c r="F24" s="1">
        <v>1</v>
      </c>
      <c r="G24" s="1">
        <v>2</v>
      </c>
      <c r="H24" s="1">
        <v>3</v>
      </c>
    </row>
    <row r="25" spans="1:8" x14ac:dyDescent="0.25">
      <c r="A25" s="1">
        <v>1</v>
      </c>
      <c r="B25" s="1">
        <f>(B2-$B$7)/$B$8</f>
        <v>-0.66512879456843199</v>
      </c>
      <c r="C25" s="1">
        <f>(C2-$C$7)/$C$8</f>
        <v>0.50800050800076291</v>
      </c>
      <c r="E25" s="1">
        <v>1</v>
      </c>
      <c r="F25" s="1">
        <f>SQRT(($B$25-B25)^2+($C$25-C25)^2)</f>
        <v>0</v>
      </c>
      <c r="G25" s="1">
        <f>SQRT(($B$26-B25)^2+($C$26-C25)^2)</f>
        <v>1.9068153294068173</v>
      </c>
      <c r="H25" s="1">
        <f>SQRT(($B$27-B25)^2+($C$27-C25)^2)</f>
        <v>2.1131582496392536</v>
      </c>
    </row>
    <row r="26" spans="1:8" x14ac:dyDescent="0.25">
      <c r="A26" s="1">
        <v>2</v>
      </c>
      <c r="B26" s="1">
        <f t="shared" ref="B26:B27" si="8">(B3-$B$7)/$B$8</f>
        <v>-0.74826989388948595</v>
      </c>
      <c r="C26" s="1">
        <f t="shared" ref="C26:C27" si="9">(C3-$C$7)/$C$8</f>
        <v>-1.3970013970020945</v>
      </c>
      <c r="E26" s="1">
        <v>2</v>
      </c>
      <c r="F26" s="1">
        <f t="shared" ref="F26:F27" si="10">SQRT(($B$25-B26)^2+($C$25-C26)^2)</f>
        <v>1.9068153294068173</v>
      </c>
      <c r="G26" s="1">
        <f t="shared" ref="G26:G27" si="11">SQRT(($B$26-B26)^2+($C$26-C26)^2)</f>
        <v>0</v>
      </c>
      <c r="H26" s="1">
        <f t="shared" ref="H26:H27" si="12">SQRT(($B$27-B26)^2+($C$27-C26)^2)</f>
        <v>3.1462068449993454</v>
      </c>
    </row>
    <row r="27" spans="1:8" x14ac:dyDescent="0.25">
      <c r="A27" s="1">
        <v>3</v>
      </c>
      <c r="B27" s="1">
        <f t="shared" si="8"/>
        <v>1.4133986884579179</v>
      </c>
      <c r="C27" s="1">
        <f t="shared" si="9"/>
        <v>0.88900088900133445</v>
      </c>
      <c r="E27" s="1">
        <v>3</v>
      </c>
      <c r="F27" s="1">
        <f t="shared" si="10"/>
        <v>2.1131582496392536</v>
      </c>
      <c r="G27" s="1">
        <f t="shared" si="11"/>
        <v>3.1462068449993454</v>
      </c>
      <c r="H27" s="1">
        <f t="shared" si="12"/>
        <v>0</v>
      </c>
    </row>
    <row r="29" spans="1:8" x14ac:dyDescent="0.25">
      <c r="A29" t="s">
        <v>31</v>
      </c>
      <c r="B29" t="s">
        <v>30</v>
      </c>
    </row>
  </sheetData>
  <mergeCells count="2">
    <mergeCell ref="A11:C11"/>
    <mergeCell ref="A23:C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I18" sqref="I18"/>
    </sheetView>
  </sheetViews>
  <sheetFormatPr defaultRowHeight="15" x14ac:dyDescent="0.25"/>
  <cols>
    <col min="1" max="1" width="14.5703125" customWidth="1"/>
    <col min="6" max="6" width="13" customWidth="1"/>
    <col min="8" max="8" width="11" customWidth="1"/>
    <col min="10" max="10" width="12.7109375" customWidth="1"/>
    <col min="14" max="14" width="14" customWidth="1"/>
    <col min="15" max="15" width="15.5703125" customWidth="1"/>
  </cols>
  <sheetData>
    <row r="1" spans="1:21" x14ac:dyDescent="0.25">
      <c r="A1" s="12" t="s">
        <v>3</v>
      </c>
      <c r="B1" s="12"/>
      <c r="C1" s="12"/>
      <c r="F1" s="12" t="s">
        <v>4</v>
      </c>
      <c r="G1" s="12"/>
      <c r="H1" s="12"/>
      <c r="J1" s="13" t="s">
        <v>5</v>
      </c>
      <c r="K1" s="13"/>
      <c r="L1" s="13"/>
      <c r="N1" s="13" t="s">
        <v>15</v>
      </c>
      <c r="O1" s="13"/>
      <c r="P1" s="13"/>
      <c r="Q1" s="13"/>
      <c r="S1" s="13" t="s">
        <v>17</v>
      </c>
      <c r="T1" s="13"/>
      <c r="U1" s="13"/>
    </row>
    <row r="2" spans="1:21" x14ac:dyDescent="0.25">
      <c r="A2" s="1" t="s">
        <v>0</v>
      </c>
      <c r="B2" s="1" t="s">
        <v>1</v>
      </c>
      <c r="C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  <c r="N2" s="1" t="s">
        <v>6</v>
      </c>
      <c r="O2" s="1" t="s">
        <v>1</v>
      </c>
      <c r="P2" s="1"/>
      <c r="Q2" s="1" t="s">
        <v>7</v>
      </c>
      <c r="S2" s="1" t="s">
        <v>0</v>
      </c>
      <c r="T2" s="1" t="s">
        <v>1</v>
      </c>
      <c r="U2" s="1" t="s">
        <v>2</v>
      </c>
    </row>
    <row r="3" spans="1:21" x14ac:dyDescent="0.25">
      <c r="A3" s="1">
        <v>1</v>
      </c>
      <c r="B3" s="1" t="b">
        <v>1</v>
      </c>
      <c r="C3" s="1"/>
      <c r="F3" s="1">
        <v>1</v>
      </c>
      <c r="G3" s="1" t="b">
        <v>1</v>
      </c>
      <c r="H3" s="1">
        <f>MEDIAN($H$5:$H$12)</f>
        <v>8.5</v>
      </c>
      <c r="J3" s="1">
        <v>1</v>
      </c>
      <c r="K3" s="1" t="b">
        <v>1</v>
      </c>
      <c r="L3" s="1"/>
      <c r="N3" s="1">
        <f>(J3-$K$15)/$K$16</f>
        <v>-1.5666989036012806</v>
      </c>
      <c r="O3" s="1" t="b">
        <v>1</v>
      </c>
      <c r="P3" s="1">
        <v>1</v>
      </c>
      <c r="Q3" s="1"/>
      <c r="S3" s="1">
        <v>1</v>
      </c>
      <c r="T3" s="1" t="b">
        <v>1</v>
      </c>
      <c r="U3" s="1">
        <v>7</v>
      </c>
    </row>
    <row r="4" spans="1:21" x14ac:dyDescent="0.25">
      <c r="A4" s="1">
        <f>A3+1</f>
        <v>2</v>
      </c>
      <c r="B4" s="1" t="b">
        <v>1</v>
      </c>
      <c r="C4" s="1"/>
      <c r="F4" s="1">
        <f>F3+1</f>
        <v>2</v>
      </c>
      <c r="G4" s="1" t="b">
        <v>1</v>
      </c>
      <c r="H4" s="1">
        <f>MEDIAN($H$5:$H$12)</f>
        <v>8.5</v>
      </c>
      <c r="J4" s="1">
        <f>J3+1</f>
        <v>2</v>
      </c>
      <c r="K4" s="1" t="b">
        <v>1</v>
      </c>
      <c r="L4" s="1"/>
      <c r="N4" s="1">
        <f t="shared" ref="N4:N12" si="0">(J4-$K$15)/$K$16</f>
        <v>-1.2185435916898848</v>
      </c>
      <c r="O4" s="1" t="b">
        <v>1</v>
      </c>
      <c r="P4" s="1">
        <v>1</v>
      </c>
      <c r="Q4" s="1"/>
      <c r="S4" s="1">
        <f>S3+1</f>
        <v>2</v>
      </c>
      <c r="T4" s="1" t="b">
        <v>1</v>
      </c>
      <c r="U4" s="1">
        <v>7</v>
      </c>
    </row>
    <row r="5" spans="1:21" x14ac:dyDescent="0.25">
      <c r="A5" s="1">
        <f t="shared" ref="A5:A12" si="1">A4+1</f>
        <v>3</v>
      </c>
      <c r="B5" s="1" t="b">
        <v>0</v>
      </c>
      <c r="C5" s="1">
        <v>7</v>
      </c>
      <c r="F5" s="1">
        <f t="shared" ref="F5:F12" si="2">F4+1</f>
        <v>3</v>
      </c>
      <c r="G5" s="1" t="b">
        <v>0</v>
      </c>
      <c r="H5" s="1">
        <v>7</v>
      </c>
      <c r="J5" s="1">
        <f t="shared" ref="J5:J12" si="3">J4+1</f>
        <v>3</v>
      </c>
      <c r="K5" s="1" t="b">
        <v>0</v>
      </c>
      <c r="L5" s="1">
        <v>7</v>
      </c>
      <c r="N5" s="1">
        <f t="shared" si="0"/>
        <v>-0.8703882797784892</v>
      </c>
      <c r="O5" s="1" t="b">
        <v>0</v>
      </c>
      <c r="P5" s="1">
        <v>0</v>
      </c>
      <c r="Q5" s="1">
        <f>(L5-$K$19)/$K$20</f>
        <v>-0.34641016151377541</v>
      </c>
      <c r="S5" s="1">
        <f t="shared" ref="S5:S12" si="4">S4+1</f>
        <v>3</v>
      </c>
      <c r="T5" s="1" t="b">
        <v>0</v>
      </c>
      <c r="U5" s="1">
        <v>7</v>
      </c>
    </row>
    <row r="6" spans="1:21" x14ac:dyDescent="0.25">
      <c r="A6" s="1">
        <f t="shared" si="1"/>
        <v>4</v>
      </c>
      <c r="B6" s="1" t="b">
        <v>0</v>
      </c>
      <c r="C6" s="1">
        <v>8</v>
      </c>
      <c r="F6" s="1">
        <f t="shared" si="2"/>
        <v>4</v>
      </c>
      <c r="G6" s="1" t="b">
        <v>0</v>
      </c>
      <c r="H6" s="1">
        <v>8</v>
      </c>
      <c r="J6" s="1">
        <f t="shared" si="3"/>
        <v>4</v>
      </c>
      <c r="K6" s="1" t="b">
        <v>0</v>
      </c>
      <c r="L6" s="1">
        <v>8</v>
      </c>
      <c r="N6" s="1">
        <f t="shared" si="0"/>
        <v>-0.5222329678670935</v>
      </c>
      <c r="O6" s="1" t="b">
        <v>0</v>
      </c>
      <c r="P6" s="2">
        <v>0</v>
      </c>
      <c r="Q6" s="1">
        <f t="shared" ref="Q6:Q12" si="5">(L6-$K$19)/$K$20</f>
        <v>0.11547005383792514</v>
      </c>
      <c r="S6" s="1">
        <f t="shared" si="4"/>
        <v>4</v>
      </c>
      <c r="T6" s="1" t="b">
        <v>0</v>
      </c>
      <c r="U6" s="1">
        <v>8</v>
      </c>
    </row>
    <row r="7" spans="1:21" x14ac:dyDescent="0.25">
      <c r="A7" s="1">
        <f t="shared" si="1"/>
        <v>5</v>
      </c>
      <c r="B7" s="1" t="b">
        <v>0</v>
      </c>
      <c r="C7" s="1">
        <v>9</v>
      </c>
      <c r="F7" s="1">
        <f t="shared" si="2"/>
        <v>5</v>
      </c>
      <c r="G7" s="1" t="b">
        <v>0</v>
      </c>
      <c r="H7" s="1">
        <v>9</v>
      </c>
      <c r="J7" s="1">
        <f t="shared" si="3"/>
        <v>5</v>
      </c>
      <c r="K7" s="1" t="b">
        <v>0</v>
      </c>
      <c r="L7" s="1">
        <v>9</v>
      </c>
      <c r="N7" s="1">
        <f t="shared" si="0"/>
        <v>-0.17407765595569785</v>
      </c>
      <c r="O7" s="1" t="b">
        <v>0</v>
      </c>
      <c r="P7" s="2">
        <v>0</v>
      </c>
      <c r="Q7" s="1">
        <f t="shared" si="5"/>
        <v>0.57735026918962573</v>
      </c>
      <c r="S7" s="1">
        <f t="shared" si="4"/>
        <v>5</v>
      </c>
      <c r="T7" s="1" t="b">
        <v>0</v>
      </c>
      <c r="U7" s="1">
        <v>9</v>
      </c>
    </row>
    <row r="8" spans="1:21" x14ac:dyDescent="0.25">
      <c r="A8" s="1">
        <f t="shared" si="1"/>
        <v>6</v>
      </c>
      <c r="B8" s="1" t="b">
        <v>0</v>
      </c>
      <c r="C8" s="1">
        <v>5</v>
      </c>
      <c r="F8" s="1">
        <f t="shared" si="2"/>
        <v>6</v>
      </c>
      <c r="G8" s="1" t="b">
        <v>0</v>
      </c>
      <c r="H8" s="1">
        <v>5</v>
      </c>
      <c r="J8" s="1">
        <f t="shared" si="3"/>
        <v>6</v>
      </c>
      <c r="K8" s="1" t="b">
        <v>0</v>
      </c>
      <c r="L8" s="1">
        <v>5</v>
      </c>
      <c r="N8" s="1">
        <f t="shared" si="0"/>
        <v>0.17407765595569785</v>
      </c>
      <c r="O8" s="1" t="b">
        <v>0</v>
      </c>
      <c r="P8" s="2">
        <v>0</v>
      </c>
      <c r="Q8" s="1">
        <f t="shared" si="5"/>
        <v>-1.2701705922171767</v>
      </c>
      <c r="S8" s="1">
        <f t="shared" si="4"/>
        <v>6</v>
      </c>
      <c r="T8" s="1" t="b">
        <v>0</v>
      </c>
      <c r="U8" s="1">
        <v>5</v>
      </c>
    </row>
    <row r="9" spans="1:21" x14ac:dyDescent="0.25">
      <c r="A9" s="1">
        <f t="shared" si="1"/>
        <v>7</v>
      </c>
      <c r="B9" s="1"/>
      <c r="C9" s="1">
        <v>11</v>
      </c>
      <c r="F9" s="1">
        <f t="shared" si="2"/>
        <v>7</v>
      </c>
      <c r="G9" s="1" t="b">
        <v>0</v>
      </c>
      <c r="H9" s="1">
        <v>11</v>
      </c>
      <c r="J9" s="1">
        <f t="shared" si="3"/>
        <v>7</v>
      </c>
      <c r="K9" s="1"/>
      <c r="L9" s="1">
        <v>11</v>
      </c>
      <c r="N9" s="1">
        <f t="shared" si="0"/>
        <v>0.5222329678670935</v>
      </c>
      <c r="O9" s="1"/>
      <c r="P9" s="1"/>
      <c r="Q9" s="1">
        <f t="shared" si="5"/>
        <v>1.5011106998930268</v>
      </c>
      <c r="S9" s="1">
        <f t="shared" si="4"/>
        <v>7</v>
      </c>
      <c r="T9" s="1" t="b">
        <v>0</v>
      </c>
      <c r="U9" s="1">
        <v>11</v>
      </c>
    </row>
    <row r="10" spans="1:21" x14ac:dyDescent="0.25">
      <c r="A10" s="1">
        <f t="shared" si="1"/>
        <v>8</v>
      </c>
      <c r="B10" s="1"/>
      <c r="C10" s="1">
        <v>9</v>
      </c>
      <c r="F10" s="1">
        <f t="shared" si="2"/>
        <v>8</v>
      </c>
      <c r="G10" s="1" t="b">
        <v>0</v>
      </c>
      <c r="H10" s="1">
        <v>9</v>
      </c>
      <c r="J10" s="1">
        <f t="shared" si="3"/>
        <v>8</v>
      </c>
      <c r="K10" s="1"/>
      <c r="L10" s="1">
        <v>9</v>
      </c>
      <c r="N10" s="1">
        <f t="shared" si="0"/>
        <v>0.8703882797784892</v>
      </c>
      <c r="O10" s="1"/>
      <c r="P10" s="1"/>
      <c r="Q10" s="1">
        <f t="shared" si="5"/>
        <v>0.57735026918962573</v>
      </c>
      <c r="S10" s="1">
        <f t="shared" si="4"/>
        <v>8</v>
      </c>
      <c r="T10" s="1" t="b">
        <v>1</v>
      </c>
      <c r="U10" s="1">
        <v>9</v>
      </c>
    </row>
    <row r="11" spans="1:21" x14ac:dyDescent="0.25">
      <c r="A11" s="1">
        <f t="shared" si="1"/>
        <v>9</v>
      </c>
      <c r="B11" s="1" t="b">
        <v>1</v>
      </c>
      <c r="C11" s="1">
        <v>9</v>
      </c>
      <c r="F11" s="1">
        <f t="shared" si="2"/>
        <v>9</v>
      </c>
      <c r="G11" s="1" t="b">
        <v>1</v>
      </c>
      <c r="H11" s="1">
        <v>9</v>
      </c>
      <c r="J11" s="1">
        <f t="shared" si="3"/>
        <v>9</v>
      </c>
      <c r="K11" s="1" t="b">
        <v>1</v>
      </c>
      <c r="L11" s="1">
        <v>9</v>
      </c>
      <c r="N11" s="1">
        <f t="shared" si="0"/>
        <v>1.2185435916898848</v>
      </c>
      <c r="O11" s="1" t="b">
        <v>1</v>
      </c>
      <c r="P11" s="2">
        <v>1</v>
      </c>
      <c r="Q11" s="1">
        <f t="shared" si="5"/>
        <v>0.57735026918962573</v>
      </c>
      <c r="S11" s="1">
        <f t="shared" si="4"/>
        <v>9</v>
      </c>
      <c r="T11" s="1" t="b">
        <v>1</v>
      </c>
      <c r="U11" s="1">
        <v>9</v>
      </c>
    </row>
    <row r="12" spans="1:21" x14ac:dyDescent="0.25">
      <c r="A12" s="1">
        <f t="shared" si="1"/>
        <v>10</v>
      </c>
      <c r="B12" s="1" t="b">
        <v>1</v>
      </c>
      <c r="C12" s="1">
        <v>4</v>
      </c>
      <c r="F12" s="1">
        <f t="shared" si="2"/>
        <v>10</v>
      </c>
      <c r="G12" s="1" t="b">
        <v>1</v>
      </c>
      <c r="H12" s="1">
        <v>4</v>
      </c>
      <c r="J12" s="1">
        <f t="shared" si="3"/>
        <v>10</v>
      </c>
      <c r="K12" s="1" t="b">
        <v>1</v>
      </c>
      <c r="L12" s="1">
        <v>4</v>
      </c>
      <c r="N12" s="1">
        <f t="shared" si="0"/>
        <v>1.5666989036012806</v>
      </c>
      <c r="O12" s="1" t="b">
        <v>1</v>
      </c>
      <c r="P12" s="2">
        <v>1</v>
      </c>
      <c r="Q12" s="1">
        <f t="shared" si="5"/>
        <v>-1.7320508075688772</v>
      </c>
      <c r="S12" s="1">
        <f t="shared" si="4"/>
        <v>10</v>
      </c>
      <c r="T12" s="1" t="b">
        <v>1</v>
      </c>
      <c r="U12" s="1">
        <v>4</v>
      </c>
    </row>
    <row r="14" spans="1:21" x14ac:dyDescent="0.25">
      <c r="N14" s="11" t="s">
        <v>16</v>
      </c>
      <c r="O14" s="11"/>
      <c r="P14" s="11"/>
      <c r="Q14" s="11"/>
      <c r="R14" s="11"/>
    </row>
    <row r="15" spans="1:21" ht="60" x14ac:dyDescent="0.25">
      <c r="J15" t="s">
        <v>9</v>
      </c>
      <c r="K15">
        <f>AVERAGE(J3:J12)</f>
        <v>5.5</v>
      </c>
      <c r="M15" s="1"/>
      <c r="N15" s="3" t="s">
        <v>13</v>
      </c>
      <c r="O15" s="3" t="s">
        <v>14</v>
      </c>
      <c r="P15" s="3"/>
      <c r="Q15" s="3" t="s">
        <v>18</v>
      </c>
      <c r="R15" s="3" t="s">
        <v>19</v>
      </c>
    </row>
    <row r="16" spans="1:21" x14ac:dyDescent="0.25">
      <c r="J16" t="s">
        <v>10</v>
      </c>
      <c r="K16">
        <f>_xlfn.STDEV.P(J3:J12)</f>
        <v>2.8722813232690143</v>
      </c>
      <c r="M16" s="1"/>
      <c r="N16" s="1"/>
      <c r="O16" s="1"/>
      <c r="P16" s="1"/>
      <c r="Q16" s="1"/>
      <c r="R16" s="1"/>
    </row>
    <row r="17" spans="10:18" x14ac:dyDescent="0.25">
      <c r="M17" s="1">
        <v>3</v>
      </c>
      <c r="N17" s="4">
        <f>SQRT(($N$3-N5)^2+($P$3-P5)^2)</f>
        <v>1.2185435916898848</v>
      </c>
      <c r="O17" s="4">
        <f>SQRT(($N$4-N5)^2+($P$4-P5)^2)</f>
        <v>1.0588730430094635</v>
      </c>
      <c r="P17" s="1">
        <v>1</v>
      </c>
      <c r="Q17" s="1"/>
      <c r="R17" s="1"/>
    </row>
    <row r="18" spans="10:18" x14ac:dyDescent="0.25">
      <c r="M18" s="1">
        <v>4</v>
      </c>
      <c r="N18" s="1">
        <f t="shared" ref="N18:N24" si="6">SQRT(($N$3-N6)^2+($P$3-P6)^2)</f>
        <v>1.4459976109624426</v>
      </c>
      <c r="O18" s="5">
        <f t="shared" ref="O18:O24" si="7">SQRT(($N$4-N6)^2+($P$4-P6)^2)</f>
        <v>1.2185435916898848</v>
      </c>
      <c r="P18" s="1">
        <v>2</v>
      </c>
      <c r="Q18" s="1"/>
      <c r="R18" s="1"/>
    </row>
    <row r="19" spans="10:18" x14ac:dyDescent="0.25">
      <c r="J19" t="s">
        <v>11</v>
      </c>
      <c r="K19">
        <f>AVERAGE(L5:L12)</f>
        <v>7.75</v>
      </c>
      <c r="M19" s="1">
        <v>5</v>
      </c>
      <c r="N19" s="1">
        <f t="shared" si="6"/>
        <v>1.7144660799776528</v>
      </c>
      <c r="O19" s="5">
        <f t="shared" si="7"/>
        <v>1.4459976109624424</v>
      </c>
      <c r="P19" s="1">
        <v>3</v>
      </c>
      <c r="Q19" s="1">
        <f t="shared" ref="Q19:Q26" si="8">SQRT(($N$9-N5)^2+($Q$9-Q5)^2)</f>
        <v>2.3135961775399077</v>
      </c>
      <c r="R19" s="1">
        <f t="shared" ref="R19:R26" si="9">SQRT(($N$10-N5)^2+($Q$10-Q5)^2)</f>
        <v>1.9706943861584332</v>
      </c>
    </row>
    <row r="20" spans="10:18" x14ac:dyDescent="0.25">
      <c r="J20" t="s">
        <v>12</v>
      </c>
      <c r="K20">
        <f>_xlfn.STDEV.P(L5:L12)</f>
        <v>2.1650635094610968</v>
      </c>
      <c r="M20" s="1">
        <v>6</v>
      </c>
      <c r="N20" s="1">
        <f t="shared" si="6"/>
        <v>2.0075614636426526</v>
      </c>
      <c r="O20" s="5">
        <f t="shared" si="7"/>
        <v>1.7144660799776528</v>
      </c>
      <c r="P20" s="1">
        <v>4</v>
      </c>
      <c r="Q20" s="1">
        <f t="shared" si="8"/>
        <v>1.7351971331549307</v>
      </c>
      <c r="R20" s="1">
        <f t="shared" si="9"/>
        <v>1.4672175274059647</v>
      </c>
    </row>
    <row r="21" spans="10:18" x14ac:dyDescent="0.25">
      <c r="M21" s="1">
        <v>7</v>
      </c>
      <c r="N21" s="1"/>
      <c r="O21" s="5"/>
      <c r="P21" s="1">
        <v>5</v>
      </c>
      <c r="Q21" s="4">
        <f t="shared" si="8"/>
        <v>1.1567980887699538</v>
      </c>
      <c r="R21" s="1">
        <f t="shared" si="9"/>
        <v>1.044465935734187</v>
      </c>
    </row>
    <row r="22" spans="10:18" x14ac:dyDescent="0.25">
      <c r="M22" s="1">
        <v>8</v>
      </c>
      <c r="N22" s="1"/>
      <c r="O22" s="5"/>
      <c r="P22" s="1">
        <v>6</v>
      </c>
      <c r="Q22" s="1">
        <f t="shared" si="8"/>
        <v>2.7930650048310941</v>
      </c>
      <c r="R22" s="1">
        <f t="shared" si="9"/>
        <v>1.9743813760724693</v>
      </c>
    </row>
    <row r="23" spans="10:18" x14ac:dyDescent="0.25">
      <c r="M23" s="1">
        <v>9</v>
      </c>
      <c r="N23" s="1">
        <f t="shared" si="6"/>
        <v>2.7852424952911656</v>
      </c>
      <c r="O23" s="5">
        <f t="shared" si="7"/>
        <v>2.4370871833797696</v>
      </c>
      <c r="P23" s="1">
        <v>7</v>
      </c>
      <c r="Q23" s="1"/>
      <c r="R23" s="1"/>
    </row>
    <row r="24" spans="10:18" x14ac:dyDescent="0.25">
      <c r="M24" s="1">
        <v>10</v>
      </c>
      <c r="N24" s="1">
        <f t="shared" si="6"/>
        <v>3.1333978072025612</v>
      </c>
      <c r="O24" s="5">
        <f t="shared" si="7"/>
        <v>2.7852424952911656</v>
      </c>
      <c r="P24" s="1">
        <v>8</v>
      </c>
      <c r="Q24" s="1"/>
      <c r="R24" s="1"/>
    </row>
    <row r="25" spans="10:18" x14ac:dyDescent="0.25">
      <c r="M25" s="1"/>
      <c r="N25" s="1"/>
      <c r="O25" s="1"/>
      <c r="P25" s="1">
        <v>9</v>
      </c>
      <c r="Q25" s="1">
        <f t="shared" si="8"/>
        <v>1.1567980887699538</v>
      </c>
      <c r="R25" s="4">
        <f t="shared" si="9"/>
        <v>0.34815531191139559</v>
      </c>
    </row>
    <row r="26" spans="10:18" x14ac:dyDescent="0.25">
      <c r="M26" s="1"/>
      <c r="N26" s="1"/>
      <c r="O26" s="1"/>
      <c r="P26" s="1">
        <v>10</v>
      </c>
      <c r="Q26" s="1">
        <f t="shared" si="8"/>
        <v>3.3976819192270518</v>
      </c>
      <c r="R26" s="1">
        <f t="shared" si="9"/>
        <v>2.412090756622109</v>
      </c>
    </row>
  </sheetData>
  <mergeCells count="6">
    <mergeCell ref="S1:U1"/>
    <mergeCell ref="A1:C1"/>
    <mergeCell ref="F1:H1"/>
    <mergeCell ref="J1:L1"/>
    <mergeCell ref="N1:Q1"/>
    <mergeCell ref="N14:R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C27" sqref="C27"/>
    </sheetView>
  </sheetViews>
  <sheetFormatPr defaultRowHeight="15" x14ac:dyDescent="0.25"/>
  <cols>
    <col min="2" max="2" width="13.7109375" customWidth="1"/>
    <col min="3" max="4" width="12.5703125" customWidth="1"/>
    <col min="7" max="7" width="15.42578125" customWidth="1"/>
    <col min="8" max="8" width="12.7109375" customWidth="1"/>
    <col min="9" max="9" width="11" customWidth="1"/>
    <col min="11" max="11" width="10.5703125" customWidth="1"/>
  </cols>
  <sheetData>
    <row r="1" spans="1:13" x14ac:dyDescent="0.25">
      <c r="A1" s="1" t="s">
        <v>32</v>
      </c>
      <c r="B1" s="1" t="s">
        <v>33</v>
      </c>
      <c r="C1" s="1" t="s">
        <v>34</v>
      </c>
      <c r="D1" s="1" t="s">
        <v>38</v>
      </c>
      <c r="E1" s="1" t="s">
        <v>35</v>
      </c>
      <c r="H1" s="1" t="s">
        <v>42</v>
      </c>
      <c r="I1" s="1" t="s">
        <v>43</v>
      </c>
      <c r="K1" s="1" t="s">
        <v>44</v>
      </c>
      <c r="L1" s="1" t="s">
        <v>45</v>
      </c>
      <c r="M1" s="1" t="s">
        <v>46</v>
      </c>
    </row>
    <row r="2" spans="1:13" x14ac:dyDescent="0.25">
      <c r="A2" s="1">
        <v>1</v>
      </c>
      <c r="B2" s="1">
        <v>34</v>
      </c>
      <c r="C2" s="1" t="s">
        <v>36</v>
      </c>
      <c r="D2" s="1" t="s">
        <v>39</v>
      </c>
      <c r="E2" s="1">
        <v>77721</v>
      </c>
      <c r="H2" s="1">
        <f>IF(C2="F",1,0)</f>
        <v>1</v>
      </c>
      <c r="I2" s="1">
        <f>IF(C2="M",1,0)</f>
        <v>0</v>
      </c>
      <c r="K2" s="1">
        <f>IF(D2="Tier1",1,0)</f>
        <v>1</v>
      </c>
      <c r="L2" s="1">
        <f>IF(D2="Tier2",1,0)</f>
        <v>0</v>
      </c>
      <c r="M2" s="1">
        <f>IF(D2="Tier3",1,0)</f>
        <v>0</v>
      </c>
    </row>
    <row r="3" spans="1:13" x14ac:dyDescent="0.25">
      <c r="A3" s="1">
        <v>2</v>
      </c>
      <c r="B3" s="1">
        <v>56</v>
      </c>
      <c r="C3" s="1" t="s">
        <v>37</v>
      </c>
      <c r="D3" s="1" t="s">
        <v>40</v>
      </c>
      <c r="E3" s="1">
        <v>66800</v>
      </c>
      <c r="H3" s="1">
        <f t="shared" ref="H3:H11" si="0">IF(C3="F",1,0)</f>
        <v>0</v>
      </c>
      <c r="I3" s="1">
        <f t="shared" ref="I3:I11" si="1">IF(C3="M",1,0)</f>
        <v>1</v>
      </c>
      <c r="K3" s="1">
        <f t="shared" ref="K3:K11" si="2">IF(D3="Tier1",1,0)</f>
        <v>0</v>
      </c>
      <c r="L3" s="1">
        <f t="shared" ref="L3:L11" si="3">IF(D3="Tier2",1,0)</f>
        <v>1</v>
      </c>
      <c r="M3" s="1">
        <f t="shared" ref="M3:M11" si="4">IF(D3="Tier3",1,0)</f>
        <v>0</v>
      </c>
    </row>
    <row r="4" spans="1:13" x14ac:dyDescent="0.25">
      <c r="A4" s="1">
        <v>3</v>
      </c>
      <c r="B4" s="1">
        <v>45</v>
      </c>
      <c r="C4" s="1" t="s">
        <v>36</v>
      </c>
      <c r="D4" s="1" t="s">
        <v>39</v>
      </c>
      <c r="E4" s="1">
        <v>80452</v>
      </c>
      <c r="H4" s="1">
        <f t="shared" si="0"/>
        <v>1</v>
      </c>
      <c r="I4" s="1">
        <f t="shared" si="1"/>
        <v>0</v>
      </c>
      <c r="K4" s="1">
        <f t="shared" si="2"/>
        <v>1</v>
      </c>
      <c r="L4" s="1">
        <f t="shared" si="3"/>
        <v>0</v>
      </c>
      <c r="M4" s="1">
        <f t="shared" si="4"/>
        <v>0</v>
      </c>
    </row>
    <row r="5" spans="1:13" x14ac:dyDescent="0.25">
      <c r="A5" s="1">
        <v>4</v>
      </c>
      <c r="B5" s="1">
        <v>56</v>
      </c>
      <c r="C5" s="1" t="s">
        <v>36</v>
      </c>
      <c r="D5" s="1" t="s">
        <v>41</v>
      </c>
      <c r="E5" s="1">
        <v>41765</v>
      </c>
      <c r="H5" s="1">
        <f t="shared" si="0"/>
        <v>1</v>
      </c>
      <c r="I5" s="1">
        <f t="shared" si="1"/>
        <v>0</v>
      </c>
      <c r="K5" s="1">
        <f t="shared" si="2"/>
        <v>0</v>
      </c>
      <c r="L5" s="1">
        <f t="shared" si="3"/>
        <v>0</v>
      </c>
      <c r="M5" s="1">
        <f t="shared" si="4"/>
        <v>1</v>
      </c>
    </row>
    <row r="6" spans="1:13" x14ac:dyDescent="0.25">
      <c r="A6" s="1">
        <v>5</v>
      </c>
      <c r="B6" s="1">
        <v>32</v>
      </c>
      <c r="C6" s="1" t="s">
        <v>37</v>
      </c>
      <c r="D6" s="1" t="s">
        <v>40</v>
      </c>
      <c r="E6" s="1">
        <v>55682</v>
      </c>
      <c r="H6" s="1">
        <f t="shared" si="0"/>
        <v>0</v>
      </c>
      <c r="I6" s="1">
        <f t="shared" si="1"/>
        <v>1</v>
      </c>
      <c r="K6" s="1">
        <f t="shared" si="2"/>
        <v>0</v>
      </c>
      <c r="L6" s="1">
        <f t="shared" si="3"/>
        <v>1</v>
      </c>
      <c r="M6" s="1">
        <f t="shared" si="4"/>
        <v>0</v>
      </c>
    </row>
    <row r="7" spans="1:13" x14ac:dyDescent="0.25">
      <c r="A7" s="1">
        <v>6</v>
      </c>
      <c r="B7" s="1">
        <v>30</v>
      </c>
      <c r="C7" s="1" t="s">
        <v>37</v>
      </c>
      <c r="D7" s="1" t="s">
        <v>41</v>
      </c>
      <c r="E7" s="1">
        <v>84842</v>
      </c>
      <c r="H7" s="1">
        <f t="shared" si="0"/>
        <v>0</v>
      </c>
      <c r="I7" s="1">
        <f t="shared" si="1"/>
        <v>1</v>
      </c>
      <c r="K7" s="1">
        <f t="shared" si="2"/>
        <v>0</v>
      </c>
      <c r="L7" s="1">
        <f t="shared" si="3"/>
        <v>0</v>
      </c>
      <c r="M7" s="1">
        <f t="shared" si="4"/>
        <v>1</v>
      </c>
    </row>
    <row r="8" spans="1:13" x14ac:dyDescent="0.25">
      <c r="A8" s="1">
        <v>7</v>
      </c>
      <c r="B8" s="1">
        <v>23</v>
      </c>
      <c r="C8" s="1" t="s">
        <v>36</v>
      </c>
      <c r="D8" s="1" t="s">
        <v>39</v>
      </c>
      <c r="E8" s="1">
        <v>58533</v>
      </c>
      <c r="H8" s="1">
        <f t="shared" si="0"/>
        <v>1</v>
      </c>
      <c r="I8" s="1">
        <f t="shared" si="1"/>
        <v>0</v>
      </c>
      <c r="K8" s="1">
        <f t="shared" si="2"/>
        <v>1</v>
      </c>
      <c r="L8" s="1">
        <f t="shared" si="3"/>
        <v>0</v>
      </c>
      <c r="M8" s="1">
        <f t="shared" si="4"/>
        <v>0</v>
      </c>
    </row>
    <row r="9" spans="1:13" x14ac:dyDescent="0.25">
      <c r="A9" s="1">
        <v>8</v>
      </c>
      <c r="B9" s="1">
        <v>26</v>
      </c>
      <c r="C9" s="1" t="s">
        <v>37</v>
      </c>
      <c r="D9" s="1" t="s">
        <v>39</v>
      </c>
      <c r="E9" s="1">
        <v>61435</v>
      </c>
      <c r="H9" s="1">
        <f t="shared" si="0"/>
        <v>0</v>
      </c>
      <c r="I9" s="1">
        <f t="shared" si="1"/>
        <v>1</v>
      </c>
      <c r="K9" s="1">
        <f t="shared" si="2"/>
        <v>1</v>
      </c>
      <c r="L9" s="1">
        <f t="shared" si="3"/>
        <v>0</v>
      </c>
      <c r="M9" s="1">
        <f t="shared" si="4"/>
        <v>0</v>
      </c>
    </row>
    <row r="10" spans="1:13" x14ac:dyDescent="0.25">
      <c r="A10" s="1">
        <v>9</v>
      </c>
      <c r="B10" s="1">
        <v>29</v>
      </c>
      <c r="C10" s="1" t="s">
        <v>36</v>
      </c>
      <c r="D10" s="1" t="s">
        <v>40</v>
      </c>
      <c r="E10" s="1">
        <v>79908</v>
      </c>
      <c r="H10" s="1">
        <f t="shared" si="0"/>
        <v>1</v>
      </c>
      <c r="I10" s="1">
        <f t="shared" si="1"/>
        <v>0</v>
      </c>
      <c r="K10" s="1">
        <f t="shared" si="2"/>
        <v>0</v>
      </c>
      <c r="L10" s="1">
        <f t="shared" si="3"/>
        <v>1</v>
      </c>
      <c r="M10" s="1">
        <f t="shared" si="4"/>
        <v>0</v>
      </c>
    </row>
    <row r="11" spans="1:13" x14ac:dyDescent="0.25">
      <c r="A11" s="1">
        <v>10</v>
      </c>
      <c r="B11" s="1">
        <v>34</v>
      </c>
      <c r="C11" s="1" t="s">
        <v>37</v>
      </c>
      <c r="D11" s="1" t="s">
        <v>41</v>
      </c>
      <c r="E11" s="1">
        <v>54486</v>
      </c>
      <c r="H11" s="1">
        <f t="shared" si="0"/>
        <v>0</v>
      </c>
      <c r="I11" s="1">
        <f t="shared" si="1"/>
        <v>1</v>
      </c>
      <c r="K11" s="1">
        <f t="shared" si="2"/>
        <v>0</v>
      </c>
      <c r="L11" s="1">
        <f t="shared" si="3"/>
        <v>0</v>
      </c>
      <c r="M11" s="1">
        <f t="shared" si="4"/>
        <v>1</v>
      </c>
    </row>
    <row r="14" spans="1:13" x14ac:dyDescent="0.25">
      <c r="G14" t="s">
        <v>47</v>
      </c>
      <c r="H14" s="1" t="s">
        <v>34</v>
      </c>
      <c r="K14" s="1" t="s">
        <v>48</v>
      </c>
      <c r="L14" s="1" t="s">
        <v>49</v>
      </c>
    </row>
    <row r="15" spans="1:13" x14ac:dyDescent="0.25">
      <c r="H15" s="1">
        <v>1</v>
      </c>
      <c r="K15" s="1">
        <v>1</v>
      </c>
      <c r="L15" s="1">
        <v>0</v>
      </c>
    </row>
    <row r="16" spans="1:13" x14ac:dyDescent="0.25">
      <c r="H16" s="1">
        <v>0</v>
      </c>
      <c r="K16" s="1">
        <v>0</v>
      </c>
      <c r="L16" s="1">
        <v>1</v>
      </c>
    </row>
    <row r="17" spans="8:12" x14ac:dyDescent="0.25">
      <c r="H17" s="1">
        <v>1</v>
      </c>
      <c r="K17" s="1">
        <v>1</v>
      </c>
      <c r="L17" s="1">
        <v>0</v>
      </c>
    </row>
    <row r="18" spans="8:12" x14ac:dyDescent="0.25">
      <c r="H18" s="1">
        <v>1</v>
      </c>
      <c r="K18" s="1">
        <v>0</v>
      </c>
      <c r="L18" s="1">
        <v>0</v>
      </c>
    </row>
    <row r="19" spans="8:12" x14ac:dyDescent="0.25">
      <c r="H19" s="1">
        <v>0</v>
      </c>
      <c r="K19" s="1">
        <v>0</v>
      </c>
      <c r="L19" s="1">
        <v>1</v>
      </c>
    </row>
    <row r="20" spans="8:12" x14ac:dyDescent="0.25">
      <c r="H20" s="1">
        <v>0</v>
      </c>
      <c r="K20" s="1">
        <v>0</v>
      </c>
      <c r="L20" s="1">
        <v>0</v>
      </c>
    </row>
    <row r="21" spans="8:12" x14ac:dyDescent="0.25">
      <c r="H21" s="1">
        <v>1</v>
      </c>
      <c r="K21" s="1">
        <v>1</v>
      </c>
      <c r="L21" s="1">
        <v>0</v>
      </c>
    </row>
    <row r="22" spans="8:12" x14ac:dyDescent="0.25">
      <c r="H22" s="1">
        <v>0</v>
      </c>
      <c r="K22" s="1">
        <v>1</v>
      </c>
      <c r="L22" s="1">
        <v>0</v>
      </c>
    </row>
    <row r="23" spans="8:12" x14ac:dyDescent="0.25">
      <c r="H23" s="1">
        <v>1</v>
      </c>
      <c r="K23" s="1">
        <v>0</v>
      </c>
      <c r="L23" s="1">
        <v>1</v>
      </c>
    </row>
    <row r="24" spans="8:12" x14ac:dyDescent="0.25">
      <c r="H24" s="1">
        <v>0</v>
      </c>
      <c r="K24" s="1">
        <v>0</v>
      </c>
      <c r="L24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2" sqref="C2"/>
    </sheetView>
  </sheetViews>
  <sheetFormatPr defaultRowHeight="15" x14ac:dyDescent="0.25"/>
  <cols>
    <col min="1" max="1" width="18" customWidth="1"/>
    <col min="5" max="5" width="31" customWidth="1"/>
    <col min="6" max="7" width="29.42578125" customWidth="1"/>
  </cols>
  <sheetData>
    <row r="1" spans="1:8" x14ac:dyDescent="0.25">
      <c r="A1" t="s">
        <v>115</v>
      </c>
      <c r="E1" t="s">
        <v>116</v>
      </c>
      <c r="F1" t="s">
        <v>117</v>
      </c>
    </row>
    <row r="2" spans="1:8" x14ac:dyDescent="0.25">
      <c r="A2">
        <v>54</v>
      </c>
      <c r="C2">
        <v>20</v>
      </c>
      <c r="E2">
        <v>1</v>
      </c>
      <c r="F2">
        <v>1</v>
      </c>
      <c r="G2" t="s">
        <v>118</v>
      </c>
      <c r="H2" t="s">
        <v>121</v>
      </c>
    </row>
    <row r="3" spans="1:8" x14ac:dyDescent="0.25">
      <c r="A3">
        <v>67</v>
      </c>
      <c r="C3">
        <v>22</v>
      </c>
      <c r="E3">
        <v>1</v>
      </c>
      <c r="F3">
        <v>1</v>
      </c>
      <c r="G3" t="s">
        <v>119</v>
      </c>
      <c r="H3" t="s">
        <v>122</v>
      </c>
    </row>
    <row r="4" spans="1:8" x14ac:dyDescent="0.25">
      <c r="A4">
        <v>37</v>
      </c>
      <c r="C4">
        <v>26</v>
      </c>
      <c r="E4">
        <v>1</v>
      </c>
      <c r="F4">
        <v>1</v>
      </c>
      <c r="G4" t="s">
        <v>120</v>
      </c>
      <c r="H4" t="s">
        <v>123</v>
      </c>
    </row>
    <row r="5" spans="1:8" x14ac:dyDescent="0.25">
      <c r="A5">
        <v>54</v>
      </c>
      <c r="C5">
        <v>36</v>
      </c>
      <c r="E5">
        <v>1</v>
      </c>
      <c r="F5">
        <v>1</v>
      </c>
    </row>
    <row r="6" spans="1:8" x14ac:dyDescent="0.25">
      <c r="A6">
        <v>20</v>
      </c>
      <c r="C6">
        <v>37</v>
      </c>
      <c r="E6">
        <v>1</v>
      </c>
      <c r="F6">
        <v>2</v>
      </c>
    </row>
    <row r="7" spans="1:8" x14ac:dyDescent="0.25">
      <c r="A7">
        <v>45</v>
      </c>
      <c r="C7">
        <v>44</v>
      </c>
      <c r="E7">
        <v>2</v>
      </c>
      <c r="F7">
        <v>2</v>
      </c>
    </row>
    <row r="8" spans="1:8" x14ac:dyDescent="0.25">
      <c r="A8">
        <v>36</v>
      </c>
      <c r="C8">
        <v>44</v>
      </c>
      <c r="E8">
        <v>2</v>
      </c>
      <c r="F8">
        <v>2</v>
      </c>
    </row>
    <row r="9" spans="1:8" x14ac:dyDescent="0.25">
      <c r="A9">
        <v>66</v>
      </c>
      <c r="C9">
        <v>45</v>
      </c>
      <c r="E9">
        <v>2</v>
      </c>
      <c r="F9">
        <v>2</v>
      </c>
    </row>
    <row r="10" spans="1:8" x14ac:dyDescent="0.25">
      <c r="A10">
        <v>26</v>
      </c>
      <c r="C10">
        <v>52</v>
      </c>
      <c r="E10">
        <v>2</v>
      </c>
      <c r="F10">
        <v>3</v>
      </c>
    </row>
    <row r="11" spans="1:8" x14ac:dyDescent="0.25">
      <c r="A11">
        <v>67</v>
      </c>
      <c r="C11">
        <v>54</v>
      </c>
      <c r="E11">
        <v>2</v>
      </c>
      <c r="F11">
        <v>3</v>
      </c>
    </row>
    <row r="12" spans="1:8" x14ac:dyDescent="0.25">
      <c r="A12">
        <v>22</v>
      </c>
      <c r="C12">
        <v>54</v>
      </c>
      <c r="E12">
        <v>3</v>
      </c>
      <c r="F12">
        <v>3</v>
      </c>
    </row>
    <row r="13" spans="1:8" x14ac:dyDescent="0.25">
      <c r="A13">
        <v>44</v>
      </c>
      <c r="C13">
        <v>58</v>
      </c>
      <c r="E13">
        <v>3</v>
      </c>
      <c r="F13">
        <v>3</v>
      </c>
    </row>
    <row r="14" spans="1:8" x14ac:dyDescent="0.25">
      <c r="A14">
        <v>44</v>
      </c>
      <c r="C14">
        <v>66</v>
      </c>
      <c r="E14">
        <v>3</v>
      </c>
      <c r="F14">
        <v>3</v>
      </c>
    </row>
    <row r="15" spans="1:8" x14ac:dyDescent="0.25">
      <c r="A15">
        <v>52</v>
      </c>
      <c r="C15">
        <v>67</v>
      </c>
      <c r="E15">
        <v>3</v>
      </c>
      <c r="F15">
        <v>3</v>
      </c>
    </row>
    <row r="16" spans="1:8" x14ac:dyDescent="0.25">
      <c r="A16">
        <v>58</v>
      </c>
      <c r="C16">
        <v>67</v>
      </c>
      <c r="E16">
        <v>3</v>
      </c>
      <c r="F16">
        <v>3</v>
      </c>
    </row>
  </sheetData>
  <sortState ref="C2:C16">
    <sortCondition ref="C2:C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abSelected="1" topLeftCell="C7" zoomScaleNormal="100" workbookViewId="0">
      <selection activeCell="L26" sqref="L26"/>
    </sheetView>
  </sheetViews>
  <sheetFormatPr defaultRowHeight="15" x14ac:dyDescent="0.25"/>
  <cols>
    <col min="1" max="1" width="19.85546875" customWidth="1"/>
    <col min="2" max="2" width="16.5703125" customWidth="1"/>
    <col min="3" max="3" width="22.85546875" customWidth="1"/>
    <col min="4" max="4" width="16.42578125" customWidth="1"/>
    <col min="10" max="10" width="13.140625" customWidth="1"/>
    <col min="11" max="11" width="11.42578125" customWidth="1"/>
    <col min="12" max="12" width="16.28515625" customWidth="1"/>
    <col min="13" max="13" width="7" customWidth="1"/>
    <col min="14" max="14" width="11.28515625" customWidth="1"/>
    <col min="15" max="18" width="6" customWidth="1"/>
    <col min="19" max="19" width="7" customWidth="1"/>
    <col min="20" max="20" width="5" customWidth="1"/>
    <col min="21" max="28" width="7" customWidth="1"/>
    <col min="29" max="29" width="5" customWidth="1"/>
    <col min="30" max="32" width="7" customWidth="1"/>
    <col min="33" max="33" width="5" customWidth="1"/>
    <col min="34" max="34" width="6" customWidth="1"/>
    <col min="35" max="35" width="7" customWidth="1"/>
    <col min="36" max="36" width="5" customWidth="1"/>
    <col min="37" max="37" width="6" customWidth="1"/>
    <col min="38" max="38" width="7" customWidth="1"/>
    <col min="39" max="39" width="5" customWidth="1"/>
    <col min="40" max="40" width="7" customWidth="1"/>
    <col min="41" max="41" width="6" customWidth="1"/>
    <col min="42" max="45" width="7" customWidth="1"/>
    <col min="46" max="46" width="8" customWidth="1"/>
    <col min="47" max="47" width="11.28515625" bestFit="1" customWidth="1"/>
  </cols>
  <sheetData>
    <row r="1" spans="1:11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11" x14ac:dyDescent="0.25">
      <c r="A2">
        <v>1001</v>
      </c>
      <c r="B2" t="s">
        <v>58</v>
      </c>
      <c r="C2" s="7">
        <v>40544.387499999997</v>
      </c>
      <c r="D2">
        <v>1</v>
      </c>
      <c r="E2">
        <v>14.475</v>
      </c>
      <c r="F2">
        <v>1</v>
      </c>
      <c r="G2">
        <v>2011</v>
      </c>
      <c r="H2">
        <v>1</v>
      </c>
    </row>
    <row r="3" spans="1:11" x14ac:dyDescent="0.25">
      <c r="A3">
        <v>1004</v>
      </c>
      <c r="B3" t="s">
        <v>59</v>
      </c>
      <c r="C3" s="7">
        <v>40544.495833333334</v>
      </c>
      <c r="D3">
        <v>7</v>
      </c>
      <c r="E3">
        <v>25.324999999999999</v>
      </c>
      <c r="F3">
        <v>1</v>
      </c>
      <c r="G3">
        <v>2011</v>
      </c>
      <c r="H3">
        <v>1</v>
      </c>
    </row>
    <row r="4" spans="1:11" x14ac:dyDescent="0.25">
      <c r="A4">
        <v>1012</v>
      </c>
      <c r="B4" t="s">
        <v>60</v>
      </c>
      <c r="C4" s="7">
        <v>40545.491666666669</v>
      </c>
      <c r="D4">
        <v>20</v>
      </c>
      <c r="E4">
        <v>19.975000000000001</v>
      </c>
      <c r="F4">
        <v>1</v>
      </c>
      <c r="G4">
        <v>2011</v>
      </c>
      <c r="H4">
        <v>1</v>
      </c>
    </row>
    <row r="5" spans="1:11" x14ac:dyDescent="0.25">
      <c r="A5">
        <v>1012</v>
      </c>
      <c r="B5" t="s">
        <v>60</v>
      </c>
      <c r="C5" s="7">
        <v>40545.491666666669</v>
      </c>
      <c r="D5">
        <v>20</v>
      </c>
      <c r="E5">
        <v>19.975000000000001</v>
      </c>
      <c r="F5">
        <v>1</v>
      </c>
      <c r="G5">
        <v>2011</v>
      </c>
      <c r="H5">
        <v>1</v>
      </c>
    </row>
    <row r="6" spans="1:11" x14ac:dyDescent="0.25">
      <c r="A6">
        <v>1013</v>
      </c>
      <c r="B6" t="s">
        <v>61</v>
      </c>
      <c r="C6" s="7">
        <v>40545.493750000001</v>
      </c>
      <c r="D6">
        <v>21</v>
      </c>
      <c r="E6">
        <v>14.225</v>
      </c>
      <c r="F6">
        <v>1</v>
      </c>
      <c r="G6">
        <v>2011</v>
      </c>
      <c r="H6">
        <v>1</v>
      </c>
    </row>
    <row r="7" spans="1:11" x14ac:dyDescent="0.25">
      <c r="A7">
        <v>1016</v>
      </c>
      <c r="B7" t="s">
        <v>62</v>
      </c>
      <c r="C7" s="7">
        <v>40545.529861111114</v>
      </c>
      <c r="D7">
        <v>23</v>
      </c>
      <c r="E7">
        <v>15.225</v>
      </c>
      <c r="F7">
        <v>1</v>
      </c>
      <c r="G7">
        <v>2011</v>
      </c>
      <c r="H7">
        <v>1</v>
      </c>
    </row>
    <row r="8" spans="1:11" x14ac:dyDescent="0.25">
      <c r="A8">
        <v>1016</v>
      </c>
      <c r="B8" t="s">
        <v>62</v>
      </c>
      <c r="C8" s="7">
        <v>40545.529861111114</v>
      </c>
      <c r="D8">
        <v>15</v>
      </c>
      <c r="E8">
        <v>13.975</v>
      </c>
      <c r="F8">
        <v>1</v>
      </c>
      <c r="G8">
        <v>2011</v>
      </c>
      <c r="H8">
        <v>1</v>
      </c>
    </row>
    <row r="9" spans="1:11" x14ac:dyDescent="0.25">
      <c r="A9">
        <v>1016</v>
      </c>
      <c r="B9" t="s">
        <v>62</v>
      </c>
      <c r="C9" s="7">
        <v>40545.529861111114</v>
      </c>
      <c r="D9">
        <v>15</v>
      </c>
      <c r="E9">
        <v>13.975</v>
      </c>
      <c r="F9">
        <v>1</v>
      </c>
      <c r="G9">
        <v>2011</v>
      </c>
      <c r="H9">
        <v>1</v>
      </c>
    </row>
    <row r="10" spans="1:11" x14ac:dyDescent="0.25">
      <c r="A10">
        <v>1016</v>
      </c>
      <c r="B10" t="s">
        <v>62</v>
      </c>
      <c r="C10" s="7">
        <v>40545.529861111114</v>
      </c>
      <c r="D10">
        <v>24</v>
      </c>
      <c r="E10">
        <v>13.975</v>
      </c>
      <c r="F10">
        <v>1</v>
      </c>
      <c r="G10">
        <v>2011</v>
      </c>
      <c r="H10">
        <v>1</v>
      </c>
    </row>
    <row r="11" spans="1:11" x14ac:dyDescent="0.25">
      <c r="A11">
        <v>1017</v>
      </c>
      <c r="B11" t="s">
        <v>63</v>
      </c>
      <c r="C11" s="7">
        <v>40545.570833333331</v>
      </c>
      <c r="D11">
        <v>4</v>
      </c>
      <c r="E11">
        <v>18.975000000000001</v>
      </c>
      <c r="F11">
        <v>1</v>
      </c>
      <c r="G11">
        <v>2011</v>
      </c>
      <c r="H11">
        <v>1</v>
      </c>
    </row>
    <row r="12" spans="1:11" x14ac:dyDescent="0.25">
      <c r="A12">
        <v>1018</v>
      </c>
      <c r="B12" t="s">
        <v>64</v>
      </c>
      <c r="C12" s="7">
        <v>40545.570833333331</v>
      </c>
      <c r="D12">
        <v>25</v>
      </c>
      <c r="E12">
        <v>25.324999999999999</v>
      </c>
      <c r="F12">
        <v>1</v>
      </c>
      <c r="G12">
        <v>2011</v>
      </c>
      <c r="H12">
        <v>1</v>
      </c>
      <c r="K12" s="9"/>
    </row>
    <row r="13" spans="1:11" x14ac:dyDescent="0.25">
      <c r="A13">
        <v>1018</v>
      </c>
      <c r="B13" t="s">
        <v>64</v>
      </c>
      <c r="C13" s="7">
        <v>40545.570833333331</v>
      </c>
      <c r="D13">
        <v>26</v>
      </c>
      <c r="E13">
        <v>25.824999999999999</v>
      </c>
      <c r="F13">
        <v>1</v>
      </c>
      <c r="G13">
        <v>2011</v>
      </c>
      <c r="H13">
        <v>1</v>
      </c>
      <c r="K13" s="9"/>
    </row>
    <row r="14" spans="1:11" x14ac:dyDescent="0.25">
      <c r="A14">
        <v>1019</v>
      </c>
      <c r="B14" t="s">
        <v>65</v>
      </c>
      <c r="C14" s="7">
        <v>40545.72152777778</v>
      </c>
      <c r="D14">
        <v>1</v>
      </c>
      <c r="E14">
        <v>14.475</v>
      </c>
      <c r="F14">
        <v>1</v>
      </c>
      <c r="G14">
        <v>2011</v>
      </c>
      <c r="H14">
        <v>1</v>
      </c>
    </row>
    <row r="15" spans="1:11" x14ac:dyDescent="0.25">
      <c r="A15">
        <v>1019</v>
      </c>
      <c r="B15" t="s">
        <v>65</v>
      </c>
      <c r="C15" s="7">
        <v>40545.72152777778</v>
      </c>
      <c r="D15">
        <v>25</v>
      </c>
      <c r="E15">
        <v>18.975000000000001</v>
      </c>
      <c r="F15">
        <v>1</v>
      </c>
      <c r="G15">
        <v>2011</v>
      </c>
      <c r="H15">
        <v>1</v>
      </c>
    </row>
    <row r="16" spans="1:11" x14ac:dyDescent="0.25">
      <c r="A16">
        <v>1550</v>
      </c>
      <c r="B16" t="s">
        <v>66</v>
      </c>
      <c r="C16" s="7">
        <v>40634.474305555559</v>
      </c>
      <c r="D16">
        <v>11</v>
      </c>
      <c r="E16">
        <v>20.7</v>
      </c>
      <c r="F16">
        <v>4</v>
      </c>
      <c r="G16">
        <v>2011</v>
      </c>
      <c r="H16">
        <v>2</v>
      </c>
      <c r="J16" s="9"/>
      <c r="K16" s="10"/>
    </row>
    <row r="17" spans="1:14" x14ac:dyDescent="0.25">
      <c r="A17">
        <v>1550</v>
      </c>
      <c r="B17" t="s">
        <v>66</v>
      </c>
      <c r="C17" s="7">
        <v>40634.474305555559</v>
      </c>
      <c r="D17">
        <v>23</v>
      </c>
      <c r="E17">
        <v>19.7</v>
      </c>
      <c r="F17">
        <v>4</v>
      </c>
      <c r="G17">
        <v>2011</v>
      </c>
      <c r="H17">
        <v>2</v>
      </c>
      <c r="J17" s="9"/>
      <c r="K17" s="8" t="s">
        <v>55</v>
      </c>
      <c r="L17" t="s">
        <v>124</v>
      </c>
    </row>
    <row r="18" spans="1:14" x14ac:dyDescent="0.25">
      <c r="A18">
        <v>1550</v>
      </c>
      <c r="B18" t="s">
        <v>66</v>
      </c>
      <c r="C18" s="7">
        <v>40634.474305555559</v>
      </c>
      <c r="D18">
        <v>23</v>
      </c>
      <c r="E18">
        <v>19.7</v>
      </c>
      <c r="F18">
        <v>4</v>
      </c>
      <c r="G18">
        <v>2011</v>
      </c>
      <c r="H18">
        <v>2</v>
      </c>
      <c r="J18" s="9"/>
      <c r="K18" s="8" t="s">
        <v>57</v>
      </c>
      <c r="L18" t="s">
        <v>124</v>
      </c>
    </row>
    <row r="19" spans="1:14" x14ac:dyDescent="0.25">
      <c r="A19">
        <v>2335</v>
      </c>
      <c r="B19" t="s">
        <v>67</v>
      </c>
      <c r="C19" s="7">
        <v>40634.511111111111</v>
      </c>
      <c r="D19">
        <v>30</v>
      </c>
      <c r="E19">
        <v>13.975</v>
      </c>
      <c r="F19">
        <v>4</v>
      </c>
      <c r="G19">
        <v>2011</v>
      </c>
      <c r="H19">
        <v>2</v>
      </c>
    </row>
    <row r="20" spans="1:14" x14ac:dyDescent="0.25">
      <c r="A20">
        <v>2335</v>
      </c>
      <c r="B20" t="s">
        <v>67</v>
      </c>
      <c r="C20" s="7">
        <v>40634.511111111111</v>
      </c>
      <c r="D20">
        <v>3</v>
      </c>
      <c r="E20">
        <v>4.7249999999999996</v>
      </c>
      <c r="F20">
        <v>4</v>
      </c>
      <c r="G20">
        <v>2011</v>
      </c>
      <c r="H20">
        <v>2</v>
      </c>
      <c r="L20" s="8" t="s">
        <v>125</v>
      </c>
    </row>
    <row r="21" spans="1:14" x14ac:dyDescent="0.25">
      <c r="A21">
        <v>2335</v>
      </c>
      <c r="B21" t="s">
        <v>67</v>
      </c>
      <c r="C21" s="7">
        <v>40634.511111111111</v>
      </c>
      <c r="D21">
        <v>23</v>
      </c>
      <c r="E21">
        <v>13.975</v>
      </c>
      <c r="F21">
        <v>4</v>
      </c>
      <c r="G21">
        <v>2011</v>
      </c>
      <c r="H21">
        <v>2</v>
      </c>
      <c r="L21">
        <v>2011</v>
      </c>
      <c r="M21">
        <v>2012</v>
      </c>
      <c r="N21" t="s">
        <v>113</v>
      </c>
    </row>
    <row r="22" spans="1:14" x14ac:dyDescent="0.25">
      <c r="A22">
        <v>2336</v>
      </c>
      <c r="B22" t="s">
        <v>68</v>
      </c>
      <c r="C22" s="7">
        <v>40634.526388888888</v>
      </c>
      <c r="D22">
        <v>11</v>
      </c>
      <c r="E22">
        <v>14.975</v>
      </c>
      <c r="F22">
        <v>4</v>
      </c>
      <c r="G22">
        <v>2011</v>
      </c>
      <c r="H22">
        <v>2</v>
      </c>
      <c r="K22" t="s">
        <v>114</v>
      </c>
      <c r="L22" s="10">
        <v>963.9750000000007</v>
      </c>
      <c r="M22" s="10">
        <v>1004.100000000001</v>
      </c>
      <c r="N22" s="10">
        <v>1968.0750000000016</v>
      </c>
    </row>
    <row r="23" spans="1:14" x14ac:dyDescent="0.25">
      <c r="A23">
        <v>2336</v>
      </c>
      <c r="B23" t="s">
        <v>68</v>
      </c>
      <c r="C23" s="7">
        <v>40634.526388888888</v>
      </c>
      <c r="D23">
        <v>18</v>
      </c>
      <c r="E23">
        <v>14.475</v>
      </c>
      <c r="F23">
        <v>4</v>
      </c>
      <c r="G23">
        <v>2011</v>
      </c>
      <c r="H23">
        <v>2</v>
      </c>
    </row>
    <row r="24" spans="1:14" x14ac:dyDescent="0.25">
      <c r="A24">
        <v>1506</v>
      </c>
      <c r="B24" t="s">
        <v>69</v>
      </c>
      <c r="C24" s="7">
        <v>40634.745138888888</v>
      </c>
      <c r="D24">
        <v>32</v>
      </c>
      <c r="E24">
        <v>3.125</v>
      </c>
      <c r="F24">
        <v>4</v>
      </c>
      <c r="G24">
        <v>2011</v>
      </c>
      <c r="H24">
        <v>2</v>
      </c>
    </row>
    <row r="25" spans="1:14" x14ac:dyDescent="0.25">
      <c r="A25">
        <v>1506</v>
      </c>
      <c r="B25" t="s">
        <v>69</v>
      </c>
      <c r="C25" s="7">
        <v>40634.745138888888</v>
      </c>
      <c r="D25">
        <v>7</v>
      </c>
      <c r="E25">
        <v>28.975000000000001</v>
      </c>
      <c r="F25">
        <v>4</v>
      </c>
      <c r="G25">
        <v>2011</v>
      </c>
      <c r="H25">
        <v>2</v>
      </c>
    </row>
    <row r="26" spans="1:14" x14ac:dyDescent="0.25">
      <c r="A26">
        <v>2158</v>
      </c>
      <c r="B26" t="s">
        <v>70</v>
      </c>
      <c r="C26" s="7">
        <v>40725.506249999999</v>
      </c>
      <c r="D26">
        <v>8</v>
      </c>
      <c r="E26">
        <v>14.725</v>
      </c>
      <c r="F26">
        <v>7</v>
      </c>
      <c r="G26">
        <v>2011</v>
      </c>
      <c r="H26">
        <v>3</v>
      </c>
    </row>
    <row r="27" spans="1:14" x14ac:dyDescent="0.25">
      <c r="A27">
        <v>2158</v>
      </c>
      <c r="B27" t="s">
        <v>70</v>
      </c>
      <c r="C27" s="7">
        <v>40725.506249999999</v>
      </c>
      <c r="D27">
        <v>37</v>
      </c>
      <c r="E27">
        <v>20.95</v>
      </c>
      <c r="F27">
        <v>7</v>
      </c>
      <c r="G27">
        <v>2011</v>
      </c>
      <c r="H27">
        <v>3</v>
      </c>
    </row>
    <row r="28" spans="1:14" x14ac:dyDescent="0.25">
      <c r="A28">
        <v>2158</v>
      </c>
      <c r="B28" t="s">
        <v>70</v>
      </c>
      <c r="C28" s="7">
        <v>40725.506249999999</v>
      </c>
      <c r="D28">
        <v>23</v>
      </c>
      <c r="E28">
        <v>20.7</v>
      </c>
      <c r="F28">
        <v>7</v>
      </c>
      <c r="G28">
        <v>2011</v>
      </c>
      <c r="H28">
        <v>3</v>
      </c>
    </row>
    <row r="29" spans="1:14" x14ac:dyDescent="0.25">
      <c r="A29">
        <v>3470</v>
      </c>
      <c r="B29" t="s">
        <v>71</v>
      </c>
      <c r="C29" s="7">
        <v>40725.643055555556</v>
      </c>
      <c r="D29">
        <v>15</v>
      </c>
      <c r="E29">
        <v>14.725</v>
      </c>
      <c r="F29">
        <v>7</v>
      </c>
      <c r="G29">
        <v>2011</v>
      </c>
      <c r="H29">
        <v>3</v>
      </c>
    </row>
    <row r="30" spans="1:14" x14ac:dyDescent="0.25">
      <c r="A30">
        <v>3134</v>
      </c>
      <c r="B30" t="s">
        <v>72</v>
      </c>
      <c r="C30" s="7">
        <v>40725.697916666664</v>
      </c>
      <c r="D30">
        <v>8</v>
      </c>
      <c r="E30">
        <v>14.725</v>
      </c>
      <c r="F30">
        <v>7</v>
      </c>
      <c r="G30">
        <v>2011</v>
      </c>
      <c r="H30">
        <v>3</v>
      </c>
    </row>
    <row r="31" spans="1:14" x14ac:dyDescent="0.25">
      <c r="A31">
        <v>3134</v>
      </c>
      <c r="B31" t="s">
        <v>72</v>
      </c>
      <c r="C31" s="7">
        <v>40725.697916666664</v>
      </c>
      <c r="D31">
        <v>20</v>
      </c>
      <c r="E31">
        <v>27.074999999999999</v>
      </c>
      <c r="F31">
        <v>7</v>
      </c>
      <c r="G31">
        <v>2011</v>
      </c>
      <c r="H31">
        <v>3</v>
      </c>
    </row>
    <row r="32" spans="1:14" x14ac:dyDescent="0.25">
      <c r="A32">
        <v>1635</v>
      </c>
      <c r="B32" t="s">
        <v>73</v>
      </c>
      <c r="C32" s="7">
        <v>40726.443749999999</v>
      </c>
      <c r="D32">
        <v>25</v>
      </c>
      <c r="E32">
        <v>19.725000000000001</v>
      </c>
      <c r="F32">
        <v>7</v>
      </c>
      <c r="G32">
        <v>2011</v>
      </c>
      <c r="H32">
        <v>3</v>
      </c>
    </row>
    <row r="33" spans="1:8" x14ac:dyDescent="0.25">
      <c r="A33">
        <v>2398</v>
      </c>
      <c r="B33" t="s">
        <v>74</v>
      </c>
      <c r="C33" s="7">
        <v>40726.447222222225</v>
      </c>
      <c r="D33">
        <v>15</v>
      </c>
      <c r="E33">
        <v>14.725</v>
      </c>
      <c r="F33">
        <v>7</v>
      </c>
      <c r="G33">
        <v>2011</v>
      </c>
      <c r="H33">
        <v>3</v>
      </c>
    </row>
    <row r="34" spans="1:8" x14ac:dyDescent="0.25">
      <c r="A34">
        <v>3474</v>
      </c>
      <c r="B34" t="s">
        <v>75</v>
      </c>
      <c r="C34" s="7">
        <v>40726.478472222225</v>
      </c>
      <c r="D34">
        <v>15</v>
      </c>
      <c r="E34">
        <v>14.725</v>
      </c>
      <c r="F34">
        <v>7</v>
      </c>
      <c r="G34">
        <v>2011</v>
      </c>
      <c r="H34">
        <v>3</v>
      </c>
    </row>
    <row r="35" spans="1:8" x14ac:dyDescent="0.25">
      <c r="A35">
        <v>3475</v>
      </c>
      <c r="B35" t="s">
        <v>76</v>
      </c>
      <c r="C35" s="7">
        <v>40726.618750000001</v>
      </c>
      <c r="D35">
        <v>4</v>
      </c>
      <c r="E35">
        <v>19.725000000000001</v>
      </c>
      <c r="F35">
        <v>7</v>
      </c>
      <c r="G35">
        <v>2011</v>
      </c>
      <c r="H35">
        <v>3</v>
      </c>
    </row>
    <row r="36" spans="1:8" x14ac:dyDescent="0.25">
      <c r="A36">
        <v>3475</v>
      </c>
      <c r="B36" t="s">
        <v>76</v>
      </c>
      <c r="C36" s="7">
        <v>40726.618750000001</v>
      </c>
      <c r="D36">
        <v>5</v>
      </c>
      <c r="E36">
        <v>20.475000000000001</v>
      </c>
      <c r="F36">
        <v>7</v>
      </c>
      <c r="G36">
        <v>2011</v>
      </c>
      <c r="H36">
        <v>3</v>
      </c>
    </row>
    <row r="37" spans="1:8" x14ac:dyDescent="0.25">
      <c r="A37">
        <v>3475</v>
      </c>
      <c r="B37" t="s">
        <v>76</v>
      </c>
      <c r="C37" s="7">
        <v>40726.618750000001</v>
      </c>
      <c r="D37">
        <v>25</v>
      </c>
      <c r="E37">
        <v>19.725000000000001</v>
      </c>
      <c r="F37">
        <v>7</v>
      </c>
      <c r="G37">
        <v>2011</v>
      </c>
      <c r="H37">
        <v>3</v>
      </c>
    </row>
    <row r="38" spans="1:8" x14ac:dyDescent="0.25">
      <c r="A38">
        <v>3476</v>
      </c>
      <c r="B38" t="s">
        <v>77</v>
      </c>
      <c r="C38" s="7">
        <v>40726.75</v>
      </c>
      <c r="D38">
        <v>4</v>
      </c>
      <c r="E38">
        <v>19.725000000000001</v>
      </c>
      <c r="F38">
        <v>7</v>
      </c>
      <c r="G38">
        <v>2011</v>
      </c>
      <c r="H38">
        <v>3</v>
      </c>
    </row>
    <row r="39" spans="1:8" x14ac:dyDescent="0.25">
      <c r="A39">
        <v>3476</v>
      </c>
      <c r="B39" t="s">
        <v>77</v>
      </c>
      <c r="C39" s="7">
        <v>40726.75</v>
      </c>
      <c r="D39">
        <v>9</v>
      </c>
      <c r="E39">
        <v>14.725</v>
      </c>
      <c r="F39">
        <v>7</v>
      </c>
      <c r="G39">
        <v>2011</v>
      </c>
      <c r="H39">
        <v>3</v>
      </c>
    </row>
    <row r="40" spans="1:8" x14ac:dyDescent="0.25">
      <c r="A40">
        <v>4281</v>
      </c>
      <c r="B40" t="s">
        <v>78</v>
      </c>
      <c r="C40" s="7">
        <v>40817.525000000001</v>
      </c>
      <c r="D40">
        <v>23</v>
      </c>
      <c r="E40">
        <v>14.725</v>
      </c>
      <c r="F40">
        <v>10</v>
      </c>
      <c r="G40">
        <v>2011</v>
      </c>
      <c r="H40">
        <v>4</v>
      </c>
    </row>
    <row r="41" spans="1:8" x14ac:dyDescent="0.25">
      <c r="A41">
        <v>4281</v>
      </c>
      <c r="B41" t="s">
        <v>78</v>
      </c>
      <c r="C41" s="7">
        <v>40817.525000000001</v>
      </c>
      <c r="D41">
        <v>11</v>
      </c>
      <c r="E41">
        <v>15.475</v>
      </c>
      <c r="F41">
        <v>10</v>
      </c>
      <c r="G41">
        <v>2011</v>
      </c>
      <c r="H41">
        <v>4</v>
      </c>
    </row>
    <row r="42" spans="1:8" x14ac:dyDescent="0.25">
      <c r="A42">
        <v>4281</v>
      </c>
      <c r="B42" t="s">
        <v>78</v>
      </c>
      <c r="C42" s="7">
        <v>40817.525000000001</v>
      </c>
      <c r="D42">
        <v>21</v>
      </c>
      <c r="E42">
        <v>14.725</v>
      </c>
      <c r="F42">
        <v>10</v>
      </c>
      <c r="G42">
        <v>2011</v>
      </c>
      <c r="H42">
        <v>4</v>
      </c>
    </row>
    <row r="43" spans="1:8" x14ac:dyDescent="0.25">
      <c r="A43">
        <v>4384</v>
      </c>
      <c r="B43" t="s">
        <v>79</v>
      </c>
      <c r="C43" s="7">
        <v>40817.798611111109</v>
      </c>
      <c r="D43">
        <v>20</v>
      </c>
      <c r="E43">
        <v>20.475000000000001</v>
      </c>
      <c r="F43">
        <v>10</v>
      </c>
      <c r="G43">
        <v>2011</v>
      </c>
      <c r="H43">
        <v>4</v>
      </c>
    </row>
    <row r="44" spans="1:8" x14ac:dyDescent="0.25">
      <c r="A44">
        <v>4384</v>
      </c>
      <c r="B44" t="s">
        <v>79</v>
      </c>
      <c r="C44" s="7">
        <v>40817.798611111109</v>
      </c>
      <c r="D44">
        <v>7</v>
      </c>
      <c r="E44">
        <v>19.725000000000001</v>
      </c>
      <c r="F44">
        <v>10</v>
      </c>
      <c r="G44">
        <v>2011</v>
      </c>
      <c r="H44">
        <v>4</v>
      </c>
    </row>
    <row r="45" spans="1:8" x14ac:dyDescent="0.25">
      <c r="A45">
        <v>4391</v>
      </c>
      <c r="B45" t="s">
        <v>80</v>
      </c>
      <c r="C45" s="7">
        <v>40818.467361111114</v>
      </c>
      <c r="D45">
        <v>1</v>
      </c>
      <c r="E45">
        <v>14.975</v>
      </c>
      <c r="F45">
        <v>10</v>
      </c>
      <c r="G45">
        <v>2011</v>
      </c>
      <c r="H45">
        <v>4</v>
      </c>
    </row>
    <row r="46" spans="1:8" x14ac:dyDescent="0.25">
      <c r="A46">
        <v>4392</v>
      </c>
      <c r="B46" t="s">
        <v>81</v>
      </c>
      <c r="C46" s="7">
        <v>40818.46875</v>
      </c>
      <c r="D46">
        <v>11</v>
      </c>
      <c r="E46">
        <v>15.475</v>
      </c>
      <c r="F46">
        <v>10</v>
      </c>
      <c r="G46">
        <v>2011</v>
      </c>
      <c r="H46">
        <v>4</v>
      </c>
    </row>
    <row r="47" spans="1:8" x14ac:dyDescent="0.25">
      <c r="A47">
        <v>4392</v>
      </c>
      <c r="B47" t="s">
        <v>81</v>
      </c>
      <c r="C47" s="7">
        <v>40818.46875</v>
      </c>
      <c r="D47">
        <v>5</v>
      </c>
      <c r="E47">
        <v>20.475000000000001</v>
      </c>
      <c r="F47">
        <v>10</v>
      </c>
      <c r="G47">
        <v>2011</v>
      </c>
      <c r="H47">
        <v>4</v>
      </c>
    </row>
    <row r="48" spans="1:8" x14ac:dyDescent="0.25">
      <c r="A48">
        <v>2398</v>
      </c>
      <c r="B48" t="s">
        <v>82</v>
      </c>
      <c r="C48" s="7">
        <v>40818.472222222219</v>
      </c>
      <c r="D48">
        <v>15</v>
      </c>
      <c r="E48">
        <v>14.725</v>
      </c>
      <c r="F48">
        <v>10</v>
      </c>
      <c r="G48">
        <v>2011</v>
      </c>
      <c r="H48">
        <v>4</v>
      </c>
    </row>
    <row r="49" spans="1:8" x14ac:dyDescent="0.25">
      <c r="A49">
        <v>4249</v>
      </c>
      <c r="B49" t="s">
        <v>83</v>
      </c>
      <c r="C49" s="7">
        <v>40818.472222222219</v>
      </c>
      <c r="D49">
        <v>11</v>
      </c>
      <c r="E49">
        <v>15.475</v>
      </c>
      <c r="F49">
        <v>10</v>
      </c>
      <c r="G49">
        <v>2011</v>
      </c>
      <c r="H49">
        <v>4</v>
      </c>
    </row>
    <row r="50" spans="1:8" x14ac:dyDescent="0.25">
      <c r="A50">
        <v>2546</v>
      </c>
      <c r="B50" t="s">
        <v>84</v>
      </c>
      <c r="C50" s="7">
        <v>40818.472916666666</v>
      </c>
      <c r="D50">
        <v>23</v>
      </c>
      <c r="E50">
        <v>21.95</v>
      </c>
      <c r="F50">
        <v>10</v>
      </c>
      <c r="G50">
        <v>2011</v>
      </c>
      <c r="H50">
        <v>4</v>
      </c>
    </row>
    <row r="51" spans="1:8" x14ac:dyDescent="0.25">
      <c r="A51">
        <v>4393</v>
      </c>
      <c r="B51" t="s">
        <v>85</v>
      </c>
      <c r="C51" s="7">
        <v>40818.473611111112</v>
      </c>
      <c r="D51">
        <v>1</v>
      </c>
      <c r="E51">
        <v>20.95</v>
      </c>
      <c r="F51">
        <v>10</v>
      </c>
      <c r="G51">
        <v>2011</v>
      </c>
      <c r="H51">
        <v>4</v>
      </c>
    </row>
    <row r="52" spans="1:8" x14ac:dyDescent="0.25">
      <c r="A52">
        <v>4397</v>
      </c>
      <c r="B52" t="s">
        <v>86</v>
      </c>
      <c r="C52" s="7">
        <v>40818.605555555558</v>
      </c>
      <c r="D52">
        <v>15</v>
      </c>
      <c r="E52">
        <v>21.324999999999999</v>
      </c>
      <c r="F52">
        <v>10</v>
      </c>
      <c r="G52">
        <v>2011</v>
      </c>
      <c r="H52">
        <v>4</v>
      </c>
    </row>
    <row r="53" spans="1:8" x14ac:dyDescent="0.25">
      <c r="A53">
        <v>4397</v>
      </c>
      <c r="B53" t="s">
        <v>86</v>
      </c>
      <c r="C53" s="7">
        <v>40818.605555555558</v>
      </c>
      <c r="D53">
        <v>29</v>
      </c>
      <c r="E53">
        <v>1.875</v>
      </c>
      <c r="F53">
        <v>10</v>
      </c>
      <c r="G53">
        <v>2011</v>
      </c>
      <c r="H53">
        <v>4</v>
      </c>
    </row>
    <row r="54" spans="1:8" x14ac:dyDescent="0.25">
      <c r="A54">
        <v>4411</v>
      </c>
      <c r="B54" t="s">
        <v>87</v>
      </c>
      <c r="C54" s="7">
        <v>40819.481249999997</v>
      </c>
      <c r="D54">
        <v>35</v>
      </c>
      <c r="E54">
        <v>19.725000000000001</v>
      </c>
      <c r="F54">
        <v>10</v>
      </c>
      <c r="G54">
        <v>2011</v>
      </c>
      <c r="H54">
        <v>4</v>
      </c>
    </row>
    <row r="55" spans="1:8" x14ac:dyDescent="0.25">
      <c r="A55">
        <v>4412</v>
      </c>
      <c r="B55" t="s">
        <v>88</v>
      </c>
      <c r="C55" s="7">
        <v>40819.481944444444</v>
      </c>
      <c r="D55">
        <v>20</v>
      </c>
      <c r="E55">
        <v>20.475000000000001</v>
      </c>
      <c r="F55">
        <v>10</v>
      </c>
      <c r="G55">
        <v>2011</v>
      </c>
      <c r="H55">
        <v>4</v>
      </c>
    </row>
    <row r="56" spans="1:8" x14ac:dyDescent="0.25">
      <c r="A56">
        <v>4413</v>
      </c>
      <c r="B56" t="s">
        <v>89</v>
      </c>
      <c r="C56" s="7">
        <v>40819.484027777777</v>
      </c>
      <c r="D56">
        <v>14</v>
      </c>
      <c r="E56">
        <v>25.95</v>
      </c>
      <c r="F56">
        <v>10</v>
      </c>
      <c r="G56">
        <v>2011</v>
      </c>
      <c r="H56">
        <v>4</v>
      </c>
    </row>
    <row r="57" spans="1:8" x14ac:dyDescent="0.25">
      <c r="A57">
        <v>9070</v>
      </c>
      <c r="B57" t="s">
        <v>90</v>
      </c>
      <c r="C57" s="7">
        <v>41183.397916666669</v>
      </c>
      <c r="D57">
        <v>46</v>
      </c>
      <c r="E57">
        <v>10.975</v>
      </c>
      <c r="F57">
        <v>10</v>
      </c>
      <c r="G57">
        <v>2012</v>
      </c>
      <c r="H57">
        <v>4</v>
      </c>
    </row>
    <row r="58" spans="1:8" x14ac:dyDescent="0.25">
      <c r="A58">
        <v>9070</v>
      </c>
      <c r="B58" t="s">
        <v>90</v>
      </c>
      <c r="C58" s="7">
        <v>41183.397916666669</v>
      </c>
      <c r="D58">
        <v>48</v>
      </c>
      <c r="E58">
        <v>124.97499999999999</v>
      </c>
      <c r="F58">
        <v>10</v>
      </c>
      <c r="G58">
        <v>2012</v>
      </c>
      <c r="H58">
        <v>4</v>
      </c>
    </row>
    <row r="59" spans="1:8" x14ac:dyDescent="0.25">
      <c r="A59">
        <v>9070</v>
      </c>
      <c r="B59" t="s">
        <v>90</v>
      </c>
      <c r="C59" s="7">
        <v>41183.397916666669</v>
      </c>
      <c r="D59">
        <v>54</v>
      </c>
      <c r="E59">
        <v>0</v>
      </c>
      <c r="F59">
        <v>10</v>
      </c>
      <c r="G59">
        <v>2012</v>
      </c>
      <c r="H59">
        <v>4</v>
      </c>
    </row>
    <row r="60" spans="1:8" x14ac:dyDescent="0.25">
      <c r="A60">
        <v>9070</v>
      </c>
      <c r="B60" t="s">
        <v>90</v>
      </c>
      <c r="C60" s="7">
        <v>41183.397916666669</v>
      </c>
      <c r="D60">
        <v>40</v>
      </c>
      <c r="E60">
        <v>2.7250000000000001</v>
      </c>
      <c r="F60">
        <v>10</v>
      </c>
      <c r="G60">
        <v>2012</v>
      </c>
      <c r="H60">
        <v>4</v>
      </c>
    </row>
    <row r="61" spans="1:8" x14ac:dyDescent="0.25">
      <c r="A61">
        <v>8440</v>
      </c>
      <c r="B61" t="s">
        <v>91</v>
      </c>
      <c r="C61" s="7">
        <v>41183.648611111108</v>
      </c>
      <c r="D61">
        <v>22</v>
      </c>
      <c r="E61">
        <v>2.9750000000000001</v>
      </c>
      <c r="F61">
        <v>10</v>
      </c>
      <c r="G61">
        <v>2012</v>
      </c>
      <c r="H61">
        <v>4</v>
      </c>
    </row>
    <row r="62" spans="1:8" x14ac:dyDescent="0.25">
      <c r="A62">
        <v>8440</v>
      </c>
      <c r="B62" t="s">
        <v>91</v>
      </c>
      <c r="C62" s="7">
        <v>41183.648611111108</v>
      </c>
      <c r="D62">
        <v>10</v>
      </c>
      <c r="E62">
        <v>9.9749999999999996</v>
      </c>
      <c r="F62">
        <v>10</v>
      </c>
      <c r="G62">
        <v>2012</v>
      </c>
      <c r="H62">
        <v>4</v>
      </c>
    </row>
    <row r="63" spans="1:8" x14ac:dyDescent="0.25">
      <c r="A63">
        <v>8440</v>
      </c>
      <c r="B63" t="s">
        <v>91</v>
      </c>
      <c r="C63" s="7">
        <v>41183.648611111108</v>
      </c>
      <c r="D63">
        <v>4</v>
      </c>
      <c r="E63">
        <v>19.725000000000001</v>
      </c>
      <c r="F63">
        <v>10</v>
      </c>
      <c r="G63">
        <v>2012</v>
      </c>
      <c r="H63">
        <v>4</v>
      </c>
    </row>
    <row r="64" spans="1:8" x14ac:dyDescent="0.25">
      <c r="A64">
        <v>8713</v>
      </c>
      <c r="B64" t="s">
        <v>92</v>
      </c>
      <c r="C64" s="7">
        <v>41183.658333333333</v>
      </c>
      <c r="D64">
        <v>9</v>
      </c>
      <c r="E64">
        <v>20.7</v>
      </c>
      <c r="F64">
        <v>10</v>
      </c>
      <c r="G64">
        <v>2012</v>
      </c>
      <c r="H64">
        <v>4</v>
      </c>
    </row>
    <row r="65" spans="1:8" x14ac:dyDescent="0.25">
      <c r="A65">
        <v>9080</v>
      </c>
      <c r="B65" t="s">
        <v>93</v>
      </c>
      <c r="C65" s="7">
        <v>41183.686805555553</v>
      </c>
      <c r="D65">
        <v>4</v>
      </c>
      <c r="E65">
        <v>26.324999999999999</v>
      </c>
      <c r="F65">
        <v>10</v>
      </c>
      <c r="G65">
        <v>2012</v>
      </c>
      <c r="H65">
        <v>4</v>
      </c>
    </row>
    <row r="66" spans="1:8" x14ac:dyDescent="0.25">
      <c r="A66">
        <v>5894</v>
      </c>
      <c r="B66" t="s">
        <v>94</v>
      </c>
      <c r="C66" s="7">
        <v>41184.759722222225</v>
      </c>
      <c r="D66">
        <v>33</v>
      </c>
      <c r="E66">
        <v>19.975000000000001</v>
      </c>
      <c r="F66">
        <v>10</v>
      </c>
      <c r="G66">
        <v>2012</v>
      </c>
      <c r="H66">
        <v>4</v>
      </c>
    </row>
    <row r="67" spans="1:8" x14ac:dyDescent="0.25">
      <c r="A67">
        <v>5894</v>
      </c>
      <c r="B67" t="s">
        <v>94</v>
      </c>
      <c r="C67" s="7">
        <v>41184.759722222225</v>
      </c>
      <c r="D67">
        <v>4</v>
      </c>
      <c r="E67">
        <v>19.725000000000001</v>
      </c>
      <c r="F67">
        <v>10</v>
      </c>
      <c r="G67">
        <v>2012</v>
      </c>
      <c r="H67">
        <v>4</v>
      </c>
    </row>
    <row r="68" spans="1:8" x14ac:dyDescent="0.25">
      <c r="A68">
        <v>7878</v>
      </c>
      <c r="B68" t="s">
        <v>95</v>
      </c>
      <c r="C68" s="7">
        <v>41184.76666666667</v>
      </c>
      <c r="D68">
        <v>33</v>
      </c>
      <c r="E68">
        <v>19.975000000000001</v>
      </c>
      <c r="F68">
        <v>10</v>
      </c>
      <c r="G68">
        <v>2012</v>
      </c>
      <c r="H68">
        <v>4</v>
      </c>
    </row>
    <row r="69" spans="1:8" x14ac:dyDescent="0.25">
      <c r="A69">
        <v>7878</v>
      </c>
      <c r="B69" t="s">
        <v>95</v>
      </c>
      <c r="C69" s="7">
        <v>41184.76666666667</v>
      </c>
      <c r="D69">
        <v>33</v>
      </c>
      <c r="E69">
        <v>19.975000000000001</v>
      </c>
      <c r="F69">
        <v>10</v>
      </c>
      <c r="G69">
        <v>2012</v>
      </c>
      <c r="H69">
        <v>4</v>
      </c>
    </row>
    <row r="70" spans="1:8" x14ac:dyDescent="0.25">
      <c r="A70">
        <v>7878</v>
      </c>
      <c r="B70" t="s">
        <v>95</v>
      </c>
      <c r="C70" s="7">
        <v>41184.76666666667</v>
      </c>
      <c r="D70">
        <v>66</v>
      </c>
      <c r="E70">
        <v>1.25</v>
      </c>
      <c r="F70">
        <v>10</v>
      </c>
      <c r="G70">
        <v>2012</v>
      </c>
      <c r="H70">
        <v>4</v>
      </c>
    </row>
    <row r="71" spans="1:8" x14ac:dyDescent="0.25">
      <c r="A71">
        <v>7873</v>
      </c>
      <c r="B71" t="s">
        <v>96</v>
      </c>
      <c r="C71" s="7">
        <v>41091.408333333333</v>
      </c>
      <c r="D71">
        <v>34</v>
      </c>
      <c r="E71">
        <v>14.725</v>
      </c>
      <c r="F71">
        <v>7</v>
      </c>
      <c r="G71">
        <v>2012</v>
      </c>
      <c r="H71">
        <v>3</v>
      </c>
    </row>
    <row r="72" spans="1:8" x14ac:dyDescent="0.25">
      <c r="A72">
        <v>7873</v>
      </c>
      <c r="B72" t="s">
        <v>96</v>
      </c>
      <c r="C72" s="7">
        <v>41091.408333333333</v>
      </c>
      <c r="D72">
        <v>30</v>
      </c>
      <c r="E72">
        <v>14.725</v>
      </c>
      <c r="F72">
        <v>7</v>
      </c>
      <c r="G72">
        <v>2012</v>
      </c>
      <c r="H72">
        <v>3</v>
      </c>
    </row>
    <row r="73" spans="1:8" x14ac:dyDescent="0.25">
      <c r="A73">
        <v>7873</v>
      </c>
      <c r="B73" t="s">
        <v>96</v>
      </c>
      <c r="C73" s="7">
        <v>41091.408333333333</v>
      </c>
      <c r="D73">
        <v>21</v>
      </c>
      <c r="E73">
        <v>14.725</v>
      </c>
      <c r="F73">
        <v>7</v>
      </c>
      <c r="G73">
        <v>2012</v>
      </c>
      <c r="H73">
        <v>3</v>
      </c>
    </row>
    <row r="74" spans="1:8" x14ac:dyDescent="0.25">
      <c r="A74">
        <v>7873</v>
      </c>
      <c r="B74" t="s">
        <v>96</v>
      </c>
      <c r="C74" s="7">
        <v>41091.408333333333</v>
      </c>
      <c r="D74">
        <v>8</v>
      </c>
      <c r="E74">
        <v>14.725</v>
      </c>
      <c r="F74">
        <v>7</v>
      </c>
      <c r="G74">
        <v>2012</v>
      </c>
      <c r="H74">
        <v>3</v>
      </c>
    </row>
    <row r="75" spans="1:8" x14ac:dyDescent="0.25">
      <c r="A75">
        <v>7873</v>
      </c>
      <c r="B75" t="s">
        <v>96</v>
      </c>
      <c r="C75" s="7">
        <v>41091.408333333333</v>
      </c>
      <c r="D75">
        <v>8</v>
      </c>
      <c r="E75">
        <v>14.725</v>
      </c>
      <c r="F75">
        <v>7</v>
      </c>
      <c r="G75">
        <v>2012</v>
      </c>
      <c r="H75">
        <v>3</v>
      </c>
    </row>
    <row r="76" spans="1:8" x14ac:dyDescent="0.25">
      <c r="A76">
        <v>7873</v>
      </c>
      <c r="B76" t="s">
        <v>96</v>
      </c>
      <c r="C76" s="7">
        <v>41091.408333333333</v>
      </c>
      <c r="D76">
        <v>24</v>
      </c>
      <c r="E76">
        <v>14.725</v>
      </c>
      <c r="F76">
        <v>7</v>
      </c>
      <c r="G76">
        <v>2012</v>
      </c>
      <c r="H76">
        <v>3</v>
      </c>
    </row>
    <row r="77" spans="1:8" x14ac:dyDescent="0.25">
      <c r="A77">
        <v>7873</v>
      </c>
      <c r="B77" t="s">
        <v>96</v>
      </c>
      <c r="C77" s="7">
        <v>41091.408333333333</v>
      </c>
      <c r="D77">
        <v>1</v>
      </c>
      <c r="E77">
        <v>14.975</v>
      </c>
      <c r="F77">
        <v>7</v>
      </c>
      <c r="G77">
        <v>2012</v>
      </c>
      <c r="H77">
        <v>3</v>
      </c>
    </row>
    <row r="78" spans="1:8" x14ac:dyDescent="0.25">
      <c r="A78">
        <v>7873</v>
      </c>
      <c r="B78" t="s">
        <v>96</v>
      </c>
      <c r="C78" s="7">
        <v>41091.408333333333</v>
      </c>
      <c r="D78">
        <v>15</v>
      </c>
      <c r="E78">
        <v>14.725</v>
      </c>
      <c r="F78">
        <v>7</v>
      </c>
      <c r="G78">
        <v>2012</v>
      </c>
      <c r="H78">
        <v>3</v>
      </c>
    </row>
    <row r="79" spans="1:8" x14ac:dyDescent="0.25">
      <c r="A79">
        <v>7873</v>
      </c>
      <c r="B79" t="s">
        <v>96</v>
      </c>
      <c r="C79" s="7">
        <v>41091.408333333333</v>
      </c>
      <c r="D79">
        <v>15</v>
      </c>
      <c r="E79">
        <v>14.725</v>
      </c>
      <c r="F79">
        <v>7</v>
      </c>
      <c r="G79">
        <v>2012</v>
      </c>
      <c r="H79">
        <v>3</v>
      </c>
    </row>
    <row r="80" spans="1:8" x14ac:dyDescent="0.25">
      <c r="A80">
        <v>7873</v>
      </c>
      <c r="B80" t="s">
        <v>96</v>
      </c>
      <c r="C80" s="7">
        <v>41091.408333333333</v>
      </c>
      <c r="D80">
        <v>1</v>
      </c>
      <c r="E80">
        <v>14.975</v>
      </c>
      <c r="F80">
        <v>7</v>
      </c>
      <c r="G80">
        <v>2012</v>
      </c>
      <c r="H80">
        <v>3</v>
      </c>
    </row>
    <row r="81" spans="1:8" x14ac:dyDescent="0.25">
      <c r="A81">
        <v>7873</v>
      </c>
      <c r="B81" t="s">
        <v>96</v>
      </c>
      <c r="C81" s="7">
        <v>41091.408333333333</v>
      </c>
      <c r="D81">
        <v>6</v>
      </c>
      <c r="E81">
        <v>14.725</v>
      </c>
      <c r="F81">
        <v>7</v>
      </c>
      <c r="G81">
        <v>2012</v>
      </c>
      <c r="H81">
        <v>3</v>
      </c>
    </row>
    <row r="82" spans="1:8" x14ac:dyDescent="0.25">
      <c r="A82">
        <v>7873</v>
      </c>
      <c r="B82" t="s">
        <v>96</v>
      </c>
      <c r="C82" s="7">
        <v>41091.408333333333</v>
      </c>
      <c r="D82">
        <v>9</v>
      </c>
      <c r="E82">
        <v>14.725</v>
      </c>
      <c r="F82">
        <v>7</v>
      </c>
      <c r="G82">
        <v>2012</v>
      </c>
      <c r="H82">
        <v>3</v>
      </c>
    </row>
    <row r="83" spans="1:8" x14ac:dyDescent="0.25">
      <c r="A83">
        <v>4684</v>
      </c>
      <c r="B83" t="s">
        <v>97</v>
      </c>
      <c r="C83" s="7">
        <v>41091.482638888891</v>
      </c>
      <c r="D83">
        <v>23</v>
      </c>
      <c r="E83">
        <v>14.725</v>
      </c>
      <c r="F83">
        <v>7</v>
      </c>
      <c r="G83">
        <v>2012</v>
      </c>
      <c r="H83">
        <v>3</v>
      </c>
    </row>
    <row r="84" spans="1:8" x14ac:dyDescent="0.25">
      <c r="A84">
        <v>4684</v>
      </c>
      <c r="B84" t="s">
        <v>97</v>
      </c>
      <c r="C84" s="7">
        <v>41091.482638888891</v>
      </c>
      <c r="D84">
        <v>37</v>
      </c>
      <c r="E84">
        <v>14.975</v>
      </c>
      <c r="F84">
        <v>7</v>
      </c>
      <c r="G84">
        <v>2012</v>
      </c>
      <c r="H84">
        <v>3</v>
      </c>
    </row>
    <row r="85" spans="1:8" x14ac:dyDescent="0.25">
      <c r="A85">
        <v>4684</v>
      </c>
      <c r="B85" t="s">
        <v>97</v>
      </c>
      <c r="C85" s="7">
        <v>41091.482638888891</v>
      </c>
      <c r="D85">
        <v>6</v>
      </c>
      <c r="E85">
        <v>14.725</v>
      </c>
      <c r="F85">
        <v>7</v>
      </c>
      <c r="G85">
        <v>2012</v>
      </c>
      <c r="H85">
        <v>3</v>
      </c>
    </row>
    <row r="86" spans="1:8" x14ac:dyDescent="0.25">
      <c r="A86">
        <v>2546</v>
      </c>
      <c r="B86" t="s">
        <v>98</v>
      </c>
      <c r="C86" s="7">
        <v>41000.433333333334</v>
      </c>
      <c r="D86">
        <v>23</v>
      </c>
      <c r="E86">
        <v>21.95</v>
      </c>
      <c r="F86">
        <v>4</v>
      </c>
      <c r="G86">
        <v>2012</v>
      </c>
      <c r="H86">
        <v>2</v>
      </c>
    </row>
    <row r="87" spans="1:8" x14ac:dyDescent="0.25">
      <c r="A87">
        <v>4393</v>
      </c>
      <c r="B87" t="s">
        <v>99</v>
      </c>
      <c r="C87" s="7">
        <v>41000.438888888886</v>
      </c>
      <c r="D87">
        <v>1</v>
      </c>
      <c r="E87">
        <v>20.95</v>
      </c>
      <c r="F87">
        <v>4</v>
      </c>
      <c r="G87">
        <v>2012</v>
      </c>
      <c r="H87">
        <v>2</v>
      </c>
    </row>
    <row r="88" spans="1:8" x14ac:dyDescent="0.25">
      <c r="A88">
        <v>6209</v>
      </c>
      <c r="B88" t="s">
        <v>100</v>
      </c>
      <c r="C88" s="7">
        <v>41000.447222222225</v>
      </c>
      <c r="D88">
        <v>15</v>
      </c>
      <c r="E88">
        <v>14.725</v>
      </c>
      <c r="F88">
        <v>4</v>
      </c>
      <c r="G88">
        <v>2012</v>
      </c>
      <c r="H88">
        <v>2</v>
      </c>
    </row>
    <row r="89" spans="1:8" x14ac:dyDescent="0.25">
      <c r="A89">
        <v>2756</v>
      </c>
      <c r="B89" t="s">
        <v>101</v>
      </c>
      <c r="C89" s="7">
        <v>41000.449999999997</v>
      </c>
      <c r="D89">
        <v>41</v>
      </c>
      <c r="E89">
        <v>14.725</v>
      </c>
      <c r="F89">
        <v>4</v>
      </c>
      <c r="G89">
        <v>2012</v>
      </c>
      <c r="H89">
        <v>2</v>
      </c>
    </row>
    <row r="90" spans="1:8" x14ac:dyDescent="0.25">
      <c r="A90">
        <v>6008</v>
      </c>
      <c r="B90" t="s">
        <v>102</v>
      </c>
      <c r="C90" s="7">
        <v>41000.459722222222</v>
      </c>
      <c r="D90">
        <v>28</v>
      </c>
      <c r="E90">
        <v>19.725000000000001</v>
      </c>
      <c r="F90">
        <v>4</v>
      </c>
      <c r="G90">
        <v>2012</v>
      </c>
      <c r="H90">
        <v>2</v>
      </c>
    </row>
    <row r="91" spans="1:8" x14ac:dyDescent="0.25">
      <c r="A91">
        <v>6211</v>
      </c>
      <c r="B91" t="s">
        <v>103</v>
      </c>
      <c r="C91" s="7">
        <v>41000.460416666669</v>
      </c>
      <c r="D91">
        <v>28</v>
      </c>
      <c r="E91">
        <v>19.725000000000001</v>
      </c>
      <c r="F91">
        <v>4</v>
      </c>
      <c r="G91">
        <v>2012</v>
      </c>
      <c r="H91">
        <v>2</v>
      </c>
    </row>
    <row r="92" spans="1:8" x14ac:dyDescent="0.25">
      <c r="A92">
        <v>6216</v>
      </c>
      <c r="B92" t="s">
        <v>104</v>
      </c>
      <c r="C92" s="7">
        <v>41000.731249999997</v>
      </c>
      <c r="D92">
        <v>34</v>
      </c>
      <c r="E92">
        <v>14.725</v>
      </c>
      <c r="F92">
        <v>4</v>
      </c>
      <c r="G92">
        <v>2012</v>
      </c>
      <c r="H92">
        <v>2</v>
      </c>
    </row>
    <row r="93" spans="1:8" x14ac:dyDescent="0.25">
      <c r="A93">
        <v>6216</v>
      </c>
      <c r="B93" t="s">
        <v>104</v>
      </c>
      <c r="C93" s="7">
        <v>41000.731249999997</v>
      </c>
      <c r="D93">
        <v>34</v>
      </c>
      <c r="E93">
        <v>14.725</v>
      </c>
      <c r="F93">
        <v>4</v>
      </c>
      <c r="G93">
        <v>2012</v>
      </c>
      <c r="H93">
        <v>2</v>
      </c>
    </row>
    <row r="94" spans="1:8" x14ac:dyDescent="0.25">
      <c r="A94">
        <v>6216</v>
      </c>
      <c r="B94" t="s">
        <v>104</v>
      </c>
      <c r="C94" s="7">
        <v>41000.731249999997</v>
      </c>
      <c r="D94">
        <v>11</v>
      </c>
      <c r="E94">
        <v>15.475</v>
      </c>
      <c r="F94">
        <v>4</v>
      </c>
      <c r="G94">
        <v>2012</v>
      </c>
      <c r="H94">
        <v>2</v>
      </c>
    </row>
    <row r="95" spans="1:8" x14ac:dyDescent="0.25">
      <c r="A95">
        <v>6216</v>
      </c>
      <c r="B95" t="s">
        <v>104</v>
      </c>
      <c r="C95" s="7">
        <v>41000.731249999997</v>
      </c>
      <c r="D95">
        <v>18</v>
      </c>
      <c r="E95">
        <v>14.975</v>
      </c>
      <c r="F95">
        <v>4</v>
      </c>
      <c r="G95">
        <v>2012</v>
      </c>
      <c r="H95">
        <v>2</v>
      </c>
    </row>
    <row r="96" spans="1:8" x14ac:dyDescent="0.25">
      <c r="A96">
        <v>6218</v>
      </c>
      <c r="B96" t="s">
        <v>105</v>
      </c>
      <c r="C96" s="7">
        <v>41000.888194444444</v>
      </c>
      <c r="D96">
        <v>8</v>
      </c>
      <c r="E96">
        <v>14.725</v>
      </c>
      <c r="F96">
        <v>4</v>
      </c>
      <c r="G96">
        <v>2012</v>
      </c>
      <c r="H96">
        <v>2</v>
      </c>
    </row>
    <row r="97" spans="1:8" x14ac:dyDescent="0.25">
      <c r="A97">
        <v>6228</v>
      </c>
      <c r="B97" t="s">
        <v>106</v>
      </c>
      <c r="C97" s="7">
        <v>41001.462500000001</v>
      </c>
      <c r="D97">
        <v>5</v>
      </c>
      <c r="E97">
        <v>30.475000000000001</v>
      </c>
      <c r="F97">
        <v>4</v>
      </c>
      <c r="G97">
        <v>2012</v>
      </c>
      <c r="H97">
        <v>2</v>
      </c>
    </row>
    <row r="98" spans="1:8" x14ac:dyDescent="0.25">
      <c r="A98">
        <v>6229</v>
      </c>
      <c r="B98" t="s">
        <v>107</v>
      </c>
      <c r="C98" s="7">
        <v>41001.463888888888</v>
      </c>
      <c r="D98">
        <v>27</v>
      </c>
      <c r="E98">
        <v>15.475</v>
      </c>
      <c r="F98">
        <v>4</v>
      </c>
      <c r="G98">
        <v>2012</v>
      </c>
      <c r="H98">
        <v>2</v>
      </c>
    </row>
    <row r="99" spans="1:8" x14ac:dyDescent="0.25">
      <c r="A99">
        <v>6229</v>
      </c>
      <c r="B99" t="s">
        <v>107</v>
      </c>
      <c r="C99" s="7">
        <v>41001.463888888888</v>
      </c>
      <c r="D99">
        <v>18</v>
      </c>
      <c r="E99">
        <v>20.95</v>
      </c>
      <c r="F99">
        <v>4</v>
      </c>
      <c r="G99">
        <v>2012</v>
      </c>
      <c r="H99">
        <v>2</v>
      </c>
    </row>
    <row r="100" spans="1:8" x14ac:dyDescent="0.25">
      <c r="A100">
        <v>6229</v>
      </c>
      <c r="B100" t="s">
        <v>107</v>
      </c>
      <c r="C100" s="7">
        <v>41001.463888888888</v>
      </c>
      <c r="D100">
        <v>18</v>
      </c>
      <c r="E100">
        <v>14.975</v>
      </c>
      <c r="F100">
        <v>4</v>
      </c>
      <c r="G100">
        <v>2012</v>
      </c>
      <c r="H100">
        <v>2</v>
      </c>
    </row>
    <row r="101" spans="1:8" x14ac:dyDescent="0.25">
      <c r="A101">
        <v>1943</v>
      </c>
      <c r="B101" t="s">
        <v>108</v>
      </c>
      <c r="C101" s="7">
        <v>40909.672222222223</v>
      </c>
      <c r="D101">
        <v>15</v>
      </c>
      <c r="E101">
        <v>14.725</v>
      </c>
      <c r="F101">
        <v>1</v>
      </c>
      <c r="G101">
        <v>2012</v>
      </c>
      <c r="H101">
        <v>1</v>
      </c>
    </row>
    <row r="102" spans="1:8" x14ac:dyDescent="0.25">
      <c r="A102">
        <v>1943</v>
      </c>
      <c r="B102" t="s">
        <v>108</v>
      </c>
      <c r="C102" s="7">
        <v>40909.672222222223</v>
      </c>
      <c r="D102">
        <v>66</v>
      </c>
      <c r="E102">
        <v>1.25</v>
      </c>
      <c r="F102">
        <v>1</v>
      </c>
      <c r="G102">
        <v>2012</v>
      </c>
      <c r="H102">
        <v>1</v>
      </c>
    </row>
    <row r="103" spans="1:8" x14ac:dyDescent="0.25">
      <c r="A103">
        <v>1943</v>
      </c>
      <c r="B103" t="s">
        <v>108</v>
      </c>
      <c r="C103" s="7">
        <v>40909.672222222223</v>
      </c>
      <c r="D103">
        <v>10</v>
      </c>
      <c r="E103">
        <v>11.6</v>
      </c>
      <c r="F103">
        <v>1</v>
      </c>
      <c r="G103">
        <v>2012</v>
      </c>
      <c r="H103">
        <v>1</v>
      </c>
    </row>
    <row r="104" spans="1:8" x14ac:dyDescent="0.25">
      <c r="A104">
        <v>4029</v>
      </c>
      <c r="B104" t="s">
        <v>109</v>
      </c>
      <c r="C104" s="7">
        <v>40909.70416666667</v>
      </c>
      <c r="D104">
        <v>17</v>
      </c>
      <c r="E104">
        <v>21.6</v>
      </c>
      <c r="F104">
        <v>1</v>
      </c>
      <c r="G104">
        <v>2012</v>
      </c>
      <c r="H104">
        <v>1</v>
      </c>
    </row>
    <row r="105" spans="1:8" x14ac:dyDescent="0.25">
      <c r="A105">
        <v>4029</v>
      </c>
      <c r="B105" t="s">
        <v>109</v>
      </c>
      <c r="C105" s="7">
        <v>40909.70416666667</v>
      </c>
      <c r="D105">
        <v>11</v>
      </c>
      <c r="E105">
        <v>15.475</v>
      </c>
      <c r="F105">
        <v>1</v>
      </c>
      <c r="G105">
        <v>2012</v>
      </c>
      <c r="H105">
        <v>1</v>
      </c>
    </row>
    <row r="106" spans="1:8" x14ac:dyDescent="0.25">
      <c r="A106">
        <v>5323</v>
      </c>
      <c r="B106" t="s">
        <v>110</v>
      </c>
      <c r="C106" s="7">
        <v>40909.750694444447</v>
      </c>
      <c r="D106">
        <v>37</v>
      </c>
      <c r="E106">
        <v>20.95</v>
      </c>
      <c r="F106">
        <v>1</v>
      </c>
      <c r="G106">
        <v>2012</v>
      </c>
      <c r="H106">
        <v>1</v>
      </c>
    </row>
    <row r="107" spans="1:8" x14ac:dyDescent="0.25">
      <c r="A107">
        <v>5323</v>
      </c>
      <c r="B107" t="s">
        <v>110</v>
      </c>
      <c r="C107" s="7">
        <v>40909.750694444447</v>
      </c>
      <c r="D107">
        <v>4</v>
      </c>
      <c r="E107">
        <v>25.7</v>
      </c>
      <c r="F107">
        <v>1</v>
      </c>
      <c r="G107">
        <v>2012</v>
      </c>
      <c r="H107">
        <v>1</v>
      </c>
    </row>
    <row r="108" spans="1:8" x14ac:dyDescent="0.25">
      <c r="A108">
        <v>5324</v>
      </c>
      <c r="B108" t="s">
        <v>111</v>
      </c>
      <c r="C108" s="7">
        <v>40909.765972222223</v>
      </c>
      <c r="D108">
        <v>15</v>
      </c>
      <c r="E108">
        <v>14.725</v>
      </c>
      <c r="F108">
        <v>1</v>
      </c>
      <c r="G108">
        <v>2012</v>
      </c>
      <c r="H108">
        <v>1</v>
      </c>
    </row>
    <row r="109" spans="1:8" x14ac:dyDescent="0.25">
      <c r="A109">
        <v>5324</v>
      </c>
      <c r="B109" t="s">
        <v>111</v>
      </c>
      <c r="C109" s="7">
        <v>40909.765972222223</v>
      </c>
      <c r="D109">
        <v>33</v>
      </c>
      <c r="E109">
        <v>19.975000000000001</v>
      </c>
      <c r="F109">
        <v>1</v>
      </c>
      <c r="G109">
        <v>2012</v>
      </c>
      <c r="H109">
        <v>1</v>
      </c>
    </row>
    <row r="110" spans="1:8" x14ac:dyDescent="0.25">
      <c r="A110">
        <v>5324</v>
      </c>
      <c r="B110" t="s">
        <v>111</v>
      </c>
      <c r="C110" s="7">
        <v>40909.765972222223</v>
      </c>
      <c r="D110">
        <v>4</v>
      </c>
      <c r="E110">
        <v>19.725000000000001</v>
      </c>
      <c r="F110">
        <v>1</v>
      </c>
      <c r="G110">
        <v>2012</v>
      </c>
      <c r="H110">
        <v>1</v>
      </c>
    </row>
    <row r="111" spans="1:8" x14ac:dyDescent="0.25">
      <c r="A111">
        <v>5324</v>
      </c>
      <c r="B111" t="s">
        <v>111</v>
      </c>
      <c r="C111" s="7">
        <v>40909.765972222223</v>
      </c>
      <c r="D111">
        <v>16</v>
      </c>
      <c r="E111">
        <v>19.725000000000001</v>
      </c>
      <c r="F111">
        <v>1</v>
      </c>
      <c r="G111">
        <v>2012</v>
      </c>
      <c r="H111">
        <v>1</v>
      </c>
    </row>
    <row r="112" spans="1:8" x14ac:dyDescent="0.25">
      <c r="A112">
        <v>5324</v>
      </c>
      <c r="B112" t="s">
        <v>111</v>
      </c>
      <c r="C112" s="7">
        <v>40909.765972222223</v>
      </c>
      <c r="D112">
        <v>23</v>
      </c>
      <c r="E112">
        <v>14.725</v>
      </c>
      <c r="F112">
        <v>1</v>
      </c>
      <c r="G112">
        <v>2012</v>
      </c>
      <c r="H112">
        <v>1</v>
      </c>
    </row>
    <row r="113" spans="1:8" x14ac:dyDescent="0.25">
      <c r="A113">
        <v>5328</v>
      </c>
      <c r="B113" t="s">
        <v>112</v>
      </c>
      <c r="C113" s="7">
        <v>40910.486805555556</v>
      </c>
      <c r="D113">
        <v>21</v>
      </c>
      <c r="E113">
        <v>14.725</v>
      </c>
      <c r="F113">
        <v>1</v>
      </c>
      <c r="G113">
        <v>2012</v>
      </c>
      <c r="H113">
        <v>1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Standardization</vt:lpstr>
      <vt:lpstr>Imputing_MissingValues</vt:lpstr>
      <vt:lpstr>CreatingDummies</vt:lpstr>
      <vt:lpstr>Variable_Binning</vt:lpstr>
      <vt:lpstr>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Bargavi</dc:creator>
  <cp:lastModifiedBy>Bargavi</cp:lastModifiedBy>
  <dcterms:created xsi:type="dcterms:W3CDTF">2017-01-03T07:51:27Z</dcterms:created>
  <dcterms:modified xsi:type="dcterms:W3CDTF">2017-01-03T10:37:00Z</dcterms:modified>
</cp:coreProperties>
</file>