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AMITS_LABS\BATCH 24\Day06_Anova\20170108_Batch24_CSE7315c_Anova_ChiSq\"/>
    </mc:Choice>
  </mc:AlternateContent>
  <bookViews>
    <workbookView xWindow="240" yWindow="105" windowWidth="15120" windowHeight="7230"/>
  </bookViews>
  <sheets>
    <sheet name="P1_Chi" sheetId="12" r:id="rId1"/>
    <sheet name="P3_AOV_Cars" sheetId="13" r:id="rId2"/>
  </sheets>
  <definedNames>
    <definedName name="solver_eng" localSheetId="1" hidden="1">1</definedName>
    <definedName name="solver_neg" localSheetId="1" hidden="1">1</definedName>
    <definedName name="solver_num" localSheetId="1" hidden="1">0</definedName>
    <definedName name="solver_opt" localSheetId="1" hidden="1">P3_AOV_Cars!#REF!</definedName>
    <definedName name="solver_typ" localSheetId="1" hidden="1">1</definedName>
    <definedName name="solver_val" localSheetId="1" hidden="1">0</definedName>
    <definedName name="solver_ver" localSheetId="1" hidden="1">3</definedName>
  </definedNames>
  <calcPr calcId="152511"/>
</workbook>
</file>

<file path=xl/calcChain.xml><?xml version="1.0" encoding="utf-8"?>
<calcChain xmlns="http://schemas.openxmlformats.org/spreadsheetml/2006/main">
  <c r="G16" i="12" l="1"/>
  <c r="C21" i="13" l="1"/>
  <c r="C16" i="13"/>
  <c r="C13" i="13"/>
  <c r="D5" i="13"/>
  <c r="E5" i="13"/>
  <c r="E18" i="13" s="1"/>
  <c r="C5" i="13"/>
  <c r="C19" i="13" s="1"/>
  <c r="C28" i="13"/>
  <c r="C18" i="13" l="1"/>
  <c r="C20" i="13"/>
  <c r="E19" i="13"/>
  <c r="D20" i="13"/>
  <c r="D18" i="13"/>
  <c r="D19" i="13"/>
  <c r="E20" i="13"/>
  <c r="C6" i="13"/>
  <c r="F20" i="13" l="1"/>
  <c r="D24" i="13" s="1"/>
  <c r="D9" i="13"/>
  <c r="C9" i="13"/>
  <c r="C10" i="13"/>
  <c r="E8" i="13"/>
  <c r="E9" i="13"/>
  <c r="C15" i="13"/>
  <c r="E10" i="13"/>
  <c r="D8" i="13"/>
  <c r="D10" i="13"/>
  <c r="C8" i="13"/>
  <c r="E15" i="13"/>
  <c r="D15" i="13"/>
  <c r="F10" i="13" l="1"/>
  <c r="C12" i="13"/>
  <c r="F15" i="13"/>
  <c r="D23" i="13" s="1"/>
  <c r="C26" i="13" s="1"/>
  <c r="D26" i="13" s="1"/>
  <c r="D10" i="12" l="1"/>
  <c r="E23" i="12" l="1"/>
  <c r="D15" i="12"/>
  <c r="E15" i="12" s="1"/>
  <c r="F15" i="12" s="1"/>
  <c r="G15" i="12" s="1"/>
  <c r="D14" i="12"/>
  <c r="E14" i="12" s="1"/>
  <c r="F14" i="12" s="1"/>
  <c r="G14" i="12" s="1"/>
  <c r="D13" i="12"/>
  <c r="E13" i="12" s="1"/>
  <c r="F13" i="12" s="1"/>
  <c r="G13" i="12" s="1"/>
  <c r="D12" i="12"/>
  <c r="E12" i="12" s="1"/>
  <c r="F12" i="12" s="1"/>
  <c r="G12" i="12" s="1"/>
  <c r="D11" i="12"/>
  <c r="E11" i="12" s="1"/>
  <c r="F11" i="12" s="1"/>
  <c r="G11" i="12" s="1"/>
  <c r="E10" i="12"/>
  <c r="F10" i="12" s="1"/>
  <c r="G10" i="12" s="1"/>
  <c r="G17" i="12" l="1"/>
  <c r="E19" i="12" s="1"/>
</calcChain>
</file>

<file path=xl/sharedStrings.xml><?xml version="1.0" encoding="utf-8"?>
<sst xmlns="http://schemas.openxmlformats.org/spreadsheetml/2006/main" count="67" uniqueCount="59">
  <si>
    <t>ANOVA</t>
  </si>
  <si>
    <t>Mean</t>
  </si>
  <si>
    <t>Overall Mean</t>
  </si>
  <si>
    <t>SST</t>
  </si>
  <si>
    <t>total</t>
  </si>
  <si>
    <t>DOF total</t>
  </si>
  <si>
    <t>SS Between</t>
  </si>
  <si>
    <t>DOF</t>
  </si>
  <si>
    <t>SS Within</t>
  </si>
  <si>
    <t>m(n-1)</t>
  </si>
  <si>
    <t>Compact</t>
  </si>
  <si>
    <t>Intermediate</t>
  </si>
  <si>
    <t>Full size</t>
  </si>
  <si>
    <t>m-1</t>
  </si>
  <si>
    <r>
      <t>Mean Sq (between variation)=SSE</t>
    </r>
    <r>
      <rPr>
        <vertAlign val="subscript"/>
        <sz val="11"/>
        <color theme="1"/>
        <rFont val="Calibri"/>
        <family val="2"/>
        <scheme val="minor"/>
      </rPr>
      <t>(between)</t>
    </r>
    <r>
      <rPr>
        <sz val="11"/>
        <color theme="1"/>
        <rFont val="Calibri"/>
        <family val="2"/>
        <scheme val="minor"/>
      </rPr>
      <t>/DOF</t>
    </r>
  </si>
  <si>
    <r>
      <t>Mean Sq (within variation) = SSE</t>
    </r>
    <r>
      <rPr>
        <vertAlign val="subscript"/>
        <sz val="11"/>
        <color theme="1"/>
        <rFont val="Calibri"/>
        <family val="2"/>
        <scheme val="minor"/>
      </rPr>
      <t>(within)</t>
    </r>
    <r>
      <rPr>
        <sz val="11"/>
        <color theme="1"/>
        <rFont val="Calibri"/>
        <family val="2"/>
        <scheme val="minor"/>
      </rPr>
      <t>/DOF</t>
    </r>
  </si>
  <si>
    <t>F-STAT (5% sig level) at DOF1, DOF2</t>
  </si>
  <si>
    <t>use F.INV.RT(0.05, 2,6) to get F value; input is a probability OR F.INV(0.95,2,6)</t>
  </si>
  <si>
    <t>Game A</t>
  </si>
  <si>
    <t>Game B</t>
  </si>
  <si>
    <t>Game C</t>
  </si>
  <si>
    <t>Total</t>
  </si>
  <si>
    <t>Male</t>
  </si>
  <si>
    <t>Female</t>
  </si>
  <si>
    <t>O</t>
  </si>
  <si>
    <t>E</t>
  </si>
  <si>
    <t>Observed 
Freq</t>
  </si>
  <si>
    <t>Expected Frequency</t>
  </si>
  <si>
    <t>O-E</t>
  </si>
  <si>
    <t>(O-E)^2</t>
  </si>
  <si>
    <t>(O-E)^2/E</t>
  </si>
  <si>
    <t>A</t>
  </si>
  <si>
    <t>B</t>
  </si>
  <si>
    <t>C</t>
  </si>
  <si>
    <t>(2-1)(3-1) = 2</t>
  </si>
  <si>
    <t>in R</t>
  </si>
  <si>
    <t>pchisq(16.20,df = 2,lower.tail = FALSE)</t>
  </si>
  <si>
    <t>qchisq(0.0003,df = 2,lower.tail = FALSE)</t>
  </si>
  <si>
    <t>sanity check</t>
  </si>
  <si>
    <t>qchisq(p = 0.05,df=2,lower.tail = FALSE)</t>
  </si>
  <si>
    <t>DOF(m-1)(n-1)</t>
  </si>
  <si>
    <r>
      <rPr>
        <sz val="11"/>
        <color theme="1"/>
        <rFont val="Symbol"/>
        <family val="1"/>
        <charset val="2"/>
      </rPr>
      <t>c</t>
    </r>
    <r>
      <rPr>
        <vertAlign val="superscript"/>
        <sz val="11"/>
        <color theme="1"/>
        <rFont val="Calibri"/>
        <family val="2"/>
      </rPr>
      <t>2</t>
    </r>
    <r>
      <rPr>
        <vertAlign val="subscript"/>
        <sz val="11"/>
        <color theme="1"/>
        <rFont val="Calibri"/>
        <family val="2"/>
      </rPr>
      <t>stat value</t>
    </r>
  </si>
  <si>
    <r>
      <rPr>
        <sz val="11"/>
        <color theme="1"/>
        <rFont val="Symbol"/>
        <family val="1"/>
        <charset val="2"/>
      </rPr>
      <t>c</t>
    </r>
    <r>
      <rPr>
        <sz val="11"/>
        <color theme="1"/>
        <rFont val="Calibri"/>
        <family val="2"/>
        <scheme val="minor"/>
      </rPr>
      <t>2</t>
    </r>
    <r>
      <rPr>
        <vertAlign val="subscript"/>
        <sz val="11"/>
        <color theme="1"/>
        <rFont val="Calibri"/>
        <family val="2"/>
      </rPr>
      <t>stat prob</t>
    </r>
  </si>
  <si>
    <r>
      <rPr>
        <sz val="11"/>
        <color theme="1"/>
        <rFont val="Symbol"/>
        <family val="1"/>
        <charset val="2"/>
      </rPr>
      <t>c</t>
    </r>
    <r>
      <rPr>
        <vertAlign val="superscript"/>
        <sz val="11"/>
        <color theme="1"/>
        <rFont val="Calibri"/>
        <family val="2"/>
      </rPr>
      <t>2</t>
    </r>
    <r>
      <rPr>
        <vertAlign val="subscript"/>
        <sz val="11"/>
        <color theme="1"/>
        <rFont val="Calibri"/>
        <family val="2"/>
      </rPr>
      <t>16.20,2</t>
    </r>
  </si>
  <si>
    <t>CHISQ.DIST.RT(E18,4)</t>
  </si>
  <si>
    <r>
      <rPr>
        <sz val="11"/>
        <color theme="1"/>
        <rFont val="Symbol"/>
        <family val="1"/>
        <charset val="2"/>
      </rPr>
      <t>c</t>
    </r>
    <r>
      <rPr>
        <sz val="11"/>
        <color theme="1"/>
        <rFont val="Calibri"/>
        <family val="2"/>
        <scheme val="minor"/>
      </rPr>
      <t>2</t>
    </r>
    <r>
      <rPr>
        <vertAlign val="subscript"/>
        <sz val="11"/>
        <color theme="1"/>
        <rFont val="Calibri"/>
        <family val="2"/>
      </rPr>
      <t>critical prob</t>
    </r>
  </si>
  <si>
    <t>given (alpha = 0.05, DOF =2)</t>
  </si>
  <si>
    <r>
      <rPr>
        <sz val="11"/>
        <color theme="1"/>
        <rFont val="Symbol"/>
        <family val="1"/>
        <charset val="2"/>
      </rPr>
      <t>c</t>
    </r>
    <r>
      <rPr>
        <vertAlign val="superscript"/>
        <sz val="11"/>
        <color theme="1"/>
        <rFont val="Calibri"/>
        <family val="2"/>
      </rPr>
      <t>2</t>
    </r>
    <r>
      <rPr>
        <vertAlign val="subscript"/>
        <sz val="11"/>
        <color theme="1"/>
        <rFont val="Calibri"/>
        <family val="2"/>
      </rPr>
      <t>critical value</t>
    </r>
  </si>
  <si>
    <t>excel</t>
  </si>
  <si>
    <t>CHISQ.INV.RT(0.05,2)</t>
  </si>
  <si>
    <t>chart</t>
  </si>
  <si>
    <r>
      <rPr>
        <sz val="11"/>
        <color theme="1"/>
        <rFont val="Symbol"/>
        <family val="1"/>
        <charset val="2"/>
      </rPr>
      <t>c</t>
    </r>
    <r>
      <rPr>
        <vertAlign val="superscript"/>
        <sz val="11"/>
        <color theme="1"/>
        <rFont val="Calibri"/>
        <family val="2"/>
      </rPr>
      <t>2</t>
    </r>
    <r>
      <rPr>
        <vertAlign val="subscript"/>
        <sz val="11"/>
        <color theme="1"/>
        <rFont val="Calibri"/>
        <family val="2"/>
      </rPr>
      <t>0.05,2</t>
    </r>
  </si>
  <si>
    <r>
      <rPr>
        <b/>
        <sz val="11"/>
        <color theme="1"/>
        <rFont val="Symbol"/>
        <family val="1"/>
        <charset val="2"/>
      </rPr>
      <t>c</t>
    </r>
    <r>
      <rPr>
        <b/>
        <vertAlign val="superscript"/>
        <sz val="11"/>
        <color theme="1"/>
        <rFont val="Calibri"/>
        <family val="2"/>
      </rPr>
      <t>2</t>
    </r>
    <r>
      <rPr>
        <b/>
        <vertAlign val="subscript"/>
        <sz val="11"/>
        <color theme="1"/>
        <rFont val="Calibri"/>
        <family val="2"/>
      </rPr>
      <t>stat value</t>
    </r>
  </si>
  <si>
    <t>(mn-1)</t>
  </si>
  <si>
    <t>(we use F.DIST.RT to get prob as input is a value)</t>
  </si>
  <si>
    <t>R: pf(25.175,2,6,lower.tail=FALSE)</t>
  </si>
  <si>
    <t>R: qf(0.05,2,6,lower.tail = FALSE)</t>
  </si>
  <si>
    <t xml:space="preserve">F-STAT </t>
  </si>
  <si>
    <t>(P-value of F-stat)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</si>
</sst>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5" formatCode="0.0000"/>
    <numFmt numFmtId="166" formatCode="0.000"/>
  </numFmts>
  <fonts count="18" x14ac:knownFonts="1">
    <font>
      <sz val="11"/>
      <color theme="1"/>
      <name val="Calibri"/>
      <family val="2"/>
      <scheme val="minor"/>
    </font>
    <font>
      <b/>
      <sz val="11"/>
      <color theme="1"/>
      <name val="Calibri"/>
      <family val="2"/>
      <scheme val="minor"/>
    </font>
    <font>
      <vertAlign val="subscript"/>
      <sz val="11"/>
      <color theme="1"/>
      <name val="Calibri"/>
      <family val="2"/>
      <scheme val="minor"/>
    </font>
    <font>
      <sz val="10"/>
      <color theme="1"/>
      <name val="Calibri"/>
      <family val="2"/>
      <scheme val="minor"/>
    </font>
    <font>
      <sz val="12"/>
      <color theme="1"/>
      <name val="Calibri"/>
      <family val="2"/>
      <scheme val="minor"/>
    </font>
    <font>
      <b/>
      <sz val="12"/>
      <color theme="1"/>
      <name val="Calibri"/>
      <family val="2"/>
      <scheme val="minor"/>
    </font>
    <font>
      <b/>
      <i/>
      <sz val="12"/>
      <color theme="1"/>
      <name val="Calibri"/>
      <family val="2"/>
      <scheme val="minor"/>
    </font>
    <font>
      <b/>
      <sz val="11"/>
      <color theme="1"/>
      <name val="Calibri"/>
      <family val="2"/>
    </font>
    <font>
      <b/>
      <sz val="11"/>
      <color theme="1"/>
      <name val="Symbol"/>
      <family val="1"/>
      <charset val="2"/>
    </font>
    <font>
      <b/>
      <vertAlign val="superscript"/>
      <sz val="11"/>
      <color theme="1"/>
      <name val="Calibri"/>
      <family val="2"/>
    </font>
    <font>
      <i/>
      <sz val="12"/>
      <color theme="1"/>
      <name val="Calibri"/>
      <family val="2"/>
      <scheme val="minor"/>
    </font>
    <font>
      <sz val="11"/>
      <color theme="1"/>
      <name val="Calibri"/>
      <family val="2"/>
    </font>
    <font>
      <sz val="11"/>
      <color theme="1"/>
      <name val="Symbol"/>
      <family val="1"/>
      <charset val="2"/>
    </font>
    <font>
      <vertAlign val="superscript"/>
      <sz val="11"/>
      <color theme="1"/>
      <name val="Calibri"/>
      <family val="2"/>
    </font>
    <font>
      <vertAlign val="subscript"/>
      <sz val="11"/>
      <color theme="1"/>
      <name val="Calibri"/>
      <family val="2"/>
    </font>
    <font>
      <i/>
      <sz val="12"/>
      <color rgb="FF002060"/>
      <name val="Calibri"/>
      <family val="2"/>
      <scheme val="minor"/>
    </font>
    <font>
      <b/>
      <i/>
      <sz val="12"/>
      <color rgb="FF002060"/>
      <name val="Calibri"/>
      <family val="2"/>
      <scheme val="minor"/>
    </font>
    <font>
      <b/>
      <vertAlign val="subscript"/>
      <sz val="11"/>
      <color theme="1"/>
      <name val="Calibri"/>
      <family val="2"/>
    </font>
  </fonts>
  <fills count="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9"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63">
    <xf numFmtId="0" fontId="0" fillId="0" borderId="0" xfId="0"/>
    <xf numFmtId="0" fontId="0" fillId="0" borderId="1" xfId="0" applyBorder="1"/>
    <xf numFmtId="0" fontId="0" fillId="0" borderId="0" xfId="0" applyAlignment="1">
      <alignment horizontal="center" vertical="center"/>
    </xf>
    <xf numFmtId="0" fontId="0" fillId="0" borderId="1" xfId="0" applyBorder="1" applyAlignment="1">
      <alignment horizontal="center"/>
    </xf>
    <xf numFmtId="0" fontId="1" fillId="0" borderId="0" xfId="0" applyFont="1"/>
    <xf numFmtId="0" fontId="1" fillId="0" borderId="0" xfId="0" applyFont="1" applyAlignment="1">
      <alignment horizontal="center"/>
    </xf>
    <xf numFmtId="0" fontId="0" fillId="0" borderId="0" xfId="0" applyAlignment="1">
      <alignment horizontal="center"/>
    </xf>
    <xf numFmtId="2" fontId="0" fillId="0" borderId="0" xfId="0" applyNumberFormat="1" applyAlignment="1">
      <alignment horizontal="center"/>
    </xf>
    <xf numFmtId="0" fontId="0" fillId="0" borderId="1" xfId="0" applyBorder="1" applyAlignment="1">
      <alignment horizontal="center" vertical="center"/>
    </xf>
    <xf numFmtId="2" fontId="0" fillId="0" borderId="0" xfId="0" applyNumberFormat="1" applyAlignment="1">
      <alignment horizontal="center" vertical="center"/>
    </xf>
    <xf numFmtId="0" fontId="0" fillId="3" borderId="0" xfId="0" applyFill="1" applyAlignment="1">
      <alignment horizontal="center"/>
    </xf>
    <xf numFmtId="0" fontId="1" fillId="3" borderId="0" xfId="0" applyFont="1" applyFill="1" applyAlignment="1">
      <alignment horizontal="center"/>
    </xf>
    <xf numFmtId="0" fontId="1" fillId="0" borderId="0" xfId="0" applyFont="1" applyFill="1" applyAlignment="1">
      <alignment horizontal="center"/>
    </xf>
    <xf numFmtId="0" fontId="1" fillId="2" borderId="0" xfId="0" applyFont="1" applyFill="1" applyAlignment="1">
      <alignment horizontal="center"/>
    </xf>
    <xf numFmtId="0" fontId="1" fillId="2" borderId="0" xfId="0" applyFont="1" applyFill="1"/>
    <xf numFmtId="0" fontId="0" fillId="0" borderId="0" xfId="0" applyAlignment="1">
      <alignment horizontal="left"/>
    </xf>
    <xf numFmtId="0" fontId="0" fillId="4" borderId="0" xfId="0" applyFill="1" applyBorder="1" applyAlignment="1">
      <alignment horizontal="center"/>
    </xf>
    <xf numFmtId="0" fontId="1" fillId="0" borderId="1" xfId="0" applyFont="1" applyBorder="1" applyAlignment="1">
      <alignment horizontal="center" vertical="center" wrapText="1"/>
    </xf>
    <xf numFmtId="0" fontId="1" fillId="0" borderId="1" xfId="0" applyFont="1" applyBorder="1" applyAlignment="1">
      <alignment horizontal="center" wrapText="1"/>
    </xf>
    <xf numFmtId="0" fontId="3" fillId="0" borderId="0" xfId="0" applyFont="1" applyAlignment="1">
      <alignment horizontal="center"/>
    </xf>
    <xf numFmtId="166" fontId="1" fillId="2" borderId="0" xfId="0" applyNumberFormat="1" applyFont="1" applyFill="1" applyAlignment="1">
      <alignment horizontal="center"/>
    </xf>
    <xf numFmtId="165" fontId="1" fillId="4" borderId="0" xfId="0" applyNumberFormat="1" applyFont="1" applyFill="1" applyAlignment="1">
      <alignment horizontal="center"/>
    </xf>
    <xf numFmtId="0" fontId="1" fillId="0" borderId="0" xfId="0" applyFont="1" applyFill="1"/>
    <xf numFmtId="0" fontId="0" fillId="0" borderId="0" xfId="0" applyFill="1" applyAlignment="1">
      <alignment horizontal="center"/>
    </xf>
    <xf numFmtId="0" fontId="0" fillId="0" borderId="0" xfId="0" applyFill="1" applyAlignment="1">
      <alignment horizontal="center" vertical="center"/>
    </xf>
    <xf numFmtId="165" fontId="1" fillId="0" borderId="0" xfId="0" applyNumberFormat="1" applyFont="1" applyFill="1" applyAlignment="1">
      <alignment horizontal="center"/>
    </xf>
    <xf numFmtId="165" fontId="1" fillId="2" borderId="0" xfId="0" applyNumberFormat="1" applyFont="1" applyFill="1" applyAlignment="1">
      <alignment horizontal="center"/>
    </xf>
    <xf numFmtId="0" fontId="0" fillId="0" borderId="0" xfId="0" applyBorder="1"/>
    <xf numFmtId="0" fontId="4" fillId="0" borderId="1" xfId="0" applyFont="1" applyBorder="1" applyAlignment="1">
      <alignment horizontal="center" vertical="center" wrapText="1"/>
    </xf>
    <xf numFmtId="0" fontId="1" fillId="0" borderId="1" xfId="0" applyFont="1" applyBorder="1" applyAlignment="1">
      <alignment horizontal="center"/>
    </xf>
    <xf numFmtId="0" fontId="7" fillId="0" borderId="1" xfId="0" applyFont="1" applyBorder="1" applyAlignment="1">
      <alignment horizontal="center" vertical="center"/>
    </xf>
    <xf numFmtId="0" fontId="10" fillId="0" borderId="1" xfId="0" applyFont="1" applyFill="1" applyBorder="1" applyAlignment="1">
      <alignment horizontal="center" vertical="center" wrapText="1"/>
    </xf>
    <xf numFmtId="0" fontId="1" fillId="0" borderId="1" xfId="0" applyFont="1" applyBorder="1" applyAlignment="1">
      <alignment horizontal="center" vertical="center"/>
    </xf>
    <xf numFmtId="2" fontId="4" fillId="0" borderId="1" xfId="0" applyNumberFormat="1" applyFont="1" applyBorder="1" applyAlignment="1">
      <alignment horizontal="center" vertical="center" wrapText="1"/>
    </xf>
    <xf numFmtId="2" fontId="5" fillId="5" borderId="1" xfId="0" applyNumberFormat="1" applyFont="1" applyFill="1" applyBorder="1" applyAlignment="1">
      <alignment horizontal="center"/>
    </xf>
    <xf numFmtId="0" fontId="0" fillId="0" borderId="0" xfId="0" applyBorder="1" applyAlignment="1">
      <alignment horizontal="center"/>
    </xf>
    <xf numFmtId="0" fontId="11" fillId="0" borderId="0" xfId="0" applyFont="1" applyAlignment="1">
      <alignment horizontal="center" vertical="center"/>
    </xf>
    <xf numFmtId="2" fontId="5" fillId="0" borderId="0" xfId="0" applyNumberFormat="1" applyFont="1" applyFill="1" applyBorder="1" applyAlignment="1">
      <alignment horizontal="center"/>
    </xf>
    <xf numFmtId="0" fontId="11" fillId="0" borderId="0" xfId="0" applyFont="1" applyBorder="1" applyAlignment="1">
      <alignment horizontal="center" vertical="center"/>
    </xf>
    <xf numFmtId="0" fontId="0" fillId="0" borderId="0" xfId="0" applyFont="1"/>
    <xf numFmtId="165" fontId="0" fillId="0" borderId="0" xfId="0" applyNumberFormat="1" applyAlignment="1">
      <alignment horizontal="center"/>
    </xf>
    <xf numFmtId="166" fontId="0" fillId="0" borderId="0" xfId="0" applyNumberFormat="1" applyAlignment="1">
      <alignment horizontal="center" vertical="center"/>
    </xf>
    <xf numFmtId="0" fontId="4"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15" fillId="0" borderId="6" xfId="0" applyFont="1" applyBorder="1" applyAlignment="1">
      <alignment horizontal="center" vertical="center" wrapText="1"/>
    </xf>
    <xf numFmtId="0" fontId="16" fillId="0" borderId="7" xfId="0" applyFont="1" applyBorder="1" applyAlignment="1">
      <alignment horizontal="center" vertical="center" wrapText="1"/>
    </xf>
    <xf numFmtId="0" fontId="15" fillId="0" borderId="8" xfId="0" applyFont="1" applyBorder="1" applyAlignment="1">
      <alignment horizontal="center" vertical="center" wrapText="1"/>
    </xf>
    <xf numFmtId="0" fontId="15" fillId="0" borderId="9" xfId="0" applyFont="1" applyBorder="1" applyAlignment="1">
      <alignment horizontal="center" vertical="center" wrapText="1"/>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0" fillId="0" borderId="0" xfId="0" applyBorder="1" applyAlignment="1">
      <alignment horizontal="center" vertical="center"/>
    </xf>
    <xf numFmtId="2" fontId="1" fillId="0" borderId="0" xfId="0" applyNumberFormat="1" applyFont="1" applyFill="1" applyAlignment="1">
      <alignment horizontal="center"/>
    </xf>
    <xf numFmtId="0" fontId="1" fillId="2" borderId="0" xfId="0" applyFont="1" applyFill="1" applyBorder="1" applyAlignment="1">
      <alignment horizontal="center" vertical="center"/>
    </xf>
    <xf numFmtId="1" fontId="0" fillId="0" borderId="0" xfId="0" applyNumberFormat="1" applyBorder="1" applyAlignment="1">
      <alignment horizontal="center"/>
    </xf>
    <xf numFmtId="2" fontId="1" fillId="0" borderId="0" xfId="0" applyNumberFormat="1" applyFont="1" applyBorder="1" applyAlignment="1">
      <alignment horizontal="center" vertical="center"/>
    </xf>
    <xf numFmtId="1" fontId="1" fillId="0" borderId="1" xfId="0" applyNumberFormat="1" applyFont="1" applyBorder="1" applyAlignment="1">
      <alignment horizontal="center"/>
    </xf>
    <xf numFmtId="0" fontId="1" fillId="0" borderId="0" xfId="0" applyFont="1" applyAlignment="1">
      <alignment horizontal="left"/>
    </xf>
    <xf numFmtId="166" fontId="1" fillId="0" borderId="0" xfId="0" applyNumberFormat="1" applyFont="1" applyFill="1" applyAlignment="1">
      <alignment horizontal="center"/>
    </xf>
    <xf numFmtId="2" fontId="1" fillId="2" borderId="0" xfId="0" applyNumberFormat="1" applyFont="1" applyFill="1"/>
    <xf numFmtId="2" fontId="1" fillId="0" borderId="0" xfId="0" applyNumberFormat="1" applyFont="1" applyAlignment="1">
      <alignment horizontal="center"/>
    </xf>
    <xf numFmtId="0" fontId="1"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123825</xdr:colOff>
      <xdr:row>0</xdr:row>
      <xdr:rowOff>57150</xdr:rowOff>
    </xdr:from>
    <xdr:to>
      <xdr:col>12</xdr:col>
      <xdr:colOff>542925</xdr:colOff>
      <xdr:row>9</xdr:row>
      <xdr:rowOff>76200</xdr:rowOff>
    </xdr:to>
    <xdr:sp macro="" textlink="">
      <xdr:nvSpPr>
        <xdr:cNvPr id="2" name="TextBox 1"/>
        <xdr:cNvSpPr txBox="1"/>
      </xdr:nvSpPr>
      <xdr:spPr>
        <a:xfrm>
          <a:off x="5295900" y="57150"/>
          <a:ext cx="3467100" cy="2028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A survey is conducted by a gaming company that makes three video games. It wants to know if the preference of game depends on the gender of the player. Total number of participants is 1000. Here is the survey result. (Hint: A case of independence test)</a:t>
          </a: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eaLnBrk="1" fontAlgn="auto" latinLnBrk="0" hangingPunct="1"/>
          <a:r>
            <a:rPr lang="en-IN" sz="1100" baseline="0">
              <a:solidFill>
                <a:schemeClr val="dk1"/>
              </a:solidFill>
              <a:effectLst/>
              <a:latin typeface="+mn-lt"/>
              <a:ea typeface="+mn-ea"/>
              <a:cs typeface="+mn-cs"/>
            </a:rPr>
            <a:t>Influence of on e on another: Chi SQ</a:t>
          </a:r>
          <a:endParaRPr lang="en-IN">
            <a:effectLst/>
          </a:endParaRPr>
        </a:p>
        <a:p>
          <a:pPr eaLnBrk="1" fontAlgn="auto" latinLnBrk="0" hangingPunct="1"/>
          <a:r>
            <a:rPr lang="en-US" sz="1100">
              <a:solidFill>
                <a:schemeClr val="dk1"/>
              </a:solidFill>
              <a:effectLst/>
              <a:latin typeface="+mn-lt"/>
              <a:ea typeface="+mn-ea"/>
              <a:cs typeface="+mn-cs"/>
            </a:rPr>
            <a:t>H0:</a:t>
          </a:r>
          <a:r>
            <a:rPr lang="en-US" sz="1100" baseline="0">
              <a:solidFill>
                <a:schemeClr val="dk1"/>
              </a:solidFill>
              <a:effectLst/>
              <a:latin typeface="+mn-lt"/>
              <a:ea typeface="+mn-ea"/>
              <a:cs typeface="+mn-cs"/>
            </a:rPr>
            <a:t> game does not depend on gender</a:t>
          </a:r>
          <a:endParaRPr lang="en-IN">
            <a:effectLst/>
          </a:endParaRPr>
        </a:p>
        <a:p>
          <a:pPr eaLnBrk="1" fontAlgn="auto" latinLnBrk="0" hangingPunct="1"/>
          <a:r>
            <a:rPr lang="en-US" sz="1100" baseline="0">
              <a:solidFill>
                <a:schemeClr val="dk1"/>
              </a:solidFill>
              <a:effectLst/>
              <a:latin typeface="+mn-lt"/>
              <a:ea typeface="+mn-ea"/>
              <a:cs typeface="+mn-cs"/>
            </a:rPr>
            <a:t>H1: game depends on gender</a:t>
          </a:r>
        </a:p>
        <a:p>
          <a:pPr eaLnBrk="1" fontAlgn="auto" latinLnBrk="0" hangingPunct="1"/>
          <a:endParaRPr lang="en-US" sz="1100" baseline="0">
            <a:solidFill>
              <a:schemeClr val="dk1"/>
            </a:solidFill>
            <a:effectLst/>
            <a:latin typeface="+mn-lt"/>
            <a:ea typeface="+mn-ea"/>
            <a:cs typeface="+mn-cs"/>
          </a:endParaRPr>
        </a:p>
        <a:p>
          <a:pPr eaLnBrk="1" fontAlgn="auto" latinLnBrk="0" hangingPunct="1"/>
          <a:r>
            <a:rPr lang="en-IN">
              <a:effectLst/>
            </a:rPr>
            <a:t>Attributes should be the columns</a:t>
          </a:r>
        </a:p>
        <a:p>
          <a:pPr marL="0" marR="0" indent="0" defTabSz="914400" eaLnBrk="1" fontAlgn="auto" latinLnBrk="0" hangingPunct="1">
            <a:lnSpc>
              <a:spcPct val="100000"/>
            </a:lnSpc>
            <a:spcBef>
              <a:spcPts val="0"/>
            </a:spcBef>
            <a:spcAft>
              <a:spcPts val="0"/>
            </a:spcAft>
            <a:buClrTx/>
            <a:buSzTx/>
            <a:buFontTx/>
            <a:buNone/>
            <a:tabLst/>
            <a:defRPr/>
          </a:pPr>
          <a:endParaRPr lang="en-IN" sz="1100">
            <a:solidFill>
              <a:schemeClr val="dk1"/>
            </a:solidFill>
            <a:effectLst/>
            <a:latin typeface="+mn-lt"/>
            <a:ea typeface="+mn-ea"/>
            <a:cs typeface="+mn-cs"/>
          </a:endParaRPr>
        </a:p>
        <a:p>
          <a:endParaRPr lang="en-IN" sz="1100"/>
        </a:p>
      </xdr:txBody>
    </xdr:sp>
    <xdr:clientData/>
  </xdr:twoCellAnchor>
  <xdr:twoCellAnchor>
    <xdr:from>
      <xdr:col>0</xdr:col>
      <xdr:colOff>19050</xdr:colOff>
      <xdr:row>25</xdr:row>
      <xdr:rowOff>133350</xdr:rowOff>
    </xdr:from>
    <xdr:to>
      <xdr:col>8</xdr:col>
      <xdr:colOff>552451</xdr:colOff>
      <xdr:row>30</xdr:row>
      <xdr:rowOff>19049</xdr:rowOff>
    </xdr:to>
    <xdr:sp macro="" textlink="">
      <xdr:nvSpPr>
        <xdr:cNvPr id="4" name="TextBox 3"/>
        <xdr:cNvSpPr txBox="1"/>
      </xdr:nvSpPr>
      <xdr:spPr>
        <a:xfrm>
          <a:off x="19050" y="5400675"/>
          <a:ext cx="6315076" cy="885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Since the </a:t>
          </a:r>
          <a:r>
            <a:rPr lang="en-IN" sz="1100">
              <a:sym typeface="Symbol" panose="05050102010706020507" pitchFamily="18" charset="2"/>
            </a:rPr>
            <a:t></a:t>
          </a:r>
          <a:r>
            <a:rPr lang="en-IN" sz="1100" baseline="30000">
              <a:sym typeface="Mathematica1"/>
            </a:rPr>
            <a:t>2</a:t>
          </a:r>
          <a:r>
            <a:rPr lang="en-IN" sz="1100" baseline="-25000">
              <a:sym typeface="Mathematica1"/>
            </a:rPr>
            <a:t>stat</a:t>
          </a:r>
          <a:r>
            <a:rPr lang="en-IN" sz="1100" baseline="-25000"/>
            <a:t> value </a:t>
          </a:r>
          <a:r>
            <a:rPr lang="en-IN" sz="1100" baseline="0"/>
            <a:t>is higher than the </a:t>
          </a:r>
          <a:r>
            <a:rPr lang="en-IN" sz="1100">
              <a:solidFill>
                <a:schemeClr val="dk1"/>
              </a:solidFill>
              <a:effectLst/>
              <a:latin typeface="+mn-lt"/>
              <a:ea typeface="+mn-ea"/>
              <a:cs typeface="+mn-cs"/>
              <a:sym typeface="Symbol" panose="05050102010706020507" pitchFamily="18" charset="2"/>
            </a:rPr>
            <a:t></a:t>
          </a:r>
          <a:r>
            <a:rPr lang="en-IN" sz="1100" baseline="30000">
              <a:solidFill>
                <a:schemeClr val="dk1"/>
              </a:solidFill>
              <a:effectLst/>
              <a:latin typeface="+mn-lt"/>
              <a:ea typeface="+mn-ea"/>
              <a:cs typeface="+mn-cs"/>
            </a:rPr>
            <a:t>2</a:t>
          </a:r>
          <a:r>
            <a:rPr lang="en-IN" sz="1100" baseline="-25000">
              <a:solidFill>
                <a:schemeClr val="dk1"/>
              </a:solidFill>
              <a:effectLst/>
              <a:latin typeface="+mn-lt"/>
              <a:ea typeface="+mn-ea"/>
              <a:cs typeface="+mn-cs"/>
            </a:rPr>
            <a:t>critical value </a:t>
          </a:r>
          <a:r>
            <a:rPr lang="en-IN" sz="1100" baseline="0">
              <a:solidFill>
                <a:schemeClr val="dk1"/>
              </a:solidFill>
              <a:effectLst/>
              <a:latin typeface="+mn-lt"/>
              <a:ea typeface="+mn-ea"/>
              <a:cs typeface="+mn-cs"/>
            </a:rPr>
            <a:t>we reject the null hypothesis.</a:t>
          </a:r>
        </a:p>
        <a:p>
          <a:endParaRPr lang="en-IN"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IN" sz="1100" baseline="0">
              <a:solidFill>
                <a:schemeClr val="dk1"/>
              </a:solidFill>
              <a:effectLst/>
              <a:latin typeface="+mn-lt"/>
              <a:ea typeface="+mn-ea"/>
              <a:cs typeface="+mn-cs"/>
            </a:rPr>
            <a:t>Also we can reject the null hypothesis based on the probabilities. Notice that the probability of  </a:t>
          </a:r>
          <a:r>
            <a:rPr lang="en-IN" sz="1100">
              <a:solidFill>
                <a:schemeClr val="dk1"/>
              </a:solidFill>
              <a:effectLst/>
              <a:latin typeface="+mn-lt"/>
              <a:ea typeface="+mn-ea"/>
              <a:cs typeface="+mn-cs"/>
              <a:sym typeface="Symbol" panose="05050102010706020507" pitchFamily="18" charset="2"/>
            </a:rPr>
            <a:t></a:t>
          </a:r>
          <a:r>
            <a:rPr lang="en-IN" sz="1100" baseline="30000">
              <a:solidFill>
                <a:schemeClr val="dk1"/>
              </a:solidFill>
              <a:effectLst/>
              <a:latin typeface="+mn-lt"/>
              <a:ea typeface="+mn-ea"/>
              <a:cs typeface="+mn-cs"/>
            </a:rPr>
            <a:t>2</a:t>
          </a:r>
          <a:r>
            <a:rPr lang="en-IN" sz="1100" baseline="-25000">
              <a:solidFill>
                <a:schemeClr val="dk1"/>
              </a:solidFill>
              <a:effectLst/>
              <a:latin typeface="+mn-lt"/>
              <a:ea typeface="+mn-ea"/>
              <a:cs typeface="+mn-cs"/>
            </a:rPr>
            <a:t>stat prob</a:t>
          </a:r>
          <a:r>
            <a:rPr lang="en-IN" sz="1100" baseline="0">
              <a:solidFill>
                <a:schemeClr val="dk1"/>
              </a:solidFill>
              <a:effectLst/>
              <a:latin typeface="+mn-lt"/>
              <a:ea typeface="+mn-ea"/>
              <a:cs typeface="+mn-cs"/>
            </a:rPr>
            <a:t> is much lower than the </a:t>
          </a:r>
          <a:r>
            <a:rPr lang="en-IN" sz="1100">
              <a:solidFill>
                <a:schemeClr val="dk1"/>
              </a:solidFill>
              <a:effectLst/>
              <a:latin typeface="+mn-lt"/>
              <a:ea typeface="+mn-ea"/>
              <a:cs typeface="+mn-cs"/>
              <a:sym typeface="Symbol" panose="05050102010706020507" pitchFamily="18" charset="2"/>
            </a:rPr>
            <a:t></a:t>
          </a:r>
          <a:r>
            <a:rPr lang="en-IN" sz="1100" baseline="30000">
              <a:solidFill>
                <a:schemeClr val="dk1"/>
              </a:solidFill>
              <a:effectLst/>
              <a:latin typeface="+mn-lt"/>
              <a:ea typeface="+mn-ea"/>
              <a:cs typeface="+mn-cs"/>
            </a:rPr>
            <a:t>2</a:t>
          </a:r>
          <a:r>
            <a:rPr lang="en-IN" sz="1100" baseline="-25000">
              <a:solidFill>
                <a:schemeClr val="dk1"/>
              </a:solidFill>
              <a:effectLst/>
              <a:latin typeface="+mn-lt"/>
              <a:ea typeface="+mn-ea"/>
              <a:cs typeface="+mn-cs"/>
            </a:rPr>
            <a:t>critical prob</a:t>
          </a:r>
          <a:endParaRPr lang="en-IN">
            <a:effectLst/>
          </a:endParaRPr>
        </a:p>
        <a:p>
          <a:endParaRPr lang="en-IN" sz="1100" baseline="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28575</xdr:colOff>
      <xdr:row>29</xdr:row>
      <xdr:rowOff>142875</xdr:rowOff>
    </xdr:from>
    <xdr:to>
      <xdr:col>7</xdr:col>
      <xdr:colOff>916556</xdr:colOff>
      <xdr:row>33</xdr:row>
      <xdr:rowOff>143774</xdr:rowOff>
    </xdr:to>
    <xdr:sp macro="" textlink="">
      <xdr:nvSpPr>
        <xdr:cNvPr id="3" name="TextBox 2"/>
        <xdr:cNvSpPr txBox="1"/>
      </xdr:nvSpPr>
      <xdr:spPr>
        <a:xfrm>
          <a:off x="2688386" y="6630658"/>
          <a:ext cx="4680010" cy="7557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calculated F</a:t>
          </a:r>
          <a:r>
            <a:rPr lang="en-IN" sz="1100" baseline="-25000"/>
            <a:t>Stat Val</a:t>
          </a:r>
          <a:r>
            <a:rPr lang="en-IN" sz="1100"/>
            <a:t> of</a:t>
          </a:r>
          <a:r>
            <a:rPr lang="en-IN" sz="1100" baseline="0"/>
            <a:t> 25.175 is more  than F</a:t>
          </a:r>
          <a:r>
            <a:rPr lang="en-IN" sz="1100" baseline="-25000"/>
            <a:t>Crit Val</a:t>
          </a:r>
          <a:r>
            <a:rPr lang="en-IN" sz="1100" baseline="0"/>
            <a:t> of 5.143. Therefore </a:t>
          </a:r>
          <a:r>
            <a:rPr lang="en-IN" sz="1100" b="1" baseline="0"/>
            <a:t>we should reject H</a:t>
          </a:r>
          <a:r>
            <a:rPr lang="en-IN" sz="1100" b="1" baseline="-25000"/>
            <a:t>0</a:t>
          </a:r>
        </a:p>
        <a:p>
          <a:endParaRPr lang="en-IN" sz="1100" b="1" baseline="-25000"/>
        </a:p>
        <a:p>
          <a:r>
            <a:rPr lang="en-IN" sz="1100" b="0" baseline="0"/>
            <a:t>In R: "method" is between variation and "residuals" is within variation</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tabSelected="1" zoomScale="98" zoomScaleNormal="98" workbookViewId="0">
      <selection activeCell="C11" sqref="C11"/>
    </sheetView>
  </sheetViews>
  <sheetFormatPr defaultRowHeight="15" x14ac:dyDescent="0.25"/>
  <cols>
    <col min="1" max="1" width="10.5703125" customWidth="1"/>
    <col min="2" max="2" width="13.5703125" customWidth="1"/>
    <col min="3" max="3" width="13.140625" style="6" customWidth="1"/>
    <col min="4" max="4" width="11.140625" style="6" customWidth="1"/>
    <col min="5" max="5" width="11.5703125" style="6" customWidth="1"/>
    <col min="6" max="6" width="8.42578125" style="6" bestFit="1" customWidth="1"/>
    <col min="7" max="7" width="9.140625" style="6"/>
  </cols>
  <sheetData>
    <row r="1" spans="1:7" ht="15.75" thickBot="1" x14ac:dyDescent="0.3"/>
    <row r="2" spans="1:7" ht="15.75" x14ac:dyDescent="0.25">
      <c r="B2" s="42"/>
      <c r="C2" s="43" t="s">
        <v>22</v>
      </c>
      <c r="D2" s="43" t="s">
        <v>23</v>
      </c>
      <c r="E2" s="44" t="s">
        <v>21</v>
      </c>
    </row>
    <row r="3" spans="1:7" ht="15.75" x14ac:dyDescent="0.25">
      <c r="B3" s="45" t="s">
        <v>18</v>
      </c>
      <c r="C3" s="28">
        <v>200</v>
      </c>
      <c r="D3" s="28">
        <v>250</v>
      </c>
      <c r="E3" s="46">
        <v>450</v>
      </c>
    </row>
    <row r="4" spans="1:7" ht="15.75" x14ac:dyDescent="0.25">
      <c r="B4" s="45" t="s">
        <v>19</v>
      </c>
      <c r="C4" s="28">
        <v>150</v>
      </c>
      <c r="D4" s="28">
        <v>300</v>
      </c>
      <c r="E4" s="46">
        <v>450</v>
      </c>
    </row>
    <row r="5" spans="1:7" ht="15.75" x14ac:dyDescent="0.25">
      <c r="B5" s="45" t="s">
        <v>20</v>
      </c>
      <c r="C5" s="28">
        <v>50</v>
      </c>
      <c r="D5" s="28">
        <v>50</v>
      </c>
      <c r="E5" s="46">
        <v>100</v>
      </c>
    </row>
    <row r="6" spans="1:7" ht="16.5" thickBot="1" x14ac:dyDescent="0.3">
      <c r="B6" s="47" t="s">
        <v>21</v>
      </c>
      <c r="C6" s="48">
        <v>400</v>
      </c>
      <c r="D6" s="48">
        <v>600</v>
      </c>
      <c r="E6" s="49">
        <v>1000</v>
      </c>
    </row>
    <row r="8" spans="1:7" ht="18" x14ac:dyDescent="0.25">
      <c r="A8" s="1"/>
      <c r="B8" s="1"/>
      <c r="C8" s="29" t="s">
        <v>24</v>
      </c>
      <c r="D8" s="29" t="s">
        <v>25</v>
      </c>
      <c r="E8" s="3"/>
      <c r="F8" s="3"/>
      <c r="G8" s="30" t="s">
        <v>52</v>
      </c>
    </row>
    <row r="9" spans="1:7" ht="30" x14ac:dyDescent="0.25">
      <c r="A9" s="1"/>
      <c r="B9" s="1"/>
      <c r="C9" s="18" t="s">
        <v>26</v>
      </c>
      <c r="D9" s="17" t="s">
        <v>27</v>
      </c>
      <c r="E9" s="17" t="s">
        <v>28</v>
      </c>
      <c r="F9" s="32" t="s">
        <v>29</v>
      </c>
      <c r="G9" s="32" t="s">
        <v>30</v>
      </c>
    </row>
    <row r="10" spans="1:7" ht="15.75" x14ac:dyDescent="0.25">
      <c r="A10" s="62" t="s">
        <v>22</v>
      </c>
      <c r="B10" s="31" t="s">
        <v>31</v>
      </c>
      <c r="C10" s="28">
        <v>200</v>
      </c>
      <c r="D10" s="28">
        <f>($C$6/$E$6)*E3</f>
        <v>180</v>
      </c>
      <c r="E10" s="28">
        <f>C10-D10</f>
        <v>20</v>
      </c>
      <c r="F10" s="28">
        <f>E10^2</f>
        <v>400</v>
      </c>
      <c r="G10" s="33">
        <f>F10/D10</f>
        <v>2.2222222222222223</v>
      </c>
    </row>
    <row r="11" spans="1:7" ht="15.75" x14ac:dyDescent="0.25">
      <c r="A11" s="62"/>
      <c r="B11" s="31" t="s">
        <v>32</v>
      </c>
      <c r="C11" s="28">
        <v>150</v>
      </c>
      <c r="D11" s="28">
        <f>($C$6/$E$6)*E4</f>
        <v>180</v>
      </c>
      <c r="E11" s="28">
        <f t="shared" ref="E11:E15" si="0">C11-D11</f>
        <v>-30</v>
      </c>
      <c r="F11" s="28">
        <f t="shared" ref="F11:F15" si="1">E11^2</f>
        <v>900</v>
      </c>
      <c r="G11" s="33">
        <f t="shared" ref="G11:G15" si="2">F11/D11</f>
        <v>5</v>
      </c>
    </row>
    <row r="12" spans="1:7" ht="15.75" x14ac:dyDescent="0.25">
      <c r="A12" s="62"/>
      <c r="B12" s="31" t="s">
        <v>33</v>
      </c>
      <c r="C12" s="28">
        <v>50</v>
      </c>
      <c r="D12" s="28">
        <f>($C$6/$E$6)*E5</f>
        <v>40</v>
      </c>
      <c r="E12" s="28">
        <f t="shared" si="0"/>
        <v>10</v>
      </c>
      <c r="F12" s="28">
        <f t="shared" si="1"/>
        <v>100</v>
      </c>
      <c r="G12" s="33">
        <f t="shared" si="2"/>
        <v>2.5</v>
      </c>
    </row>
    <row r="13" spans="1:7" ht="15.75" x14ac:dyDescent="0.25">
      <c r="A13" s="62" t="s">
        <v>23</v>
      </c>
      <c r="B13" s="31" t="s">
        <v>31</v>
      </c>
      <c r="C13" s="28">
        <v>250</v>
      </c>
      <c r="D13" s="28">
        <f>($D$6/$E$6)*E3</f>
        <v>270</v>
      </c>
      <c r="E13" s="28">
        <f t="shared" si="0"/>
        <v>-20</v>
      </c>
      <c r="F13" s="28">
        <f t="shared" si="1"/>
        <v>400</v>
      </c>
      <c r="G13" s="33">
        <f t="shared" si="2"/>
        <v>1.4814814814814814</v>
      </c>
    </row>
    <row r="14" spans="1:7" ht="15.75" x14ac:dyDescent="0.25">
      <c r="A14" s="62"/>
      <c r="B14" s="31" t="s">
        <v>32</v>
      </c>
      <c r="C14" s="28">
        <v>300</v>
      </c>
      <c r="D14" s="28">
        <f t="shared" ref="D14:D15" si="3">($D$6/$E$6)*E4</f>
        <v>270</v>
      </c>
      <c r="E14" s="28">
        <f t="shared" si="0"/>
        <v>30</v>
      </c>
      <c r="F14" s="28">
        <f t="shared" si="1"/>
        <v>900</v>
      </c>
      <c r="G14" s="33">
        <f t="shared" si="2"/>
        <v>3.3333333333333335</v>
      </c>
    </row>
    <row r="15" spans="1:7" ht="15.75" x14ac:dyDescent="0.25">
      <c r="A15" s="62"/>
      <c r="B15" s="31" t="s">
        <v>33</v>
      </c>
      <c r="C15" s="28">
        <v>50</v>
      </c>
      <c r="D15" s="28">
        <f t="shared" si="3"/>
        <v>60</v>
      </c>
      <c r="E15" s="28">
        <f t="shared" si="0"/>
        <v>-10</v>
      </c>
      <c r="F15" s="28">
        <f t="shared" si="1"/>
        <v>100</v>
      </c>
      <c r="G15" s="33">
        <f t="shared" si="2"/>
        <v>1.6666666666666667</v>
      </c>
    </row>
    <row r="16" spans="1:7" ht="15.75" x14ac:dyDescent="0.25">
      <c r="A16" s="1"/>
      <c r="B16" s="1"/>
      <c r="C16" s="3"/>
      <c r="D16" s="3"/>
      <c r="E16" s="3"/>
      <c r="F16" s="3"/>
      <c r="G16" s="34">
        <f>SUM(G10:G15)</f>
        <v>16.203703703703702</v>
      </c>
    </row>
    <row r="17" spans="1:12" ht="18" x14ac:dyDescent="0.25">
      <c r="A17" t="s">
        <v>40</v>
      </c>
      <c r="C17" s="14" t="s">
        <v>34</v>
      </c>
      <c r="D17" s="35"/>
      <c r="E17" s="35"/>
      <c r="F17" s="36" t="s">
        <v>41</v>
      </c>
      <c r="G17" s="9">
        <f>G16</f>
        <v>16.203703703703702</v>
      </c>
    </row>
    <row r="18" spans="1:12" ht="15.75" x14ac:dyDescent="0.25">
      <c r="A18" s="27"/>
      <c r="B18" s="27"/>
      <c r="C18" s="35"/>
      <c r="D18" s="35"/>
      <c r="E18" s="35"/>
      <c r="F18" s="35"/>
      <c r="G18" s="37"/>
    </row>
    <row r="19" spans="1:12" ht="18" x14ac:dyDescent="0.25">
      <c r="A19" s="27"/>
      <c r="B19" s="27"/>
      <c r="C19" s="36" t="s">
        <v>42</v>
      </c>
      <c r="D19" s="38" t="s">
        <v>43</v>
      </c>
      <c r="E19" s="40">
        <f>_xlfn.CHISQ.DIST.RT(G17,2)</f>
        <v>3.0297754871454891E-4</v>
      </c>
      <c r="F19" t="s">
        <v>44</v>
      </c>
      <c r="G19"/>
    </row>
    <row r="20" spans="1:12" x14ac:dyDescent="0.25">
      <c r="A20" s="27"/>
      <c r="B20" s="27"/>
      <c r="C20"/>
      <c r="D20" s="39"/>
      <c r="E20" s="40">
        <v>3.0297754871454891E-4</v>
      </c>
      <c r="F20" s="2" t="s">
        <v>35</v>
      </c>
      <c r="G20" t="s">
        <v>36</v>
      </c>
    </row>
    <row r="21" spans="1:12" x14ac:dyDescent="0.25">
      <c r="A21" s="27"/>
      <c r="B21" s="27"/>
      <c r="C21"/>
      <c r="D21" s="39"/>
      <c r="E21"/>
      <c r="F21"/>
      <c r="G21" t="s">
        <v>37</v>
      </c>
      <c r="K21" s="6">
        <v>16.2</v>
      </c>
      <c r="L21" s="15" t="s">
        <v>38</v>
      </c>
    </row>
    <row r="22" spans="1:12" ht="18" x14ac:dyDescent="0.25">
      <c r="A22" s="27"/>
      <c r="B22" s="27"/>
      <c r="C22" s="36" t="s">
        <v>45</v>
      </c>
      <c r="D22" s="39"/>
      <c r="E22" s="2">
        <v>0.05</v>
      </c>
      <c r="F22" t="s">
        <v>46</v>
      </c>
      <c r="G22"/>
    </row>
    <row r="23" spans="1:12" ht="18" x14ac:dyDescent="0.25">
      <c r="A23" s="27"/>
      <c r="B23" s="27"/>
      <c r="C23" s="36" t="s">
        <v>47</v>
      </c>
      <c r="D23" s="38" t="s">
        <v>51</v>
      </c>
      <c r="E23" s="41">
        <f>_xlfn.CHISQ.INV.RT(0.05,2)</f>
        <v>5.9914645471079817</v>
      </c>
      <c r="F23" s="2" t="s">
        <v>48</v>
      </c>
      <c r="G23" t="s">
        <v>49</v>
      </c>
    </row>
    <row r="24" spans="1:12" x14ac:dyDescent="0.25">
      <c r="A24" s="27"/>
      <c r="B24" s="27"/>
      <c r="C24"/>
      <c r="D24" s="39"/>
      <c r="E24" s="41">
        <v>5.9914645471079817</v>
      </c>
      <c r="F24" s="2" t="s">
        <v>35</v>
      </c>
      <c r="G24" t="s">
        <v>39</v>
      </c>
    </row>
    <row r="25" spans="1:12" ht="15.75" x14ac:dyDescent="0.25">
      <c r="A25" s="27"/>
      <c r="B25" s="27"/>
      <c r="C25" s="35"/>
      <c r="D25" s="35"/>
      <c r="E25" s="41">
        <v>5.9914645471079817</v>
      </c>
      <c r="F25" s="35" t="s">
        <v>50</v>
      </c>
      <c r="G25" s="37"/>
    </row>
    <row r="26" spans="1:12" ht="15.75" x14ac:dyDescent="0.25">
      <c r="A26" s="27"/>
      <c r="B26" s="27"/>
      <c r="C26" s="35"/>
      <c r="D26" s="35"/>
      <c r="E26" s="35"/>
      <c r="F26" s="35"/>
      <c r="G26" s="37"/>
    </row>
    <row r="27" spans="1:12" ht="15.75" x14ac:dyDescent="0.25">
      <c r="A27" s="27"/>
      <c r="B27" s="27"/>
      <c r="C27" s="35"/>
      <c r="D27" s="35"/>
      <c r="E27" s="35"/>
      <c r="F27" s="35"/>
      <c r="G27" s="37"/>
    </row>
    <row r="28" spans="1:12" ht="15.75" x14ac:dyDescent="0.25">
      <c r="A28" s="27"/>
      <c r="B28" s="27"/>
      <c r="C28" s="35"/>
      <c r="D28" s="35"/>
      <c r="E28" s="35"/>
      <c r="F28" s="35"/>
      <c r="G28" s="37"/>
    </row>
    <row r="29" spans="1:12" ht="15.75" x14ac:dyDescent="0.25">
      <c r="A29" s="27"/>
      <c r="B29" s="27"/>
      <c r="C29" s="35"/>
      <c r="D29" s="35"/>
      <c r="E29" s="35"/>
      <c r="F29" s="35"/>
      <c r="G29" s="37"/>
    </row>
    <row r="30" spans="1:12" ht="15.75" x14ac:dyDescent="0.25">
      <c r="A30" s="27"/>
      <c r="B30" s="27"/>
      <c r="C30" s="35"/>
      <c r="D30" s="35"/>
      <c r="E30" s="35"/>
      <c r="F30" s="35"/>
      <c r="G30" s="37"/>
    </row>
    <row r="31" spans="1:12" ht="15.75" x14ac:dyDescent="0.25">
      <c r="A31" s="27"/>
      <c r="B31" s="27"/>
      <c r="C31" s="35"/>
      <c r="D31" s="35"/>
      <c r="E31" s="35"/>
      <c r="F31" s="35"/>
      <c r="G31" s="37"/>
    </row>
    <row r="32" spans="1:12" ht="15.75" x14ac:dyDescent="0.25">
      <c r="A32" s="27"/>
      <c r="B32" s="27"/>
      <c r="C32" s="35"/>
      <c r="D32" s="35"/>
      <c r="E32" s="35"/>
      <c r="F32" s="35"/>
      <c r="G32" s="37"/>
    </row>
    <row r="33" spans="1:7" ht="15.75" x14ac:dyDescent="0.25">
      <c r="A33" s="27"/>
      <c r="B33" s="27"/>
      <c r="C33" s="35"/>
      <c r="D33" s="35"/>
      <c r="E33" s="35"/>
      <c r="F33" s="35"/>
      <c r="G33" s="37"/>
    </row>
  </sheetData>
  <mergeCells count="2">
    <mergeCell ref="A10:A12"/>
    <mergeCell ref="A13:A1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zoomScale="106" zoomScaleNormal="106" workbookViewId="0">
      <selection activeCell="D23" sqref="D23"/>
    </sheetView>
  </sheetViews>
  <sheetFormatPr defaultRowHeight="15" x14ac:dyDescent="0.25"/>
  <cols>
    <col min="1" max="1" width="11.5703125" customWidth="1"/>
    <col min="2" max="2" width="28.28515625" style="6" customWidth="1"/>
    <col min="3" max="3" width="12" style="6" bestFit="1" customWidth="1"/>
    <col min="4" max="4" width="12.7109375" bestFit="1" customWidth="1"/>
    <col min="5" max="5" width="11.28515625" customWidth="1"/>
    <col min="6" max="6" width="11.7109375" customWidth="1"/>
    <col min="7" max="7" width="9.140625" style="6"/>
    <col min="8" max="8" width="25" style="6" customWidth="1"/>
    <col min="9" max="9" width="21.42578125" style="6" customWidth="1"/>
  </cols>
  <sheetData>
    <row r="1" spans="2:8" x14ac:dyDescent="0.25">
      <c r="B1" s="16" t="s">
        <v>0</v>
      </c>
      <c r="C1" s="50" t="s">
        <v>10</v>
      </c>
      <c r="D1" s="50" t="s">
        <v>11</v>
      </c>
      <c r="E1" s="50" t="s">
        <v>12</v>
      </c>
      <c r="F1" s="52"/>
      <c r="G1" s="52"/>
    </row>
    <row r="2" spans="2:8" x14ac:dyDescent="0.25">
      <c r="B2" s="51"/>
      <c r="C2" s="8">
        <v>643</v>
      </c>
      <c r="D2" s="8">
        <v>469</v>
      </c>
      <c r="E2" s="8">
        <v>484</v>
      </c>
      <c r="F2" s="52"/>
      <c r="G2" s="52"/>
    </row>
    <row r="3" spans="2:8" x14ac:dyDescent="0.25">
      <c r="B3" s="51"/>
      <c r="C3" s="8">
        <v>655</v>
      </c>
      <c r="D3" s="8">
        <v>427</v>
      </c>
      <c r="E3" s="8">
        <v>456</v>
      </c>
      <c r="F3" s="52"/>
      <c r="G3" s="52"/>
    </row>
    <row r="4" spans="2:8" x14ac:dyDescent="0.25">
      <c r="B4" s="51"/>
      <c r="C4" s="8">
        <v>702</v>
      </c>
      <c r="D4" s="8">
        <v>525</v>
      </c>
      <c r="E4" s="8">
        <v>402</v>
      </c>
      <c r="F4" s="52"/>
      <c r="G4" s="52"/>
    </row>
    <row r="5" spans="2:8" x14ac:dyDescent="0.25">
      <c r="B5" s="5" t="s">
        <v>1</v>
      </c>
      <c r="C5" s="52">
        <f>AVERAGE(C2:C4)</f>
        <v>666.66666666666663</v>
      </c>
      <c r="D5" s="52">
        <f t="shared" ref="D5:E5" si="0">AVERAGE(D2:D4)</f>
        <v>473.66666666666669</v>
      </c>
      <c r="E5" s="52">
        <f t="shared" si="0"/>
        <v>447.33333333333331</v>
      </c>
      <c r="F5" s="52"/>
      <c r="G5" s="52"/>
    </row>
    <row r="6" spans="2:8" x14ac:dyDescent="0.25">
      <c r="B6" s="5" t="s">
        <v>2</v>
      </c>
      <c r="C6" s="52">
        <f>AVERAGE(C5:E5)</f>
        <v>529.22222222222217</v>
      </c>
      <c r="D6" s="52"/>
      <c r="E6" s="52"/>
      <c r="F6" s="52"/>
      <c r="G6" s="52"/>
    </row>
    <row r="7" spans="2:8" x14ac:dyDescent="0.25">
      <c r="B7" s="5"/>
      <c r="C7" s="52"/>
      <c r="D7" s="52"/>
      <c r="E7" s="52"/>
      <c r="F7" s="52"/>
      <c r="G7" s="52"/>
    </row>
    <row r="8" spans="2:8" x14ac:dyDescent="0.25">
      <c r="B8" s="10" t="s">
        <v>3</v>
      </c>
      <c r="C8" s="7">
        <f>(C2-$C$6)^2</f>
        <v>12945.382716049395</v>
      </c>
      <c r="D8" s="7">
        <f t="shared" ref="D8:E8" si="1">(D2-$C$6)^2</f>
        <v>3626.71604938271</v>
      </c>
      <c r="E8" s="7">
        <f t="shared" si="1"/>
        <v>2045.0493827160449</v>
      </c>
      <c r="F8" s="52"/>
      <c r="G8" s="52"/>
    </row>
    <row r="9" spans="2:8" x14ac:dyDescent="0.25">
      <c r="C9" s="7">
        <f t="shared" ref="C9:E10" si="2">(C3-$C$6)^2</f>
        <v>15820.049382716063</v>
      </c>
      <c r="D9" s="7">
        <f t="shared" si="2"/>
        <v>10449.382716049373</v>
      </c>
      <c r="E9" s="7">
        <f t="shared" si="2"/>
        <v>5361.493827160486</v>
      </c>
      <c r="F9" s="52"/>
      <c r="G9" s="52"/>
    </row>
    <row r="10" spans="2:8" x14ac:dyDescent="0.25">
      <c r="C10" s="7">
        <f t="shared" si="2"/>
        <v>29852.160493827178</v>
      </c>
      <c r="D10" s="7">
        <f t="shared" si="2"/>
        <v>17.827160493826735</v>
      </c>
      <c r="E10" s="7">
        <f t="shared" si="2"/>
        <v>16185.493827160481</v>
      </c>
      <c r="F10" s="56">
        <f>SUM(C8:E10)</f>
        <v>96303.555555555547</v>
      </c>
      <c r="G10" s="52"/>
    </row>
    <row r="11" spans="2:8" x14ac:dyDescent="0.25">
      <c r="C11" s="7"/>
      <c r="D11" s="7"/>
      <c r="E11" s="7"/>
      <c r="F11" s="52"/>
      <c r="G11" s="52"/>
    </row>
    <row r="12" spans="2:8" x14ac:dyDescent="0.25">
      <c r="B12" s="11" t="s">
        <v>4</v>
      </c>
      <c r="C12" s="53">
        <f>SUM(C8:E10)</f>
        <v>96303.555555555547</v>
      </c>
      <c r="D12" s="6"/>
      <c r="E12" s="6"/>
      <c r="G12" s="52"/>
    </row>
    <row r="13" spans="2:8" x14ac:dyDescent="0.25">
      <c r="B13" s="11" t="s">
        <v>5</v>
      </c>
      <c r="C13" s="5">
        <f>3*3-1</f>
        <v>8</v>
      </c>
      <c r="D13" s="58" t="s">
        <v>53</v>
      </c>
      <c r="E13" s="6"/>
      <c r="G13" s="52"/>
    </row>
    <row r="14" spans="2:8" x14ac:dyDescent="0.25">
      <c r="B14" s="12"/>
      <c r="C14" s="5"/>
      <c r="D14" s="6"/>
      <c r="E14" s="6"/>
      <c r="G14" s="52"/>
    </row>
    <row r="15" spans="2:8" x14ac:dyDescent="0.25">
      <c r="B15" s="13" t="s">
        <v>6</v>
      </c>
      <c r="C15" s="12">
        <f>3*(C5-$C$6)^2</f>
        <v>56672.925925925942</v>
      </c>
      <c r="D15" s="12">
        <f t="shared" ref="D15:E15" si="3">3*(D5-$C$6)^2</f>
        <v>9259.2592592592373</v>
      </c>
      <c r="E15" s="12">
        <f t="shared" si="3"/>
        <v>20117.370370370358</v>
      </c>
      <c r="F15" s="60">
        <f>SUM(C15:E15)</f>
        <v>86049.555555555533</v>
      </c>
      <c r="G15" s="52"/>
      <c r="H15" s="35"/>
    </row>
    <row r="16" spans="2:8" x14ac:dyDescent="0.25">
      <c r="B16" s="13" t="s">
        <v>7</v>
      </c>
      <c r="C16" s="5">
        <f>3-1</f>
        <v>2</v>
      </c>
      <c r="D16" s="4" t="s">
        <v>13</v>
      </c>
      <c r="E16" s="6"/>
      <c r="H16"/>
    </row>
    <row r="17" spans="2:8" x14ac:dyDescent="0.25">
      <c r="B17" s="5"/>
      <c r="C17" s="52"/>
      <c r="D17" s="52"/>
      <c r="E17" s="52"/>
      <c r="F17" s="52"/>
    </row>
    <row r="18" spans="2:8" x14ac:dyDescent="0.25">
      <c r="B18" s="13" t="s">
        <v>8</v>
      </c>
      <c r="C18" s="52">
        <f>(C2-C$5)^2</f>
        <v>560.11111111110927</v>
      </c>
      <c r="D18" s="52">
        <f t="shared" ref="D18:E18" si="4">(D2-D$5)^2</f>
        <v>21.777777777777956</v>
      </c>
      <c r="E18" s="52">
        <f t="shared" si="4"/>
        <v>1344.4444444444459</v>
      </c>
      <c r="F18" s="52"/>
      <c r="G18" s="52"/>
    </row>
    <row r="19" spans="2:8" x14ac:dyDescent="0.25">
      <c r="B19" s="13"/>
      <c r="C19" s="52">
        <f t="shared" ref="C19:E20" si="5">(C3-C$5)^2</f>
        <v>136.11111111111023</v>
      </c>
      <c r="D19" s="52">
        <f t="shared" si="5"/>
        <v>2177.7777777777796</v>
      </c>
      <c r="E19" s="52">
        <f t="shared" si="5"/>
        <v>75.111111111111441</v>
      </c>
      <c r="F19" s="52"/>
      <c r="G19" s="52"/>
    </row>
    <row r="20" spans="2:8" x14ac:dyDescent="0.25">
      <c r="B20" s="5"/>
      <c r="C20" s="52">
        <f t="shared" si="5"/>
        <v>1248.4444444444471</v>
      </c>
      <c r="D20" s="52">
        <f t="shared" si="5"/>
        <v>2635.111111111109</v>
      </c>
      <c r="E20" s="52">
        <f t="shared" si="5"/>
        <v>2055.1111111111095</v>
      </c>
      <c r="F20" s="54">
        <f>SUM(C18:E20)</f>
        <v>10254</v>
      </c>
      <c r="G20" s="52"/>
    </row>
    <row r="21" spans="2:8" x14ac:dyDescent="0.25">
      <c r="B21" s="13" t="s">
        <v>7</v>
      </c>
      <c r="C21" s="57">
        <f>3*(3-1)</f>
        <v>6</v>
      </c>
      <c r="D21" s="58" t="s">
        <v>9</v>
      </c>
      <c r="E21" s="52"/>
      <c r="F21" s="52"/>
      <c r="G21" s="52"/>
    </row>
    <row r="22" spans="2:8" x14ac:dyDescent="0.25">
      <c r="B22" s="12"/>
      <c r="C22" s="55"/>
      <c r="D22" s="5"/>
      <c r="E22" s="52"/>
      <c r="F22" s="52"/>
      <c r="G22" s="52"/>
    </row>
    <row r="23" spans="2:8" ht="18" x14ac:dyDescent="0.35">
      <c r="B23" s="6" t="s">
        <v>14</v>
      </c>
      <c r="D23" s="61">
        <f>F15/C16</f>
        <v>43024.777777777766</v>
      </c>
      <c r="E23" s="52"/>
      <c r="F23" s="52"/>
      <c r="G23" s="52"/>
    </row>
    <row r="24" spans="2:8" ht="18" x14ac:dyDescent="0.35">
      <c r="B24" s="6" t="s">
        <v>15</v>
      </c>
      <c r="D24" s="5">
        <f>F20/C21</f>
        <v>1709</v>
      </c>
      <c r="F24" s="6"/>
    </row>
    <row r="25" spans="2:8" x14ac:dyDescent="0.25">
      <c r="D25" s="5"/>
      <c r="E25" s="52"/>
      <c r="F25" s="52"/>
      <c r="G25" s="52"/>
    </row>
    <row r="26" spans="2:8" x14ac:dyDescent="0.25">
      <c r="B26" s="19" t="s">
        <v>57</v>
      </c>
      <c r="C26" s="20">
        <f>D23/D24</f>
        <v>25.175411221637077</v>
      </c>
      <c r="D26" s="26">
        <f>_xlfn.F.DIST.RT(C26,2,6)</f>
        <v>1.2071270284831211E-3</v>
      </c>
      <c r="E26" t="s">
        <v>58</v>
      </c>
      <c r="H26" s="15" t="s">
        <v>54</v>
      </c>
    </row>
    <row r="27" spans="2:8" x14ac:dyDescent="0.25">
      <c r="B27" s="19"/>
      <c r="C27" s="59"/>
      <c r="E27">
        <v>1.1999999999999999E-3</v>
      </c>
      <c r="F27" t="s">
        <v>55</v>
      </c>
    </row>
    <row r="28" spans="2:8" x14ac:dyDescent="0.25">
      <c r="B28" s="19" t="s">
        <v>16</v>
      </c>
      <c r="C28" s="21">
        <f>_xlfn.F.INV.RT(0.05,2,6)</f>
        <v>5.1432528497847176</v>
      </c>
      <c r="E28" s="15" t="s">
        <v>17</v>
      </c>
    </row>
    <row r="29" spans="2:8" x14ac:dyDescent="0.25">
      <c r="B29" s="23"/>
      <c r="C29" s="24"/>
      <c r="E29" t="s">
        <v>56</v>
      </c>
      <c r="F29" s="52"/>
      <c r="G29" s="52"/>
    </row>
    <row r="30" spans="2:8" x14ac:dyDescent="0.25">
      <c r="B30" s="19"/>
      <c r="C30" s="59"/>
      <c r="D30" s="5"/>
      <c r="E30" s="52"/>
      <c r="F30" s="52"/>
      <c r="G30" s="52"/>
    </row>
    <row r="31" spans="2:8" x14ac:dyDescent="0.25">
      <c r="B31" s="19"/>
      <c r="C31" s="59"/>
      <c r="D31" s="5"/>
      <c r="E31" s="52"/>
      <c r="F31" s="52"/>
      <c r="G31" s="52"/>
    </row>
    <row r="32" spans="2:8" x14ac:dyDescent="0.25">
      <c r="B32" s="19"/>
      <c r="C32" s="59"/>
      <c r="D32" s="5"/>
      <c r="E32" s="52"/>
      <c r="F32" s="52"/>
      <c r="G32" s="52"/>
    </row>
    <row r="33" spans="1:7" x14ac:dyDescent="0.25">
      <c r="B33" s="19"/>
      <c r="C33" s="59"/>
      <c r="D33" s="5"/>
      <c r="E33" s="52"/>
      <c r="F33" s="52"/>
      <c r="G33" s="52"/>
    </row>
    <row r="34" spans="1:7" x14ac:dyDescent="0.25">
      <c r="D34" s="4"/>
    </row>
    <row r="37" spans="1:7" ht="14.25" customHeight="1" x14ac:dyDescent="0.25">
      <c r="A37" s="4"/>
    </row>
    <row r="38" spans="1:7" x14ac:dyDescent="0.25">
      <c r="A38" s="22"/>
      <c r="E38" s="25"/>
    </row>
  </sheetData>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P1_Chi</vt:lpstr>
      <vt:lpstr>P3_AOV_Cars</vt:lpstr>
    </vt:vector>
  </TitlesOfParts>
  <Company>Toshiba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AMIT</cp:lastModifiedBy>
  <dcterms:created xsi:type="dcterms:W3CDTF">2016-09-17T15:27:31Z</dcterms:created>
  <dcterms:modified xsi:type="dcterms:W3CDTF">2017-01-08T08:12:12Z</dcterms:modified>
</cp:coreProperties>
</file>