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user/Documents/GitHub/FA19/Course II/ЭИС/"/>
    </mc:Choice>
  </mc:AlternateContent>
  <xr:revisionPtr revIDLastSave="0" documentId="13_ncr:1_{C5DC19A9-AE54-EE42-800C-90698412FD69}" xr6:coauthVersionLast="45" xr6:coauthVersionMax="45" xr10:uidLastSave="{00000000-0000-0000-0000-000000000000}"/>
  <bookViews>
    <workbookView xWindow="0" yWindow="460" windowWidth="33600" windowHeight="194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1" l="1"/>
  <c r="D76" i="1"/>
  <c r="E76" i="1"/>
  <c r="F76" i="1"/>
  <c r="C76" i="1"/>
  <c r="G75" i="1"/>
  <c r="G74" i="1"/>
  <c r="G65" i="1"/>
  <c r="G64" i="1"/>
  <c r="G63" i="1"/>
  <c r="D55" i="1"/>
  <c r="E55" i="1"/>
  <c r="F55" i="1"/>
  <c r="D56" i="1"/>
  <c r="E56" i="1"/>
  <c r="F56" i="1"/>
  <c r="C56" i="1"/>
  <c r="C55" i="1"/>
  <c r="F54" i="1"/>
  <c r="D54" i="1"/>
  <c r="E54" i="1"/>
  <c r="C54" i="1"/>
  <c r="D52" i="1"/>
  <c r="E52" i="1"/>
  <c r="F52" i="1"/>
  <c r="C52" i="1"/>
  <c r="D51" i="1"/>
  <c r="E51" i="1"/>
  <c r="F51" i="1"/>
  <c r="C51" i="1"/>
  <c r="E31" i="1"/>
  <c r="F32" i="1"/>
  <c r="F33" i="1"/>
  <c r="F31" i="1"/>
  <c r="E32" i="1"/>
  <c r="E33" i="1"/>
  <c r="D33" i="1"/>
  <c r="C33" i="1"/>
  <c r="D32" i="1"/>
  <c r="C32" i="1"/>
  <c r="J18" i="1"/>
  <c r="I18" i="1"/>
  <c r="G7" i="1"/>
  <c r="F7" i="1"/>
  <c r="D65" i="1" l="1"/>
  <c r="E65" i="1"/>
  <c r="F65" i="1"/>
  <c r="C65" i="1"/>
</calcChain>
</file>

<file path=xl/sharedStrings.xml><?xml version="1.0" encoding="utf-8"?>
<sst xmlns="http://schemas.openxmlformats.org/spreadsheetml/2006/main" count="97" uniqueCount="85">
  <si>
    <t>Год</t>
  </si>
  <si>
    <t>NPV</t>
  </si>
  <si>
    <t>Проект</t>
  </si>
  <si>
    <t>IRR</t>
  </si>
  <si>
    <t>Проект А</t>
  </si>
  <si>
    <t>Проект Б</t>
  </si>
  <si>
    <t>Денежные потоки</t>
  </si>
  <si>
    <t>Период</t>
  </si>
  <si>
    <t>По проекту</t>
  </si>
  <si>
    <t>Заемного капитала</t>
  </si>
  <si>
    <t>Акционерного капитала</t>
  </si>
  <si>
    <t>NPV (7%)</t>
  </si>
  <si>
    <t>Знак минус означает, что деньги отдаём</t>
  </si>
  <si>
    <t xml:space="preserve">Задача 1 </t>
  </si>
  <si>
    <t>Проект, требующий 700 усл. ден. ед. начальных инвестиций приносит прибыль 1000 усл. ден. ед. через два года.</t>
  </si>
  <si>
    <t>Годовая банковская процентная ставка равна 12%. Определить текущую ценность проекта (NPV) и внутреннюю норму прибыли (IRR)</t>
  </si>
  <si>
    <t>Решение:</t>
  </si>
  <si>
    <t>Задача 2</t>
  </si>
  <si>
    <t xml:space="preserve"> -200; 300; 600; 700; 500.</t>
  </si>
  <si>
    <t xml:space="preserve">Поток платежей по проекту с начальными инвестициями (в 0-й момент времени) в 1000 усл. ден. ед.,  </t>
  </si>
  <si>
    <t>начиная с конца первого года представлен следующими элементами:</t>
  </si>
  <si>
    <t xml:space="preserve">Известно, что внутренняя норма прибыли альтернативных проектов с таким же финансовым риском, как у данного проекта, равна 17%. </t>
  </si>
  <si>
    <t>Задача 3</t>
  </si>
  <si>
    <t>Инвестиционный проект требует 10 тыс. долл и обещает доход в 10800 долл. в конце периода.</t>
  </si>
  <si>
    <t>Предполагается, что нет никакой неопределённости и никаких налогов. Проект на 20% финансируется</t>
  </si>
  <si>
    <t xml:space="preserve">заёмным капиталом под ставку 6%. Для оценки проекта используется ставка дисконтирования, </t>
  </si>
  <si>
    <t>превышающая стоимость заёмного капитала на 1%. На основе этих данных определите</t>
  </si>
  <si>
    <t>денежные потоки по проекту, а также заёмного и акционерного капитала и заполните соответствующую таблицу:</t>
  </si>
  <si>
    <t>Проект 1</t>
  </si>
  <si>
    <t>Проект 2</t>
  </si>
  <si>
    <t>Проект 3</t>
  </si>
  <si>
    <t>Проект 4</t>
  </si>
  <si>
    <t>NPV в конце 5-го года</t>
  </si>
  <si>
    <r>
      <t xml:space="preserve">Т </t>
    </r>
    <r>
      <rPr>
        <vertAlign val="subscript"/>
        <sz val="11"/>
        <color theme="1"/>
        <rFont val="Calibri"/>
        <family val="2"/>
        <charset val="204"/>
        <scheme val="minor"/>
      </rPr>
      <t>ок</t>
    </r>
  </si>
  <si>
    <t>Эта строка заполняется после заполнения трёх строк ниже</t>
  </si>
  <si>
    <t>NPV (2)</t>
  </si>
  <si>
    <t>NPV в конце 2-го года</t>
  </si>
  <si>
    <t>NPV (3)</t>
  </si>
  <si>
    <t>NPV в конце 3-го года</t>
  </si>
  <si>
    <t>NPV (4)</t>
  </si>
  <si>
    <t>NPV в конце 4-го года</t>
  </si>
  <si>
    <t>Инвестиции</t>
  </si>
  <si>
    <t>Денежный поток по годам</t>
  </si>
  <si>
    <t>IRR, %</t>
  </si>
  <si>
    <t>Задача 4</t>
  </si>
  <si>
    <t>У компании имеется четыре инвестиционных проекта, каждый из которых вполне приемлем, но принять можно только один.</t>
  </si>
  <si>
    <t xml:space="preserve">Данные о пректах представлены следующими потоками платежей (см. таблицу ниже). Требуется оценить целесообразность выбора </t>
  </si>
  <si>
    <t>одного из них по критерию:</t>
  </si>
  <si>
    <t>б) внутренней гормы прибыли (IRR);</t>
  </si>
  <si>
    <t>а) чистого приведённого дохода (NPV);</t>
  </si>
  <si>
    <r>
      <t>в) дисконтированного срока окупаемости (T</t>
    </r>
    <r>
      <rPr>
        <vertAlign val="subscript"/>
        <sz val="11"/>
        <color theme="1"/>
        <rFont val="Calibri"/>
        <family val="2"/>
        <charset val="204"/>
        <scheme val="minor"/>
      </rPr>
      <t>ок</t>
    </r>
    <r>
      <rPr>
        <sz val="11"/>
        <color theme="1"/>
        <rFont val="Calibri"/>
        <family val="2"/>
        <charset val="204"/>
        <scheme val="minor"/>
      </rPr>
      <t>), если цена капитала 12%.</t>
    </r>
  </si>
  <si>
    <t>Задача 5</t>
  </si>
  <si>
    <t>Диапазон</t>
  </si>
  <si>
    <t>Вывод</t>
  </si>
  <si>
    <t>1)</t>
  </si>
  <si>
    <t>(0%; 8,86%)</t>
  </si>
  <si>
    <t xml:space="preserve">Точка Фишера - 8,86 % </t>
  </si>
  <si>
    <t>3)</t>
  </si>
  <si>
    <t>(8,86%; 13,91%]</t>
  </si>
  <si>
    <t>4)</t>
  </si>
  <si>
    <t>(13,91%; 14,27%]</t>
  </si>
  <si>
    <t>5)</t>
  </si>
  <si>
    <r>
      <t>(14,27%; +</t>
    </r>
    <r>
      <rPr>
        <sz val="11"/>
        <color theme="1"/>
        <rFont val="Calibri"/>
        <family val="2"/>
        <charset val="204"/>
      </rPr>
      <t>∞)</t>
    </r>
  </si>
  <si>
    <t>Задача 6</t>
  </si>
  <si>
    <t>Имеются два альтернативных проекта, информация по потокам платежей которых представлена в табл. ниже.</t>
  </si>
  <si>
    <t>Сравнить эти проекты по предпочтительности в зависимости от численного значения альтернативной ставки.</t>
  </si>
  <si>
    <t>Определить чистую текущую стоимость и внутреннюю норму доходности данного проекта.</t>
  </si>
  <si>
    <t>2)</t>
  </si>
  <si>
    <t>При ставке 8% выбираем проект</t>
  </si>
  <si>
    <t>При ставке 15% выбираем проект</t>
  </si>
  <si>
    <t>Рассматриваются два альтернативных проекта. Требуется найти точку Фишера и сделать выбор при r=8% и при r=15%</t>
  </si>
  <si>
    <t>Приростной поток (Б-А)</t>
  </si>
  <si>
    <t>Приростной поток</t>
  </si>
  <si>
    <t>Платеж</t>
  </si>
  <si>
    <t>4&lt;Ток&lt;5</t>
  </si>
  <si>
    <t>3&lt;Ток&lt;4</t>
  </si>
  <si>
    <t>2&lt;Ток&lt;3</t>
  </si>
  <si>
    <t>NPV(5)</t>
  </si>
  <si>
    <t>Б</t>
  </si>
  <si>
    <t>А</t>
  </si>
  <si>
    <t>А и Б равноценны</t>
  </si>
  <si>
    <t>Б приоритетней</t>
  </si>
  <si>
    <t>А приоритетней</t>
  </si>
  <si>
    <t>А и Б убыточны</t>
  </si>
  <si>
    <t>А безальтернативный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</si>
</sst>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_ ;[Red]\-#,##0.0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1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0" fontId="4" fillId="0" borderId="6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1" fillId="0" borderId="0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Border="1" applyAlignment="1">
      <alignment horizontal="center"/>
    </xf>
    <xf numFmtId="2" fontId="0" fillId="0" borderId="0" xfId="0" applyNumberFormat="1" applyFill="1" applyBorder="1"/>
    <xf numFmtId="10" fontId="0" fillId="0" borderId="0" xfId="0" applyNumberFormat="1" applyFill="1" applyBorder="1" applyAlignment="1">
      <alignment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Fill="1" applyBorder="1"/>
    <xf numFmtId="0" fontId="0" fillId="0" borderId="4" xfId="0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139701</xdr:colOff>
      <xdr:row>59</xdr:row>
      <xdr:rowOff>57748</xdr:rowOff>
    </xdr:from>
    <xdr:to>
      <xdr:col>14</xdr:col>
      <xdr:colOff>82551</xdr:colOff>
      <xdr:row>68</xdr:row>
      <xdr:rowOff>126388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45F471E-FA65-4DE6-84B1-7FE6E37AB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1" y="11017848"/>
          <a:ext cx="4413250" cy="1725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topLeftCell="A49" workbookViewId="0">
      <selection activeCell="T69" sqref="T69"/>
    </sheetView>
  </sheetViews>
  <sheetFormatPr baseColWidth="10" defaultColWidth="8.83203125" defaultRowHeight="15" x14ac:dyDescent="0.2"/>
  <cols>
    <col min="1" max="1" width="6.5" customWidth="1"/>
    <col min="2" max="2" width="30.5" customWidth="1"/>
    <col min="9" max="9" width="11.5" bestFit="1" customWidth="1"/>
  </cols>
  <sheetData>
    <row r="1" spans="1:10" x14ac:dyDescent="0.2">
      <c r="B1" s="1" t="s">
        <v>13</v>
      </c>
    </row>
    <row r="2" spans="1:10" x14ac:dyDescent="0.2">
      <c r="B2" t="s">
        <v>14</v>
      </c>
    </row>
    <row r="3" spans="1:10" x14ac:dyDescent="0.2">
      <c r="B3" t="s">
        <v>15</v>
      </c>
    </row>
    <row r="5" spans="1:10" x14ac:dyDescent="0.2">
      <c r="A5" s="1"/>
      <c r="B5" t="s">
        <v>16</v>
      </c>
    </row>
    <row r="6" spans="1:10" x14ac:dyDescent="0.2">
      <c r="B6" s="2" t="s">
        <v>0</v>
      </c>
      <c r="C6" s="39">
        <v>0</v>
      </c>
      <c r="D6" s="39">
        <v>1</v>
      </c>
      <c r="E6" s="39">
        <v>2</v>
      </c>
      <c r="F6" s="39" t="s">
        <v>1</v>
      </c>
      <c r="G6" s="39" t="s">
        <v>3</v>
      </c>
      <c r="H6" s="4"/>
      <c r="I6" s="4"/>
      <c r="J6" s="4"/>
    </row>
    <row r="7" spans="1:10" x14ac:dyDescent="0.2">
      <c r="B7" s="36" t="s">
        <v>73</v>
      </c>
      <c r="C7" s="30">
        <v>-700</v>
      </c>
      <c r="D7" s="30">
        <v>0</v>
      </c>
      <c r="E7" s="30">
        <v>1000</v>
      </c>
      <c r="F7" s="31">
        <f>NPV(12%,D7:E7)+C7</f>
        <v>97.19387755102025</v>
      </c>
      <c r="G7" s="7">
        <f>IRR(C7:E7)</f>
        <v>0.19522860933439379</v>
      </c>
      <c r="H7" s="4"/>
      <c r="I7" s="4"/>
      <c r="J7" s="4"/>
    </row>
    <row r="8" spans="1:10" x14ac:dyDescent="0.2">
      <c r="B8" s="29"/>
      <c r="C8" s="29"/>
      <c r="D8" s="29"/>
      <c r="E8" s="29"/>
      <c r="F8" s="29"/>
    </row>
    <row r="9" spans="1:10" x14ac:dyDescent="0.2">
      <c r="B9" s="1" t="s">
        <v>17</v>
      </c>
    </row>
    <row r="10" spans="1:10" x14ac:dyDescent="0.2">
      <c r="B10" t="s">
        <v>19</v>
      </c>
    </row>
    <row r="11" spans="1:10" x14ac:dyDescent="0.2">
      <c r="B11" t="s">
        <v>20</v>
      </c>
    </row>
    <row r="12" spans="1:10" x14ac:dyDescent="0.2">
      <c r="B12" t="s">
        <v>18</v>
      </c>
    </row>
    <row r="13" spans="1:10" x14ac:dyDescent="0.2">
      <c r="B13" t="s">
        <v>21</v>
      </c>
    </row>
    <row r="14" spans="1:10" x14ac:dyDescent="0.2">
      <c r="B14" t="s">
        <v>66</v>
      </c>
    </row>
    <row r="16" spans="1:10" x14ac:dyDescent="0.2">
      <c r="A16" s="1"/>
      <c r="B16" t="s">
        <v>16</v>
      </c>
    </row>
    <row r="17" spans="1:10" x14ac:dyDescent="0.2">
      <c r="B17" s="2" t="s">
        <v>0</v>
      </c>
      <c r="C17" s="39">
        <v>0</v>
      </c>
      <c r="D17" s="39">
        <v>1</v>
      </c>
      <c r="E17" s="39">
        <v>2</v>
      </c>
      <c r="F17" s="39">
        <v>3</v>
      </c>
      <c r="G17" s="39">
        <v>4</v>
      </c>
      <c r="H17" s="39">
        <v>5</v>
      </c>
      <c r="I17" s="39" t="s">
        <v>1</v>
      </c>
      <c r="J17" s="39" t="s">
        <v>3</v>
      </c>
    </row>
    <row r="18" spans="1:10" x14ac:dyDescent="0.2">
      <c r="B18" s="36" t="s">
        <v>73</v>
      </c>
      <c r="C18" s="30">
        <v>-1000</v>
      </c>
      <c r="D18" s="30">
        <v>-200</v>
      </c>
      <c r="E18" s="30">
        <v>300</v>
      </c>
      <c r="F18" s="30">
        <v>600</v>
      </c>
      <c r="G18" s="30">
        <v>700</v>
      </c>
      <c r="H18" s="30">
        <v>500</v>
      </c>
      <c r="I18" s="40">
        <f>NPV(17%,D18:H18)+C18</f>
        <v>24.446838158646642</v>
      </c>
      <c r="J18" s="38">
        <f>IRR(C18:H18)</f>
        <v>0.17721289933240048</v>
      </c>
    </row>
    <row r="19" spans="1:10" ht="15" customHeight="1" x14ac:dyDescent="0.2">
      <c r="B19" s="5"/>
      <c r="C19" s="27"/>
      <c r="D19" s="6"/>
      <c r="E19" s="6"/>
      <c r="F19" s="6"/>
      <c r="G19" s="6"/>
      <c r="H19" s="6"/>
    </row>
    <row r="20" spans="1:10" ht="17.5" customHeight="1" x14ac:dyDescent="0.2">
      <c r="B20" s="12"/>
      <c r="C20" s="28"/>
      <c r="D20" s="6"/>
      <c r="E20" s="6"/>
      <c r="F20" s="6"/>
      <c r="G20" s="6"/>
      <c r="H20" s="6"/>
    </row>
    <row r="22" spans="1:10" x14ac:dyDescent="0.2">
      <c r="B22" s="1" t="s">
        <v>22</v>
      </c>
    </row>
    <row r="23" spans="1:10" x14ac:dyDescent="0.2">
      <c r="B23" t="s">
        <v>23</v>
      </c>
    </row>
    <row r="24" spans="1:10" x14ac:dyDescent="0.2">
      <c r="B24" t="s">
        <v>24</v>
      </c>
    </row>
    <row r="25" spans="1:10" x14ac:dyDescent="0.2">
      <c r="B25" t="s">
        <v>25</v>
      </c>
    </row>
    <row r="26" spans="1:10" x14ac:dyDescent="0.2">
      <c r="B26" t="s">
        <v>26</v>
      </c>
    </row>
    <row r="27" spans="1:10" x14ac:dyDescent="0.2">
      <c r="B27" t="s">
        <v>27</v>
      </c>
    </row>
    <row r="28" spans="1:10" x14ac:dyDescent="0.2">
      <c r="A28" s="1"/>
    </row>
    <row r="29" spans="1:10" x14ac:dyDescent="0.2">
      <c r="B29" s="48" t="s">
        <v>6</v>
      </c>
      <c r="C29" s="50" t="s">
        <v>7</v>
      </c>
      <c r="D29" s="51"/>
      <c r="E29" s="47" t="s">
        <v>11</v>
      </c>
      <c r="F29" s="47" t="s">
        <v>3</v>
      </c>
    </row>
    <row r="30" spans="1:10" x14ac:dyDescent="0.2">
      <c r="B30" s="49"/>
      <c r="C30" s="3">
        <v>0</v>
      </c>
      <c r="D30" s="3">
        <v>1</v>
      </c>
      <c r="E30" s="47"/>
      <c r="F30" s="47"/>
    </row>
    <row r="31" spans="1:10" x14ac:dyDescent="0.2">
      <c r="B31" s="9" t="s">
        <v>8</v>
      </c>
      <c r="C31" s="30">
        <v>-10000</v>
      </c>
      <c r="D31" s="30">
        <v>10800</v>
      </c>
      <c r="E31" s="10">
        <f>NPV(7%,D31)+C31</f>
        <v>93.457943925233849</v>
      </c>
      <c r="F31" s="11">
        <f>IRR(C31:D31)</f>
        <v>8.0000000000000293E-2</v>
      </c>
    </row>
    <row r="32" spans="1:10" x14ac:dyDescent="0.2">
      <c r="B32" s="2" t="s">
        <v>9</v>
      </c>
      <c r="C32" s="2">
        <f>-C31*0.2</f>
        <v>2000</v>
      </c>
      <c r="D32" s="2">
        <f>-C32*1.06</f>
        <v>-2120</v>
      </c>
      <c r="E32" s="10">
        <f t="shared" ref="E32:E33" si="0">NPV(7%,D32)+C32</f>
        <v>18.691588785046861</v>
      </c>
      <c r="F32" s="11">
        <f t="shared" ref="F32:F33" si="1">IRR(C32:D32)</f>
        <v>6.0000000000000053E-2</v>
      </c>
    </row>
    <row r="33" spans="1:6" x14ac:dyDescent="0.2">
      <c r="B33" s="2" t="s">
        <v>10</v>
      </c>
      <c r="C33" s="2">
        <f>C31+C32</f>
        <v>-8000</v>
      </c>
      <c r="D33" s="2">
        <f>D31+D32</f>
        <v>8680</v>
      </c>
      <c r="E33" s="10">
        <f t="shared" si="0"/>
        <v>112.14953271028025</v>
      </c>
      <c r="F33" s="13">
        <f t="shared" si="1"/>
        <v>8.4999999999999964E-2</v>
      </c>
    </row>
    <row r="34" spans="1:6" x14ac:dyDescent="0.2">
      <c r="B34" s="17" t="s">
        <v>12</v>
      </c>
      <c r="C34" s="18"/>
    </row>
    <row r="36" spans="1:6" x14ac:dyDescent="0.2">
      <c r="A36" s="1"/>
      <c r="B36" s="1" t="s">
        <v>44</v>
      </c>
    </row>
    <row r="37" spans="1:6" x14ac:dyDescent="0.2">
      <c r="A37" s="1"/>
      <c r="B37" t="s">
        <v>45</v>
      </c>
    </row>
    <row r="38" spans="1:6" x14ac:dyDescent="0.2">
      <c r="A38" s="1"/>
      <c r="B38" t="s">
        <v>46</v>
      </c>
    </row>
    <row r="39" spans="1:6" x14ac:dyDescent="0.2">
      <c r="A39" s="1"/>
      <c r="B39" t="s">
        <v>47</v>
      </c>
    </row>
    <row r="40" spans="1:6" x14ac:dyDescent="0.2">
      <c r="A40" s="1"/>
      <c r="B40" t="s">
        <v>49</v>
      </c>
    </row>
    <row r="41" spans="1:6" x14ac:dyDescent="0.2">
      <c r="A41" s="1"/>
      <c r="B41" t="s">
        <v>48</v>
      </c>
    </row>
    <row r="42" spans="1:6" ht="17" x14ac:dyDescent="0.25">
      <c r="A42" s="1"/>
      <c r="B42" t="s">
        <v>50</v>
      </c>
    </row>
    <row r="43" spans="1:6" x14ac:dyDescent="0.2">
      <c r="A43" s="1"/>
    </row>
    <row r="44" spans="1:6" x14ac:dyDescent="0.2">
      <c r="B44" s="15" t="s">
        <v>0</v>
      </c>
      <c r="C44" s="15" t="s">
        <v>28</v>
      </c>
      <c r="D44" s="15" t="s">
        <v>29</v>
      </c>
      <c r="E44" s="15" t="s">
        <v>30</v>
      </c>
      <c r="F44" s="15" t="s">
        <v>31</v>
      </c>
    </row>
    <row r="45" spans="1:6" x14ac:dyDescent="0.2">
      <c r="B45" s="15">
        <v>0</v>
      </c>
      <c r="C45" s="15">
        <v>-1200</v>
      </c>
      <c r="D45" s="15">
        <v>-1200</v>
      </c>
      <c r="E45" s="15">
        <v>-1200</v>
      </c>
      <c r="F45" s="15">
        <v>-1200</v>
      </c>
    </row>
    <row r="46" spans="1:6" x14ac:dyDescent="0.2">
      <c r="B46" s="15">
        <v>1</v>
      </c>
      <c r="C46" s="15">
        <v>0</v>
      </c>
      <c r="D46" s="15">
        <v>100</v>
      </c>
      <c r="E46" s="15">
        <v>300</v>
      </c>
      <c r="F46" s="15">
        <v>300</v>
      </c>
    </row>
    <row r="47" spans="1:6" x14ac:dyDescent="0.2">
      <c r="B47" s="15">
        <v>2</v>
      </c>
      <c r="C47" s="15">
        <v>100</v>
      </c>
      <c r="D47" s="15">
        <v>300</v>
      </c>
      <c r="E47" s="15">
        <v>450</v>
      </c>
      <c r="F47" s="15">
        <v>900</v>
      </c>
    </row>
    <row r="48" spans="1:6" x14ac:dyDescent="0.2">
      <c r="B48" s="15">
        <v>3</v>
      </c>
      <c r="C48" s="15">
        <v>250</v>
      </c>
      <c r="D48" s="15">
        <v>500</v>
      </c>
      <c r="E48" s="15">
        <v>500</v>
      </c>
      <c r="F48" s="15">
        <v>500</v>
      </c>
    </row>
    <row r="49" spans="1:8" x14ac:dyDescent="0.2">
      <c r="B49" s="15">
        <v>4</v>
      </c>
      <c r="C49" s="15">
        <v>1200</v>
      </c>
      <c r="D49" s="15">
        <v>600</v>
      </c>
      <c r="E49" s="15">
        <v>600</v>
      </c>
      <c r="F49" s="15">
        <v>250</v>
      </c>
    </row>
    <row r="50" spans="1:8" x14ac:dyDescent="0.2">
      <c r="B50" s="15">
        <v>5</v>
      </c>
      <c r="C50" s="15">
        <v>1300</v>
      </c>
      <c r="D50" s="15">
        <v>1300</v>
      </c>
      <c r="E50" s="15">
        <v>700</v>
      </c>
      <c r="F50" s="15">
        <v>100</v>
      </c>
    </row>
    <row r="51" spans="1:8" x14ac:dyDescent="0.2">
      <c r="B51" s="15" t="s">
        <v>77</v>
      </c>
      <c r="C51" s="8">
        <f>NPV(12%,C46:C50)+C45</f>
        <v>557.94105622843085</v>
      </c>
      <c r="D51" s="43">
        <f t="shared" ref="D51:F51" si="2">NPV(12%,D46:D50)+D45</f>
        <v>603.29976093480332</v>
      </c>
      <c r="E51" s="8">
        <f t="shared" si="2"/>
        <v>560.99415770772544</v>
      </c>
      <c r="F51" s="8">
        <f t="shared" si="2"/>
        <v>356.84396173283426</v>
      </c>
      <c r="G51" s="14" t="s">
        <v>32</v>
      </c>
    </row>
    <row r="52" spans="1:8" x14ac:dyDescent="0.2">
      <c r="B52" s="15" t="s">
        <v>3</v>
      </c>
      <c r="C52" s="7">
        <f>IRR(C45:C50)</f>
        <v>0.22665948797697633</v>
      </c>
      <c r="D52" s="7">
        <f t="shared" ref="D52:F52" si="3">IRR(D45:D50)</f>
        <v>0.249926362473889</v>
      </c>
      <c r="E52" s="44">
        <f t="shared" si="3"/>
        <v>0.27066387190405772</v>
      </c>
      <c r="F52" s="7">
        <f t="shared" si="3"/>
        <v>0.2532937897283345</v>
      </c>
    </row>
    <row r="53" spans="1:8" ht="17" x14ac:dyDescent="0.25">
      <c r="B53" s="15" t="s">
        <v>33</v>
      </c>
      <c r="C53" s="41" t="s">
        <v>74</v>
      </c>
      <c r="D53" s="42" t="s">
        <v>74</v>
      </c>
      <c r="E53" s="42" t="s">
        <v>75</v>
      </c>
      <c r="F53" s="45" t="s">
        <v>76</v>
      </c>
      <c r="G53" s="19" t="s">
        <v>34</v>
      </c>
    </row>
    <row r="54" spans="1:8" x14ac:dyDescent="0.2">
      <c r="B54" s="15" t="s">
        <v>35</v>
      </c>
      <c r="C54" s="8">
        <f>NPV(12%,C46:C47)+C45</f>
        <v>-1120.2806122448981</v>
      </c>
      <c r="D54" s="8">
        <f t="shared" ref="D54:E54" si="4">NPV(12%,D46:D47)+D45</f>
        <v>-871.55612244897964</v>
      </c>
      <c r="E54" s="8">
        <f t="shared" si="4"/>
        <v>-573.40561224489807</v>
      </c>
      <c r="F54" s="8">
        <f>NPV(12%,F46:F47)+F45</f>
        <v>-214.66836734693902</v>
      </c>
      <c r="G54" s="14" t="s">
        <v>36</v>
      </c>
    </row>
    <row r="55" spans="1:8" x14ac:dyDescent="0.2">
      <c r="B55" s="15" t="s">
        <v>37</v>
      </c>
      <c r="C55" s="8">
        <f>NPV(12%,C46:C48)+C45</f>
        <v>-942.33555029154525</v>
      </c>
      <c r="D55" s="8">
        <f t="shared" ref="D55:F55" si="5">NPV(12%,D46:D48)+D45</f>
        <v>-515.66599854227411</v>
      </c>
      <c r="E55" s="8">
        <f t="shared" si="5"/>
        <v>-217.51548833819265</v>
      </c>
      <c r="F55" s="8">
        <f t="shared" si="5"/>
        <v>141.22175655976639</v>
      </c>
      <c r="G55" s="14" t="s">
        <v>38</v>
      </c>
    </row>
    <row r="56" spans="1:8" x14ac:dyDescent="0.2">
      <c r="B56" s="15" t="s">
        <v>39</v>
      </c>
      <c r="C56" s="8">
        <f>NPV(12%,C46:C49)+C45</f>
        <v>-179.71385620574802</v>
      </c>
      <c r="D56" s="8">
        <f t="shared" ref="D56:F56" si="6">NPV(12%,D46:D49)+D45</f>
        <v>-134.35515149937555</v>
      </c>
      <c r="E56" s="8">
        <f t="shared" si="6"/>
        <v>163.7953587047059</v>
      </c>
      <c r="F56" s="8">
        <f t="shared" si="6"/>
        <v>300.10127616097429</v>
      </c>
      <c r="G56" s="14" t="s">
        <v>40</v>
      </c>
    </row>
    <row r="57" spans="1:8" x14ac:dyDescent="0.2">
      <c r="B57" s="20"/>
    </row>
    <row r="58" spans="1:8" x14ac:dyDescent="0.2">
      <c r="A58" s="1"/>
      <c r="B58" s="23" t="s">
        <v>51</v>
      </c>
    </row>
    <row r="59" spans="1:8" x14ac:dyDescent="0.2">
      <c r="A59" s="1"/>
      <c r="B59" s="21" t="s">
        <v>70</v>
      </c>
    </row>
    <row r="60" spans="1:8" x14ac:dyDescent="0.2">
      <c r="A60" s="1"/>
      <c r="B60" s="22"/>
    </row>
    <row r="61" spans="1:8" x14ac:dyDescent="0.2">
      <c r="A61" s="1"/>
      <c r="B61" s="47" t="s">
        <v>2</v>
      </c>
      <c r="C61" s="47" t="s">
        <v>41</v>
      </c>
      <c r="D61" s="52" t="s">
        <v>42</v>
      </c>
      <c r="E61" s="52"/>
      <c r="F61" s="52"/>
      <c r="G61" s="47" t="s">
        <v>43</v>
      </c>
    </row>
    <row r="62" spans="1:8" x14ac:dyDescent="0.2">
      <c r="A62" s="1"/>
      <c r="B62" s="47"/>
      <c r="C62" s="47"/>
      <c r="D62" s="15">
        <v>1</v>
      </c>
      <c r="E62" s="15">
        <v>2</v>
      </c>
      <c r="F62" s="15">
        <v>3</v>
      </c>
      <c r="G62" s="47"/>
    </row>
    <row r="63" spans="1:8" x14ac:dyDescent="0.2">
      <c r="B63" s="15" t="s">
        <v>4</v>
      </c>
      <c r="C63" s="15">
        <v>-100</v>
      </c>
      <c r="D63" s="15">
        <v>90</v>
      </c>
      <c r="E63" s="15">
        <v>45</v>
      </c>
      <c r="F63" s="15">
        <v>9</v>
      </c>
      <c r="G63" s="46">
        <f>IRR(C63:F63)</f>
        <v>0.29956115013899831</v>
      </c>
      <c r="H63" s="33"/>
    </row>
    <row r="64" spans="1:8" x14ac:dyDescent="0.2">
      <c r="B64" s="15" t="s">
        <v>5</v>
      </c>
      <c r="C64" s="15">
        <v>-100</v>
      </c>
      <c r="D64" s="15">
        <v>10</v>
      </c>
      <c r="E64" s="15">
        <v>50</v>
      </c>
      <c r="F64" s="15">
        <v>100</v>
      </c>
      <c r="G64" s="46">
        <f>IRR(C64:F64)</f>
        <v>0.20444989010020298</v>
      </c>
      <c r="H64" s="33"/>
    </row>
    <row r="65" spans="1:7" x14ac:dyDescent="0.2">
      <c r="B65" s="15" t="s">
        <v>71</v>
      </c>
      <c r="C65" s="15">
        <f>C64-C63</f>
        <v>0</v>
      </c>
      <c r="D65" s="16">
        <f t="shared" ref="D65:F65" si="7">D64-D63</f>
        <v>-80</v>
      </c>
      <c r="E65" s="16">
        <f t="shared" si="7"/>
        <v>5</v>
      </c>
      <c r="F65" s="16">
        <f t="shared" si="7"/>
        <v>91</v>
      </c>
      <c r="G65" s="46">
        <f>IRR(C65:F65)</f>
        <v>9.8244171727290386E-2</v>
      </c>
    </row>
    <row r="66" spans="1:7" x14ac:dyDescent="0.2">
      <c r="B66" s="26"/>
      <c r="C66" s="26"/>
      <c r="D66" s="26"/>
      <c r="E66" s="26"/>
      <c r="F66" s="26"/>
      <c r="G66" s="34"/>
    </row>
    <row r="67" spans="1:7" x14ac:dyDescent="0.2">
      <c r="B67" s="35" t="s">
        <v>68</v>
      </c>
      <c r="C67" s="26" t="s">
        <v>78</v>
      </c>
      <c r="D67" s="26"/>
      <c r="E67" s="26"/>
      <c r="F67" s="26"/>
      <c r="G67" s="34"/>
    </row>
    <row r="68" spans="1:7" x14ac:dyDescent="0.2">
      <c r="B68" s="21" t="s">
        <v>69</v>
      </c>
      <c r="C68" s="20" t="s">
        <v>79</v>
      </c>
    </row>
    <row r="70" spans="1:7" x14ac:dyDescent="0.2">
      <c r="B70" s="23" t="s">
        <v>63</v>
      </c>
    </row>
    <row r="71" spans="1:7" x14ac:dyDescent="0.2">
      <c r="B71" s="21" t="s">
        <v>64</v>
      </c>
    </row>
    <row r="72" spans="1:7" x14ac:dyDescent="0.2">
      <c r="B72" s="21" t="s">
        <v>65</v>
      </c>
    </row>
    <row r="73" spans="1:7" x14ac:dyDescent="0.2">
      <c r="G73" s="16" t="s">
        <v>3</v>
      </c>
    </row>
    <row r="74" spans="1:7" x14ac:dyDescent="0.2">
      <c r="B74" s="2" t="s">
        <v>4</v>
      </c>
      <c r="C74" s="2">
        <v>-740</v>
      </c>
      <c r="D74" s="2">
        <v>280</v>
      </c>
      <c r="E74" s="2">
        <v>340</v>
      </c>
      <c r="F74" s="37">
        <v>350</v>
      </c>
      <c r="G74" s="38">
        <f>IRR(C74:F74)</f>
        <v>0.14269004341240055</v>
      </c>
    </row>
    <row r="75" spans="1:7" x14ac:dyDescent="0.2">
      <c r="B75" s="2" t="s">
        <v>5</v>
      </c>
      <c r="C75" s="2">
        <v>-800</v>
      </c>
      <c r="D75" s="2">
        <v>320</v>
      </c>
      <c r="E75" s="2">
        <v>340</v>
      </c>
      <c r="F75" s="37">
        <v>380</v>
      </c>
      <c r="G75" s="38">
        <f>IRR(C75:F75)</f>
        <v>0.13913879333829793</v>
      </c>
    </row>
    <row r="76" spans="1:7" x14ac:dyDescent="0.2">
      <c r="B76" s="36" t="s">
        <v>72</v>
      </c>
      <c r="C76" s="2">
        <f>C75-C74</f>
        <v>-60</v>
      </c>
      <c r="D76" s="2">
        <f t="shared" ref="D76:F76" si="8">D75-D74</f>
        <v>40</v>
      </c>
      <c r="E76" s="2">
        <f t="shared" si="8"/>
        <v>0</v>
      </c>
      <c r="F76" s="2">
        <f t="shared" si="8"/>
        <v>30</v>
      </c>
      <c r="G76" s="38">
        <f>IRR(C76:F76)</f>
        <v>8.8594257749950778E-2</v>
      </c>
    </row>
    <row r="77" spans="1:7" x14ac:dyDescent="0.2">
      <c r="B77" s="24" t="s">
        <v>52</v>
      </c>
      <c r="C77" s="24" t="s">
        <v>53</v>
      </c>
      <c r="D77" s="25"/>
    </row>
    <row r="78" spans="1:7" x14ac:dyDescent="0.2">
      <c r="A78" s="32" t="s">
        <v>54</v>
      </c>
      <c r="B78" s="20" t="s">
        <v>55</v>
      </c>
      <c r="C78" t="s">
        <v>81</v>
      </c>
    </row>
    <row r="79" spans="1:7" x14ac:dyDescent="0.2">
      <c r="A79" s="32" t="s">
        <v>67</v>
      </c>
      <c r="B79" s="20" t="s">
        <v>56</v>
      </c>
      <c r="C79" t="s">
        <v>80</v>
      </c>
    </row>
    <row r="80" spans="1:7" x14ac:dyDescent="0.2">
      <c r="A80" s="32" t="s">
        <v>57</v>
      </c>
      <c r="B80" s="20" t="s">
        <v>58</v>
      </c>
      <c r="C80" t="s">
        <v>82</v>
      </c>
    </row>
    <row r="81" spans="1:3" x14ac:dyDescent="0.2">
      <c r="A81" s="32" t="s">
        <v>59</v>
      </c>
      <c r="B81" s="20" t="s">
        <v>60</v>
      </c>
      <c r="C81" t="s">
        <v>84</v>
      </c>
    </row>
    <row r="82" spans="1:3" x14ac:dyDescent="0.2">
      <c r="A82" s="32" t="s">
        <v>61</v>
      </c>
      <c r="B82" s="20" t="s">
        <v>62</v>
      </c>
      <c r="C82" t="s">
        <v>83</v>
      </c>
    </row>
  </sheetData>
  <mergeCells count="8">
    <mergeCell ref="G61:G62"/>
    <mergeCell ref="E29:E30"/>
    <mergeCell ref="F29:F30"/>
    <mergeCell ref="B29:B30"/>
    <mergeCell ref="C29:D29"/>
    <mergeCell ref="B61:B62"/>
    <mergeCell ref="C61:C62"/>
    <mergeCell ref="D61:F6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Деева Елена Алексеевна</dc:creator>
  <cp:lastModifiedBy>Microsoft Office User</cp:lastModifiedBy>
  <dcterms:created xsi:type="dcterms:W3CDTF">2019-02-19T05:43:02Z</dcterms:created>
  <dcterms:modified xsi:type="dcterms:W3CDTF">2020-10-14T13:32:52Z</dcterms:modified>
</cp:coreProperties>
</file>