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ocuments/GitHub/FA19/Course II/ЭИС/"/>
    </mc:Choice>
  </mc:AlternateContent>
  <xr:revisionPtr revIDLastSave="0" documentId="13_ncr:1_{48A34714-869E-E644-AE1E-5A3DE07B8AFB}" xr6:coauthVersionLast="45" xr6:coauthVersionMax="45" xr10:uidLastSave="{00000000-0000-0000-0000-000000000000}"/>
  <bookViews>
    <workbookView xWindow="0" yWindow="460" windowWidth="33600" windowHeight="1948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3" i="1" l="1"/>
  <c r="L44" i="1" l="1"/>
  <c r="L43" i="1"/>
  <c r="L42" i="1"/>
  <c r="H48" i="1"/>
  <c r="D48" i="1"/>
  <c r="E48" i="1"/>
  <c r="F48" i="1"/>
  <c r="G48" i="1"/>
  <c r="C48" i="1"/>
  <c r="L41" i="1"/>
  <c r="L40" i="1"/>
  <c r="H47" i="1"/>
  <c r="C47" i="1"/>
  <c r="D47" i="1"/>
  <c r="E47" i="1"/>
  <c r="F47" i="1"/>
  <c r="G47" i="1"/>
  <c r="H41" i="1"/>
  <c r="H42" i="1"/>
  <c r="H43" i="1"/>
  <c r="H44" i="1"/>
  <c r="H45" i="1"/>
  <c r="H46" i="1"/>
  <c r="I32" i="1" l="1"/>
  <c r="J27" i="1" l="1"/>
  <c r="H26" i="1"/>
  <c r="F23" i="1"/>
  <c r="G26" i="1"/>
  <c r="F26" i="1"/>
  <c r="E26" i="1"/>
  <c r="C26" i="1"/>
  <c r="D26" i="1"/>
  <c r="I12" i="1"/>
  <c r="I7" i="1"/>
  <c r="I8" i="1"/>
  <c r="I9" i="1"/>
  <c r="I10" i="1"/>
  <c r="I11" i="1"/>
  <c r="H10" i="1"/>
  <c r="I6" i="1"/>
  <c r="F21" i="1"/>
  <c r="F22" i="1"/>
  <c r="C12" i="1"/>
  <c r="D12" i="1"/>
  <c r="E12" i="1"/>
  <c r="F12" i="1"/>
  <c r="G12" i="1"/>
  <c r="H12" i="1"/>
  <c r="H7" i="1"/>
  <c r="H8" i="1"/>
  <c r="H9" i="1"/>
  <c r="H11" i="1"/>
  <c r="H6" i="1"/>
  <c r="H13" i="1"/>
</calcChain>
</file>

<file path=xl/sharedStrings.xml><?xml version="1.0" encoding="utf-8"?>
<sst xmlns="http://schemas.openxmlformats.org/spreadsheetml/2006/main" count="56" uniqueCount="53">
  <si>
    <t>ОЦЕНКА СОГЛАСОВАННОСТИ МНЕНИЙ ЭКСПЕРТОВ В ПОРЯДКОВОЙ ШКАЛЕ</t>
  </si>
  <si>
    <t>(Расчёт дисперсионного коэффициента конкордации и оценка его статистической значимости)</t>
  </si>
  <si>
    <t>Объект 1</t>
  </si>
  <si>
    <t>Объект 2</t>
  </si>
  <si>
    <t>Объект 3</t>
  </si>
  <si>
    <t>Объект 4</t>
  </si>
  <si>
    <t>Объект 5</t>
  </si>
  <si>
    <t>Объект 6</t>
  </si>
  <si>
    <t>Эксперт 1</t>
  </si>
  <si>
    <t>Эксперт 2</t>
  </si>
  <si>
    <t>Эксперт 3</t>
  </si>
  <si>
    <t>Эксперт 4</t>
  </si>
  <si>
    <t>Эксперт 5</t>
  </si>
  <si>
    <t>∑</t>
  </si>
  <si>
    <t>Контрольное значение для проверки на стандартизацию</t>
  </si>
  <si>
    <t>Следовательно, все ранжировки стандартизированные.</t>
  </si>
  <si>
    <t>Видно, что в ранжировках экспертов присутствуют связанные ранги</t>
  </si>
  <si>
    <t xml:space="preserve">(эквивалентные объекты получили ранги, равные среднеарифметическому </t>
  </si>
  <si>
    <t>их порядковых мест). Следовательно, расчёт дисперсионного коэффициента конкордации</t>
  </si>
  <si>
    <t>3. Рассчитаем значение S:</t>
  </si>
  <si>
    <t>Для расчёта S</t>
  </si>
  <si>
    <r>
      <t>Т</t>
    </r>
    <r>
      <rPr>
        <vertAlign val="subscript"/>
        <sz val="11"/>
        <color theme="1"/>
        <rFont val="Calibri"/>
        <family val="2"/>
        <charset val="204"/>
        <scheme val="minor"/>
      </rPr>
      <t>1</t>
    </r>
  </si>
  <si>
    <r>
      <t>Т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/>
    </r>
  </si>
  <si>
    <r>
      <t>Т</t>
    </r>
    <r>
      <rPr>
        <vertAlign val="sub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/>
    </r>
  </si>
  <si>
    <r>
      <t>Т</t>
    </r>
    <r>
      <rPr>
        <vertAlign val="sub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/>
    </r>
  </si>
  <si>
    <r>
      <t>Т</t>
    </r>
    <r>
      <rPr>
        <vertAlign val="subscript"/>
        <sz val="11"/>
        <color theme="1"/>
        <rFont val="Calibri"/>
        <family val="2"/>
        <charset val="204"/>
        <scheme val="minor"/>
      </rPr>
      <t>5</t>
    </r>
    <r>
      <rPr>
        <sz val="11"/>
        <color theme="1"/>
        <rFont val="Calibri"/>
        <family val="2"/>
        <charset val="204"/>
        <scheme val="minor"/>
      </rPr>
      <t/>
    </r>
  </si>
  <si>
    <t xml:space="preserve">Видим, что значение дисперсионного коэффициента конкордации близко к 1 ,следовательно мнения </t>
  </si>
  <si>
    <t>экспертов согласованы и результатам экспертизы можно доверять.</t>
  </si>
  <si>
    <r>
      <t>рассчитав значение ꭕ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и сравнив его с табличным значением:</t>
    </r>
  </si>
  <si>
    <t>Сравним рассчитанное значение с табличным:</t>
  </si>
  <si>
    <r>
      <rPr>
        <b/>
        <i/>
        <u/>
        <sz val="11"/>
        <color theme="1"/>
        <rFont val="Calibri"/>
        <family val="2"/>
        <charset val="204"/>
        <scheme val="minor"/>
      </rPr>
      <t>Вывод:</t>
    </r>
    <r>
      <rPr>
        <u/>
        <sz val="11"/>
        <color theme="1"/>
        <rFont val="Calibri"/>
        <family val="2"/>
        <charset val="204"/>
        <scheme val="minor"/>
      </rPr>
      <t xml:space="preserve"> гипотеза о согласии экспертов в ранжировках принимается.</t>
    </r>
  </si>
  <si>
    <t>23, 3 &gt; 11,07.</t>
  </si>
  <si>
    <t>проводим по формуле, учитывающей наличие связанных рангов (слайд 45).</t>
  </si>
  <si>
    <r>
      <t>4. Поскольку в ранжировках имеются связанные ранги, то вычислим значения Т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j </t>
    </r>
    <r>
      <rPr>
        <sz val="11"/>
        <color theme="1"/>
        <rFont val="Calibri"/>
        <family val="2"/>
        <charset val="204"/>
        <scheme val="minor"/>
      </rPr>
      <t>(слайд 45):</t>
    </r>
  </si>
  <si>
    <t>5. Рассчитаем дисперсионный коэффициент конкордации (слайд 45):</t>
  </si>
  <si>
    <t xml:space="preserve">Убедимся в статистической значимости дисперсионного коэффициента конкордации (см. слайд 47), </t>
  </si>
  <si>
    <t>Эксперт</t>
  </si>
  <si>
    <t>ИТ-проект</t>
  </si>
  <si>
    <t>Найдите обобщённую ранжировку и оцените степень согласованности мнений экспертов:</t>
  </si>
  <si>
    <t>Самостоятельная работа</t>
  </si>
  <si>
    <r>
      <t xml:space="preserve">Табличное значение </t>
    </r>
    <r>
      <rPr>
        <sz val="11"/>
        <color theme="1"/>
        <rFont val="Calibri"/>
        <family val="2"/>
        <charset val="204"/>
      </rPr>
      <t>ꭕ</t>
    </r>
    <r>
      <rPr>
        <vertAlign val="superscript"/>
        <sz val="11"/>
        <color theme="1"/>
        <rFont val="Calibri"/>
        <family val="2"/>
        <charset val="204"/>
      </rPr>
      <t>2</t>
    </r>
    <r>
      <rPr>
        <sz val="11"/>
        <color theme="1"/>
        <rFont val="Calibri"/>
        <family val="2"/>
        <charset val="204"/>
      </rPr>
      <t xml:space="preserve"> для степеней свободы v=5 и 5% уровне значимости равно 11,07</t>
    </r>
  </si>
  <si>
    <t>0. Проверка ранжировок на стандартизацию</t>
  </si>
  <si>
    <t>2. Найдём оценку мат. ожидания r:</t>
  </si>
  <si>
    <r>
      <t>1. Найдём суммы рангов по объектам (r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):</t>
    </r>
  </si>
  <si>
    <t>При получении ~0.7&lt; нужно сделать проверку</t>
  </si>
  <si>
    <t>S</t>
  </si>
  <si>
    <r>
      <t>(r</t>
    </r>
    <r>
      <rPr>
        <sz val="8"/>
        <color theme="1"/>
        <rFont val="Times New Roman"/>
        <family val="1"/>
      </rPr>
      <t>i</t>
    </r>
    <r>
      <rPr>
        <sz val="12"/>
        <color theme="1"/>
        <rFont val="Times New Roman"/>
        <family val="1"/>
        <charset val="204"/>
      </rPr>
      <t>)</t>
    </r>
  </si>
  <si>
    <r>
      <t>r</t>
    </r>
    <r>
      <rPr>
        <sz val="8"/>
        <color theme="1"/>
        <rFont val="Times New Roman"/>
        <family val="1"/>
      </rPr>
      <t>i</t>
    </r>
    <r>
      <rPr>
        <sz val="12"/>
        <color theme="1"/>
        <rFont val="Times New Roman"/>
        <family val="1"/>
        <charset val="204"/>
      </rPr>
      <t>:</t>
    </r>
  </si>
  <si>
    <t>S:</t>
  </si>
  <si>
    <t>Коэф:</t>
  </si>
  <si>
    <t xml:space="preserve"> значение ꭕ2 </t>
  </si>
  <si>
    <t>Табличное значение ꭕ2</t>
  </si>
  <si>
    <t>14,72&gt; 11,07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</si>
</sst>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b/>
      <i/>
      <u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1"/>
      <color rgb="FFFF0000"/>
      <name val="Calibri (Body)"/>
    </font>
    <font>
      <sz val="8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0" xfId="0" applyFont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0" borderId="0" xfId="0" applyAlignment="1">
      <alignment horizontal="center"/>
    </xf>
    <xf numFmtId="0" fontId="6" fillId="0" borderId="0" xfId="0" applyFont="1"/>
    <xf numFmtId="0" fontId="0" fillId="4" borderId="0" xfId="0" applyFill="1"/>
    <xf numFmtId="0" fontId="8" fillId="0" borderId="6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9" fillId="0" borderId="0" xfId="0" applyFont="1"/>
    <xf numFmtId="0" fontId="8" fillId="5" borderId="6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0" xfId="0" applyBorder="1"/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0" fillId="2" borderId="0" xfId="0" applyFill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1" xfId="0" applyFill="1" applyBorder="1"/>
    <xf numFmtId="0" fontId="8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57"/>
  <sheetViews>
    <sheetView tabSelected="1" topLeftCell="A10" workbookViewId="0">
      <selection activeCell="N44" sqref="N44"/>
    </sheetView>
  </sheetViews>
  <sheetFormatPr baseColWidth="10" defaultColWidth="8.83203125" defaultRowHeight="15" x14ac:dyDescent="0.2"/>
  <cols>
    <col min="3" max="3" width="10.5" customWidth="1"/>
    <col min="9" max="9" width="13.33203125" customWidth="1"/>
    <col min="11" max="11" width="12.6640625" customWidth="1"/>
    <col min="14" max="14" width="11.83203125" customWidth="1"/>
  </cols>
  <sheetData>
    <row r="2" spans="2:9" x14ac:dyDescent="0.2">
      <c r="B2" s="1" t="s">
        <v>0</v>
      </c>
    </row>
    <row r="3" spans="2:9" x14ac:dyDescent="0.2">
      <c r="B3" t="s">
        <v>1</v>
      </c>
    </row>
    <row r="5" spans="2:9" x14ac:dyDescent="0.2">
      <c r="C5" t="s">
        <v>8</v>
      </c>
      <c r="D5" t="s">
        <v>9</v>
      </c>
      <c r="E5" t="s">
        <v>10</v>
      </c>
      <c r="F5" t="s">
        <v>11</v>
      </c>
      <c r="G5" t="s">
        <v>12</v>
      </c>
      <c r="H5" s="3" t="s">
        <v>13</v>
      </c>
      <c r="I5" t="s">
        <v>20</v>
      </c>
    </row>
    <row r="6" spans="2:9" x14ac:dyDescent="0.2">
      <c r="B6" t="s">
        <v>2</v>
      </c>
      <c r="C6" s="2">
        <v>1</v>
      </c>
      <c r="D6" s="4">
        <v>2</v>
      </c>
      <c r="E6" s="4">
        <v>1.5</v>
      </c>
      <c r="F6" s="2">
        <v>1</v>
      </c>
      <c r="G6" s="2">
        <v>2</v>
      </c>
      <c r="H6" s="6">
        <f>SUM(C6:G6)</f>
        <v>7.5</v>
      </c>
      <c r="I6">
        <f>(H6-$F$22)^2</f>
        <v>100</v>
      </c>
    </row>
    <row r="7" spans="2:9" x14ac:dyDescent="0.2">
      <c r="B7" t="s">
        <v>3</v>
      </c>
      <c r="C7" s="4">
        <v>2.5</v>
      </c>
      <c r="D7" s="4">
        <v>2</v>
      </c>
      <c r="E7" s="4">
        <v>1.5</v>
      </c>
      <c r="F7" s="4">
        <v>2.5</v>
      </c>
      <c r="G7" s="2">
        <v>1</v>
      </c>
      <c r="H7" s="6">
        <f t="shared" ref="H7:H11" si="0">SUM(C7:G7)</f>
        <v>9.5</v>
      </c>
      <c r="I7">
        <f t="shared" ref="I7:I11" si="1">(H7-$F$22)^2</f>
        <v>64</v>
      </c>
    </row>
    <row r="8" spans="2:9" x14ac:dyDescent="0.2">
      <c r="B8" t="s">
        <v>4</v>
      </c>
      <c r="C8" s="4">
        <v>2.5</v>
      </c>
      <c r="D8" s="4">
        <v>2</v>
      </c>
      <c r="E8" s="2">
        <v>3</v>
      </c>
      <c r="F8" s="4">
        <v>2.5</v>
      </c>
      <c r="G8" s="2">
        <v>3</v>
      </c>
      <c r="H8" s="6">
        <f t="shared" si="0"/>
        <v>13</v>
      </c>
      <c r="I8">
        <f t="shared" si="1"/>
        <v>20.25</v>
      </c>
    </row>
    <row r="9" spans="2:9" x14ac:dyDescent="0.2">
      <c r="B9" t="s">
        <v>5</v>
      </c>
      <c r="C9" s="2">
        <v>4</v>
      </c>
      <c r="D9" s="2">
        <v>5</v>
      </c>
      <c r="E9" s="5">
        <v>4.5</v>
      </c>
      <c r="F9" s="5">
        <v>4.5</v>
      </c>
      <c r="G9" s="2">
        <v>4</v>
      </c>
      <c r="H9" s="6">
        <f t="shared" si="0"/>
        <v>22</v>
      </c>
      <c r="I9">
        <f t="shared" si="1"/>
        <v>20.25</v>
      </c>
    </row>
    <row r="10" spans="2:9" x14ac:dyDescent="0.2">
      <c r="B10" t="s">
        <v>6</v>
      </c>
      <c r="C10" s="2">
        <v>5</v>
      </c>
      <c r="D10" s="2">
        <v>4</v>
      </c>
      <c r="E10" s="5">
        <v>4.5</v>
      </c>
      <c r="F10" s="5">
        <v>4.5</v>
      </c>
      <c r="G10" s="4">
        <v>5.5</v>
      </c>
      <c r="H10" s="6">
        <f t="shared" si="0"/>
        <v>23.5</v>
      </c>
      <c r="I10">
        <f t="shared" si="1"/>
        <v>36</v>
      </c>
    </row>
    <row r="11" spans="2:9" x14ac:dyDescent="0.2">
      <c r="B11" t="s">
        <v>7</v>
      </c>
      <c r="C11" s="2">
        <v>6</v>
      </c>
      <c r="D11" s="2">
        <v>6</v>
      </c>
      <c r="E11" s="2">
        <v>6</v>
      </c>
      <c r="F11" s="2">
        <v>6</v>
      </c>
      <c r="G11" s="4">
        <v>5.5</v>
      </c>
      <c r="H11" s="6">
        <f t="shared" si="0"/>
        <v>29.5</v>
      </c>
      <c r="I11">
        <f t="shared" si="1"/>
        <v>144</v>
      </c>
    </row>
    <row r="12" spans="2:9" x14ac:dyDescent="0.2">
      <c r="B12" s="3" t="s">
        <v>13</v>
      </c>
      <c r="C12">
        <f>SUM(C6:C11)</f>
        <v>21</v>
      </c>
      <c r="D12">
        <f>SUM(D6:D11)</f>
        <v>21</v>
      </c>
      <c r="E12">
        <f>SUM(E6:E11)</f>
        <v>21</v>
      </c>
      <c r="F12">
        <f>SUM(F6:F11)</f>
        <v>21</v>
      </c>
      <c r="G12">
        <f>SUM(G6:G11)</f>
        <v>21</v>
      </c>
      <c r="H12" s="6">
        <f>SUM(C12:G12)</f>
        <v>105</v>
      </c>
      <c r="I12">
        <f>SUM(I6:I11)</f>
        <v>384.5</v>
      </c>
    </row>
    <row r="13" spans="2:9" x14ac:dyDescent="0.2">
      <c r="B13" t="s">
        <v>14</v>
      </c>
      <c r="H13" s="8">
        <f>6*(6+1)/2</f>
        <v>21</v>
      </c>
    </row>
    <row r="14" spans="2:9" x14ac:dyDescent="0.2">
      <c r="B14" t="s">
        <v>15</v>
      </c>
    </row>
    <row r="16" spans="2:9" x14ac:dyDescent="0.2">
      <c r="B16" t="s">
        <v>16</v>
      </c>
    </row>
    <row r="17" spans="2:12" x14ac:dyDescent="0.2">
      <c r="B17" t="s">
        <v>17</v>
      </c>
    </row>
    <row r="18" spans="2:12" x14ac:dyDescent="0.2">
      <c r="B18" t="s">
        <v>18</v>
      </c>
    </row>
    <row r="19" spans="2:12" x14ac:dyDescent="0.2">
      <c r="B19" t="s">
        <v>32</v>
      </c>
    </row>
    <row r="20" spans="2:12" x14ac:dyDescent="0.2">
      <c r="B20" s="12" t="s">
        <v>41</v>
      </c>
    </row>
    <row r="21" spans="2:12" ht="17" x14ac:dyDescent="0.25">
      <c r="B21" t="s">
        <v>43</v>
      </c>
      <c r="F21">
        <f>H12</f>
        <v>105</v>
      </c>
    </row>
    <row r="22" spans="2:12" x14ac:dyDescent="0.2">
      <c r="B22" t="s">
        <v>42</v>
      </c>
      <c r="F22">
        <f>H12/6</f>
        <v>17.5</v>
      </c>
    </row>
    <row r="23" spans="2:12" x14ac:dyDescent="0.2">
      <c r="B23" t="s">
        <v>19</v>
      </c>
      <c r="F23">
        <f>I12</f>
        <v>384.5</v>
      </c>
    </row>
    <row r="24" spans="2:12" ht="17" x14ac:dyDescent="0.25">
      <c r="B24" t="s">
        <v>33</v>
      </c>
    </row>
    <row r="25" spans="2:12" ht="17" x14ac:dyDescent="0.25">
      <c r="C25" s="10" t="s">
        <v>21</v>
      </c>
      <c r="D25" s="10" t="s">
        <v>22</v>
      </c>
      <c r="E25" s="10" t="s">
        <v>23</v>
      </c>
      <c r="F25" s="10" t="s">
        <v>24</v>
      </c>
      <c r="G25" s="10" t="s">
        <v>25</v>
      </c>
      <c r="H25" s="3" t="s">
        <v>13</v>
      </c>
    </row>
    <row r="26" spans="2:12" x14ac:dyDescent="0.2">
      <c r="C26" s="11">
        <f>2^3-2</f>
        <v>6</v>
      </c>
      <c r="D26" s="11">
        <f>3^3-3</f>
        <v>24</v>
      </c>
      <c r="E26" s="11">
        <f>(2^3-2)+(2^3-2)</f>
        <v>12</v>
      </c>
      <c r="F26" s="11">
        <f>E26</f>
        <v>12</v>
      </c>
      <c r="G26" s="11">
        <f>C26</f>
        <v>6</v>
      </c>
      <c r="H26">
        <f>SUM(C26:G26)</f>
        <v>60</v>
      </c>
    </row>
    <row r="27" spans="2:12" x14ac:dyDescent="0.2">
      <c r="B27" t="s">
        <v>34</v>
      </c>
      <c r="J27" s="8">
        <f>12*F23/(5^2*(6^3-6)-5*H26)</f>
        <v>0.93212121212121213</v>
      </c>
      <c r="L27" t="s">
        <v>44</v>
      </c>
    </row>
    <row r="28" spans="2:12" x14ac:dyDescent="0.2">
      <c r="B28" t="s">
        <v>26</v>
      </c>
    </row>
    <row r="29" spans="2:12" x14ac:dyDescent="0.2">
      <c r="B29" t="s">
        <v>27</v>
      </c>
    </row>
    <row r="31" spans="2:12" x14ac:dyDescent="0.2">
      <c r="B31" t="s">
        <v>35</v>
      </c>
    </row>
    <row r="32" spans="2:12" ht="17" x14ac:dyDescent="0.2">
      <c r="B32" t="s">
        <v>28</v>
      </c>
      <c r="I32" s="8">
        <f>12*F23/(5*6*7-(1/5*H26))</f>
        <v>23.303030303030305</v>
      </c>
    </row>
    <row r="33" spans="2:16" ht="17" x14ac:dyDescent="0.2">
      <c r="B33" t="s">
        <v>40</v>
      </c>
      <c r="J33" s="8">
        <f>CHIINV(95%,5)</f>
        <v>1.1454762260617699</v>
      </c>
    </row>
    <row r="34" spans="2:16" x14ac:dyDescent="0.2">
      <c r="B34" t="s">
        <v>29</v>
      </c>
      <c r="G34" t="s">
        <v>31</v>
      </c>
    </row>
    <row r="35" spans="2:16" x14ac:dyDescent="0.2">
      <c r="B35" s="7" t="s">
        <v>30</v>
      </c>
    </row>
    <row r="38" spans="2:16" x14ac:dyDescent="0.2">
      <c r="B38" s="1" t="s">
        <v>39</v>
      </c>
    </row>
    <row r="39" spans="2:16" ht="16" thickBot="1" x14ac:dyDescent="0.25">
      <c r="B39" t="s">
        <v>38</v>
      </c>
      <c r="J39" s="17"/>
      <c r="K39" s="17"/>
      <c r="L39" s="17"/>
      <c r="M39" s="17"/>
      <c r="N39" s="17"/>
      <c r="O39" s="17"/>
      <c r="P39" s="17"/>
    </row>
    <row r="40" spans="2:16" ht="18" thickBot="1" x14ac:dyDescent="0.25">
      <c r="B40" s="27" t="s">
        <v>36</v>
      </c>
      <c r="C40" s="29" t="s">
        <v>37</v>
      </c>
      <c r="D40" s="30"/>
      <c r="E40" s="30"/>
      <c r="F40" s="30"/>
      <c r="G40" s="31"/>
      <c r="J40" s="24"/>
      <c r="K40" s="19" t="s">
        <v>46</v>
      </c>
      <c r="L40" s="19">
        <f>H47</f>
        <v>75</v>
      </c>
      <c r="M40" s="23"/>
      <c r="N40" s="23"/>
      <c r="O40" s="23"/>
      <c r="P40" s="23"/>
    </row>
    <row r="41" spans="2:16" ht="18" thickBot="1" x14ac:dyDescent="0.25">
      <c r="B41" s="28"/>
      <c r="C41" s="13">
        <v>1</v>
      </c>
      <c r="D41" s="13">
        <v>2</v>
      </c>
      <c r="E41" s="13">
        <v>3</v>
      </c>
      <c r="F41" s="13">
        <v>4</v>
      </c>
      <c r="G41" s="13">
        <v>5</v>
      </c>
      <c r="H41" s="20">
        <f>5*(5+1)/2</f>
        <v>15</v>
      </c>
      <c r="J41" s="24"/>
      <c r="K41" s="19" t="s">
        <v>47</v>
      </c>
      <c r="L41" s="19">
        <f>L40/5</f>
        <v>15</v>
      </c>
      <c r="M41" s="18"/>
      <c r="N41" s="18"/>
      <c r="O41" s="18"/>
      <c r="P41" s="18"/>
    </row>
    <row r="42" spans="2:16" ht="18" thickBot="1" x14ac:dyDescent="0.25">
      <c r="B42" s="14">
        <v>1</v>
      </c>
      <c r="C42" s="9">
        <v>4</v>
      </c>
      <c r="D42" s="9">
        <v>3</v>
      </c>
      <c r="E42" s="9">
        <v>1</v>
      </c>
      <c r="F42" s="9">
        <v>5</v>
      </c>
      <c r="G42" s="9">
        <v>2</v>
      </c>
      <c r="H42">
        <f>SUM(C42:G42)</f>
        <v>15</v>
      </c>
      <c r="J42" s="17"/>
      <c r="K42" s="19" t="s">
        <v>48</v>
      </c>
      <c r="L42" s="25">
        <f>H48</f>
        <v>184</v>
      </c>
      <c r="M42" s="17"/>
      <c r="N42" s="17"/>
      <c r="O42" s="17"/>
      <c r="P42" s="17"/>
    </row>
    <row r="43" spans="2:16" ht="24" customHeight="1" thickBot="1" x14ac:dyDescent="0.25">
      <c r="B43" s="14">
        <v>2</v>
      </c>
      <c r="C43" s="9">
        <v>5</v>
      </c>
      <c r="D43" s="9">
        <v>3</v>
      </c>
      <c r="E43" s="9">
        <v>1</v>
      </c>
      <c r="F43" s="9">
        <v>4</v>
      </c>
      <c r="G43" s="9">
        <v>2</v>
      </c>
      <c r="H43">
        <f>SUM(C43:G43)</f>
        <v>15</v>
      </c>
      <c r="J43" s="17"/>
      <c r="K43" s="19" t="s">
        <v>49</v>
      </c>
      <c r="L43" s="26">
        <f>12*L42/(5^2*(5^3-5))</f>
        <v>0.73599999999999999</v>
      </c>
      <c r="M43" s="17"/>
      <c r="N43" s="17"/>
      <c r="O43" s="17"/>
      <c r="P43" s="17"/>
    </row>
    <row r="44" spans="2:16" ht="33" customHeight="1" thickBot="1" x14ac:dyDescent="0.25">
      <c r="B44" s="14">
        <v>3</v>
      </c>
      <c r="C44" s="9">
        <v>5</v>
      </c>
      <c r="D44" s="9">
        <v>2</v>
      </c>
      <c r="E44" s="9">
        <v>1</v>
      </c>
      <c r="F44" s="9">
        <v>4</v>
      </c>
      <c r="G44" s="9">
        <v>3</v>
      </c>
      <c r="H44">
        <f>SUM(C44:G44)</f>
        <v>15</v>
      </c>
      <c r="J44" s="17"/>
      <c r="K44" s="19" t="s">
        <v>50</v>
      </c>
      <c r="L44" s="15">
        <f>12*L42/(5*5*6)</f>
        <v>14.72</v>
      </c>
      <c r="M44" s="17"/>
      <c r="N44" s="24" t="s">
        <v>52</v>
      </c>
      <c r="O44" s="17"/>
      <c r="P44" s="17"/>
    </row>
    <row r="45" spans="2:16" ht="34" customHeight="1" thickBot="1" x14ac:dyDescent="0.25">
      <c r="B45" s="14">
        <v>4</v>
      </c>
      <c r="C45" s="9">
        <v>5</v>
      </c>
      <c r="D45" s="9">
        <v>1</v>
      </c>
      <c r="E45" s="9">
        <v>3</v>
      </c>
      <c r="F45" s="9">
        <v>4</v>
      </c>
      <c r="G45" s="9">
        <v>2</v>
      </c>
      <c r="H45">
        <f>SUM(C45:G45)</f>
        <v>15</v>
      </c>
      <c r="J45" s="17"/>
      <c r="K45" s="19" t="s">
        <v>51</v>
      </c>
      <c r="L45" s="15">
        <v>11.07</v>
      </c>
      <c r="M45" s="17"/>
      <c r="N45" s="17"/>
      <c r="O45" s="17"/>
      <c r="P45" s="17"/>
    </row>
    <row r="46" spans="2:16" ht="17" thickBot="1" x14ac:dyDescent="0.25">
      <c r="B46" s="14">
        <v>5</v>
      </c>
      <c r="C46" s="9">
        <v>5</v>
      </c>
      <c r="D46" s="9">
        <v>4</v>
      </c>
      <c r="E46" s="9">
        <v>2</v>
      </c>
      <c r="F46" s="9">
        <v>3</v>
      </c>
      <c r="G46" s="9">
        <v>1</v>
      </c>
      <c r="H46">
        <f>SUM(C46:G46)</f>
        <v>15</v>
      </c>
      <c r="J46" s="17"/>
      <c r="K46" s="18"/>
      <c r="L46" s="17"/>
      <c r="M46" s="17"/>
      <c r="N46" s="17"/>
      <c r="O46" s="17"/>
      <c r="P46" s="17"/>
    </row>
    <row r="47" spans="2:16" x14ac:dyDescent="0.2">
      <c r="B47" t="s">
        <v>13</v>
      </c>
      <c r="C47">
        <f t="shared" ref="C47:H47" si="2">SUM(C42:C46)</f>
        <v>24</v>
      </c>
      <c r="D47">
        <f t="shared" si="2"/>
        <v>13</v>
      </c>
      <c r="E47">
        <f t="shared" si="2"/>
        <v>8</v>
      </c>
      <c r="F47">
        <f t="shared" si="2"/>
        <v>20</v>
      </c>
      <c r="G47">
        <f t="shared" si="2"/>
        <v>10</v>
      </c>
      <c r="H47" s="8">
        <f t="shared" si="2"/>
        <v>75</v>
      </c>
      <c r="J47" s="17"/>
      <c r="K47" s="17"/>
      <c r="L47" s="17"/>
      <c r="M47" s="17"/>
      <c r="N47" s="17"/>
      <c r="O47" s="17"/>
      <c r="P47" s="17"/>
    </row>
    <row r="48" spans="2:16" x14ac:dyDescent="0.2">
      <c r="B48" t="s">
        <v>45</v>
      </c>
      <c r="C48">
        <f>(C47-$L$41)^2</f>
        <v>81</v>
      </c>
      <c r="D48">
        <f t="shared" ref="D48:G48" si="3">(D47-$L$41)^2</f>
        <v>4</v>
      </c>
      <c r="E48">
        <f t="shared" si="3"/>
        <v>49</v>
      </c>
      <c r="F48">
        <f t="shared" si="3"/>
        <v>25</v>
      </c>
      <c r="G48">
        <f t="shared" si="3"/>
        <v>25</v>
      </c>
      <c r="H48">
        <f>SUM(C48:G48)</f>
        <v>184</v>
      </c>
      <c r="J48" s="17"/>
      <c r="K48" s="17"/>
      <c r="L48" s="17"/>
      <c r="M48" s="17"/>
      <c r="N48" s="17"/>
      <c r="O48" s="17"/>
      <c r="P48" s="17"/>
    </row>
    <row r="49" spans="2:6" x14ac:dyDescent="0.2">
      <c r="B49" s="16"/>
      <c r="C49" s="16"/>
      <c r="D49" s="16"/>
      <c r="E49" s="16"/>
      <c r="F49" s="16"/>
    </row>
    <row r="50" spans="2:6" x14ac:dyDescent="0.2">
      <c r="B50" s="16"/>
      <c r="C50" s="16"/>
      <c r="D50" s="16"/>
      <c r="E50" s="16"/>
      <c r="F50" s="16"/>
    </row>
    <row r="51" spans="2:6" x14ac:dyDescent="0.2">
      <c r="B51" s="16"/>
      <c r="C51" s="21"/>
      <c r="D51" s="22"/>
      <c r="E51" s="22"/>
      <c r="F51" s="22"/>
    </row>
    <row r="52" spans="2:6" ht="16" x14ac:dyDescent="0.2">
      <c r="B52" s="16"/>
      <c r="C52" s="17"/>
      <c r="D52" s="18"/>
      <c r="E52" s="17"/>
      <c r="F52" s="17"/>
    </row>
    <row r="53" spans="2:6" ht="16" x14ac:dyDescent="0.2">
      <c r="B53" s="16"/>
      <c r="C53" s="17"/>
      <c r="D53" s="18"/>
      <c r="E53" s="17"/>
      <c r="F53" s="17"/>
    </row>
    <row r="54" spans="2:6" ht="16" x14ac:dyDescent="0.2">
      <c r="B54" s="16"/>
      <c r="C54" s="17"/>
      <c r="D54" s="18"/>
      <c r="E54" s="17"/>
      <c r="F54" s="17"/>
    </row>
    <row r="55" spans="2:6" ht="16" x14ac:dyDescent="0.2">
      <c r="B55" s="16"/>
      <c r="C55" s="17"/>
      <c r="D55" s="18"/>
      <c r="E55" s="17"/>
      <c r="F55" s="17"/>
    </row>
    <row r="56" spans="2:6" ht="16" x14ac:dyDescent="0.2">
      <c r="B56" s="16"/>
      <c r="C56" s="17"/>
      <c r="D56" s="18"/>
      <c r="E56" s="17"/>
      <c r="F56" s="17"/>
    </row>
    <row r="57" spans="2:6" x14ac:dyDescent="0.2">
      <c r="C57" s="16"/>
      <c r="D57" s="16"/>
      <c r="E57" s="16"/>
      <c r="F57" s="16"/>
    </row>
  </sheetData>
  <sortState xmlns:xlrd2="http://schemas.microsoft.com/office/spreadsheetml/2017/richdata2" ref="C52:D56">
    <sortCondition ref="D52:D56"/>
  </sortState>
  <mergeCells count="2">
    <mergeCell ref="B40:B41"/>
    <mergeCell ref="C40:G4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Microsoft Office User</cp:lastModifiedBy>
  <dcterms:created xsi:type="dcterms:W3CDTF">2019-04-25T05:47:40Z</dcterms:created>
  <dcterms:modified xsi:type="dcterms:W3CDTF">2020-09-30T10:14:46Z</dcterms:modified>
</cp:coreProperties>
</file>