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ontainers/com.apple.mail/Data/Library/Mail Downloads/BCD62DEF-A87B-4EDA-86B5-E6FF47B59F58/"/>
    </mc:Choice>
  </mc:AlternateContent>
  <xr:revisionPtr revIDLastSave="0" documentId="13_ncr:1_{CF7098EE-5347-CA4F-9927-57D127CBE5F1}" xr6:coauthVersionLast="45" xr6:coauthVersionMax="45" xr10:uidLastSave="{00000000-0000-0000-0000-000000000000}"/>
  <bookViews>
    <workbookView xWindow="0" yWindow="0" windowWidth="33600" windowHeight="21000" xr2:uid="{536F8358-1630-4262-A60D-D695603A95F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92" i="1"/>
  <c r="E94" i="1" s="1"/>
  <c r="D93" i="1"/>
  <c r="D94" i="1"/>
  <c r="D90" i="1"/>
  <c r="E90" i="1" s="1"/>
  <c r="C95" i="1"/>
  <c r="E84" i="1"/>
  <c r="D81" i="1"/>
  <c r="D82" i="1"/>
  <c r="D83" i="1"/>
  <c r="D84" i="1"/>
  <c r="D80" i="1"/>
  <c r="E80" i="1" s="1"/>
  <c r="C85" i="1"/>
  <c r="C76" i="1"/>
  <c r="F74" i="1"/>
  <c r="E74" i="1"/>
  <c r="E70" i="1"/>
  <c r="D71" i="1"/>
  <c r="D72" i="1"/>
  <c r="D73" i="1"/>
  <c r="D74" i="1"/>
  <c r="D70" i="1"/>
  <c r="C75" i="1"/>
  <c r="C66" i="1"/>
  <c r="F64" i="1"/>
  <c r="E64" i="1"/>
  <c r="E61" i="1"/>
  <c r="D61" i="1"/>
  <c r="D62" i="1"/>
  <c r="D63" i="1"/>
  <c r="D64" i="1"/>
  <c r="D60" i="1"/>
  <c r="C65" i="1"/>
  <c r="C36" i="1"/>
  <c r="F34" i="1"/>
  <c r="E34" i="1"/>
  <c r="E29" i="1"/>
  <c r="D29" i="1"/>
  <c r="D30" i="1"/>
  <c r="D31" i="1"/>
  <c r="D32" i="1"/>
  <c r="D33" i="1"/>
  <c r="D34" i="1"/>
  <c r="D28" i="1"/>
  <c r="C35" i="1"/>
  <c r="H8" i="1"/>
  <c r="H9" i="1"/>
  <c r="F94" i="1" l="1"/>
  <c r="C96" i="1" s="1"/>
  <c r="F84" i="1"/>
  <c r="C86" i="1" s="1"/>
</calcChain>
</file>

<file path=xl/sharedStrings.xml><?xml version="1.0" encoding="utf-8"?>
<sst xmlns="http://schemas.openxmlformats.org/spreadsheetml/2006/main" count="91" uniqueCount="50">
  <si>
    <t>Эксперт 1</t>
  </si>
  <si>
    <t>Эксперт 2</t>
  </si>
  <si>
    <t>Эксперт 3</t>
  </si>
  <si>
    <t>Эксперт 4</t>
  </si>
  <si>
    <t>Эксперт 5</t>
  </si>
  <si>
    <t>Проект 1</t>
  </si>
  <si>
    <t>Проект 2</t>
  </si>
  <si>
    <t>1-е приближение</t>
  </si>
  <si>
    <t>х1</t>
  </si>
  <si>
    <t>х2</t>
  </si>
  <si>
    <t>2-е приближение</t>
  </si>
  <si>
    <t>3-е приближение</t>
  </si>
  <si>
    <t>на основе минимального отклонения индивидуального суждения эксперта от среднегруппового результата</t>
  </si>
  <si>
    <r>
      <t>нормировочный коэффициент λ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</si>
  <si>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t>средние оценки</t>
  </si>
  <si>
    <t>коэффициенты компетентности экспертов</t>
  </si>
  <si>
    <t>Сумма</t>
  </si>
  <si>
    <t xml:space="preserve">Расчет групповой экспертной  оценки и вектора компетентности экспертов </t>
  </si>
  <si>
    <t>Слайды 37-39</t>
  </si>
  <si>
    <t>Слайды 40-42</t>
  </si>
  <si>
    <t>Метод индексной группировки экспертных оценок</t>
  </si>
  <si>
    <t>Среднее значение</t>
  </si>
  <si>
    <t>Откл. от ср. знач.</t>
  </si>
  <si>
    <t>Сумма откл.</t>
  </si>
  <si>
    <t>Индекс</t>
  </si>
  <si>
    <t>Обобщенная экспертная оценка</t>
  </si>
  <si>
    <t>Мин. оц.</t>
  </si>
  <si>
    <t>Макс. оц.</t>
  </si>
  <si>
    <t>РАСЧЁТ ОБОБЩЕННОЙ ЭКСПЕРТНОЙ ОЦЕНКИ В ИНТЕРВАЛЬНОЙ ШКАЛЕ</t>
  </si>
  <si>
    <t xml:space="preserve">Самостоятельная работа: </t>
  </si>
  <si>
    <t>потока доходов с учётом реализации ИТ-проекта (на основе метода индексной группировки мнений экспертов).</t>
  </si>
  <si>
    <t xml:space="preserve">2.     Получите обобщённое мнение группы экспертов относительно элементов </t>
  </si>
  <si>
    <t xml:space="preserve">1.     Пусть шесть экспертов оценили приоритетность двух ИТ-проектов, задавая возможную долю финансирования </t>
  </si>
  <si>
    <t xml:space="preserve">Проект 1 </t>
  </si>
  <si>
    <t>Эксперт  1</t>
  </si>
  <si>
    <t>Эксперт  3</t>
  </si>
  <si>
    <t>Эксперт  4</t>
  </si>
  <si>
    <t>Эксперт  5</t>
  </si>
  <si>
    <t>Эксперт  6</t>
  </si>
  <si>
    <t>из единого фонда развития. Найдите обобщённое мнение экспертов по распределению денежных средств и коэффициенты компетентности экспертов:</t>
  </si>
  <si>
    <t>Видим, что значения всех коэффициентов стабилизировались, дальнейшие расчёты бессмысленны.</t>
  </si>
  <si>
    <t>Эксп. оц.</t>
  </si>
  <si>
    <t>Квартал 1</t>
  </si>
  <si>
    <t>Квартал 2</t>
  </si>
  <si>
    <t>Квартал 3</t>
  </si>
  <si>
    <t>Квартал 4</t>
  </si>
  <si>
    <t>Экспертные оценки нужно отсортировать</t>
  </si>
  <si>
    <t>Среднее значение это (максимум + минимум) /2</t>
  </si>
  <si>
    <t>НЕ ДЕЛАТЬ!!!</t>
  </si>
  <si>
    <t>4 раза используем метод индексной группировки для каждого квартала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</si>
</sst>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5" fillId="0" borderId="0"/>
  </cellStyleXfs>
  <cellXfs count="62">
    <xf numFmtId="0" fontId="0" fillId="0" borderId="0" xfId="0"/>
    <xf numFmtId="0" fontId="5" fillId="0" borderId="0" xfId="4"/>
    <xf numFmtId="0" fontId="5" fillId="0" borderId="3" xfId="4" applyBorder="1"/>
    <xf numFmtId="0" fontId="6" fillId="0" borderId="3" xfId="3" applyFont="1" applyBorder="1" applyAlignment="1">
      <alignment horizontal="center" vertical="center"/>
    </xf>
    <xf numFmtId="164" fontId="5" fillId="0" borderId="0" xfId="4" applyNumberFormat="1"/>
    <xf numFmtId="1" fontId="5" fillId="0" borderId="0" xfId="4" applyNumberFormat="1"/>
    <xf numFmtId="0" fontId="3" fillId="3" borderId="1" xfId="2" applyBorder="1"/>
    <xf numFmtId="0" fontId="5" fillId="0" borderId="3" xfId="4" applyBorder="1" applyAlignment="1">
      <alignment horizontal="center"/>
    </xf>
    <xf numFmtId="164" fontId="5" fillId="4" borderId="3" xfId="4" applyNumberFormat="1" applyFill="1" applyBorder="1"/>
    <xf numFmtId="0" fontId="5" fillId="0" borderId="0" xfId="4" applyAlignment="1">
      <alignment wrapText="1"/>
    </xf>
    <xf numFmtId="0" fontId="5" fillId="4" borderId="3" xfId="4" applyFill="1" applyBorder="1"/>
    <xf numFmtId="0" fontId="3" fillId="3" borderId="6" xfId="2" applyBorder="1"/>
    <xf numFmtId="0" fontId="5" fillId="0" borderId="7" xfId="4" applyBorder="1" applyAlignment="1">
      <alignment horizontal="center"/>
    </xf>
    <xf numFmtId="164" fontId="5" fillId="4" borderId="7" xfId="4" applyNumberFormat="1" applyFill="1" applyBorder="1"/>
    <xf numFmtId="0" fontId="5" fillId="0" borderId="5" xfId="4" applyBorder="1" applyAlignment="1">
      <alignment wrapText="1"/>
    </xf>
    <xf numFmtId="0" fontId="4" fillId="0" borderId="0" xfId="4" applyFont="1" applyAlignment="1">
      <alignment horizontal="center" wrapText="1" shrinkToFit="1"/>
    </xf>
    <xf numFmtId="0" fontId="4" fillId="0" borderId="0" xfId="4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5" borderId="1" xfId="3" applyFont="1" applyFill="1" applyBorder="1" applyAlignment="1">
      <alignment vertical="center"/>
    </xf>
    <xf numFmtId="0" fontId="5" fillId="0" borderId="0" xfId="4" applyFill="1" applyBorder="1"/>
    <xf numFmtId="0" fontId="4" fillId="0" borderId="0" xfId="4" applyFont="1" applyFill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 applyBorder="1" applyAlignment="1">
      <alignment horizontal="right"/>
    </xf>
    <xf numFmtId="0" fontId="0" fillId="0" borderId="3" xfId="0" applyBorder="1"/>
    <xf numFmtId="165" fontId="5" fillId="4" borderId="8" xfId="4" applyNumberFormat="1" applyFill="1" applyBorder="1" applyAlignment="1">
      <alignment horizontal="center" vertical="center"/>
    </xf>
    <xf numFmtId="164" fontId="5" fillId="4" borderId="3" xfId="4" applyNumberFormat="1" applyFill="1" applyBorder="1" applyAlignment="1">
      <alignment horizontal="center" vertical="center"/>
    </xf>
    <xf numFmtId="164" fontId="5" fillId="4" borderId="9" xfId="4" applyNumberFormat="1" applyFill="1" applyBorder="1" applyAlignment="1">
      <alignment horizontal="center" vertical="center"/>
    </xf>
    <xf numFmtId="164" fontId="5" fillId="6" borderId="7" xfId="4" applyNumberFormat="1" applyFill="1" applyBorder="1"/>
    <xf numFmtId="165" fontId="5" fillId="6" borderId="8" xfId="4" applyNumberFormat="1" applyFill="1" applyBorder="1" applyAlignment="1">
      <alignment horizontal="center" vertical="center"/>
    </xf>
    <xf numFmtId="1" fontId="5" fillId="0" borderId="0" xfId="4" applyNumberFormat="1" applyAlignment="1">
      <alignment horizontal="center"/>
    </xf>
    <xf numFmtId="1" fontId="5" fillId="4" borderId="3" xfId="4" applyNumberFormat="1" applyFill="1" applyBorder="1" applyAlignment="1">
      <alignment horizontal="center"/>
    </xf>
    <xf numFmtId="1" fontId="9" fillId="7" borderId="3" xfId="1" applyNumberFormat="1" applyFont="1" applyFill="1" applyBorder="1" applyAlignment="1">
      <alignment horizontal="center"/>
    </xf>
    <xf numFmtId="0" fontId="5" fillId="0" borderId="0" xfId="4" applyBorder="1"/>
    <xf numFmtId="1" fontId="5" fillId="8" borderId="3" xfId="4" applyNumberFormat="1" applyFill="1" applyBorder="1" applyAlignment="1">
      <alignment horizontal="center"/>
    </xf>
    <xf numFmtId="1" fontId="9" fillId="7" borderId="9" xfId="1" applyNumberFormat="1" applyFont="1" applyFill="1" applyBorder="1" applyAlignment="1">
      <alignment horizontal="center"/>
    </xf>
    <xf numFmtId="1" fontId="5" fillId="7" borderId="3" xfId="4" applyNumberFormat="1" applyFill="1" applyBorder="1" applyAlignment="1">
      <alignment horizontal="center"/>
    </xf>
    <xf numFmtId="0" fontId="5" fillId="7" borderId="3" xfId="4" applyFill="1" applyBorder="1" applyAlignment="1">
      <alignment horizontal="center"/>
    </xf>
    <xf numFmtId="0" fontId="5" fillId="8" borderId="3" xfId="4" applyFill="1" applyBorder="1" applyAlignment="1">
      <alignment horizontal="center"/>
    </xf>
    <xf numFmtId="0" fontId="4" fillId="5" borderId="1" xfId="3" applyFont="1" applyFill="1" applyBorder="1" applyAlignment="1">
      <alignment horizontal="left" vertical="center"/>
    </xf>
    <xf numFmtId="0" fontId="4" fillId="5" borderId="2" xfId="3" applyFont="1" applyFill="1" applyBorder="1" applyAlignment="1">
      <alignment horizontal="left" vertical="center"/>
    </xf>
    <xf numFmtId="0" fontId="5" fillId="0" borderId="4" xfId="4" applyBorder="1" applyAlignment="1">
      <alignment horizontal="center" wrapText="1"/>
    </xf>
    <xf numFmtId="0" fontId="10" fillId="0" borderId="0" xfId="4" applyFont="1" applyAlignment="1">
      <alignment horizontal="left" vertical="center" wrapText="1"/>
    </xf>
    <xf numFmtId="1" fontId="9" fillId="8" borderId="3" xfId="1" applyNumberFormat="1" applyFont="1" applyFill="1" applyBorder="1" applyAlignment="1">
      <alignment horizontal="center"/>
    </xf>
    <xf numFmtId="1" fontId="9" fillId="8" borderId="9" xfId="1" applyNumberFormat="1" applyFont="1" applyFill="1" applyBorder="1" applyAlignment="1">
      <alignment horizontal="center"/>
    </xf>
    <xf numFmtId="0" fontId="10" fillId="0" borderId="0" xfId="4" applyFont="1"/>
    <xf numFmtId="164" fontId="5" fillId="0" borderId="0" xfId="4" applyNumberFormat="1" applyFill="1"/>
    <xf numFmtId="1" fontId="9" fillId="0" borderId="0" xfId="1" applyNumberFormat="1" applyFont="1" applyFill="1" applyBorder="1" applyAlignment="1">
      <alignment horizontal="center"/>
    </xf>
    <xf numFmtId="0" fontId="11" fillId="9" borderId="0" xfId="0" applyFont="1" applyFill="1"/>
    <xf numFmtId="0" fontId="5" fillId="0" borderId="0" xfId="4" applyFont="1" applyAlignment="1">
      <alignment horizontal="center" wrapText="1" shrinkToFit="1"/>
    </xf>
    <xf numFmtId="0" fontId="5" fillId="0" borderId="0" xfId="4" applyFont="1" applyAlignment="1">
      <alignment horizontal="center" vertical="center"/>
    </xf>
    <xf numFmtId="1" fontId="0" fillId="0" borderId="0" xfId="0" applyNumberFormat="1"/>
    <xf numFmtId="1" fontId="0" fillId="7" borderId="3" xfId="0" applyNumberFormat="1" applyFill="1" applyBorder="1"/>
    <xf numFmtId="0" fontId="0" fillId="7" borderId="3" xfId="0" applyFill="1" applyBorder="1"/>
    <xf numFmtId="1" fontId="0" fillId="8" borderId="3" xfId="0" applyNumberFormat="1" applyFill="1" applyBorder="1"/>
    <xf numFmtId="0" fontId="0" fillId="8" borderId="3" xfId="0" applyFill="1" applyBorder="1"/>
    <xf numFmtId="0" fontId="0" fillId="4" borderId="3" xfId="0" applyFill="1" applyBorder="1" applyAlignment="1">
      <alignment horizontal="center" vertical="center"/>
    </xf>
    <xf numFmtId="0" fontId="0" fillId="0" borderId="0" xfId="0" applyBorder="1"/>
    <xf numFmtId="1" fontId="0" fillId="0" borderId="3" xfId="0" applyNumberFormat="1" applyFill="1" applyBorder="1"/>
  </cellXfs>
  <cellStyles count="5">
    <cellStyle name="Bad" xfId="1" builtinId="27"/>
    <cellStyle name="Neutral" xfId="2" builtinId="28"/>
    <cellStyle name="Normal" xfId="0" builtinId="0"/>
    <cellStyle name="Обычный 2" xfId="4" xr:uid="{F023A9D5-BB33-40E9-A961-8C251AFD1007}"/>
    <cellStyle name="Обычный 2 2" xfId="3" xr:uid="{DB509750-5921-472B-9777-5343B5048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689-A8DD-4252-9D44-82814FDDCEE6}">
  <dimension ref="A1:M96"/>
  <sheetViews>
    <sheetView tabSelected="1" topLeftCell="A44" workbookViewId="0">
      <selection activeCell="I99" sqref="I99"/>
    </sheetView>
  </sheetViews>
  <sheetFormatPr baseColWidth="10" defaultColWidth="8.83203125" defaultRowHeight="15" x14ac:dyDescent="0.2"/>
  <cols>
    <col min="2" max="2" width="16.1640625" customWidth="1"/>
    <col min="3" max="3" width="9.5" customWidth="1"/>
    <col min="4" max="4" width="9.33203125" customWidth="1"/>
    <col min="5" max="6" width="9.1640625" customWidth="1"/>
    <col min="7" max="7" width="9.83203125" customWidth="1"/>
    <col min="9" max="9" width="25.1640625" customWidth="1"/>
  </cols>
  <sheetData>
    <row r="1" spans="1:9" x14ac:dyDescent="0.2">
      <c r="B1" s="17" t="s">
        <v>28</v>
      </c>
    </row>
    <row r="3" spans="1:9" x14ac:dyDescent="0.2">
      <c r="B3" t="s">
        <v>18</v>
      </c>
    </row>
    <row r="4" spans="1:9" x14ac:dyDescent="0.2">
      <c r="A4" s="19">
        <v>1</v>
      </c>
      <c r="B4" s="42" t="s">
        <v>17</v>
      </c>
      <c r="C4" s="43"/>
      <c r="D4" s="43"/>
      <c r="E4" s="43"/>
      <c r="F4" s="43"/>
      <c r="G4" s="43"/>
      <c r="H4" s="43"/>
      <c r="I4" s="43"/>
    </row>
    <row r="5" spans="1:9" x14ac:dyDescent="0.2">
      <c r="B5" s="42" t="s">
        <v>12</v>
      </c>
      <c r="C5" s="43"/>
      <c r="D5" s="43"/>
      <c r="E5" s="43"/>
      <c r="F5" s="43"/>
      <c r="G5" s="43"/>
      <c r="H5" s="43"/>
      <c r="I5" s="43"/>
    </row>
    <row r="6" spans="1:9" x14ac:dyDescent="0.2">
      <c r="B6" s="1"/>
      <c r="C6" s="1"/>
      <c r="D6" s="1"/>
      <c r="E6" s="1"/>
      <c r="F6" s="1"/>
      <c r="G6" s="1"/>
      <c r="H6" s="1"/>
      <c r="I6" s="1"/>
    </row>
    <row r="7" spans="1:9" ht="16" x14ac:dyDescent="0.2">
      <c r="B7" s="2"/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16</v>
      </c>
      <c r="I7" s="1"/>
    </row>
    <row r="8" spans="1:9" ht="16" x14ac:dyDescent="0.2">
      <c r="B8" s="3" t="s">
        <v>5</v>
      </c>
      <c r="C8" s="7">
        <v>0.2</v>
      </c>
      <c r="D8" s="7">
        <v>0.6</v>
      </c>
      <c r="E8" s="7">
        <v>0.5</v>
      </c>
      <c r="F8" s="7">
        <v>0.3</v>
      </c>
      <c r="G8" s="7">
        <v>0.1</v>
      </c>
      <c r="H8" s="10">
        <f>SUM(C8:G8)</f>
        <v>1.7000000000000002</v>
      </c>
      <c r="I8" s="1"/>
    </row>
    <row r="9" spans="1:9" ht="16" x14ac:dyDescent="0.2">
      <c r="B9" s="3" t="s">
        <v>6</v>
      </c>
      <c r="C9" s="7">
        <v>0.8</v>
      </c>
      <c r="D9" s="7">
        <v>0.4</v>
      </c>
      <c r="E9" s="7">
        <v>0.5</v>
      </c>
      <c r="F9" s="7">
        <v>0.7</v>
      </c>
      <c r="G9" s="7">
        <v>0.9</v>
      </c>
      <c r="H9" s="10">
        <f>SUM(C9:G9)</f>
        <v>3.3000000000000003</v>
      </c>
      <c r="I9" s="1"/>
    </row>
    <row r="10" spans="1:9" x14ac:dyDescent="0.2">
      <c r="B10" s="1"/>
      <c r="C10" s="1"/>
      <c r="D10" s="1"/>
      <c r="E10" s="1"/>
      <c r="F10" s="1"/>
      <c r="G10" s="1"/>
      <c r="H10" s="1"/>
      <c r="I10" s="1"/>
    </row>
    <row r="11" spans="1:9" x14ac:dyDescent="0.2">
      <c r="B11" s="6" t="s">
        <v>7</v>
      </c>
      <c r="C11" s="7" t="s">
        <v>8</v>
      </c>
      <c r="D11" s="8"/>
      <c r="E11" s="44" t="s">
        <v>14</v>
      </c>
      <c r="F11" s="1"/>
      <c r="G11" s="1"/>
      <c r="H11" s="1"/>
      <c r="I11" s="1"/>
    </row>
    <row r="12" spans="1:9" x14ac:dyDescent="0.2">
      <c r="B12" s="1"/>
      <c r="C12" s="7" t="s">
        <v>9</v>
      </c>
      <c r="D12" s="8"/>
      <c r="E12" s="44"/>
      <c r="F12" s="1"/>
      <c r="G12" s="1"/>
      <c r="H12" s="1"/>
      <c r="I12" s="1"/>
    </row>
    <row r="13" spans="1:9" ht="34" x14ac:dyDescent="0.2">
      <c r="B13" s="9" t="s">
        <v>13</v>
      </c>
      <c r="C13" s="29"/>
      <c r="D13" s="4"/>
      <c r="E13" s="4"/>
      <c r="F13" s="4"/>
      <c r="G13" s="4"/>
      <c r="H13" s="1"/>
      <c r="I13" s="1"/>
    </row>
    <row r="14" spans="1:9" ht="49" thickBot="1" x14ac:dyDescent="0.25">
      <c r="B14" s="14" t="s">
        <v>15</v>
      </c>
      <c r="C14" s="28"/>
      <c r="D14" s="28"/>
      <c r="E14" s="28"/>
      <c r="F14" s="28"/>
      <c r="G14" s="28"/>
      <c r="H14" s="1"/>
      <c r="I14" s="1"/>
    </row>
    <row r="15" spans="1:9" x14ac:dyDescent="0.2">
      <c r="B15" s="11" t="s">
        <v>10</v>
      </c>
      <c r="C15" s="12" t="s">
        <v>8</v>
      </c>
      <c r="D15" s="13"/>
      <c r="E15" s="44" t="s">
        <v>14</v>
      </c>
      <c r="F15" s="1"/>
      <c r="G15" s="1"/>
      <c r="H15" s="1"/>
      <c r="I15" s="1"/>
    </row>
    <row r="16" spans="1:9" x14ac:dyDescent="0.2">
      <c r="B16" s="1"/>
      <c r="C16" s="7" t="s">
        <v>9</v>
      </c>
      <c r="D16" s="13"/>
      <c r="E16" s="44"/>
      <c r="F16" s="1"/>
      <c r="G16" s="1"/>
      <c r="H16" s="1"/>
      <c r="I16" s="1"/>
    </row>
    <row r="17" spans="1:9" ht="34" x14ac:dyDescent="0.2">
      <c r="B17" s="9" t="s">
        <v>13</v>
      </c>
      <c r="C17" s="29"/>
      <c r="D17" s="4"/>
      <c r="E17" s="4"/>
      <c r="F17" s="4"/>
      <c r="G17" s="4"/>
      <c r="H17" s="1"/>
      <c r="I17" s="1"/>
    </row>
    <row r="18" spans="1:9" ht="49" thickBot="1" x14ac:dyDescent="0.25">
      <c r="B18" s="14" t="s">
        <v>15</v>
      </c>
      <c r="C18" s="28"/>
      <c r="D18" s="28"/>
      <c r="E18" s="28"/>
      <c r="F18" s="28"/>
      <c r="G18" s="28"/>
      <c r="H18" s="1"/>
      <c r="I18" s="1"/>
    </row>
    <row r="19" spans="1:9" x14ac:dyDescent="0.2">
      <c r="B19" s="11" t="s">
        <v>11</v>
      </c>
      <c r="C19" s="12" t="s">
        <v>8</v>
      </c>
      <c r="D19" s="31"/>
      <c r="E19" s="44" t="s">
        <v>14</v>
      </c>
      <c r="F19" s="1"/>
      <c r="G19" s="1"/>
      <c r="H19" s="1"/>
      <c r="I19" s="1"/>
    </row>
    <row r="20" spans="1:9" x14ac:dyDescent="0.2">
      <c r="B20" s="1"/>
      <c r="C20" s="7" t="s">
        <v>9</v>
      </c>
      <c r="D20" s="31"/>
      <c r="E20" s="44"/>
      <c r="F20" s="1"/>
      <c r="G20" s="1"/>
      <c r="H20" s="1"/>
      <c r="I20" s="1"/>
    </row>
    <row r="21" spans="1:9" ht="34" x14ac:dyDescent="0.2">
      <c r="B21" s="9" t="s">
        <v>13</v>
      </c>
      <c r="C21" s="30"/>
      <c r="D21" s="4"/>
      <c r="E21" s="4"/>
      <c r="F21" s="4"/>
      <c r="G21" s="4"/>
      <c r="H21" s="1"/>
      <c r="I21" s="1"/>
    </row>
    <row r="22" spans="1:9" ht="49" thickBot="1" x14ac:dyDescent="0.25">
      <c r="B22" s="14" t="s">
        <v>15</v>
      </c>
      <c r="C22" s="32"/>
      <c r="D22" s="32"/>
      <c r="E22" s="32"/>
      <c r="F22" s="32"/>
      <c r="G22" s="32"/>
      <c r="H22" s="1"/>
      <c r="I22" s="1"/>
    </row>
    <row r="23" spans="1:9" x14ac:dyDescent="0.2">
      <c r="B23" s="1" t="s">
        <v>40</v>
      </c>
      <c r="C23" s="1"/>
      <c r="D23" s="1"/>
      <c r="E23" s="1"/>
      <c r="F23" s="1"/>
      <c r="G23" s="1"/>
      <c r="H23" s="1"/>
      <c r="I23" s="1"/>
    </row>
    <row r="24" spans="1:9" x14ac:dyDescent="0.2">
      <c r="B24" s="1"/>
      <c r="C24" s="1"/>
      <c r="D24" s="1"/>
      <c r="E24" s="1"/>
      <c r="F24" s="1"/>
      <c r="G24" s="1"/>
      <c r="H24" s="1"/>
      <c r="I24" s="1"/>
    </row>
    <row r="25" spans="1:9" x14ac:dyDescent="0.2">
      <c r="B25" s="1" t="s">
        <v>19</v>
      </c>
      <c r="C25" s="1"/>
      <c r="D25" s="1"/>
      <c r="E25" s="1"/>
      <c r="F25" s="1"/>
      <c r="G25" s="1"/>
      <c r="H25" s="1"/>
      <c r="I25" s="1"/>
    </row>
    <row r="26" spans="1:9" x14ac:dyDescent="0.2">
      <c r="A26" s="19">
        <v>2</v>
      </c>
      <c r="B26" s="20" t="s">
        <v>20</v>
      </c>
      <c r="C26" s="20"/>
      <c r="D26" s="20"/>
      <c r="E26" s="20"/>
      <c r="F26" s="20"/>
      <c r="G26" s="1"/>
      <c r="H26" s="1"/>
      <c r="I26" s="1"/>
    </row>
    <row r="27" spans="1:9" ht="32" x14ac:dyDescent="0.2">
      <c r="B27" s="1"/>
      <c r="C27" s="16" t="s">
        <v>41</v>
      </c>
      <c r="D27" s="15" t="s">
        <v>22</v>
      </c>
      <c r="E27" s="15" t="s">
        <v>23</v>
      </c>
      <c r="F27" s="16" t="s">
        <v>24</v>
      </c>
      <c r="G27" s="1"/>
      <c r="H27" s="1"/>
      <c r="I27" s="1"/>
    </row>
    <row r="28" spans="1:9" x14ac:dyDescent="0.2">
      <c r="B28" s="1" t="s">
        <v>26</v>
      </c>
      <c r="C28" s="33">
        <v>5</v>
      </c>
      <c r="D28" s="38">
        <f>C28-$C$35</f>
        <v>-3</v>
      </c>
      <c r="E28" s="1"/>
      <c r="F28" s="1"/>
      <c r="G28" s="1"/>
      <c r="H28" s="1"/>
      <c r="I28" s="1"/>
    </row>
    <row r="29" spans="1:9" x14ac:dyDescent="0.2">
      <c r="B29" s="45" t="s">
        <v>46</v>
      </c>
      <c r="C29" s="33">
        <v>6</v>
      </c>
      <c r="D29" s="35">
        <f t="shared" ref="D29:D34" si="0">C29-$C$35</f>
        <v>-2</v>
      </c>
      <c r="E29" s="39">
        <f>D28+D29</f>
        <v>-5</v>
      </c>
      <c r="F29" s="40">
        <v>1</v>
      </c>
      <c r="G29" s="1"/>
      <c r="H29" s="1"/>
      <c r="I29" s="1"/>
    </row>
    <row r="30" spans="1:9" x14ac:dyDescent="0.2">
      <c r="B30" s="45"/>
      <c r="C30" s="33">
        <v>8</v>
      </c>
      <c r="D30" s="50">
        <f t="shared" si="0"/>
        <v>0</v>
      </c>
      <c r="E30" s="21"/>
      <c r="F30" s="21"/>
      <c r="G30" s="1"/>
      <c r="H30" s="1"/>
      <c r="I30" s="1"/>
    </row>
    <row r="31" spans="1:9" x14ac:dyDescent="0.2">
      <c r="B31" s="45"/>
      <c r="C31" s="33">
        <v>9</v>
      </c>
      <c r="D31" s="46">
        <f t="shared" si="0"/>
        <v>1</v>
      </c>
      <c r="E31" s="36"/>
      <c r="F31" s="36"/>
      <c r="G31" s="1"/>
      <c r="H31" s="1"/>
      <c r="I31" s="1"/>
    </row>
    <row r="32" spans="1:9" x14ac:dyDescent="0.2">
      <c r="B32" s="45"/>
      <c r="C32" s="33">
        <v>9</v>
      </c>
      <c r="D32" s="47">
        <f t="shared" si="0"/>
        <v>1</v>
      </c>
      <c r="E32" s="1"/>
      <c r="F32" s="1"/>
      <c r="G32" s="1"/>
      <c r="H32" s="1"/>
      <c r="I32" s="1"/>
    </row>
    <row r="33" spans="2:13" x14ac:dyDescent="0.2">
      <c r="B33" s="1"/>
      <c r="C33" s="33">
        <v>10</v>
      </c>
      <c r="D33" s="47">
        <f t="shared" si="0"/>
        <v>2</v>
      </c>
      <c r="E33" s="1"/>
      <c r="F33" s="1"/>
      <c r="G33" s="1"/>
      <c r="H33" s="1"/>
      <c r="I33" s="1"/>
    </row>
    <row r="34" spans="2:13" x14ac:dyDescent="0.2">
      <c r="B34" s="1" t="s">
        <v>27</v>
      </c>
      <c r="C34" s="33">
        <v>11</v>
      </c>
      <c r="D34" s="46">
        <f t="shared" si="0"/>
        <v>3</v>
      </c>
      <c r="E34" s="37">
        <f>D31+D32+D33+D34</f>
        <v>7</v>
      </c>
      <c r="F34" s="41">
        <f>E34/-E29</f>
        <v>1.4</v>
      </c>
      <c r="G34" s="1"/>
      <c r="H34" s="1"/>
      <c r="I34" s="1"/>
    </row>
    <row r="35" spans="2:13" x14ac:dyDescent="0.2">
      <c r="B35" s="1" t="s">
        <v>21</v>
      </c>
      <c r="C35" s="34">
        <f>(C34+C28)/2</f>
        <v>8</v>
      </c>
      <c r="D35" s="5"/>
      <c r="E35" s="1"/>
      <c r="F35" s="1"/>
      <c r="G35" s="1"/>
      <c r="H35" s="1"/>
      <c r="I35" s="48" t="s">
        <v>47</v>
      </c>
    </row>
    <row r="36" spans="2:13" ht="32" x14ac:dyDescent="0.2">
      <c r="B36" s="9" t="s">
        <v>25</v>
      </c>
      <c r="C36" s="29">
        <f>((C28+C29)*F29+(C31+C32+C33+C34)*F34)/(2*F29+4*F34)</f>
        <v>8.6315789473684212</v>
      </c>
      <c r="D36" s="1"/>
      <c r="E36" s="1"/>
      <c r="F36" s="1"/>
      <c r="G36" s="1"/>
      <c r="H36" s="1"/>
      <c r="I36" s="1"/>
    </row>
    <row r="37" spans="2:13" x14ac:dyDescent="0.2">
      <c r="B37" s="1"/>
      <c r="C37" s="1"/>
      <c r="D37" s="4"/>
      <c r="E37" s="1"/>
      <c r="F37" s="49"/>
      <c r="G37" s="1"/>
      <c r="H37" s="1"/>
      <c r="I37" s="1"/>
    </row>
    <row r="39" spans="2:13" x14ac:dyDescent="0.2">
      <c r="B39" s="22" t="s">
        <v>29</v>
      </c>
    </row>
    <row r="40" spans="2:13" x14ac:dyDescent="0.2">
      <c r="B40" s="25" t="s">
        <v>32</v>
      </c>
    </row>
    <row r="41" spans="2:13" x14ac:dyDescent="0.2">
      <c r="B41" s="25" t="s">
        <v>39</v>
      </c>
      <c r="M41" s="51" t="s">
        <v>48</v>
      </c>
    </row>
    <row r="42" spans="2:13" x14ac:dyDescent="0.2">
      <c r="B42" s="22"/>
    </row>
    <row r="43" spans="2:13" x14ac:dyDescent="0.2">
      <c r="B43" s="22"/>
      <c r="C43" t="s">
        <v>34</v>
      </c>
      <c r="D43" t="s">
        <v>1</v>
      </c>
      <c r="E43" t="s">
        <v>35</v>
      </c>
      <c r="F43" t="s">
        <v>36</v>
      </c>
      <c r="G43" t="s">
        <v>37</v>
      </c>
      <c r="H43" t="s">
        <v>38</v>
      </c>
    </row>
    <row r="44" spans="2:13" x14ac:dyDescent="0.2">
      <c r="B44" s="26" t="s">
        <v>33</v>
      </c>
      <c r="C44" s="27">
        <v>0.3</v>
      </c>
      <c r="D44" s="27">
        <v>0.5</v>
      </c>
      <c r="E44" s="27">
        <v>0.6</v>
      </c>
      <c r="F44" s="27">
        <v>0.2</v>
      </c>
      <c r="G44" s="27">
        <v>0.3</v>
      </c>
      <c r="H44" s="27">
        <v>0.1</v>
      </c>
    </row>
    <row r="45" spans="2:13" x14ac:dyDescent="0.2">
      <c r="B45" s="26" t="s">
        <v>6</v>
      </c>
      <c r="C45" s="27">
        <v>0.7</v>
      </c>
      <c r="D45" s="27">
        <v>0.5</v>
      </c>
      <c r="E45" s="27">
        <v>0.4</v>
      </c>
      <c r="F45" s="27">
        <v>0.8</v>
      </c>
      <c r="G45" s="27">
        <v>0.7</v>
      </c>
      <c r="H45" s="27">
        <v>0.9</v>
      </c>
    </row>
    <row r="47" spans="2:13" x14ac:dyDescent="0.2">
      <c r="B47" t="s">
        <v>31</v>
      </c>
    </row>
    <row r="48" spans="2:13" x14ac:dyDescent="0.2">
      <c r="B48" t="s">
        <v>30</v>
      </c>
    </row>
    <row r="50" spans="2:9" x14ac:dyDescent="0.2">
      <c r="C50" s="18" t="s">
        <v>42</v>
      </c>
      <c r="D50" s="18" t="s">
        <v>43</v>
      </c>
      <c r="E50" s="18" t="s">
        <v>44</v>
      </c>
      <c r="F50" s="18" t="s">
        <v>45</v>
      </c>
    </row>
    <row r="51" spans="2:9" x14ac:dyDescent="0.2">
      <c r="B51" s="23" t="s">
        <v>0</v>
      </c>
      <c r="C51" s="24">
        <v>95</v>
      </c>
      <c r="D51" s="24">
        <v>105</v>
      </c>
      <c r="E51" s="24">
        <v>120</v>
      </c>
      <c r="F51" s="24">
        <v>110</v>
      </c>
      <c r="I51" t="s">
        <v>49</v>
      </c>
    </row>
    <row r="52" spans="2:9" x14ac:dyDescent="0.2">
      <c r="B52" s="23" t="s">
        <v>1</v>
      </c>
      <c r="C52" s="24">
        <v>80</v>
      </c>
      <c r="D52" s="24">
        <v>90</v>
      </c>
      <c r="E52" s="24">
        <v>100</v>
      </c>
      <c r="F52" s="24">
        <v>100</v>
      </c>
    </row>
    <row r="53" spans="2:9" x14ac:dyDescent="0.2">
      <c r="B53" s="23" t="s">
        <v>2</v>
      </c>
      <c r="C53" s="24">
        <v>110</v>
      </c>
      <c r="D53" s="24">
        <v>110</v>
      </c>
      <c r="E53" s="24">
        <v>120</v>
      </c>
      <c r="F53" s="24">
        <v>110</v>
      </c>
    </row>
    <row r="54" spans="2:9" x14ac:dyDescent="0.2">
      <c r="B54" s="23" t="s">
        <v>3</v>
      </c>
      <c r="C54" s="24">
        <v>90</v>
      </c>
      <c r="D54" s="24">
        <v>100</v>
      </c>
      <c r="E54" s="24">
        <v>110</v>
      </c>
      <c r="F54" s="24">
        <v>120</v>
      </c>
    </row>
    <row r="55" spans="2:9" x14ac:dyDescent="0.2">
      <c r="B55" s="23" t="s">
        <v>4</v>
      </c>
      <c r="C55" s="24">
        <v>100</v>
      </c>
      <c r="D55" s="24">
        <v>100</v>
      </c>
      <c r="E55" s="24">
        <v>120</v>
      </c>
      <c r="F55" s="24">
        <v>115</v>
      </c>
    </row>
    <row r="59" spans="2:9" ht="32" x14ac:dyDescent="0.2">
      <c r="C59" s="18" t="s">
        <v>42</v>
      </c>
      <c r="D59" s="52" t="s">
        <v>22</v>
      </c>
      <c r="E59" s="52" t="s">
        <v>23</v>
      </c>
      <c r="F59" s="53" t="s">
        <v>24</v>
      </c>
    </row>
    <row r="60" spans="2:9" x14ac:dyDescent="0.2">
      <c r="B60" s="23"/>
      <c r="C60" s="24">
        <v>80</v>
      </c>
      <c r="D60" s="55">
        <f>C60-$C$65</f>
        <v>-15</v>
      </c>
    </row>
    <row r="61" spans="2:9" x14ac:dyDescent="0.2">
      <c r="B61" s="23"/>
      <c r="C61" s="24">
        <v>90</v>
      </c>
      <c r="D61" s="55">
        <f t="shared" ref="D61:D65" si="1">C61-$C$65</f>
        <v>-5</v>
      </c>
      <c r="E61" s="55">
        <f>D60+D61</f>
        <v>-20</v>
      </c>
      <c r="F61" s="56">
        <v>1</v>
      </c>
    </row>
    <row r="62" spans="2:9" x14ac:dyDescent="0.2">
      <c r="B62" s="23"/>
      <c r="C62" s="24">
        <v>95</v>
      </c>
      <c r="D62" s="54">
        <f t="shared" si="1"/>
        <v>0</v>
      </c>
    </row>
    <row r="63" spans="2:9" x14ac:dyDescent="0.2">
      <c r="B63" s="23"/>
      <c r="C63" s="24">
        <v>100</v>
      </c>
      <c r="D63" s="57">
        <f t="shared" si="1"/>
        <v>5</v>
      </c>
    </row>
    <row r="64" spans="2:9" x14ac:dyDescent="0.2">
      <c r="B64" s="23"/>
      <c r="C64" s="24">
        <v>110</v>
      </c>
      <c r="D64" s="57">
        <f t="shared" si="1"/>
        <v>15</v>
      </c>
      <c r="E64" s="57">
        <f>D64+D63</f>
        <v>20</v>
      </c>
      <c r="F64" s="58">
        <f>E64/-E61</f>
        <v>1</v>
      </c>
    </row>
    <row r="65" spans="2:6" x14ac:dyDescent="0.2">
      <c r="B65" s="1" t="s">
        <v>21</v>
      </c>
      <c r="C65" s="34">
        <f>(C64+C60)/2</f>
        <v>95</v>
      </c>
      <c r="D65" s="54"/>
    </row>
    <row r="66" spans="2:6" ht="32" x14ac:dyDescent="0.2">
      <c r="B66" s="9" t="s">
        <v>25</v>
      </c>
      <c r="C66" s="59">
        <f>((C60+C61)*F61+(C63+C64)*F64)/(2*F61+2*F64)</f>
        <v>95</v>
      </c>
    </row>
    <row r="69" spans="2:6" ht="32" x14ac:dyDescent="0.2">
      <c r="C69" s="18" t="s">
        <v>43</v>
      </c>
      <c r="D69" s="52" t="s">
        <v>22</v>
      </c>
      <c r="E69" s="52" t="s">
        <v>23</v>
      </c>
      <c r="F69" s="53" t="s">
        <v>24</v>
      </c>
    </row>
    <row r="70" spans="2:6" x14ac:dyDescent="0.2">
      <c r="C70" s="24">
        <v>90</v>
      </c>
      <c r="D70" s="55">
        <f>C70-$C$75</f>
        <v>-10</v>
      </c>
      <c r="E70" s="55">
        <f>D70</f>
        <v>-10</v>
      </c>
      <c r="F70" s="56">
        <v>1</v>
      </c>
    </row>
    <row r="71" spans="2:6" x14ac:dyDescent="0.2">
      <c r="C71" s="24">
        <v>100</v>
      </c>
      <c r="D71" s="54">
        <f t="shared" ref="D71:D74" si="2">C71-$C$75</f>
        <v>0</v>
      </c>
    </row>
    <row r="72" spans="2:6" x14ac:dyDescent="0.2">
      <c r="C72" s="24">
        <v>100</v>
      </c>
      <c r="D72" s="54">
        <f t="shared" si="2"/>
        <v>0</v>
      </c>
    </row>
    <row r="73" spans="2:6" x14ac:dyDescent="0.2">
      <c r="C73" s="24">
        <v>105</v>
      </c>
      <c r="D73" s="57">
        <f t="shared" si="2"/>
        <v>5</v>
      </c>
    </row>
    <row r="74" spans="2:6" x14ac:dyDescent="0.2">
      <c r="C74" s="24">
        <v>110</v>
      </c>
      <c r="D74" s="57">
        <f t="shared" si="2"/>
        <v>10</v>
      </c>
      <c r="E74" s="57">
        <f>D74+D73</f>
        <v>15</v>
      </c>
      <c r="F74" s="58">
        <f>E74/-E70</f>
        <v>1.5</v>
      </c>
    </row>
    <row r="75" spans="2:6" x14ac:dyDescent="0.2">
      <c r="B75" s="1" t="s">
        <v>21</v>
      </c>
      <c r="C75" s="34">
        <f>(C74+C70)/2</f>
        <v>100</v>
      </c>
    </row>
    <row r="76" spans="2:6" ht="32" x14ac:dyDescent="0.2">
      <c r="B76" s="9" t="s">
        <v>25</v>
      </c>
      <c r="C76" s="59">
        <f>(C70*F70+(C73+C74)*F74)/(1*F70+2*F74)</f>
        <v>103.125</v>
      </c>
    </row>
    <row r="79" spans="2:6" ht="32" x14ac:dyDescent="0.2">
      <c r="C79" s="18" t="s">
        <v>44</v>
      </c>
      <c r="D79" s="52" t="s">
        <v>22</v>
      </c>
      <c r="E79" s="52" t="s">
        <v>23</v>
      </c>
      <c r="F79" s="53" t="s">
        <v>24</v>
      </c>
    </row>
    <row r="80" spans="2:6" x14ac:dyDescent="0.2">
      <c r="C80" s="24">
        <v>100</v>
      </c>
      <c r="D80" s="55">
        <f>C80-$C$85</f>
        <v>-10</v>
      </c>
      <c r="E80" s="55">
        <f>D80</f>
        <v>-10</v>
      </c>
      <c r="F80" s="56">
        <v>1</v>
      </c>
    </row>
    <row r="81" spans="2:6" x14ac:dyDescent="0.2">
      <c r="C81" s="24">
        <v>110</v>
      </c>
      <c r="D81" s="61">
        <f t="shared" ref="D81:D84" si="3">C81-$C$85</f>
        <v>0</v>
      </c>
      <c r="E81" s="60"/>
      <c r="F81" s="60"/>
    </row>
    <row r="82" spans="2:6" x14ac:dyDescent="0.2">
      <c r="C82" s="24">
        <v>120</v>
      </c>
      <c r="D82" s="57">
        <f t="shared" si="3"/>
        <v>10</v>
      </c>
      <c r="E82" s="60"/>
      <c r="F82" s="60"/>
    </row>
    <row r="83" spans="2:6" x14ac:dyDescent="0.2">
      <c r="C83" s="24">
        <v>120</v>
      </c>
      <c r="D83" s="57">
        <f t="shared" si="3"/>
        <v>10</v>
      </c>
    </row>
    <row r="84" spans="2:6" x14ac:dyDescent="0.2">
      <c r="C84" s="24">
        <v>120</v>
      </c>
      <c r="D84" s="57">
        <f t="shared" si="3"/>
        <v>10</v>
      </c>
      <c r="E84" s="57">
        <f>D82+D83+D84</f>
        <v>30</v>
      </c>
      <c r="F84" s="58">
        <f>E84/-E80</f>
        <v>3</v>
      </c>
    </row>
    <row r="85" spans="2:6" x14ac:dyDescent="0.2">
      <c r="B85" s="1" t="s">
        <v>21</v>
      </c>
      <c r="C85" s="34">
        <f>(C84+C80)/2</f>
        <v>110</v>
      </c>
    </row>
    <row r="86" spans="2:6" ht="32" x14ac:dyDescent="0.2">
      <c r="B86" s="9" t="s">
        <v>25</v>
      </c>
      <c r="C86" s="59">
        <f>(C80*F80+(C83+C84)*F84)/(1*F80+2*F84)</f>
        <v>117.14285714285714</v>
      </c>
    </row>
    <row r="89" spans="2:6" ht="32" x14ac:dyDescent="0.2">
      <c r="C89" s="18" t="s">
        <v>45</v>
      </c>
      <c r="D89" s="52" t="s">
        <v>22</v>
      </c>
      <c r="E89" s="52" t="s">
        <v>23</v>
      </c>
      <c r="F89" s="53" t="s">
        <v>24</v>
      </c>
    </row>
    <row r="90" spans="2:6" x14ac:dyDescent="0.2">
      <c r="C90" s="24">
        <v>100</v>
      </c>
      <c r="D90" s="55">
        <f>C90-$C$95</f>
        <v>-10</v>
      </c>
      <c r="E90" s="55">
        <f>D90</f>
        <v>-10</v>
      </c>
      <c r="F90" s="56">
        <v>1</v>
      </c>
    </row>
    <row r="91" spans="2:6" x14ac:dyDescent="0.2">
      <c r="C91" s="24">
        <v>110</v>
      </c>
      <c r="D91" s="61">
        <f t="shared" ref="D91:D94" si="4">C91-$C$95</f>
        <v>0</v>
      </c>
      <c r="E91" s="60"/>
      <c r="F91" s="60"/>
    </row>
    <row r="92" spans="2:6" x14ac:dyDescent="0.2">
      <c r="C92" s="24">
        <v>110</v>
      </c>
      <c r="D92" s="61">
        <f t="shared" si="4"/>
        <v>0</v>
      </c>
      <c r="E92" s="60"/>
      <c r="F92" s="60"/>
    </row>
    <row r="93" spans="2:6" x14ac:dyDescent="0.2">
      <c r="C93" s="24">
        <v>115</v>
      </c>
      <c r="D93" s="57">
        <f t="shared" si="4"/>
        <v>5</v>
      </c>
    </row>
    <row r="94" spans="2:6" x14ac:dyDescent="0.2">
      <c r="C94" s="24">
        <v>120</v>
      </c>
      <c r="D94" s="57">
        <f t="shared" si="4"/>
        <v>10</v>
      </c>
      <c r="E94" s="57">
        <f>D92+D93+D94</f>
        <v>15</v>
      </c>
      <c r="F94" s="58">
        <f>E94/-E90</f>
        <v>1.5</v>
      </c>
    </row>
    <row r="95" spans="2:6" x14ac:dyDescent="0.2">
      <c r="B95" s="1" t="s">
        <v>21</v>
      </c>
      <c r="C95" s="34">
        <f>(C94+C90)/2</f>
        <v>110</v>
      </c>
    </row>
    <row r="96" spans="2:6" ht="32" x14ac:dyDescent="0.2">
      <c r="B96" s="9" t="s">
        <v>25</v>
      </c>
      <c r="C96" s="59">
        <f>(C90*F90+(C93+C94)*F94)/(1*F90+2*F94)</f>
        <v>113.125</v>
      </c>
    </row>
  </sheetData>
  <sortState xmlns:xlrd2="http://schemas.microsoft.com/office/spreadsheetml/2017/richdata2" ref="C90:C94">
    <sortCondition ref="C90:C94"/>
  </sortState>
  <mergeCells count="6">
    <mergeCell ref="B29:B32"/>
    <mergeCell ref="B4:I4"/>
    <mergeCell ref="E11:E12"/>
    <mergeCell ref="E15:E16"/>
    <mergeCell ref="E19:E20"/>
    <mergeCell ref="B5:I5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2020-05-15T06:35:13Z</dcterms:created>
  <dcterms:modified xsi:type="dcterms:W3CDTF">2020-09-16T14:20:06Z</dcterms:modified>
</cp:coreProperties>
</file>