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sh1k\Downloads\"/>
    </mc:Choice>
  </mc:AlternateContent>
  <bookViews>
    <workbookView xWindow="0" yWindow="0" windowWidth="28800" windowHeight="14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3" i="1" l="1"/>
  <c r="B4" i="1"/>
  <c r="B5" i="1"/>
  <c r="B81" i="1" l="1"/>
  <c r="B89" i="1" s="1"/>
  <c r="B50" i="1"/>
  <c r="B76" i="1"/>
  <c r="B77" i="1"/>
  <c r="B34" i="1"/>
  <c r="C50" i="1"/>
  <c r="B25" i="1"/>
  <c r="B41" i="1"/>
  <c r="C24" i="1"/>
  <c r="B24" i="1"/>
  <c r="B16" i="1"/>
  <c r="B15" i="1"/>
  <c r="A53" i="1" l="1"/>
</calcChain>
</file>

<file path=xl/sharedStrings.xml><?xml version="1.0" encoding="utf-8"?>
<sst xmlns="http://schemas.openxmlformats.org/spreadsheetml/2006/main" count="47" uniqueCount="32">
  <si>
    <t>Задание 1</t>
  </si>
  <si>
    <t>Проект 1</t>
  </si>
  <si>
    <t>Проект 2</t>
  </si>
  <si>
    <t>Задание 2</t>
  </si>
  <si>
    <t>Ставка</t>
  </si>
  <si>
    <t>Инвестиции</t>
  </si>
  <si>
    <t>Ситуация 1</t>
  </si>
  <si>
    <t>Задание 3</t>
  </si>
  <si>
    <t>1 вариант</t>
  </si>
  <si>
    <t>Задание 4</t>
  </si>
  <si>
    <t>2 вариант</t>
  </si>
  <si>
    <t>Задание 5</t>
  </si>
  <si>
    <t>Задание 6</t>
  </si>
  <si>
    <t>ставка</t>
  </si>
  <si>
    <t>инвестиции</t>
  </si>
  <si>
    <t>доход</t>
  </si>
  <si>
    <t>Задание 7</t>
  </si>
  <si>
    <t>Условие А</t>
  </si>
  <si>
    <t>Условие Б</t>
  </si>
  <si>
    <t>Показатели</t>
  </si>
  <si>
    <t>Доходы:</t>
  </si>
  <si>
    <t>1 год</t>
  </si>
  <si>
    <t>2 год</t>
  </si>
  <si>
    <t>3 год</t>
  </si>
  <si>
    <t>Ситуация 2</t>
  </si>
  <si>
    <t xml:space="preserve">ставка </t>
  </si>
  <si>
    <t>срок</t>
  </si>
  <si>
    <t>сумма</t>
  </si>
  <si>
    <t>накопления</t>
  </si>
  <si>
    <t>ежемес.</t>
  </si>
  <si>
    <t>Итог:</t>
  </si>
  <si>
    <t>Ежемесячные платежи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</si>
</sst>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₽&quot;;[Red]\-#,##0.00\ &quot;₽&quot;"/>
    <numFmt numFmtId="44" formatCode="_-* #,##0.00\ &quot;₽&quot;_-;\-* #,##0.00\ &quot;₽&quot;_-;_-* &quot;-&quot;??\ &quot;₽&quot;_-;_-@_-"/>
    <numFmt numFmtId="164" formatCode="_-[$$-409]* #,##0.00_ ;_-[$$-409]* \-#,##0.00\ ;_-[$$-409]* &quot;-&quot;??_ ;_-@_ "/>
    <numFmt numFmtId="165" formatCode="_-* #,##0.00\ [$₽-419]_-;\-* #,##0.00\ [$₽-419]_-;_-* &quot;-&quot;??\ [$₽-419]_-;_-@_-"/>
    <numFmt numFmtId="170" formatCode="[$$-409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Cambria"/>
      <family val="1"/>
      <charset val="204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9" fontId="0" fillId="0" borderId="0" xfId="0" applyNumberFormat="1"/>
    <xf numFmtId="0" fontId="0" fillId="0" borderId="0" xfId="0" applyBorder="1"/>
    <xf numFmtId="8" fontId="0" fillId="0" borderId="0" xfId="0" applyNumberFormat="1" applyBorder="1"/>
    <xf numFmtId="165" fontId="0" fillId="0" borderId="0" xfId="1" applyNumberFormat="1" applyFont="1"/>
    <xf numFmtId="165" fontId="0" fillId="0" borderId="0" xfId="0" applyNumberFormat="1"/>
    <xf numFmtId="165" fontId="3" fillId="0" borderId="0" xfId="0" applyNumberFormat="1" applyFont="1"/>
    <xf numFmtId="0" fontId="0" fillId="2" borderId="0" xfId="0" applyFill="1" applyBorder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0" fillId="0" borderId="5" xfId="0" applyBorder="1"/>
    <xf numFmtId="9" fontId="0" fillId="0" borderId="5" xfId="0" applyNumberFormat="1" applyBorder="1"/>
    <xf numFmtId="8" fontId="0" fillId="0" borderId="5" xfId="0" applyNumberFormat="1" applyBorder="1"/>
    <xf numFmtId="0" fontId="0" fillId="0" borderId="5" xfId="0" applyFill="1" applyBorder="1"/>
    <xf numFmtId="0" fontId="0" fillId="0" borderId="6" xfId="0" applyBorder="1"/>
    <xf numFmtId="8" fontId="0" fillId="0" borderId="6" xfId="0" applyNumberFormat="1" applyBorder="1"/>
    <xf numFmtId="8" fontId="0" fillId="0" borderId="0" xfId="0" applyNumberFormat="1"/>
    <xf numFmtId="165" fontId="0" fillId="0" borderId="5" xfId="0" applyNumberFormat="1" applyBorder="1"/>
    <xf numFmtId="8" fontId="0" fillId="3" borderId="5" xfId="0" applyNumberFormat="1" applyFill="1" applyBorder="1"/>
    <xf numFmtId="10" fontId="0" fillId="0" borderId="5" xfId="0" applyNumberFormat="1" applyBorder="1"/>
    <xf numFmtId="0" fontId="1" fillId="0" borderId="5" xfId="0" applyFont="1" applyBorder="1"/>
    <xf numFmtId="164" fontId="0" fillId="0" borderId="5" xfId="0" applyNumberFormat="1" applyBorder="1" applyAlignment="1">
      <alignment vertical="center"/>
    </xf>
    <xf numFmtId="164" fontId="0" fillId="0" borderId="5" xfId="0" applyNumberFormat="1" applyBorder="1"/>
    <xf numFmtId="170" fontId="0" fillId="0" borderId="5" xfId="0" applyNumberFormat="1" applyBorder="1"/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164" fontId="0" fillId="0" borderId="5" xfId="1" applyNumberFormat="1" applyFont="1" applyBorder="1"/>
    <xf numFmtId="164" fontId="0" fillId="3" borderId="5" xfId="0" applyNumberFormat="1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55" workbookViewId="0">
      <selection activeCell="I79" sqref="I79"/>
    </sheetView>
  </sheetViews>
  <sheetFormatPr defaultRowHeight="15" x14ac:dyDescent="0.25"/>
  <cols>
    <col min="1" max="1" width="12.42578125" customWidth="1"/>
    <col min="2" max="2" width="14.28515625" customWidth="1"/>
    <col min="3" max="3" width="11.7109375" customWidth="1"/>
    <col min="4" max="4" width="13.85546875" bestFit="1" customWidth="1"/>
    <col min="5" max="7" width="12.42578125" bestFit="1" customWidth="1"/>
    <col min="8" max="8" width="12.140625" bestFit="1" customWidth="1"/>
    <col min="9" max="9" width="10" bestFit="1" customWidth="1"/>
    <col min="10" max="11" width="11" bestFit="1" customWidth="1"/>
    <col min="12" max="16" width="12" bestFit="1" customWidth="1"/>
  </cols>
  <sheetData>
    <row r="1" spans="1:7" ht="36.75" thickBot="1" x14ac:dyDescent="0.3">
      <c r="A1" s="7" t="s">
        <v>0</v>
      </c>
      <c r="B1" s="2"/>
      <c r="E1" s="8" t="s">
        <v>19</v>
      </c>
      <c r="F1" s="9" t="s">
        <v>1</v>
      </c>
      <c r="G1" s="9" t="s">
        <v>2</v>
      </c>
    </row>
    <row r="2" spans="1:7" ht="36.75" thickBot="1" x14ac:dyDescent="0.3">
      <c r="A2" s="2"/>
      <c r="B2" s="2"/>
      <c r="E2" s="10" t="s">
        <v>5</v>
      </c>
      <c r="F2" s="11">
        <v>740000</v>
      </c>
      <c r="G2" s="11">
        <v>800000</v>
      </c>
    </row>
    <row r="3" spans="1:7" ht="18.75" thickBot="1" x14ac:dyDescent="0.3">
      <c r="A3" s="13" t="s">
        <v>4</v>
      </c>
      <c r="B3" s="14">
        <v>0.13</v>
      </c>
      <c r="E3" s="10" t="s">
        <v>20</v>
      </c>
      <c r="F3" s="11"/>
      <c r="G3" s="11"/>
    </row>
    <row r="4" spans="1:7" ht="18.75" thickBot="1" x14ac:dyDescent="0.3">
      <c r="A4" s="13" t="s">
        <v>1</v>
      </c>
      <c r="B4" s="15">
        <f>NPV(13%,280000,340000,350000)-740000</f>
        <v>16625.039763753302</v>
      </c>
      <c r="E4" s="12" t="s">
        <v>21</v>
      </c>
      <c r="F4" s="11">
        <v>280000</v>
      </c>
      <c r="G4" s="11">
        <v>320000</v>
      </c>
    </row>
    <row r="5" spans="1:7" ht="18.75" thickBot="1" x14ac:dyDescent="0.3">
      <c r="A5" s="13" t="s">
        <v>2</v>
      </c>
      <c r="B5" s="15">
        <f>NPV(13%,320000,340000,380000)-800000</f>
        <v>12814.774720579619</v>
      </c>
      <c r="E5" s="12" t="s">
        <v>22</v>
      </c>
      <c r="F5" s="11">
        <v>340000</v>
      </c>
      <c r="G5" s="11">
        <v>340000</v>
      </c>
    </row>
    <row r="6" spans="1:7" ht="18.75" thickBot="1" x14ac:dyDescent="0.3">
      <c r="E6" s="12" t="s">
        <v>23</v>
      </c>
      <c r="F6" s="11">
        <v>350000</v>
      </c>
      <c r="G6" s="11">
        <v>380000</v>
      </c>
    </row>
    <row r="10" spans="1:7" x14ac:dyDescent="0.25">
      <c r="A10" s="7" t="s">
        <v>3</v>
      </c>
      <c r="B10" s="2"/>
    </row>
    <row r="11" spans="1:7" x14ac:dyDescent="0.25">
      <c r="A11" s="2"/>
      <c r="B11" s="2"/>
    </row>
    <row r="12" spans="1:7" x14ac:dyDescent="0.25">
      <c r="A12" s="13" t="s">
        <v>4</v>
      </c>
      <c r="B12" s="14">
        <v>0.12</v>
      </c>
    </row>
    <row r="13" spans="1:7" x14ac:dyDescent="0.25">
      <c r="A13" s="13" t="s">
        <v>5</v>
      </c>
      <c r="B13" s="13">
        <v>5000000</v>
      </c>
    </row>
    <row r="14" spans="1:7" x14ac:dyDescent="0.25">
      <c r="A14" s="13"/>
      <c r="B14" s="13"/>
    </row>
    <row r="15" spans="1:7" x14ac:dyDescent="0.25">
      <c r="A15" s="13" t="s">
        <v>6</v>
      </c>
      <c r="B15" s="15">
        <f>NPV(12%,-900000,1500000,3200000,3800000)-5000000</f>
        <v>84884.878696374595</v>
      </c>
    </row>
    <row r="16" spans="1:7" x14ac:dyDescent="0.25">
      <c r="A16" s="13" t="s">
        <v>24</v>
      </c>
      <c r="B16" s="15">
        <f>NPV(12%,-1100000,1500000,3200000,3800000)-5000000</f>
        <v>-93686.549875054508</v>
      </c>
    </row>
    <row r="20" spans="1:3" x14ac:dyDescent="0.25">
      <c r="A20" s="7" t="s">
        <v>7</v>
      </c>
    </row>
    <row r="21" spans="1:3" x14ac:dyDescent="0.25">
      <c r="B21" s="2"/>
      <c r="C21" s="2"/>
    </row>
    <row r="22" spans="1:3" x14ac:dyDescent="0.25">
      <c r="A22" s="13" t="s">
        <v>25</v>
      </c>
      <c r="B22" s="14">
        <v>0.1</v>
      </c>
      <c r="C22" s="14">
        <v>0.13</v>
      </c>
    </row>
    <row r="23" spans="1:3" x14ac:dyDescent="0.25">
      <c r="A23" s="13" t="s">
        <v>8</v>
      </c>
      <c r="B23" s="15">
        <v>700000</v>
      </c>
      <c r="C23" s="15">
        <v>700000</v>
      </c>
    </row>
    <row r="24" spans="1:3" x14ac:dyDescent="0.25">
      <c r="A24" s="13" t="s">
        <v>10</v>
      </c>
      <c r="B24" s="15">
        <f>PV(10%/12,13*12,-9000)</f>
        <v>784075.87676946982</v>
      </c>
      <c r="C24" s="15">
        <f>PV(13%/12,13*12,-9000)</f>
        <v>676076.51946279523</v>
      </c>
    </row>
    <row r="25" spans="1:3" x14ac:dyDescent="0.25">
      <c r="A25" s="14"/>
      <c r="B25" s="15">
        <f>PV(10%/12,13*12,C25)</f>
        <v>699999.00000000012</v>
      </c>
      <c r="C25" s="13">
        <v>-8034.92517325883</v>
      </c>
    </row>
    <row r="30" spans="1:3" x14ac:dyDescent="0.25">
      <c r="A30" s="7" t="s">
        <v>9</v>
      </c>
    </row>
    <row r="31" spans="1:3" x14ac:dyDescent="0.25">
      <c r="A31" s="13" t="s">
        <v>14</v>
      </c>
      <c r="B31" s="13">
        <v>80000</v>
      </c>
    </row>
    <row r="32" spans="1:3" x14ac:dyDescent="0.25">
      <c r="A32" s="13" t="s">
        <v>26</v>
      </c>
      <c r="B32" s="13">
        <v>7</v>
      </c>
    </row>
    <row r="33" spans="1:8" x14ac:dyDescent="0.25">
      <c r="A33" s="13" t="s">
        <v>13</v>
      </c>
      <c r="B33" s="14">
        <v>0.15</v>
      </c>
    </row>
    <row r="34" spans="1:8" x14ac:dyDescent="0.25">
      <c r="A34" s="13"/>
      <c r="B34" s="15">
        <f>PV(15%/4,7*4,-80000)</f>
        <v>1372320.8715656691</v>
      </c>
    </row>
    <row r="37" spans="1:8" x14ac:dyDescent="0.25">
      <c r="A37" s="7" t="s">
        <v>11</v>
      </c>
    </row>
    <row r="38" spans="1:8" x14ac:dyDescent="0.25">
      <c r="A38" s="16" t="s">
        <v>25</v>
      </c>
      <c r="B38" s="14">
        <v>0.12</v>
      </c>
    </row>
    <row r="39" spans="1:8" x14ac:dyDescent="0.25">
      <c r="A39" s="13" t="s">
        <v>26</v>
      </c>
      <c r="B39" s="13">
        <v>7</v>
      </c>
    </row>
    <row r="40" spans="1:8" x14ac:dyDescent="0.25">
      <c r="A40" s="16" t="s">
        <v>27</v>
      </c>
      <c r="B40" s="13">
        <v>253000</v>
      </c>
    </row>
    <row r="41" spans="1:8" x14ac:dyDescent="0.25">
      <c r="A41" s="17"/>
      <c r="B41" s="18">
        <f>PV(12%,7,-253000)</f>
        <v>1154630.4043313828</v>
      </c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7" t="s">
        <v>12</v>
      </c>
      <c r="B43" s="2"/>
      <c r="C43" s="2"/>
      <c r="D43" s="2"/>
      <c r="E43" s="2"/>
      <c r="F43" s="2"/>
      <c r="G43" s="2"/>
      <c r="H43" s="2"/>
    </row>
    <row r="44" spans="1:8" x14ac:dyDescent="0.25">
      <c r="A44" s="13" t="s">
        <v>13</v>
      </c>
      <c r="B44" s="14">
        <v>0.12</v>
      </c>
      <c r="C44" s="13"/>
      <c r="D44" s="2"/>
      <c r="E44" s="2"/>
      <c r="F44" s="2"/>
      <c r="G44" s="2"/>
      <c r="H44" s="2"/>
    </row>
    <row r="45" spans="1:8" x14ac:dyDescent="0.25">
      <c r="A45" s="13" t="s">
        <v>14</v>
      </c>
      <c r="B45" s="13">
        <v>34000</v>
      </c>
      <c r="C45" s="13">
        <v>10000</v>
      </c>
      <c r="D45" s="2"/>
      <c r="E45" s="2"/>
      <c r="F45" s="2"/>
      <c r="G45" s="2"/>
      <c r="H45" s="2"/>
    </row>
    <row r="46" spans="1:8" x14ac:dyDescent="0.25">
      <c r="A46" s="13" t="s">
        <v>15</v>
      </c>
      <c r="B46" s="13">
        <v>5000</v>
      </c>
      <c r="C46" s="13"/>
      <c r="D46" s="2"/>
      <c r="E46" s="2"/>
      <c r="F46" s="2"/>
      <c r="G46" s="2"/>
      <c r="H46" s="2"/>
    </row>
    <row r="47" spans="1:8" x14ac:dyDescent="0.25">
      <c r="A47" s="13" t="s">
        <v>15</v>
      </c>
      <c r="B47" s="13">
        <v>17000</v>
      </c>
      <c r="C47" s="13"/>
      <c r="D47" s="2"/>
      <c r="E47" s="2"/>
      <c r="F47" s="2"/>
      <c r="G47" s="2"/>
      <c r="H47" s="2"/>
    </row>
    <row r="48" spans="1:8" x14ac:dyDescent="0.25">
      <c r="A48" s="13" t="s">
        <v>15</v>
      </c>
      <c r="B48" s="13">
        <v>25000</v>
      </c>
      <c r="C48" s="13"/>
      <c r="D48" s="2"/>
      <c r="E48" s="2"/>
      <c r="F48" s="2"/>
      <c r="G48" s="2"/>
      <c r="H48" s="2"/>
    </row>
    <row r="49" spans="1:11" x14ac:dyDescent="0.25">
      <c r="A49" s="2"/>
      <c r="B49" s="2"/>
      <c r="C49" s="2"/>
      <c r="D49" s="3"/>
      <c r="E49" s="2"/>
      <c r="F49" s="2"/>
      <c r="G49" s="2"/>
      <c r="H49" s="2"/>
    </row>
    <row r="50" spans="1:11" x14ac:dyDescent="0.25">
      <c r="A50" s="2"/>
      <c r="B50" s="3">
        <f>NPV(B44,-B45,B46:B48)</f>
        <v>1617.042703561008</v>
      </c>
      <c r="C50" s="3">
        <f>NPV(12%,-34000,5000,17000,25000) - 10000</f>
        <v>-8382.9572964389918</v>
      </c>
      <c r="D50" s="2"/>
      <c r="E50" s="2"/>
      <c r="F50" s="2"/>
      <c r="G50" s="2"/>
      <c r="H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K52" s="19"/>
    </row>
    <row r="53" spans="1:11" x14ac:dyDescent="0.25">
      <c r="A53" s="21">
        <f>B50</f>
        <v>1617.042703561008</v>
      </c>
      <c r="B53" s="20">
        <v>34000</v>
      </c>
      <c r="C53" s="20">
        <v>30000</v>
      </c>
      <c r="D53" s="20">
        <v>25000</v>
      </c>
      <c r="E53" s="20">
        <v>20000</v>
      </c>
      <c r="F53" s="20">
        <v>15000</v>
      </c>
    </row>
    <row r="54" spans="1:11" x14ac:dyDescent="0.25">
      <c r="A54" s="14">
        <v>0.12</v>
      </c>
      <c r="B54" s="20">
        <f t="dataTable" ref="B54:F58" dt2D="1" dtr="1" r1="B45" r2="B44"/>
        <v>1617.042703561008</v>
      </c>
      <c r="C54" s="20">
        <v>5188.4712749895789</v>
      </c>
      <c r="D54" s="20">
        <v>9652.7569892752927</v>
      </c>
      <c r="E54" s="20">
        <v>14117.042703561006</v>
      </c>
      <c r="F54" s="20">
        <v>18581.328417846722</v>
      </c>
    </row>
    <row r="55" spans="1:11" x14ac:dyDescent="0.25">
      <c r="A55" s="14">
        <v>0.13</v>
      </c>
      <c r="B55" s="20">
        <v>942.0587923529888</v>
      </c>
      <c r="C55" s="20">
        <v>4481.8818012025467</v>
      </c>
      <c r="D55" s="20">
        <v>8906.6605622644947</v>
      </c>
      <c r="E55" s="20">
        <v>13331.43932332644</v>
      </c>
      <c r="F55" s="20">
        <v>17756.218084388387</v>
      </c>
    </row>
    <row r="56" spans="1:11" x14ac:dyDescent="0.25">
      <c r="A56" s="14">
        <v>0.14000000000000001</v>
      </c>
      <c r="B56" s="20">
        <v>299.2989485317338</v>
      </c>
      <c r="C56" s="20">
        <v>3808.070878356295</v>
      </c>
      <c r="D56" s="20">
        <v>8194.0357906369954</v>
      </c>
      <c r="E56" s="20">
        <v>12580.000702917698</v>
      </c>
      <c r="F56" s="20">
        <v>16965.965615198398</v>
      </c>
    </row>
    <row r="57" spans="1:11" x14ac:dyDescent="0.25">
      <c r="A57" s="14">
        <v>0.15</v>
      </c>
      <c r="B57" s="20">
        <v>-312.89196365078567</v>
      </c>
      <c r="C57" s="20">
        <v>3165.3689059144335</v>
      </c>
      <c r="D57" s="20">
        <v>7513.1949928709555</v>
      </c>
      <c r="E57" s="20">
        <v>11861.02107982748</v>
      </c>
      <c r="F57" s="20">
        <v>16208.847166784002</v>
      </c>
    </row>
    <row r="58" spans="1:11" x14ac:dyDescent="0.25">
      <c r="A58" s="14">
        <v>0.16</v>
      </c>
      <c r="B58" s="20">
        <v>-896.07242383154426</v>
      </c>
      <c r="C58" s="20">
        <v>2552.2034382374213</v>
      </c>
      <c r="D58" s="20">
        <v>6862.5482658236288</v>
      </c>
      <c r="E58" s="20">
        <v>11172.893093409835</v>
      </c>
      <c r="F58" s="20">
        <v>15483.237920996044</v>
      </c>
    </row>
    <row r="67" spans="1:6" x14ac:dyDescent="0.25">
      <c r="A67" s="7" t="s">
        <v>16</v>
      </c>
      <c r="B67" s="2"/>
      <c r="C67" s="2"/>
      <c r="D67" s="2"/>
      <c r="E67" s="2"/>
    </row>
    <row r="68" spans="1:6" x14ac:dyDescent="0.25">
      <c r="A68" s="13" t="s">
        <v>13</v>
      </c>
      <c r="B68" s="22">
        <v>0.115</v>
      </c>
      <c r="C68" s="2"/>
      <c r="D68" s="2"/>
      <c r="E68" s="2"/>
    </row>
    <row r="69" spans="1:6" x14ac:dyDescent="0.25">
      <c r="A69" s="13" t="s">
        <v>26</v>
      </c>
      <c r="B69" s="13">
        <v>20</v>
      </c>
      <c r="C69" s="2"/>
      <c r="D69" s="2"/>
      <c r="E69" s="2"/>
    </row>
    <row r="70" spans="1:6" x14ac:dyDescent="0.25">
      <c r="A70" s="13" t="s">
        <v>29</v>
      </c>
      <c r="B70" s="13">
        <v>700</v>
      </c>
      <c r="C70" s="2"/>
      <c r="D70" s="2"/>
      <c r="E70" s="2"/>
    </row>
    <row r="71" spans="1:6" x14ac:dyDescent="0.25">
      <c r="A71" s="23" t="s">
        <v>28</v>
      </c>
      <c r="B71" s="16">
        <v>12000</v>
      </c>
      <c r="C71" s="2"/>
      <c r="D71" s="2"/>
      <c r="E71" s="2"/>
    </row>
    <row r="72" spans="1:6" x14ac:dyDescent="0.25">
      <c r="A72" s="13"/>
      <c r="B72" s="13"/>
      <c r="C72" s="2"/>
      <c r="D72" s="2"/>
      <c r="E72" s="2"/>
    </row>
    <row r="73" spans="1:6" x14ac:dyDescent="0.25">
      <c r="A73" s="13" t="s">
        <v>30</v>
      </c>
      <c r="B73" s="24">
        <f>PV(B68/12,B69*12,-B70)+12000</f>
        <v>77639.58645888012</v>
      </c>
      <c r="C73" s="2"/>
      <c r="D73" s="2"/>
      <c r="E73" s="2"/>
    </row>
    <row r="74" spans="1:6" x14ac:dyDescent="0.25">
      <c r="C74" s="2"/>
      <c r="D74" s="2"/>
      <c r="E74" s="2"/>
    </row>
    <row r="75" spans="1:6" x14ac:dyDescent="0.25">
      <c r="A75" s="2"/>
      <c r="B75" s="2"/>
      <c r="C75" s="2"/>
      <c r="D75" s="2"/>
      <c r="E75" s="2"/>
    </row>
    <row r="76" spans="1:6" x14ac:dyDescent="0.25">
      <c r="A76" s="13" t="s">
        <v>17</v>
      </c>
      <c r="B76" s="25">
        <f>PV(10.5%/12,10*12,-700) + 12000</f>
        <v>63876.830824281627</v>
      </c>
      <c r="C76" s="2"/>
      <c r="D76" s="2"/>
      <c r="E76" s="2"/>
    </row>
    <row r="77" spans="1:6" x14ac:dyDescent="0.25">
      <c r="A77" s="13" t="s">
        <v>18</v>
      </c>
      <c r="B77" s="25">
        <f>PV(11%/12,15*12,-700) + 12000</f>
        <v>73587.355967434138</v>
      </c>
      <c r="C77" s="2"/>
      <c r="D77" s="2"/>
      <c r="E77" s="2"/>
    </row>
    <row r="78" spans="1:6" x14ac:dyDescent="0.25">
      <c r="C78" s="2"/>
      <c r="D78" s="2"/>
      <c r="E78" s="2"/>
    </row>
    <row r="79" spans="1:6" x14ac:dyDescent="0.25">
      <c r="A79" s="2"/>
      <c r="B79" s="2"/>
      <c r="C79" s="2"/>
      <c r="D79" s="2"/>
      <c r="E79" s="2"/>
    </row>
    <row r="80" spans="1:6" x14ac:dyDescent="0.25">
      <c r="A80" s="2"/>
      <c r="B80" s="2"/>
      <c r="C80" s="27" t="s">
        <v>31</v>
      </c>
      <c r="D80" s="27"/>
      <c r="E80" s="27"/>
      <c r="F80" s="27"/>
    </row>
    <row r="81" spans="1:6" x14ac:dyDescent="0.25">
      <c r="B81" s="30">
        <f>PV(B68/12,B69*12,-B70)+B71</f>
        <v>77639.58645888012</v>
      </c>
      <c r="C81" s="13">
        <v>6000</v>
      </c>
      <c r="D81" s="13">
        <v>9000</v>
      </c>
      <c r="E81" s="13">
        <v>11000</v>
      </c>
      <c r="F81" s="13">
        <v>15000</v>
      </c>
    </row>
    <row r="82" spans="1:6" x14ac:dyDescent="0.25">
      <c r="A82" s="28" t="s">
        <v>26</v>
      </c>
      <c r="B82" s="13">
        <v>6</v>
      </c>
      <c r="C82" s="29">
        <f t="dataTable" ref="C82:F86" dt2D="1" dtr="1" r1="B71" r2="B69" ca="1"/>
        <v>42286.057384857944</v>
      </c>
      <c r="D82" s="29">
        <v>45286.057384857944</v>
      </c>
      <c r="E82" s="29">
        <v>47286.057384857944</v>
      </c>
      <c r="F82" s="29">
        <v>51286.057384857944</v>
      </c>
    </row>
    <row r="83" spans="1:6" x14ac:dyDescent="0.25">
      <c r="A83" s="28"/>
      <c r="B83" s="13">
        <v>10</v>
      </c>
      <c r="C83" s="29">
        <v>55788.24207878692</v>
      </c>
      <c r="D83" s="29">
        <v>58788.24207878692</v>
      </c>
      <c r="E83" s="29">
        <v>60788.24207878692</v>
      </c>
      <c r="F83" s="29">
        <v>64788.24207878692</v>
      </c>
    </row>
    <row r="84" spans="1:6" x14ac:dyDescent="0.25">
      <c r="A84" s="28"/>
      <c r="B84" s="13">
        <v>17</v>
      </c>
      <c r="C84" s="29">
        <v>68606.416081103162</v>
      </c>
      <c r="D84" s="29">
        <v>71606.416081103162</v>
      </c>
      <c r="E84" s="29">
        <v>73606.416081103162</v>
      </c>
      <c r="F84" s="29">
        <v>77606.416081103162</v>
      </c>
    </row>
    <row r="85" spans="1:6" x14ac:dyDescent="0.25">
      <c r="A85" s="28"/>
      <c r="B85" s="13">
        <v>22</v>
      </c>
      <c r="C85" s="29">
        <v>73154.391870627631</v>
      </c>
      <c r="D85" s="29">
        <v>76154.391870627631</v>
      </c>
      <c r="E85" s="29">
        <v>78154.391870627631</v>
      </c>
      <c r="F85" s="29">
        <v>82154.391870627631</v>
      </c>
    </row>
    <row r="86" spans="1:6" x14ac:dyDescent="0.25">
      <c r="A86" s="28"/>
      <c r="B86" s="13">
        <v>25</v>
      </c>
      <c r="C86" s="29">
        <v>74865.850716363013</v>
      </c>
      <c r="D86" s="29">
        <v>77865.850716363013</v>
      </c>
      <c r="E86" s="29">
        <v>79865.850716363013</v>
      </c>
      <c r="F86" s="29">
        <v>83865.850716363013</v>
      </c>
    </row>
    <row r="87" spans="1:6" x14ac:dyDescent="0.25">
      <c r="A87" s="2"/>
      <c r="B87" s="2"/>
      <c r="C87" s="2"/>
      <c r="D87" s="2"/>
      <c r="E87" s="2"/>
    </row>
    <row r="88" spans="1:6" x14ac:dyDescent="0.25">
      <c r="C88" s="27" t="s">
        <v>31</v>
      </c>
      <c r="D88" s="27"/>
      <c r="E88" s="27"/>
      <c r="F88" s="27"/>
    </row>
    <row r="89" spans="1:6" x14ac:dyDescent="0.25">
      <c r="B89" s="30">
        <f>B81</f>
        <v>77639.58645888012</v>
      </c>
      <c r="C89" s="13">
        <v>400</v>
      </c>
      <c r="D89" s="13">
        <v>500</v>
      </c>
      <c r="E89" s="13">
        <v>600</v>
      </c>
      <c r="F89" s="13">
        <v>1000</v>
      </c>
    </row>
    <row r="90" spans="1:6" x14ac:dyDescent="0.25">
      <c r="A90" s="28" t="s">
        <v>26</v>
      </c>
      <c r="B90" s="13">
        <v>6</v>
      </c>
      <c r="C90" s="26">
        <f t="dataTable" ref="C90:F94" dt2D="1" dtr="1" r1="B70" r2="B69"/>
        <v>32734.889934204541</v>
      </c>
      <c r="D90" s="26">
        <v>37918.612417755678</v>
      </c>
      <c r="E90" s="26">
        <v>43102.334901306807</v>
      </c>
      <c r="F90" s="26">
        <v>63837.224835511348</v>
      </c>
    </row>
    <row r="91" spans="1:6" x14ac:dyDescent="0.25">
      <c r="A91" s="28"/>
      <c r="B91" s="13">
        <v>10</v>
      </c>
      <c r="C91" s="26">
        <v>40450.4240450211</v>
      </c>
      <c r="D91" s="26">
        <v>47563.030056276373</v>
      </c>
      <c r="E91" s="26">
        <v>54675.636067531646</v>
      </c>
      <c r="F91" s="26">
        <v>83126.060112552746</v>
      </c>
    </row>
    <row r="92" spans="1:6" x14ac:dyDescent="0.25">
      <c r="A92" s="28"/>
      <c r="B92" s="13">
        <v>17</v>
      </c>
      <c r="C92" s="26">
        <v>47775.094903487516</v>
      </c>
      <c r="D92" s="26">
        <v>56718.868629359393</v>
      </c>
      <c r="E92" s="26">
        <v>65662.642355231277</v>
      </c>
      <c r="F92" s="26">
        <v>101437.73725871879</v>
      </c>
    </row>
    <row r="93" spans="1:6" x14ac:dyDescent="0.25">
      <c r="A93" s="28"/>
      <c r="B93" s="13">
        <v>22</v>
      </c>
      <c r="C93" s="26">
        <v>50373.938211787216</v>
      </c>
      <c r="D93" s="26">
        <v>59967.422764734023</v>
      </c>
      <c r="E93" s="26">
        <v>69560.907317680831</v>
      </c>
      <c r="F93" s="26">
        <v>107934.84552946805</v>
      </c>
    </row>
    <row r="94" spans="1:6" x14ac:dyDescent="0.25">
      <c r="A94" s="28"/>
      <c r="B94" s="13">
        <v>25</v>
      </c>
      <c r="C94" s="26">
        <v>51351.914695064574</v>
      </c>
      <c r="D94" s="26">
        <v>61189.893368830722</v>
      </c>
      <c r="E94" s="26">
        <v>71027.872042596864</v>
      </c>
      <c r="F94" s="26">
        <v>110379.78673766144</v>
      </c>
    </row>
    <row r="97" spans="2:7" x14ac:dyDescent="0.25">
      <c r="B97" s="4"/>
    </row>
    <row r="99" spans="2:7" ht="15.75" x14ac:dyDescent="0.25">
      <c r="D99" s="6"/>
      <c r="E99" s="5"/>
      <c r="F99" s="5"/>
      <c r="G99" s="5"/>
    </row>
    <row r="100" spans="2:7" x14ac:dyDescent="0.25">
      <c r="D100" s="1"/>
    </row>
    <row r="101" spans="2:7" x14ac:dyDescent="0.25">
      <c r="D101" s="1"/>
    </row>
    <row r="102" spans="2:7" x14ac:dyDescent="0.25">
      <c r="D102" s="1"/>
    </row>
    <row r="103" spans="2:7" x14ac:dyDescent="0.25">
      <c r="D103" s="1"/>
    </row>
  </sheetData>
  <mergeCells count="4">
    <mergeCell ref="C88:F88"/>
    <mergeCell ref="A90:A94"/>
    <mergeCell ref="C80:F80"/>
    <mergeCell ref="A82:A86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E6B698C6E6CEE4CADF2239ED4E135CB" ma:contentTypeVersion="7" ma:contentTypeDescription="Создание документа." ma:contentTypeScope="" ma:versionID="1e46264bb7301438b84ab3723749cf3f">
  <xsd:schema xmlns:xsd="http://www.w3.org/2001/XMLSchema" xmlns:xs="http://www.w3.org/2001/XMLSchema" xmlns:p="http://schemas.microsoft.com/office/2006/metadata/properties" xmlns:ns3="67500ad2-7467-4915-8def-781b3ecd1a11" xmlns:ns4="384180df-aabc-4a26-810d-890b725e22d9" targetNamespace="http://schemas.microsoft.com/office/2006/metadata/properties" ma:root="true" ma:fieldsID="890e99a41bc161fff16cbb8a410d4cec" ns3:_="" ns4:_="">
    <xsd:import namespace="67500ad2-7467-4915-8def-781b3ecd1a11"/>
    <xsd:import namespace="384180df-aabc-4a26-810d-890b725e22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00ad2-7467-4915-8def-781b3ecd1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180df-aabc-4a26-810d-890b725e2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03745-8C9D-437A-881C-B80FA54B5E99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67500ad2-7467-4915-8def-781b3ecd1a11"/>
    <ds:schemaRef ds:uri="http://purl.org/dc/dcmitype/"/>
    <ds:schemaRef ds:uri="http://schemas.microsoft.com/office/2006/documentManagement/types"/>
    <ds:schemaRef ds:uri="384180df-aabc-4a26-810d-890b725e22d9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3D6B65E-2A03-4DD3-801E-B5E73C7C57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00ad2-7467-4915-8def-781b3ecd1a11"/>
    <ds:schemaRef ds:uri="384180df-aabc-4a26-810d-890b725e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7AA6D5-3AD0-4DF1-9D5C-08FFFA1062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Kurtaev</dc:creator>
  <cp:lastModifiedBy>Shush1k</cp:lastModifiedBy>
  <dcterms:created xsi:type="dcterms:W3CDTF">2015-06-05T18:19:34Z</dcterms:created>
  <dcterms:modified xsi:type="dcterms:W3CDTF">2020-09-10T18:02:58Z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0x0101007E6B698C6E6CEE4CADF2239ED4E135CB</vt:lpwstr>
  </property>
</Properties>
</file>