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3393113e0c482/Desktop/F model/nvida/"/>
    </mc:Choice>
  </mc:AlternateContent>
  <xr:revisionPtr revIDLastSave="12" documentId="8_{452241CC-1697-486D-8575-1CB1D83255FD}" xr6:coauthVersionLast="47" xr6:coauthVersionMax="47" xr10:uidLastSave="{606C2FF8-FB46-4243-9F7E-EAB679109FD6}"/>
  <bookViews>
    <workbookView xWindow="-108" yWindow="-108" windowWidth="23256" windowHeight="12456" xr2:uid="{5C01F4CC-0E41-42DB-9DEF-35A61AE5E4C1}"/>
  </bookViews>
  <sheets>
    <sheet name="Multiples valuation of Nvi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P24" i="1"/>
  <c r="P25" i="1" s="1"/>
  <c r="O24" i="1"/>
  <c r="N24" i="1"/>
  <c r="P21" i="1"/>
  <c r="P23" i="1"/>
  <c r="O21" i="1"/>
  <c r="N23" i="1"/>
  <c r="O23" i="1"/>
  <c r="P18" i="1"/>
  <c r="O18" i="1"/>
  <c r="P17" i="1"/>
  <c r="O17" i="1"/>
  <c r="P16" i="1"/>
  <c r="O16" i="1"/>
  <c r="P15" i="1"/>
  <c r="O15" i="1"/>
  <c r="P14" i="1"/>
  <c r="O14" i="1"/>
  <c r="P13" i="1"/>
  <c r="O13" i="1"/>
  <c r="N18" i="1"/>
  <c r="N17" i="1"/>
  <c r="N16" i="1"/>
  <c r="N15" i="1"/>
  <c r="N14" i="1"/>
  <c r="N13" i="1"/>
  <c r="P10" i="1"/>
  <c r="P9" i="1"/>
  <c r="P8" i="1"/>
  <c r="P7" i="1"/>
  <c r="O10" i="1"/>
  <c r="O9" i="1"/>
  <c r="O8" i="1"/>
  <c r="O7" i="1"/>
  <c r="N10" i="1"/>
  <c r="N9" i="1"/>
  <c r="N8" i="1"/>
  <c r="N7" i="1"/>
  <c r="H10" i="1"/>
  <c r="H9" i="1"/>
  <c r="H8" i="1"/>
  <c r="H7" i="1"/>
  <c r="O25" i="1" l="1"/>
  <c r="N25" i="1"/>
  <c r="F10" i="1"/>
  <c r="F9" i="1"/>
  <c r="F8" i="1"/>
  <c r="F7" i="1"/>
  <c r="P6" i="1" l="1"/>
  <c r="H6" i="1"/>
  <c r="N6" i="1" l="1"/>
  <c r="O6" i="1"/>
</calcChain>
</file>

<file path=xl/sharedStrings.xml><?xml version="1.0" encoding="utf-8"?>
<sst xmlns="http://schemas.openxmlformats.org/spreadsheetml/2006/main" count="40" uniqueCount="36">
  <si>
    <t>Company</t>
  </si>
  <si>
    <t>Share</t>
  </si>
  <si>
    <t>Price</t>
  </si>
  <si>
    <t>Market Data</t>
  </si>
  <si>
    <t xml:space="preserve">Share </t>
  </si>
  <si>
    <t>Outstanding</t>
  </si>
  <si>
    <t>Equity</t>
  </si>
  <si>
    <t>Value</t>
  </si>
  <si>
    <t>Total</t>
  </si>
  <si>
    <t>Debt</t>
  </si>
  <si>
    <t>Enterprise</t>
  </si>
  <si>
    <t>Financials</t>
  </si>
  <si>
    <t>Multiples</t>
  </si>
  <si>
    <t>EBITDA</t>
  </si>
  <si>
    <t>Revenue</t>
  </si>
  <si>
    <t>Net Income</t>
  </si>
  <si>
    <t>EV/Revenue</t>
  </si>
  <si>
    <t>EV/EBITDA</t>
  </si>
  <si>
    <t>P/E</t>
  </si>
  <si>
    <t>Nvidia</t>
  </si>
  <si>
    <t>Qualcomm</t>
  </si>
  <si>
    <t>Intel</t>
  </si>
  <si>
    <t>AMD</t>
  </si>
  <si>
    <t>Broadcom</t>
  </si>
  <si>
    <t>High</t>
  </si>
  <si>
    <t>75th percentile</t>
  </si>
  <si>
    <t xml:space="preserve">Average </t>
  </si>
  <si>
    <t>Median</t>
  </si>
  <si>
    <t>25th percentile</t>
  </si>
  <si>
    <t>Low</t>
  </si>
  <si>
    <t>Nvidia Valuation</t>
  </si>
  <si>
    <t>Implide EV</t>
  </si>
  <si>
    <t>Net Debt</t>
  </si>
  <si>
    <t>Implide MV</t>
  </si>
  <si>
    <t>Shares Outstanding</t>
  </si>
  <si>
    <t>Implide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</si>
</sst>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164" fontId="0" fillId="3" borderId="0" xfId="0" applyNumberFormat="1" applyFill="1"/>
    <xf numFmtId="0" fontId="0" fillId="4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2" xfId="0" applyFill="1" applyBorder="1"/>
    <xf numFmtId="1" fontId="0" fillId="0" borderId="0" xfId="0" applyNumberFormat="1"/>
    <xf numFmtId="1" fontId="0" fillId="4" borderId="2" xfId="0" applyNumberFormat="1" applyFill="1" applyBorder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CFF4-6125-4779-8C74-90DA1537764F}">
  <dimension ref="B3:W25"/>
  <sheetViews>
    <sheetView tabSelected="1" zoomScale="90" workbookViewId="0">
      <selection activeCell="M39" sqref="M39"/>
    </sheetView>
  </sheetViews>
  <sheetFormatPr defaultRowHeight="14.4" x14ac:dyDescent="0.3"/>
  <cols>
    <col min="2" max="2" width="13" customWidth="1"/>
    <col min="4" max="4" width="9.44140625" customWidth="1"/>
    <col min="5" max="5" width="10.77734375" customWidth="1"/>
    <col min="6" max="7" width="9.21875" customWidth="1"/>
    <col min="14" max="15" width="11.33203125" customWidth="1"/>
  </cols>
  <sheetData>
    <row r="3" spans="2:23" x14ac:dyDescent="0.3">
      <c r="B3" s="2"/>
      <c r="C3" s="2"/>
      <c r="D3" s="2"/>
      <c r="E3" s="2"/>
      <c r="F3" s="2" t="s">
        <v>3</v>
      </c>
      <c r="G3" s="2"/>
      <c r="H3" s="2"/>
      <c r="I3" s="2"/>
      <c r="J3" s="2"/>
      <c r="K3" s="2" t="s">
        <v>11</v>
      </c>
      <c r="L3" s="2"/>
      <c r="M3" s="2"/>
      <c r="N3" s="2"/>
      <c r="O3" s="2" t="s">
        <v>12</v>
      </c>
      <c r="P3" s="2"/>
      <c r="Q3" s="4"/>
      <c r="R3" s="4"/>
      <c r="S3" s="4"/>
      <c r="T3" s="4"/>
      <c r="U3" s="4"/>
      <c r="V3" s="4"/>
      <c r="W3" s="4"/>
    </row>
    <row r="4" spans="2:23" x14ac:dyDescent="0.3">
      <c r="B4" s="2"/>
      <c r="C4" s="2"/>
      <c r="D4" s="3" t="s">
        <v>1</v>
      </c>
      <c r="E4" s="3" t="s">
        <v>4</v>
      </c>
      <c r="F4" s="3" t="s">
        <v>6</v>
      </c>
      <c r="G4" s="3" t="s">
        <v>8</v>
      </c>
      <c r="H4" s="3" t="s">
        <v>10</v>
      </c>
      <c r="I4" s="2"/>
      <c r="J4" s="3"/>
      <c r="K4" s="3"/>
      <c r="L4" s="3"/>
      <c r="M4" s="2"/>
      <c r="N4" s="3"/>
      <c r="O4" s="3"/>
      <c r="P4" s="3"/>
      <c r="Q4" s="4"/>
      <c r="R4" s="4"/>
      <c r="S4" s="4"/>
      <c r="T4" s="4"/>
      <c r="U4" s="4"/>
      <c r="V4" s="4"/>
      <c r="W4" s="4"/>
    </row>
    <row r="5" spans="2:23" x14ac:dyDescent="0.3">
      <c r="B5" s="2" t="s">
        <v>0</v>
      </c>
      <c r="C5" s="2"/>
      <c r="D5" s="2" t="s">
        <v>2</v>
      </c>
      <c r="E5" s="2" t="s">
        <v>5</v>
      </c>
      <c r="F5" s="2" t="s">
        <v>7</v>
      </c>
      <c r="G5" s="2" t="s">
        <v>9</v>
      </c>
      <c r="H5" s="2" t="s">
        <v>7</v>
      </c>
      <c r="I5" s="2"/>
      <c r="J5" s="2" t="s">
        <v>14</v>
      </c>
      <c r="K5" s="2" t="s">
        <v>13</v>
      </c>
      <c r="L5" s="2" t="s">
        <v>15</v>
      </c>
      <c r="M5" s="2"/>
      <c r="N5" s="2" t="s">
        <v>16</v>
      </c>
      <c r="O5" s="2" t="s">
        <v>17</v>
      </c>
      <c r="P5" s="2" t="s">
        <v>18</v>
      </c>
      <c r="Q5" s="4"/>
      <c r="R5" s="4"/>
      <c r="S5" s="4"/>
      <c r="T5" s="4"/>
      <c r="U5" s="4"/>
      <c r="V5" s="4"/>
      <c r="W5" s="4"/>
    </row>
    <row r="6" spans="2:23" x14ac:dyDescent="0.3">
      <c r="B6" s="8" t="s">
        <v>19</v>
      </c>
      <c r="C6" s="8"/>
      <c r="D6" s="9">
        <v>126</v>
      </c>
      <c r="E6" s="9">
        <v>2460</v>
      </c>
      <c r="F6" s="8">
        <v>1518800</v>
      </c>
      <c r="G6" s="9">
        <v>9709</v>
      </c>
      <c r="H6" s="8">
        <f>G6+F6</f>
        <v>1528509</v>
      </c>
      <c r="I6" s="8"/>
      <c r="J6" s="8">
        <v>60922</v>
      </c>
      <c r="K6" s="8">
        <v>34480</v>
      </c>
      <c r="L6" s="8">
        <v>29760</v>
      </c>
      <c r="M6" s="8"/>
      <c r="N6" s="10">
        <f>H6/J6</f>
        <v>25.089606381930995</v>
      </c>
      <c r="O6" s="10">
        <f>H6/K6</f>
        <v>44.330307424593968</v>
      </c>
      <c r="P6" s="10">
        <f>F6/L6</f>
        <v>51.034946236559136</v>
      </c>
    </row>
    <row r="7" spans="2:23" x14ac:dyDescent="0.3">
      <c r="B7" t="s">
        <v>20</v>
      </c>
      <c r="D7" s="6">
        <v>204</v>
      </c>
      <c r="E7" s="6">
        <v>1120</v>
      </c>
      <c r="F7">
        <f t="shared" ref="F7:F10" si="0">E7*D7</f>
        <v>228480</v>
      </c>
      <c r="G7" s="6">
        <v>15480</v>
      </c>
      <c r="H7">
        <f t="shared" ref="H7:H10" si="1">G7+F7</f>
        <v>243960</v>
      </c>
      <c r="J7">
        <v>35820</v>
      </c>
      <c r="K7">
        <v>9779</v>
      </c>
      <c r="L7">
        <v>7232</v>
      </c>
      <c r="N7" s="7">
        <f t="shared" ref="N7:N10" si="2">H7/J7</f>
        <v>6.8107202680067003</v>
      </c>
      <c r="O7" s="7">
        <f t="shared" ref="O7:O10" si="3">H7/K7</f>
        <v>24.94733612843849</v>
      </c>
      <c r="P7" s="7">
        <f t="shared" ref="P7:P10" si="4">F7/L7</f>
        <v>31.592920353982301</v>
      </c>
    </row>
    <row r="8" spans="2:23" x14ac:dyDescent="0.3">
      <c r="B8" s="5" t="s">
        <v>21</v>
      </c>
      <c r="D8" s="6">
        <v>30</v>
      </c>
      <c r="E8" s="6">
        <v>4242</v>
      </c>
      <c r="F8">
        <f t="shared" si="0"/>
        <v>127260</v>
      </c>
      <c r="G8" s="6">
        <v>49270</v>
      </c>
      <c r="H8">
        <f t="shared" si="1"/>
        <v>176530</v>
      </c>
      <c r="J8">
        <v>54228</v>
      </c>
      <c r="K8">
        <v>9695</v>
      </c>
      <c r="L8">
        <v>1689</v>
      </c>
      <c r="N8" s="7">
        <f t="shared" si="2"/>
        <v>3.2553293501512135</v>
      </c>
      <c r="O8" s="7">
        <f t="shared" si="3"/>
        <v>18.208354822073233</v>
      </c>
      <c r="P8" s="7">
        <f t="shared" si="4"/>
        <v>75.346358792184731</v>
      </c>
    </row>
    <row r="9" spans="2:23" x14ac:dyDescent="0.3">
      <c r="B9" t="s">
        <v>22</v>
      </c>
      <c r="D9" s="6">
        <v>167</v>
      </c>
      <c r="E9" s="6">
        <v>1620</v>
      </c>
      <c r="F9">
        <f t="shared" si="0"/>
        <v>270540</v>
      </c>
      <c r="G9" s="6">
        <v>2990</v>
      </c>
      <c r="H9">
        <f t="shared" si="1"/>
        <v>273530</v>
      </c>
      <c r="J9">
        <v>22680</v>
      </c>
      <c r="K9">
        <v>3955</v>
      </c>
      <c r="L9">
        <v>854</v>
      </c>
      <c r="N9" s="7">
        <f t="shared" si="2"/>
        <v>12.060405643738978</v>
      </c>
      <c r="O9" s="7">
        <f t="shared" si="3"/>
        <v>69.160556257901391</v>
      </c>
      <c r="P9" s="7">
        <f t="shared" si="4"/>
        <v>316.79156908665107</v>
      </c>
    </row>
    <row r="10" spans="2:23" x14ac:dyDescent="0.3">
      <c r="B10" t="s">
        <v>23</v>
      </c>
      <c r="D10" s="6">
        <v>1330</v>
      </c>
      <c r="E10" s="6">
        <v>427</v>
      </c>
      <c r="F10">
        <f t="shared" si="0"/>
        <v>567910</v>
      </c>
      <c r="G10" s="6">
        <v>75900</v>
      </c>
      <c r="H10">
        <f t="shared" si="1"/>
        <v>643810</v>
      </c>
      <c r="J10">
        <v>35819</v>
      </c>
      <c r="K10">
        <v>20042</v>
      </c>
      <c r="L10">
        <v>14082</v>
      </c>
      <c r="N10" s="7">
        <f t="shared" si="2"/>
        <v>17.973980289790333</v>
      </c>
      <c r="O10" s="7">
        <f t="shared" si="3"/>
        <v>32.123041612613513</v>
      </c>
      <c r="P10" s="7">
        <f t="shared" si="4"/>
        <v>40.328788524357336</v>
      </c>
    </row>
    <row r="13" spans="2:23" x14ac:dyDescent="0.3">
      <c r="B13" s="11" t="s">
        <v>24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3">
        <f>MAX(N7:N10)</f>
        <v>17.973980289790333</v>
      </c>
      <c r="O13" s="13">
        <f t="shared" ref="O13:P13" si="5">MAX(O7:O10)</f>
        <v>69.160556257901391</v>
      </c>
      <c r="P13" s="13">
        <f t="shared" si="5"/>
        <v>316.79156908665107</v>
      </c>
    </row>
    <row r="14" spans="2:23" x14ac:dyDescent="0.3">
      <c r="B14" s="11" t="s">
        <v>25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3">
        <f>QUARTILE(N7:N10,3)</f>
        <v>13.538799305251818</v>
      </c>
      <c r="O14" s="13">
        <f t="shared" ref="O14:P14" si="6">QUARTILE(O7:O10,3)</f>
        <v>41.38242027393548</v>
      </c>
      <c r="P14" s="13">
        <f t="shared" si="6"/>
        <v>135.7076613658013</v>
      </c>
    </row>
    <row r="15" spans="2:23" x14ac:dyDescent="0.3">
      <c r="B15" s="12" t="s">
        <v>26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7">
        <f>AVERAGE(N7:N10)</f>
        <v>10.025108887921807</v>
      </c>
      <c r="O15" s="17">
        <f t="shared" ref="O15:P15" si="7">AVERAGE(O7:O10)</f>
        <v>36.109822205256656</v>
      </c>
      <c r="P15" s="17">
        <f t="shared" si="7"/>
        <v>116.01490918929385</v>
      </c>
    </row>
    <row r="16" spans="2:23" x14ac:dyDescent="0.3">
      <c r="B16" s="11" t="s">
        <v>27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3">
        <f>MEDIAN(N7:N10)</f>
        <v>9.4355629558728396</v>
      </c>
      <c r="O16" s="13">
        <f t="shared" ref="O16:P16" si="8">MEDIAN(O7:O10)</f>
        <v>28.535188870526</v>
      </c>
      <c r="P16" s="13">
        <f t="shared" si="8"/>
        <v>57.837573658271033</v>
      </c>
    </row>
    <row r="17" spans="2:16" x14ac:dyDescent="0.3">
      <c r="B17" s="11" t="s">
        <v>28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3">
        <f>QUARTILE(N7:N10,1)</f>
        <v>5.9218725385428286</v>
      </c>
      <c r="O17" s="13">
        <f t="shared" ref="O17:P17" si="9">QUARTILE(O7:O10,1)</f>
        <v>23.262590801847175</v>
      </c>
      <c r="P17" s="13">
        <f t="shared" si="9"/>
        <v>38.144821481763579</v>
      </c>
    </row>
    <row r="18" spans="2:16" x14ac:dyDescent="0.3">
      <c r="B18" s="11" t="s">
        <v>29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>
        <f>MIN(N7:N10)</f>
        <v>3.2553293501512135</v>
      </c>
      <c r="O18" s="13">
        <f t="shared" ref="O18:P18" si="10">MIN(O7:O10)</f>
        <v>18.208354822073233</v>
      </c>
      <c r="P18" s="13">
        <f t="shared" si="10"/>
        <v>31.592920353982301</v>
      </c>
    </row>
    <row r="20" spans="2:16" x14ac:dyDescent="0.3">
      <c r="B20" s="2" t="s">
        <v>30</v>
      </c>
      <c r="C20" s="1"/>
      <c r="D20" s="2"/>
      <c r="E20" s="2"/>
      <c r="F20" s="2"/>
      <c r="G20" s="1"/>
      <c r="H20" s="1"/>
      <c r="I20" s="1"/>
      <c r="J20" s="1"/>
      <c r="K20" s="1"/>
      <c r="L20" s="1"/>
      <c r="M20" s="1"/>
      <c r="N20" s="2" t="s">
        <v>16</v>
      </c>
      <c r="O20" s="2" t="s">
        <v>17</v>
      </c>
      <c r="P20" s="2" t="s">
        <v>18</v>
      </c>
    </row>
    <row r="21" spans="2:16" x14ac:dyDescent="0.3">
      <c r="B21" t="s">
        <v>31</v>
      </c>
      <c r="N21" s="15">
        <f>J6*N15</f>
        <v>610749.68366997235</v>
      </c>
      <c r="O21" s="15">
        <f>O15*$J$6</f>
        <v>2199882.588388646</v>
      </c>
      <c r="P21" s="15">
        <f>P22+P23</f>
        <v>3462312.6974733849</v>
      </c>
    </row>
    <row r="22" spans="2:16" x14ac:dyDescent="0.3">
      <c r="B22" t="s">
        <v>32</v>
      </c>
      <c r="N22" s="6">
        <v>9709</v>
      </c>
      <c r="O22" s="6">
        <v>9709</v>
      </c>
      <c r="P22" s="6">
        <v>9709</v>
      </c>
    </row>
    <row r="23" spans="2:16" x14ac:dyDescent="0.3">
      <c r="B23" t="s">
        <v>33</v>
      </c>
      <c r="N23" s="15">
        <f>N21-N22</f>
        <v>601040.68366997235</v>
      </c>
      <c r="O23" s="15">
        <f>O21-O22</f>
        <v>2190173.588388646</v>
      </c>
      <c r="P23" s="15">
        <f>P15*L6</f>
        <v>3452603.6974733849</v>
      </c>
    </row>
    <row r="24" spans="2:16" x14ac:dyDescent="0.3">
      <c r="B24" t="s">
        <v>34</v>
      </c>
      <c r="N24" s="6">
        <f>$E$6</f>
        <v>2460</v>
      </c>
      <c r="O24" s="6">
        <f t="shared" ref="O24:P24" si="11">$E$6</f>
        <v>2460</v>
      </c>
      <c r="P24" s="6">
        <f t="shared" si="11"/>
        <v>2460</v>
      </c>
    </row>
    <row r="25" spans="2:16" ht="15" thickBot="1" x14ac:dyDescent="0.35">
      <c r="B25" s="14" t="s">
        <v>35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6">
        <f>N23/N24</f>
        <v>244.32548116665544</v>
      </c>
      <c r="O25" s="16">
        <f t="shared" ref="O25:P25" si="12">O23/O24</f>
        <v>890.31446682465287</v>
      </c>
      <c r="P25" s="16">
        <f t="shared" si="12"/>
        <v>1403.497437997311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h P w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4 T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E / B Y K I p H u A 4 A A A A R A A A A E w A c A E Z v c m 1 1 b G F z L 1 N l Y 3 R p b 2 4 x L m 0 g o h g A K K A U A A A A A A A A A A A A A A A A A A A A A A A A A A A A K 0 5 N L s n M z 1 M I h t C G 1 g B Q S w E C L Q A U A A I A C A A O E / B Y u 2 P I V K U A A A D 2 A A A A E g A A A A A A A A A A A A A A A A A A A A A A Q 2 9 u Z m l n L 1 B h Y 2 t h Z 2 U u e G 1 s U E s B A i 0 A F A A C A A g A D h P w W A / K 6 a u k A A A A 6 Q A A A B M A A A A A A A A A A A A A A A A A 8 Q A A A F t D b 2 5 0 Z W 5 0 X 1 R 5 c G V z X S 5 4 b W x Q S w E C L Q A U A A I A C A A O E /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y Q C U 8 N / m 0 i 5 / R w P / R J + s w A A A A A C A A A A A A A Q Z g A A A A E A A C A A A A D R T Q G x G / 7 5 / T p z G J g Z J Q D z 4 2 H M y t P v S B W h M 6 f e 1 4 a c 2 A A A A A A O g A A A A A I A A C A A A A D f j A p / U w o b T I P + X 8 D X 4 Y x j 6 q O n 0 U V f d u z 0 4 L 5 J V V l I f l A A A A D l M b J z M V 9 8 r 6 J l t q j 5 U t Z 0 6 k D u 3 h + L k m G v N o Q O y V p P V z T N X B N 7 I s y n U q V X 9 h S r V J j K j d H 3 1 6 3 j w X U / A e s s d p D N P 0 / F 4 F 3 0 L e E I X a 9 u m 0 A u g k A A A A D C J j K 3 w A k k 3 A j M g 2 x R 3 o L M 0 3 g / m F h Y Q v K 9 T U E G U M 8 t P F U w Q y M L g c T t 5 e N p U C a z I 4 H g c S z 8 G y C y w E N S p T L 4 / q N j < / D a t a M a s h u p > 
</file>

<file path=customXml/itemProps1.xml><?xml version="1.0" encoding="utf-8"?>
<ds:datastoreItem xmlns:ds="http://schemas.openxmlformats.org/officeDocument/2006/customXml" ds:itemID="{E7F9BB45-C0C2-4C2C-A4CD-ECA6CE5901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Multiples valuation of Nvidia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Babde</dc:creator>
  <cp:lastModifiedBy>Ayush Babde</cp:lastModifiedBy>
  <dcterms:created xsi:type="dcterms:W3CDTF">2024-06-01T07:29:38Z</dcterms:created>
  <dcterms:modified xsi:type="dcterms:W3CDTF">2024-07-15T20:54:49Z</dcterms:modified>
</cp:coreProperties>
</file>