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int Gobain BOM_350 T" sheetId="1" r:id="rId4"/>
    <sheet state="visible" name="Cost Sheet_350 T" sheetId="2" r:id="rId5"/>
    <sheet state="visible" name="Saint Gobain BOM_380 T" sheetId="3" r:id="rId6"/>
    <sheet state="visible" name="Cost Sheet_380 T" sheetId="4" r:id="rId7"/>
    <sheet state="visible" name="Summary 35OT" sheetId="5" r:id="rId8"/>
    <sheet state="visible" name="Summary 380T" sheetId="6" r:id="rId9"/>
  </sheets>
  <definedNames>
    <definedName hidden="1" localSheetId="0" name="_xlnm._FilterDatabase">'Saint Gobain BOM_350 T'!$A$3:$S$30</definedName>
    <definedName hidden="1" localSheetId="1" name="_xlnm._FilterDatabase">'Cost Sheet_350 T'!$A$3:$L$31</definedName>
    <definedName hidden="1" localSheetId="2" name="_xlnm._FilterDatabase">'Saint Gobain BOM_380 T'!$A$4:$U$35</definedName>
    <definedName hidden="1" localSheetId="3" name="_xlnm._FilterDatabase">'Cost Sheet_380 T'!$A$5:$K$37</definedName>
  </definedNames>
  <calcPr/>
  <extLst>
    <ext uri="GoogleSheetsCustomDataVersion2">
      <go:sheetsCustomData xmlns:go="http://customooxmlschemas.google.com/" r:id="rId10" roundtripDataChecksum="EUbpHDmhRupvF0XfY/OwtTRpGoI7FZrtaAxCNVSRkSk="/>
    </ext>
  </extLst>
</workbook>
</file>

<file path=xl/sharedStrings.xml><?xml version="1.0" encoding="utf-8"?>
<sst xmlns="http://schemas.openxmlformats.org/spreadsheetml/2006/main" count="632" uniqueCount="172">
  <si>
    <t>S.No</t>
  </si>
  <si>
    <t>Description</t>
  </si>
  <si>
    <t>SPECIFICATIONS</t>
  </si>
  <si>
    <t>POSITION</t>
  </si>
  <si>
    <t>DESCRIPTION</t>
  </si>
  <si>
    <t>Total Qty.</t>
  </si>
  <si>
    <t>UOM</t>
  </si>
  <si>
    <t>Unit wt</t>
  </si>
  <si>
    <t>Total Wt. (kg)</t>
  </si>
  <si>
    <t>Total Wt. (ton)</t>
  </si>
  <si>
    <t xml:space="preserve">BOM new </t>
  </si>
  <si>
    <t>in tons</t>
  </si>
  <si>
    <t>BOM 1minor repair-400</t>
  </si>
  <si>
    <t>BOM-1Major repair-900</t>
  </si>
  <si>
    <t xml:space="preserve">Monor Repair-2 </t>
  </si>
  <si>
    <t xml:space="preserve">Shortcrete </t>
  </si>
  <si>
    <t>Lining</t>
  </si>
  <si>
    <t>Shortcrete @1200</t>
  </si>
  <si>
    <t>@1500</t>
  </si>
  <si>
    <t>ASC Bricks</t>
  </si>
  <si>
    <t>ALFRAX 75 TCE</t>
  </si>
  <si>
    <t>Pos.3</t>
  </si>
  <si>
    <t>Wedge 343x152x(100-85)</t>
  </si>
  <si>
    <t>Nos</t>
  </si>
  <si>
    <t>Pos.4</t>
  </si>
  <si>
    <t>Wedge 343x152x(100-72)</t>
  </si>
  <si>
    <t>Pos.5</t>
  </si>
  <si>
    <t>Wedge 305x152x(100-87)</t>
  </si>
  <si>
    <t>Pos.6</t>
  </si>
  <si>
    <t>Wedge 305x152x(100-75)</t>
  </si>
  <si>
    <t>ALFRAX 75 TCN</t>
  </si>
  <si>
    <t>Pos.9</t>
  </si>
  <si>
    <t>Wedge 400x152x(100-79)</t>
  </si>
  <si>
    <t>Pos.10</t>
  </si>
  <si>
    <t>Wedge 400x152x(100-70)</t>
  </si>
  <si>
    <t>ALFRAX 70 TCP</t>
  </si>
  <si>
    <t>Pos.11</t>
  </si>
  <si>
    <t>Special Wedge "SG" 20.4632.2</t>
  </si>
  <si>
    <t>Pos.12</t>
  </si>
  <si>
    <t>Special Wedge "SG" 20.4633.2</t>
  </si>
  <si>
    <t>Pos.13</t>
  </si>
  <si>
    <t>Pos.14</t>
  </si>
  <si>
    <t>Pos.15</t>
  </si>
  <si>
    <t>Straight 343x152x76</t>
  </si>
  <si>
    <t>Pos.23</t>
  </si>
  <si>
    <t>Pos.24</t>
  </si>
  <si>
    <t>Monolothics</t>
  </si>
  <si>
    <t>ALFRAX 501 G</t>
  </si>
  <si>
    <t>Pos.16</t>
  </si>
  <si>
    <t>Regularization Castable-kg</t>
  </si>
  <si>
    <t>Kg</t>
  </si>
  <si>
    <t>ALFRAX TC8 - LS</t>
  </si>
  <si>
    <t>Pos.17</t>
  </si>
  <si>
    <t>Mortar-kg</t>
  </si>
  <si>
    <t>ALFRAX 185 FI</t>
  </si>
  <si>
    <t>Pos.18</t>
  </si>
  <si>
    <t>Mouth Castable-kg</t>
  </si>
  <si>
    <t>Alfrax 80G</t>
  </si>
  <si>
    <t>Gunning mass</t>
  </si>
  <si>
    <t>Shotcrete</t>
  </si>
  <si>
    <t>Safety Lining</t>
  </si>
  <si>
    <t>MULLFRAX 50PA</t>
  </si>
  <si>
    <t>Pos.19</t>
  </si>
  <si>
    <t>Brick 229x114x51</t>
  </si>
  <si>
    <t>Brick 229x114x51-60% Alumina</t>
  </si>
  <si>
    <t>INSULATION BOARD</t>
  </si>
  <si>
    <t>Pos.21</t>
  </si>
  <si>
    <t>Silplate board 1212S - 10x101x416 mm</t>
  </si>
  <si>
    <t>BHOROSET-50 AL 50</t>
  </si>
  <si>
    <t>Pos.22</t>
  </si>
  <si>
    <t>Bhoroset Mortar-50Al</t>
  </si>
  <si>
    <t>50% Castable</t>
  </si>
  <si>
    <t>Mouth Covering</t>
  </si>
  <si>
    <t>SAFETY BRICKS N2</t>
  </si>
  <si>
    <t>N2</t>
  </si>
  <si>
    <t>230*114/111*110/107*32</t>
  </si>
  <si>
    <t>SAFETY BRICKS N3</t>
  </si>
  <si>
    <t>N3</t>
  </si>
  <si>
    <t>230*114/110*109/105*32</t>
  </si>
  <si>
    <t>SAFETY BRICKS N4</t>
  </si>
  <si>
    <t>N4</t>
  </si>
  <si>
    <t>230*114/108*107/101*32</t>
  </si>
  <si>
    <t>Total Qty Kg.</t>
  </si>
  <si>
    <t>Calderys</t>
  </si>
  <si>
    <t xml:space="preserve">Plant </t>
  </si>
  <si>
    <t>Unit Price (Rs/UOM)</t>
  </si>
  <si>
    <t>Total price</t>
  </si>
  <si>
    <t>Calderys  BOQ Qty is less Compare to Saint Gobin</t>
  </si>
  <si>
    <t>ASC Brick SAS-TS2</t>
  </si>
  <si>
    <t>Taiwan</t>
  </si>
  <si>
    <t>MT</t>
  </si>
  <si>
    <t>ASC Brick SAS-TP1</t>
  </si>
  <si>
    <t>ASC Brick SAS-TC1</t>
  </si>
  <si>
    <t xml:space="preserve">Whytheat K </t>
  </si>
  <si>
    <t>WRW</t>
  </si>
  <si>
    <t xml:space="preserve">Mortar 80 </t>
  </si>
  <si>
    <t xml:space="preserve">Accmon 90 with SS Fiber </t>
  </si>
  <si>
    <t>NRW</t>
  </si>
  <si>
    <t xml:space="preserve">Accgun TM Super </t>
  </si>
  <si>
    <t xml:space="preserve">Accshot BFSR </t>
  </si>
  <si>
    <t>AC 62D</t>
  </si>
  <si>
    <t>India</t>
  </si>
  <si>
    <t>Ceramic Paper</t>
  </si>
  <si>
    <t xml:space="preserve">Sq mtr </t>
  </si>
  <si>
    <t>Accoset 50 F</t>
  </si>
  <si>
    <t>WRWM</t>
  </si>
  <si>
    <t>ACCMON 45</t>
  </si>
  <si>
    <t>DESCRIPTION as per BOM</t>
  </si>
  <si>
    <t xml:space="preserve">BOM </t>
  </si>
  <si>
    <t>BOM-</t>
  </si>
  <si>
    <t xml:space="preserve">Minor repair -2 </t>
  </si>
  <si>
    <t>1minor repair-400</t>
  </si>
  <si>
    <t>1Major repair-900</t>
  </si>
  <si>
    <t>@1300</t>
  </si>
  <si>
    <t>ACS Bricks</t>
  </si>
  <si>
    <t>Pos.:1</t>
  </si>
  <si>
    <t>Wedge 343x152x(100-87)</t>
  </si>
  <si>
    <t>Pos.:2</t>
  </si>
  <si>
    <t>Wedge 343x152x(100-75)</t>
  </si>
  <si>
    <t>Pos.:1A</t>
  </si>
  <si>
    <t>Pos.:2A</t>
  </si>
  <si>
    <t>Pos.:3</t>
  </si>
  <si>
    <t>Pos.:4</t>
  </si>
  <si>
    <t>Pos.:5</t>
  </si>
  <si>
    <t>Pos.:6</t>
  </si>
  <si>
    <t>Pos.:7</t>
  </si>
  <si>
    <t>Wedge 343x229x(100-74)</t>
  </si>
  <si>
    <t>Pos.:8</t>
  </si>
  <si>
    <t>Wedge 400x152x(100-85)</t>
  </si>
  <si>
    <t>Pos.:9</t>
  </si>
  <si>
    <t>Wedge 400x152x(100-72)</t>
  </si>
  <si>
    <t>Pos.:10</t>
  </si>
  <si>
    <t>Pos.:11</t>
  </si>
  <si>
    <t>Pos.:12</t>
  </si>
  <si>
    <t>Pos.:13</t>
  </si>
  <si>
    <t>Pos.:14</t>
  </si>
  <si>
    <t>Pos.:15</t>
  </si>
  <si>
    <t>Pos.:16</t>
  </si>
  <si>
    <t>Monilithics</t>
  </si>
  <si>
    <t>Pos.:17</t>
  </si>
  <si>
    <t>Regularization Castable</t>
  </si>
  <si>
    <t>Pos.:18</t>
  </si>
  <si>
    <t>Mouth Castable</t>
  </si>
  <si>
    <t>Pos.:19</t>
  </si>
  <si>
    <t>Mortar</t>
  </si>
  <si>
    <t>Pos.:20</t>
  </si>
  <si>
    <t>N2- 230X(114/110.8) +(111/107.8)X50</t>
  </si>
  <si>
    <t>N 3- 230X(114/108) +(108.3/102.3)X5</t>
  </si>
  <si>
    <t>N 4 - 230X114/111X50</t>
  </si>
  <si>
    <t>Pos.:21</t>
  </si>
  <si>
    <t>N 1 - Brick 229x114x76</t>
  </si>
  <si>
    <t>Pos.:22</t>
  </si>
  <si>
    <t xml:space="preserve">Mouth Covering </t>
  </si>
  <si>
    <t>ALFRAX 60S</t>
  </si>
  <si>
    <t>Pos.:23</t>
  </si>
  <si>
    <t xml:space="preserve">Unit Price (Rs/UOM) </t>
  </si>
  <si>
    <t>ASC Brick SAS -TC1</t>
  </si>
  <si>
    <t>ASC Brick SAS -TS2</t>
  </si>
  <si>
    <t>ASC Brick SAS -TP1</t>
  </si>
  <si>
    <t>ACCMON 90 with SS</t>
  </si>
  <si>
    <t>Mortar 80</t>
  </si>
  <si>
    <t>ACCGUN TM SUPER</t>
  </si>
  <si>
    <t xml:space="preserve">ACCHSOT BFSR </t>
  </si>
  <si>
    <t>Sq mtr</t>
  </si>
  <si>
    <t xml:space="preserve">ACCOSET 50F </t>
  </si>
  <si>
    <t xml:space="preserve">Description </t>
  </si>
  <si>
    <t>Qty (in mt)</t>
  </si>
  <si>
    <t xml:space="preserve">ASC Bricks </t>
  </si>
  <si>
    <t xml:space="preserve">Safety lining Al bricks </t>
  </si>
  <si>
    <t xml:space="preserve">Castable / Gunning / Shotcrete </t>
  </si>
  <si>
    <t xml:space="preserve">Mortar </t>
  </si>
  <si>
    <t>Total (in MT)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</si>
</sst>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&quot;$&quot;#,##0.00"/>
    <numFmt numFmtId="165" formatCode="[$INR]#,##0"/>
    <numFmt numFmtId="166" formatCode="[$$]#,##0.00"/>
    <numFmt numFmtId="167" formatCode="[$INR ]#,##0"/>
    <numFmt numFmtId="168" formatCode="[$$]#,##0"/>
    <numFmt numFmtId="169" formatCode="[$₹]#,##0.00"/>
    <numFmt numFmtId="170" formatCode="[$INR]#,##0.00"/>
    <numFmt numFmtId="171" formatCode="[$₹]#,##0"/>
    <numFmt numFmtId="172" formatCode="0.0"/>
  </numFmts>
  <fonts count="17">
    <font>
      <sz val="11.0"/>
      <color theme="1"/>
      <name val="Calibri"/>
      <scheme val="minor"/>
    </font>
    <font>
      <b/>
      <sz val="7.0"/>
      <color rgb="FF000000"/>
      <name val="Calibri"/>
    </font>
    <font>
      <b/>
      <color theme="1"/>
      <name val="Calibri"/>
      <scheme val="minor"/>
    </font>
    <font/>
    <font>
      <sz val="11.0"/>
      <color theme="1"/>
      <name val="Calibri"/>
    </font>
    <font>
      <sz val="7.0"/>
      <color rgb="FF000000"/>
      <name val="Calibri"/>
    </font>
    <font>
      <color rgb="FFFF0000"/>
      <name val="Calibri"/>
      <scheme val="minor"/>
    </font>
    <font>
      <color theme="1"/>
      <name val="Calibri"/>
      <scheme val="minor"/>
    </font>
    <font>
      <b/>
      <sz val="9.0"/>
      <color rgb="FF000000"/>
      <name val="Calibri"/>
      <scheme val="minor"/>
    </font>
    <font>
      <sz val="10.0"/>
      <color rgb="FF000000"/>
      <name val="Calibri"/>
      <scheme val="minor"/>
    </font>
    <font>
      <sz val="10.0"/>
      <color rgb="FFFF0000"/>
      <name val="Calibri"/>
      <scheme val="minor"/>
    </font>
    <font>
      <b/>
      <color rgb="FF000000"/>
      <name val="Calibri"/>
      <scheme val="minor"/>
    </font>
    <font>
      <color rgb="FF000000"/>
      <name val="Calibri"/>
      <scheme val="minor"/>
    </font>
    <font>
      <sz val="11.0"/>
      <color rgb="FF000000"/>
      <name val="Calibri"/>
    </font>
    <font>
      <b/>
      <sz val="10.0"/>
      <color rgb="FF000000"/>
      <name val="Calibri"/>
      <scheme val="minor"/>
    </font>
    <font>
      <b/>
      <sz val="10.0"/>
      <color theme="1"/>
      <name val="Calibri"/>
      <scheme val="minor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32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shrinkToFit="0" vertical="center" wrapText="1"/>
    </xf>
    <xf borderId="0" fillId="0" fontId="2" numFmtId="0" xfId="0" applyFont="1"/>
    <xf borderId="3" fillId="0" fontId="3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shrinkToFit="0" vertical="center" wrapText="1"/>
    </xf>
    <xf borderId="5" fillId="0" fontId="3" numFmtId="0" xfId="0" applyBorder="1" applyFont="1"/>
    <xf borderId="3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shrinkToFit="0" vertical="center" wrapText="1"/>
    </xf>
    <xf borderId="7" fillId="0" fontId="4" numFmtId="0" xfId="0" applyBorder="1" applyFont="1"/>
    <xf borderId="3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0" fontId="5" numFmtId="3" xfId="0" applyAlignment="1" applyBorder="1" applyFont="1" applyNumberFormat="1">
      <alignment shrinkToFit="0" vertical="center" wrapText="1"/>
    </xf>
    <xf borderId="4" fillId="0" fontId="5" numFmtId="0" xfId="0" applyAlignment="1" applyBorder="1" applyFont="1">
      <alignment shrinkToFit="0" vertical="center" wrapText="1"/>
    </xf>
    <xf borderId="4" fillId="0" fontId="5" numFmtId="2" xfId="0" applyAlignment="1" applyBorder="1" applyFont="1" applyNumberFormat="1">
      <alignment horizontal="center" shrinkToFit="0" vertical="center" wrapText="1"/>
    </xf>
    <xf borderId="6" fillId="0" fontId="5" numFmtId="0" xfId="0" applyAlignment="1" applyBorder="1" applyFont="1">
      <alignment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0" fillId="0" fontId="6" numFmtId="0" xfId="0" applyFont="1"/>
    <xf borderId="1" fillId="0" fontId="5" numFmtId="0" xfId="0" applyAlignment="1" applyBorder="1" applyFont="1">
      <alignment shrinkToFit="0" vertical="center" wrapText="1"/>
    </xf>
    <xf borderId="0" fillId="0" fontId="7" numFmtId="0" xfId="0" applyFont="1"/>
    <xf borderId="5" fillId="0" fontId="5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shrinkToFit="0" vertical="center" wrapText="1"/>
    </xf>
    <xf borderId="8" fillId="0" fontId="5" numFmtId="2" xfId="0" applyAlignment="1" applyBorder="1" applyFont="1" applyNumberFormat="1">
      <alignment horizontal="center" shrinkToFit="0" vertical="center" wrapText="1"/>
    </xf>
    <xf borderId="8" fillId="0" fontId="5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9" fillId="0" fontId="5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11" fillId="0" fontId="3" numFmtId="0" xfId="0" applyBorder="1" applyFont="1"/>
    <xf borderId="4" fillId="0" fontId="5" numFmtId="3" xfId="0" applyAlignment="1" applyBorder="1" applyFont="1" applyNumberFormat="1">
      <alignment horizontal="right" shrinkToFit="0" vertical="center" wrapText="1"/>
    </xf>
    <xf borderId="12" fillId="0" fontId="5" numFmtId="2" xfId="0" applyAlignment="1" applyBorder="1" applyFont="1" applyNumberFormat="1">
      <alignment horizontal="center" shrinkToFit="0" vertical="center" wrapText="1"/>
    </xf>
    <xf borderId="13" fillId="0" fontId="5" numFmtId="0" xfId="0" applyAlignment="1" applyBorder="1" applyFont="1">
      <alignment shrinkToFit="0" vertical="center" wrapText="1"/>
    </xf>
    <xf borderId="13" fillId="0" fontId="5" numFmtId="2" xfId="0" applyAlignment="1" applyBorder="1" applyFont="1" applyNumberFormat="1">
      <alignment shrinkToFit="0" vertical="center" wrapText="1"/>
    </xf>
    <xf borderId="14" fillId="0" fontId="5" numFmtId="0" xfId="0" applyAlignment="1" applyBorder="1" applyFont="1">
      <alignment shrinkToFit="0" vertical="center" wrapText="1"/>
    </xf>
    <xf borderId="7" fillId="0" fontId="4" numFmtId="2" xfId="0" applyBorder="1" applyFont="1" applyNumberFormat="1"/>
    <xf borderId="15" fillId="0" fontId="8" numFmtId="0" xfId="0" applyAlignment="1" applyBorder="1" applyFont="1">
      <alignment horizontal="center" shrinkToFit="0" vertical="center" wrapText="1"/>
    </xf>
    <xf borderId="16" fillId="0" fontId="8" numFmtId="0" xfId="0" applyAlignment="1" applyBorder="1" applyFont="1">
      <alignment horizontal="center" shrinkToFit="0" vertical="center" wrapText="1"/>
    </xf>
    <xf borderId="16" fillId="0" fontId="8" numFmtId="0" xfId="0" applyAlignment="1" applyBorder="1" applyFont="1">
      <alignment horizontal="center" readingOrder="0" shrinkToFit="0" vertical="center" wrapText="1"/>
    </xf>
    <xf borderId="16" fillId="0" fontId="2" numFmtId="0" xfId="0" applyAlignment="1" applyBorder="1" applyFont="1">
      <alignment horizontal="center" readingOrder="0" shrinkToFit="0" vertical="center" wrapText="1"/>
    </xf>
    <xf borderId="17" fillId="0" fontId="2" numFmtId="0" xfId="0" applyAlignment="1" applyBorder="1" applyFont="1">
      <alignment horizontal="center" readingOrder="0" vertical="center"/>
    </xf>
    <xf borderId="18" fillId="0" fontId="2" numFmtId="0" xfId="0" applyAlignment="1" applyBorder="1" applyFont="1">
      <alignment horizontal="center" readingOrder="0" shrinkToFit="0" wrapText="1"/>
    </xf>
    <xf borderId="18" fillId="0" fontId="2" numFmtId="0" xfId="0" applyAlignment="1" applyBorder="1" applyFont="1">
      <alignment horizontal="center"/>
    </xf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22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left" shrinkToFit="0" vertical="center" wrapText="1"/>
    </xf>
    <xf borderId="7" fillId="0" fontId="7" numFmtId="0" xfId="0" applyBorder="1" applyFont="1"/>
    <xf borderId="23" fillId="0" fontId="7" numFmtId="0" xfId="0" applyBorder="1" applyFont="1"/>
    <xf borderId="7" fillId="0" fontId="7" numFmtId="0" xfId="0" applyAlignment="1" applyBorder="1" applyFon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horizontal="left" shrinkToFit="0" vertical="center" wrapText="1"/>
    </xf>
    <xf borderId="7" fillId="0" fontId="9" numFmtId="0" xfId="0" applyAlignment="1" applyBorder="1" applyFont="1">
      <alignment horizontal="left" readingOrder="0" shrinkToFit="0" vertical="center" wrapText="1"/>
    </xf>
    <xf borderId="7" fillId="0" fontId="9" numFmtId="0" xfId="0" applyAlignment="1" applyBorder="1" applyFont="1">
      <alignment horizontal="center" readingOrder="0" shrinkToFit="0" vertical="center" wrapText="1"/>
    </xf>
    <xf borderId="7" fillId="0" fontId="9" numFmtId="3" xfId="0" applyAlignment="1" applyBorder="1" applyFont="1" applyNumberFormat="1">
      <alignment shrinkToFit="0" vertical="center" wrapText="1"/>
    </xf>
    <xf borderId="7" fillId="0" fontId="9" numFmtId="2" xfId="0" applyAlignment="1" applyBorder="1" applyFont="1" applyNumberFormat="1">
      <alignment shrinkToFit="0" vertical="center" wrapText="1"/>
    </xf>
    <xf borderId="7" fillId="0" fontId="7" numFmtId="164" xfId="0" applyAlignment="1" applyBorder="1" applyFont="1" applyNumberFormat="1">
      <alignment readingOrder="0"/>
    </xf>
    <xf borderId="23" fillId="0" fontId="7" numFmtId="164" xfId="0" applyBorder="1" applyFont="1" applyNumberFormat="1"/>
    <xf borderId="7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/>
    </xf>
    <xf borderId="7" fillId="0" fontId="9" numFmtId="0" xfId="0" applyAlignment="1" applyBorder="1" applyFont="1">
      <alignment shrinkToFit="0" vertical="center" wrapText="1"/>
    </xf>
    <xf borderId="7" fillId="0" fontId="10" numFmtId="0" xfId="0" applyAlignment="1" applyBorder="1" applyFont="1">
      <alignment horizontal="center" readingOrder="0" shrinkToFit="0" vertical="center" wrapText="1"/>
    </xf>
    <xf borderId="7" fillId="0" fontId="6" numFmtId="165" xfId="0" applyAlignment="1" applyBorder="1" applyFont="1" applyNumberFormat="1">
      <alignment readingOrder="0"/>
    </xf>
    <xf borderId="23" fillId="0" fontId="11" numFmtId="164" xfId="0" applyBorder="1" applyFont="1" applyNumberFormat="1"/>
    <xf borderId="23" fillId="0" fontId="12" numFmtId="165" xfId="0" applyBorder="1" applyFont="1" applyNumberFormat="1"/>
    <xf borderId="7" fillId="2" fontId="9" numFmtId="0" xfId="0" applyAlignment="1" applyBorder="1" applyFill="1" applyFont="1">
      <alignment horizontal="left" readingOrder="0" shrinkToFit="0" vertical="center" wrapText="1"/>
    </xf>
    <xf borderId="23" fillId="0" fontId="7" numFmtId="165" xfId="0" applyBorder="1" applyFont="1" applyNumberFormat="1"/>
    <xf borderId="7" fillId="0" fontId="10" numFmtId="0" xfId="0" applyAlignment="1" applyBorder="1" applyFont="1">
      <alignment horizontal="left" readingOrder="0" shrinkToFit="0" vertical="center" wrapText="1"/>
    </xf>
    <xf borderId="7" fillId="0" fontId="9" numFmtId="3" xfId="0" applyAlignment="1" applyBorder="1" applyFont="1" applyNumberFormat="1">
      <alignment readingOrder="0" shrinkToFit="0" vertical="center" wrapText="1"/>
    </xf>
    <xf borderId="7" fillId="0" fontId="6" numFmtId="165" xfId="0" applyAlignment="1" applyBorder="1" applyFont="1" applyNumberFormat="1">
      <alignment readingOrder="0" vertical="center"/>
    </xf>
    <xf borderId="23" fillId="0" fontId="7" numFmtId="165" xfId="0" applyAlignment="1" applyBorder="1" applyFont="1" applyNumberFormat="1">
      <alignment vertical="center"/>
    </xf>
    <xf borderId="22" fillId="0" fontId="9" numFmtId="0" xfId="0" applyAlignment="1" applyBorder="1" applyFont="1">
      <alignment shrinkToFit="0" vertical="center" wrapText="1"/>
    </xf>
    <xf borderId="24" fillId="0" fontId="9" numFmtId="0" xfId="0" applyAlignment="1" applyBorder="1" applyFont="1">
      <alignment horizontal="center" shrinkToFit="0" vertical="center" wrapText="1"/>
    </xf>
    <xf borderId="25" fillId="0" fontId="9" numFmtId="0" xfId="0" applyAlignment="1" applyBorder="1" applyFont="1">
      <alignment shrinkToFit="0" vertical="center" wrapText="1"/>
    </xf>
    <xf borderId="25" fillId="0" fontId="9" numFmtId="0" xfId="0" applyAlignment="1" applyBorder="1" applyFont="1">
      <alignment horizontal="left" shrinkToFit="0" vertical="center" wrapText="1"/>
    </xf>
    <xf borderId="25" fillId="0" fontId="9" numFmtId="0" xfId="0" applyAlignment="1" applyBorder="1" applyFont="1">
      <alignment horizontal="center" shrinkToFit="0" vertical="center" wrapText="1"/>
    </xf>
    <xf borderId="25" fillId="0" fontId="9" numFmtId="0" xfId="0" applyAlignment="1" applyBorder="1" applyFont="1">
      <alignment horizontal="left" readingOrder="0" shrinkToFit="0" vertical="center" wrapText="1"/>
    </xf>
    <xf borderId="25" fillId="0" fontId="9" numFmtId="3" xfId="0" applyAlignment="1" applyBorder="1" applyFont="1" applyNumberFormat="1">
      <alignment shrinkToFit="0" vertical="center" wrapText="1"/>
    </xf>
    <xf borderId="25" fillId="0" fontId="9" numFmtId="2" xfId="0" applyAlignment="1" applyBorder="1" applyFont="1" applyNumberFormat="1">
      <alignment shrinkToFit="0" vertical="center" wrapText="1"/>
    </xf>
    <xf borderId="9" fillId="0" fontId="9" numFmtId="0" xfId="0" applyAlignment="1" applyBorder="1" applyFont="1">
      <alignment horizontal="center" shrinkToFit="0" vertical="center" wrapText="1"/>
    </xf>
    <xf borderId="11" fillId="0" fontId="9" numFmtId="3" xfId="0" applyAlignment="1" applyBorder="1" applyFont="1" applyNumberFormat="1">
      <alignment shrinkToFit="0" vertical="center" wrapText="1"/>
    </xf>
    <xf borderId="10" fillId="0" fontId="9" numFmtId="4" xfId="0" applyAlignment="1" applyBorder="1" applyFont="1" applyNumberFormat="1">
      <alignment horizontal="right" shrinkToFit="0" vertical="center" wrapText="1"/>
    </xf>
    <xf borderId="13" fillId="0" fontId="7" numFmtId="0" xfId="0" applyBorder="1" applyFont="1"/>
    <xf borderId="26" fillId="0" fontId="2" numFmtId="165" xfId="0" applyBorder="1" applyFont="1" applyNumberFormat="1"/>
    <xf borderId="7" fillId="3" fontId="2" numFmtId="0" xfId="0" applyAlignment="1" applyBorder="1" applyFill="1" applyFont="1">
      <alignment horizontal="center"/>
    </xf>
    <xf borderId="7" fillId="3" fontId="2" numFmtId="0" xfId="0" applyAlignment="1" applyBorder="1" applyFont="1">
      <alignment horizontal="center" readingOrder="0"/>
    </xf>
    <xf borderId="0" fillId="0" fontId="7" numFmtId="0" xfId="0" applyAlignment="1" applyFont="1">
      <alignment horizontal="center"/>
    </xf>
    <xf borderId="27" fillId="0" fontId="13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shrinkToFit="0" vertical="center" wrapText="1"/>
    </xf>
    <xf borderId="29" fillId="0" fontId="3" numFmtId="0" xfId="0" applyBorder="1" applyFont="1"/>
    <xf borderId="8" fillId="0" fontId="3" numFmtId="0" xfId="0" applyBorder="1" applyFont="1"/>
    <xf borderId="8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30" fillId="0" fontId="3" numFmtId="0" xfId="0" applyBorder="1" applyFont="1"/>
    <xf borderId="4" fillId="0" fontId="3" numFmtId="0" xfId="0" applyBorder="1" applyFont="1"/>
    <xf borderId="4" fillId="0" fontId="4" numFmtId="0" xfId="0" applyAlignment="1" applyBorder="1" applyFont="1">
      <alignment shrinkToFit="0" vertical="top" wrapText="1"/>
    </xf>
    <xf borderId="6" fillId="0" fontId="4" numFmtId="0" xfId="0" applyAlignment="1" applyBorder="1" applyFont="1">
      <alignment shrinkToFit="0" vertical="top" wrapText="1"/>
    </xf>
    <xf borderId="5" fillId="0" fontId="1" numFmtId="0" xfId="0" applyAlignment="1" applyBorder="1" applyFont="1">
      <alignment horizontal="center" shrinkToFit="0" vertical="center" wrapText="1"/>
    </xf>
    <xf borderId="6" fillId="0" fontId="13" numFmtId="0" xfId="0" applyAlignment="1" applyBorder="1" applyFont="1">
      <alignment shrinkToFit="0" vertical="center" wrapText="1"/>
    </xf>
    <xf borderId="4" fillId="0" fontId="13" numFmtId="0" xfId="0" applyAlignment="1" applyBorder="1" applyFont="1">
      <alignment shrinkToFit="0" vertical="center" wrapText="1"/>
    </xf>
    <xf borderId="3" fillId="0" fontId="13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horizontal="left" shrinkToFit="0" vertical="center" wrapText="1"/>
    </xf>
    <xf borderId="6" fillId="0" fontId="5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horizontal="center" vertical="center"/>
    </xf>
    <xf borderId="0" fillId="0" fontId="4" numFmtId="3" xfId="0" applyFont="1" applyNumberFormat="1"/>
    <xf borderId="8" fillId="0" fontId="13" numFmtId="2" xfId="0" applyAlignment="1" applyBorder="1" applyFont="1" applyNumberFormat="1">
      <alignment shrinkToFit="0" vertical="center" wrapText="1"/>
    </xf>
    <xf borderId="31" fillId="0" fontId="4" numFmtId="2" xfId="0" applyBorder="1" applyFont="1" applyNumberFormat="1"/>
    <xf borderId="0" fillId="0" fontId="14" numFmtId="0" xfId="0" applyAlignment="1" applyFont="1">
      <alignment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left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right" shrinkToFit="0" vertical="center" wrapText="1"/>
    </xf>
    <xf borderId="0" fillId="0" fontId="15" numFmtId="0" xfId="0" applyAlignment="1" applyFont="1">
      <alignment horizontal="right" readingOrder="0" shrinkToFit="0" vertical="center" wrapText="1"/>
    </xf>
    <xf borderId="0" fillId="0" fontId="15" numFmtId="0" xfId="0" applyAlignment="1" applyFont="1">
      <alignment horizontal="right" readingOrder="0" vertical="center"/>
    </xf>
    <xf borderId="18" fillId="0" fontId="14" numFmtId="0" xfId="0" applyAlignment="1" applyBorder="1" applyFont="1">
      <alignment shrinkToFit="0" vertical="center" wrapText="1"/>
    </xf>
    <xf borderId="18" fillId="0" fontId="14" numFmtId="0" xfId="0" applyAlignment="1" applyBorder="1" applyFont="1">
      <alignment horizontal="center" shrinkToFit="0" vertical="center" wrapText="1"/>
    </xf>
    <xf borderId="18" fillId="0" fontId="14" numFmtId="0" xfId="0" applyAlignment="1" applyBorder="1" applyFont="1">
      <alignment horizontal="left" shrinkToFit="0" vertical="center" wrapText="1"/>
    </xf>
    <xf borderId="18" fillId="0" fontId="14" numFmtId="0" xfId="0" applyAlignment="1" applyBorder="1" applyFont="1">
      <alignment horizontal="center" readingOrder="0" shrinkToFit="0" vertical="center" wrapText="1"/>
    </xf>
    <xf borderId="18" fillId="0" fontId="14" numFmtId="0" xfId="0" applyAlignment="1" applyBorder="1" applyFont="1">
      <alignment horizontal="right" shrinkToFit="0" vertical="center" wrapText="1"/>
    </xf>
    <xf borderId="18" fillId="0" fontId="15" numFmtId="0" xfId="0" applyAlignment="1" applyBorder="1" applyFont="1">
      <alignment horizontal="right" readingOrder="0" shrinkToFit="0" vertical="center" wrapText="1"/>
    </xf>
    <xf borderId="18" fillId="0" fontId="15" numFmtId="0" xfId="0" applyAlignment="1" applyBorder="1" applyFont="1">
      <alignment horizontal="right" readingOrder="0" vertical="center"/>
    </xf>
    <xf borderId="31" fillId="0" fontId="3" numFmtId="0" xfId="0" applyBorder="1" applyFont="1"/>
    <xf borderId="7" fillId="0" fontId="1" numFmtId="0" xfId="0" applyAlignment="1" applyBorder="1" applyFont="1">
      <alignment horizontal="right" shrinkToFit="0" vertical="center" wrapText="1"/>
    </xf>
    <xf borderId="7" fillId="0" fontId="7" numFmtId="0" xfId="0" applyAlignment="1" applyBorder="1" applyFont="1">
      <alignment horizontal="right"/>
    </xf>
    <xf borderId="18" fillId="0" fontId="9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horizontal="right" shrinkToFit="0" vertical="center" wrapText="1"/>
    </xf>
    <xf borderId="7" fillId="0" fontId="9" numFmtId="3" xfId="0" applyAlignment="1" applyBorder="1" applyFont="1" applyNumberFormat="1">
      <alignment horizontal="right" shrinkToFit="0" vertical="center" wrapText="1"/>
    </xf>
    <xf borderId="7" fillId="0" fontId="7" numFmtId="164" xfId="0" applyAlignment="1" applyBorder="1" applyFont="1" applyNumberFormat="1">
      <alignment horizontal="right" readingOrder="0" vertical="center"/>
    </xf>
    <xf borderId="7" fillId="0" fontId="7" numFmtId="166" xfId="0" applyAlignment="1" applyBorder="1" applyFont="1" applyNumberFormat="1">
      <alignment horizontal="right" vertical="center"/>
    </xf>
    <xf borderId="7" fillId="0" fontId="9" numFmtId="0" xfId="0" applyAlignment="1" applyBorder="1" applyFont="1">
      <alignment horizontal="right" readingOrder="0" shrinkToFit="0" vertical="center" wrapText="1"/>
    </xf>
    <xf borderId="7" fillId="0" fontId="7" numFmtId="167" xfId="0" applyAlignment="1" applyBorder="1" applyFont="1" applyNumberFormat="1">
      <alignment horizontal="right" vertical="center"/>
    </xf>
    <xf borderId="7" fillId="0" fontId="2" numFmtId="168" xfId="0" applyAlignment="1" applyBorder="1" applyFont="1" applyNumberFormat="1">
      <alignment horizontal="right" vertical="center"/>
    </xf>
    <xf borderId="7" fillId="0" fontId="12" numFmtId="169" xfId="0" applyAlignment="1" applyBorder="1" applyFont="1" applyNumberFormat="1">
      <alignment horizontal="right" vertical="center"/>
    </xf>
    <xf borderId="7" fillId="0" fontId="9" numFmtId="2" xfId="0" applyAlignment="1" applyBorder="1" applyFont="1" applyNumberFormat="1">
      <alignment horizontal="right" shrinkToFit="0" vertical="center" wrapText="1"/>
    </xf>
    <xf borderId="7" fillId="0" fontId="6" numFmtId="167" xfId="0" applyAlignment="1" applyBorder="1" applyFont="1" applyNumberFormat="1">
      <alignment horizontal="right" vertical="center"/>
    </xf>
    <xf borderId="7" fillId="0" fontId="7" numFmtId="169" xfId="0" applyAlignment="1" applyBorder="1" applyFont="1" applyNumberFormat="1">
      <alignment horizontal="right" vertical="center"/>
    </xf>
    <xf borderId="7" fillId="0" fontId="7" numFmtId="170" xfId="0" applyAlignment="1" applyBorder="1" applyFont="1" applyNumberFormat="1">
      <alignment horizontal="right" readingOrder="0" vertical="center"/>
    </xf>
    <xf borderId="7" fillId="0" fontId="7" numFmtId="0" xfId="0" applyAlignment="1" applyBorder="1" applyFont="1">
      <alignment horizontal="center" vertical="center"/>
    </xf>
    <xf borderId="7" fillId="0" fontId="16" numFmtId="3" xfId="0" applyAlignment="1" applyBorder="1" applyFont="1" applyNumberFormat="1">
      <alignment horizontal="right"/>
    </xf>
    <xf borderId="7" fillId="0" fontId="2" numFmtId="0" xfId="0" applyAlignment="1" applyBorder="1" applyFont="1">
      <alignment horizontal="right"/>
    </xf>
    <xf borderId="7" fillId="0" fontId="2" numFmtId="171" xfId="0" applyAlignment="1" applyBorder="1" applyFont="1" applyNumberFormat="1">
      <alignment horizontal="right"/>
    </xf>
    <xf borderId="0" fillId="0" fontId="7" numFmtId="0" xfId="0" applyAlignment="1" applyFont="1">
      <alignment horizontal="right"/>
    </xf>
    <xf borderId="7" fillId="0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readingOrder="0" vertical="center"/>
    </xf>
    <xf borderId="7" fillId="0" fontId="2" numFmtId="0" xfId="0" applyAlignment="1" applyBorder="1" applyFont="1">
      <alignment horizontal="right" readingOrder="0" vertical="center"/>
    </xf>
    <xf borderId="7" fillId="0" fontId="7" numFmtId="0" xfId="0" applyAlignment="1" applyBorder="1" applyFont="1">
      <alignment horizontal="center" readingOrder="0" vertical="center"/>
    </xf>
    <xf borderId="7" fillId="0" fontId="7" numFmtId="0" xfId="0" applyAlignment="1" applyBorder="1" applyFont="1">
      <alignment readingOrder="0" vertical="center"/>
    </xf>
    <xf borderId="7" fillId="0" fontId="7" numFmtId="2" xfId="0" applyAlignment="1" applyBorder="1" applyFont="1" applyNumberFormat="1">
      <alignment horizontal="right" vertical="center"/>
    </xf>
    <xf borderId="7" fillId="0" fontId="7" numFmtId="172" xfId="0" applyAlignment="1" applyBorder="1" applyFont="1" applyNumberFormat="1">
      <alignment horizontal="right" vertical="center"/>
    </xf>
    <xf borderId="7" fillId="0" fontId="7" numFmtId="0" xfId="0" applyAlignment="1" applyBorder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4.14"/>
    <col customWidth="1" min="4" max="4" width="8.71"/>
    <col customWidth="1" min="5" max="5" width="13.86"/>
    <col customWidth="1" min="6" max="26" width="8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3" t="s">
        <v>7</v>
      </c>
      <c r="I1" s="2" t="s">
        <v>8</v>
      </c>
      <c r="J1" s="2" t="s">
        <v>9</v>
      </c>
      <c r="K1" s="4" t="s">
        <v>10</v>
      </c>
      <c r="L1" s="2" t="s">
        <v>11</v>
      </c>
      <c r="M1" s="2" t="s">
        <v>12</v>
      </c>
      <c r="N1" s="2" t="s">
        <v>11</v>
      </c>
      <c r="O1" s="1" t="s">
        <v>13</v>
      </c>
      <c r="P1" s="2" t="s">
        <v>11</v>
      </c>
      <c r="Q1" s="5" t="s">
        <v>14</v>
      </c>
      <c r="R1" s="2" t="s">
        <v>11</v>
      </c>
      <c r="S1" s="4" t="s">
        <v>15</v>
      </c>
      <c r="T1" s="2" t="s">
        <v>11</v>
      </c>
      <c r="U1" s="6"/>
      <c r="V1" s="6"/>
      <c r="W1" s="6"/>
      <c r="X1" s="6"/>
      <c r="Y1" s="6"/>
      <c r="Z1" s="6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8" t="s">
        <v>16</v>
      </c>
      <c r="L2" s="7"/>
      <c r="M2" s="7"/>
      <c r="N2" s="7"/>
      <c r="O2" s="7"/>
      <c r="P2" s="7"/>
      <c r="Q2" s="9" t="s">
        <v>17</v>
      </c>
      <c r="R2" s="7"/>
      <c r="S2" s="9" t="s">
        <v>18</v>
      </c>
      <c r="T2" s="10"/>
      <c r="U2" s="6"/>
      <c r="V2" s="6"/>
      <c r="W2" s="6"/>
      <c r="X2" s="6"/>
      <c r="Y2" s="6"/>
      <c r="Z2" s="6"/>
    </row>
    <row r="3">
      <c r="A3" s="11"/>
      <c r="B3" s="12"/>
      <c r="C3" s="8"/>
      <c r="D3" s="9"/>
      <c r="E3" s="8"/>
      <c r="F3" s="13"/>
      <c r="G3" s="9"/>
      <c r="H3" s="13"/>
      <c r="I3" s="8"/>
      <c r="J3" s="8"/>
      <c r="K3" s="8"/>
      <c r="L3" s="8"/>
      <c r="M3" s="8"/>
      <c r="N3" s="8"/>
      <c r="O3" s="9"/>
      <c r="P3" s="9"/>
      <c r="Q3" s="9"/>
      <c r="R3" s="9"/>
      <c r="S3" s="14"/>
      <c r="T3" s="15"/>
    </row>
    <row r="4">
      <c r="A4" s="16">
        <v>1.0</v>
      </c>
      <c r="B4" s="17" t="s">
        <v>19</v>
      </c>
      <c r="C4" s="18" t="s">
        <v>20</v>
      </c>
      <c r="D4" s="18" t="s">
        <v>21</v>
      </c>
      <c r="E4" s="18" t="s">
        <v>22</v>
      </c>
      <c r="F4" s="18">
        <v>1687.0</v>
      </c>
      <c r="G4" s="18" t="s">
        <v>23</v>
      </c>
      <c r="H4" s="18">
        <v>14.7</v>
      </c>
      <c r="I4" s="19">
        <v>24799.0</v>
      </c>
      <c r="J4" s="20">
        <f t="shared" ref="J4:J29" si="1">I4/1000</f>
        <v>24.799</v>
      </c>
      <c r="K4" s="18">
        <v>907.0</v>
      </c>
      <c r="L4" s="21">
        <f t="shared" ref="L4:L29" si="2">K4*H4/1000</f>
        <v>13.3329</v>
      </c>
      <c r="M4" s="20"/>
      <c r="N4" s="20">
        <f t="shared" ref="N4:N29" si="3">M4*H4/1000</f>
        <v>0</v>
      </c>
      <c r="O4" s="18">
        <v>780.0</v>
      </c>
      <c r="P4" s="21">
        <f t="shared" ref="P4:P29" si="4">O4*H4/1000</f>
        <v>11.466</v>
      </c>
      <c r="Q4" s="20"/>
      <c r="R4" s="20">
        <f t="shared" ref="R4:R29" si="5">Q4*H4/1000</f>
        <v>0</v>
      </c>
      <c r="S4" s="22"/>
      <c r="T4" s="15">
        <f t="shared" ref="T4:T29" si="6">S4*H4/1000</f>
        <v>0</v>
      </c>
    </row>
    <row r="5">
      <c r="A5" s="16">
        <v>2.0</v>
      </c>
      <c r="B5" s="23"/>
      <c r="C5" s="18" t="s">
        <v>20</v>
      </c>
      <c r="D5" s="18" t="s">
        <v>24</v>
      </c>
      <c r="E5" s="18" t="s">
        <v>25</v>
      </c>
      <c r="F5" s="18">
        <v>1005.0</v>
      </c>
      <c r="G5" s="18" t="s">
        <v>23</v>
      </c>
      <c r="H5" s="18">
        <v>13.6</v>
      </c>
      <c r="I5" s="19">
        <v>13668.0</v>
      </c>
      <c r="J5" s="20">
        <f t="shared" si="1"/>
        <v>13.668</v>
      </c>
      <c r="K5" s="18">
        <v>550.0</v>
      </c>
      <c r="L5" s="21">
        <f t="shared" si="2"/>
        <v>7.48</v>
      </c>
      <c r="M5" s="20"/>
      <c r="N5" s="20">
        <f t="shared" si="3"/>
        <v>0</v>
      </c>
      <c r="O5" s="18">
        <v>455.0</v>
      </c>
      <c r="P5" s="21">
        <f t="shared" si="4"/>
        <v>6.188</v>
      </c>
      <c r="Q5" s="20"/>
      <c r="R5" s="20">
        <f t="shared" si="5"/>
        <v>0</v>
      </c>
      <c r="S5" s="22"/>
      <c r="T5" s="15">
        <f t="shared" si="6"/>
        <v>0</v>
      </c>
    </row>
    <row r="6">
      <c r="A6" s="16">
        <v>3.0</v>
      </c>
      <c r="B6" s="23"/>
      <c r="C6" s="18" t="s">
        <v>20</v>
      </c>
      <c r="D6" s="18" t="s">
        <v>26</v>
      </c>
      <c r="E6" s="18" t="s">
        <v>27</v>
      </c>
      <c r="F6" s="18">
        <v>1785.0</v>
      </c>
      <c r="G6" s="18" t="s">
        <v>23</v>
      </c>
      <c r="H6" s="18">
        <v>13.2</v>
      </c>
      <c r="I6" s="19">
        <v>23562.0</v>
      </c>
      <c r="J6" s="20">
        <f t="shared" si="1"/>
        <v>23.562</v>
      </c>
      <c r="K6" s="18">
        <v>570.0</v>
      </c>
      <c r="L6" s="21">
        <f t="shared" si="2"/>
        <v>7.524</v>
      </c>
      <c r="M6" s="18">
        <v>180.0</v>
      </c>
      <c r="N6" s="20">
        <f t="shared" si="3"/>
        <v>2.376</v>
      </c>
      <c r="O6" s="18">
        <v>675.0</v>
      </c>
      <c r="P6" s="21">
        <f t="shared" si="4"/>
        <v>8.91</v>
      </c>
      <c r="Q6" s="18">
        <v>180.0</v>
      </c>
      <c r="R6" s="20">
        <f t="shared" si="5"/>
        <v>2.376</v>
      </c>
      <c r="S6" s="24">
        <v>180.0</v>
      </c>
      <c r="T6" s="15">
        <f t="shared" si="6"/>
        <v>2.376</v>
      </c>
      <c r="V6" s="25">
        <f t="shared" ref="V6:V7" si="7">K6+M6+O6+Q6</f>
        <v>1605</v>
      </c>
    </row>
    <row r="7">
      <c r="A7" s="16">
        <v>4.0</v>
      </c>
      <c r="B7" s="23"/>
      <c r="C7" s="18" t="s">
        <v>20</v>
      </c>
      <c r="D7" s="18" t="s">
        <v>28</v>
      </c>
      <c r="E7" s="18" t="s">
        <v>29</v>
      </c>
      <c r="F7" s="18">
        <v>1162.0</v>
      </c>
      <c r="G7" s="18" t="s">
        <v>23</v>
      </c>
      <c r="H7" s="18">
        <v>12.3</v>
      </c>
      <c r="I7" s="19">
        <v>14293.0</v>
      </c>
      <c r="J7" s="20">
        <f t="shared" si="1"/>
        <v>14.293</v>
      </c>
      <c r="K7" s="18">
        <v>420.0</v>
      </c>
      <c r="L7" s="21">
        <f t="shared" si="2"/>
        <v>5.166</v>
      </c>
      <c r="M7" s="18">
        <v>104.0</v>
      </c>
      <c r="N7" s="20">
        <f t="shared" si="3"/>
        <v>1.2792</v>
      </c>
      <c r="O7" s="18">
        <v>430.0</v>
      </c>
      <c r="P7" s="21">
        <f t="shared" si="4"/>
        <v>5.289</v>
      </c>
      <c r="Q7" s="18">
        <v>104.0</v>
      </c>
      <c r="R7" s="20">
        <f t="shared" si="5"/>
        <v>1.2792</v>
      </c>
      <c r="S7" s="24">
        <v>104.0</v>
      </c>
      <c r="T7" s="15">
        <f t="shared" si="6"/>
        <v>1.2792</v>
      </c>
      <c r="V7" s="25">
        <f t="shared" si="7"/>
        <v>1058</v>
      </c>
    </row>
    <row r="8">
      <c r="A8" s="16">
        <v>5.0</v>
      </c>
      <c r="B8" s="23"/>
      <c r="C8" s="18" t="s">
        <v>30</v>
      </c>
      <c r="D8" s="18" t="s">
        <v>31</v>
      </c>
      <c r="E8" s="18" t="s">
        <v>32</v>
      </c>
      <c r="F8" s="18">
        <v>620.0</v>
      </c>
      <c r="G8" s="18" t="s">
        <v>23</v>
      </c>
      <c r="H8" s="18">
        <v>16.8</v>
      </c>
      <c r="I8" s="19">
        <v>10416.0</v>
      </c>
      <c r="J8" s="20">
        <f t="shared" si="1"/>
        <v>10.416</v>
      </c>
      <c r="K8" s="18">
        <v>470.0</v>
      </c>
      <c r="L8" s="21">
        <f t="shared" si="2"/>
        <v>7.896</v>
      </c>
      <c r="M8" s="20"/>
      <c r="N8" s="20">
        <f t="shared" si="3"/>
        <v>0</v>
      </c>
      <c r="O8" s="18">
        <v>150.0</v>
      </c>
      <c r="P8" s="21">
        <f t="shared" si="4"/>
        <v>2.52</v>
      </c>
      <c r="Q8" s="20"/>
      <c r="R8" s="20">
        <f t="shared" si="5"/>
        <v>0</v>
      </c>
      <c r="S8" s="22"/>
      <c r="T8" s="15">
        <f t="shared" si="6"/>
        <v>0</v>
      </c>
    </row>
    <row r="9">
      <c r="A9" s="16">
        <v>6.0</v>
      </c>
      <c r="B9" s="23"/>
      <c r="C9" s="18" t="s">
        <v>30</v>
      </c>
      <c r="D9" s="18" t="s">
        <v>33</v>
      </c>
      <c r="E9" s="18" t="s">
        <v>34</v>
      </c>
      <c r="F9" s="18">
        <v>337.0</v>
      </c>
      <c r="G9" s="18" t="s">
        <v>23</v>
      </c>
      <c r="H9" s="18">
        <v>16.9</v>
      </c>
      <c r="I9" s="19">
        <v>5695.0</v>
      </c>
      <c r="J9" s="20">
        <f t="shared" si="1"/>
        <v>5.695</v>
      </c>
      <c r="K9" s="18">
        <v>252.0</v>
      </c>
      <c r="L9" s="21">
        <f t="shared" si="2"/>
        <v>4.2588</v>
      </c>
      <c r="M9" s="20"/>
      <c r="N9" s="20">
        <f t="shared" si="3"/>
        <v>0</v>
      </c>
      <c r="O9" s="18">
        <v>85.0</v>
      </c>
      <c r="P9" s="21">
        <f t="shared" si="4"/>
        <v>1.4365</v>
      </c>
      <c r="Q9" s="20"/>
      <c r="R9" s="20">
        <f t="shared" si="5"/>
        <v>0</v>
      </c>
      <c r="S9" s="22"/>
      <c r="T9" s="15">
        <f t="shared" si="6"/>
        <v>0</v>
      </c>
    </row>
    <row r="10">
      <c r="A10" s="16">
        <v>7.0</v>
      </c>
      <c r="B10" s="23"/>
      <c r="C10" s="18" t="s">
        <v>35</v>
      </c>
      <c r="D10" s="18" t="s">
        <v>36</v>
      </c>
      <c r="E10" s="18" t="s">
        <v>37</v>
      </c>
      <c r="F10" s="18">
        <v>672.0</v>
      </c>
      <c r="G10" s="18" t="s">
        <v>23</v>
      </c>
      <c r="H10" s="18">
        <v>13.4</v>
      </c>
      <c r="I10" s="19">
        <v>9005.0</v>
      </c>
      <c r="J10" s="20">
        <f t="shared" si="1"/>
        <v>9.005</v>
      </c>
      <c r="K10" s="18">
        <v>672.0</v>
      </c>
      <c r="L10" s="21">
        <f t="shared" si="2"/>
        <v>9.0048</v>
      </c>
      <c r="M10" s="20"/>
      <c r="N10" s="20">
        <f t="shared" si="3"/>
        <v>0</v>
      </c>
      <c r="O10" s="20"/>
      <c r="P10" s="21">
        <f t="shared" si="4"/>
        <v>0</v>
      </c>
      <c r="Q10" s="20"/>
      <c r="R10" s="20">
        <f t="shared" si="5"/>
        <v>0</v>
      </c>
      <c r="S10" s="22"/>
      <c r="T10" s="15">
        <f t="shared" si="6"/>
        <v>0</v>
      </c>
    </row>
    <row r="11">
      <c r="A11" s="16">
        <v>8.0</v>
      </c>
      <c r="B11" s="23"/>
      <c r="C11" s="18" t="s">
        <v>35</v>
      </c>
      <c r="D11" s="18" t="s">
        <v>38</v>
      </c>
      <c r="E11" s="18" t="s">
        <v>39</v>
      </c>
      <c r="F11" s="18">
        <v>336.0</v>
      </c>
      <c r="G11" s="18" t="s">
        <v>23</v>
      </c>
      <c r="H11" s="18">
        <v>10.6</v>
      </c>
      <c r="I11" s="19">
        <v>3562.0</v>
      </c>
      <c r="J11" s="20">
        <f t="shared" si="1"/>
        <v>3.562</v>
      </c>
      <c r="K11" s="18">
        <v>336.0</v>
      </c>
      <c r="L11" s="21">
        <f t="shared" si="2"/>
        <v>3.5616</v>
      </c>
      <c r="M11" s="20"/>
      <c r="N11" s="20">
        <f t="shared" si="3"/>
        <v>0</v>
      </c>
      <c r="O11" s="20"/>
      <c r="P11" s="21">
        <f t="shared" si="4"/>
        <v>0</v>
      </c>
      <c r="Q11" s="20"/>
      <c r="R11" s="20">
        <f t="shared" si="5"/>
        <v>0</v>
      </c>
      <c r="S11" s="22"/>
      <c r="T11" s="15">
        <f t="shared" si="6"/>
        <v>0</v>
      </c>
    </row>
    <row r="12">
      <c r="A12" s="16">
        <v>9.0</v>
      </c>
      <c r="B12" s="23"/>
      <c r="C12" s="18" t="s">
        <v>20</v>
      </c>
      <c r="D12" s="18" t="s">
        <v>40</v>
      </c>
      <c r="E12" s="18" t="s">
        <v>37</v>
      </c>
      <c r="F12" s="18">
        <v>1323.0</v>
      </c>
      <c r="G12" s="18" t="s">
        <v>23</v>
      </c>
      <c r="H12" s="18">
        <v>15.2</v>
      </c>
      <c r="I12" s="19">
        <v>20110.0</v>
      </c>
      <c r="J12" s="20">
        <f t="shared" si="1"/>
        <v>20.11</v>
      </c>
      <c r="K12" s="18">
        <v>1323.0</v>
      </c>
      <c r="L12" s="21">
        <f t="shared" si="2"/>
        <v>20.1096</v>
      </c>
      <c r="M12" s="20"/>
      <c r="N12" s="20">
        <f t="shared" si="3"/>
        <v>0</v>
      </c>
      <c r="O12" s="20"/>
      <c r="P12" s="21">
        <f t="shared" si="4"/>
        <v>0</v>
      </c>
      <c r="Q12" s="20"/>
      <c r="R12" s="20">
        <f t="shared" si="5"/>
        <v>0</v>
      </c>
      <c r="S12" s="22"/>
      <c r="T12" s="15">
        <f t="shared" si="6"/>
        <v>0</v>
      </c>
    </row>
    <row r="13">
      <c r="A13" s="16">
        <v>10.0</v>
      </c>
      <c r="B13" s="23"/>
      <c r="C13" s="18" t="s">
        <v>20</v>
      </c>
      <c r="D13" s="18" t="s">
        <v>41</v>
      </c>
      <c r="E13" s="18" t="s">
        <v>39</v>
      </c>
      <c r="F13" s="18">
        <v>658.0</v>
      </c>
      <c r="G13" s="18" t="s">
        <v>23</v>
      </c>
      <c r="H13" s="18">
        <v>10.6</v>
      </c>
      <c r="I13" s="19">
        <v>6975.0</v>
      </c>
      <c r="J13" s="20">
        <f t="shared" si="1"/>
        <v>6.975</v>
      </c>
      <c r="K13" s="18">
        <v>658.0</v>
      </c>
      <c r="L13" s="21">
        <f t="shared" si="2"/>
        <v>6.9748</v>
      </c>
      <c r="M13" s="20"/>
      <c r="N13" s="20">
        <f t="shared" si="3"/>
        <v>0</v>
      </c>
      <c r="O13" s="20"/>
      <c r="P13" s="21">
        <f t="shared" si="4"/>
        <v>0</v>
      </c>
      <c r="Q13" s="20"/>
      <c r="R13" s="20">
        <f t="shared" si="5"/>
        <v>0</v>
      </c>
      <c r="S13" s="22"/>
      <c r="T13" s="15">
        <f t="shared" si="6"/>
        <v>0</v>
      </c>
    </row>
    <row r="14">
      <c r="A14" s="16">
        <v>11.0</v>
      </c>
      <c r="B14" s="23"/>
      <c r="C14" s="18" t="s">
        <v>20</v>
      </c>
      <c r="D14" s="18" t="s">
        <v>42</v>
      </c>
      <c r="E14" s="18" t="s">
        <v>43</v>
      </c>
      <c r="F14" s="18">
        <v>360.0</v>
      </c>
      <c r="G14" s="18" t="s">
        <v>23</v>
      </c>
      <c r="H14" s="18">
        <v>12.0</v>
      </c>
      <c r="I14" s="19">
        <v>4320.0</v>
      </c>
      <c r="J14" s="20">
        <f t="shared" si="1"/>
        <v>4.32</v>
      </c>
      <c r="K14" s="18">
        <v>360.0</v>
      </c>
      <c r="L14" s="21">
        <f t="shared" si="2"/>
        <v>4.32</v>
      </c>
      <c r="M14" s="20"/>
      <c r="N14" s="20">
        <f t="shared" si="3"/>
        <v>0</v>
      </c>
      <c r="O14" s="20"/>
      <c r="P14" s="21">
        <f t="shared" si="4"/>
        <v>0</v>
      </c>
      <c r="Q14" s="20"/>
      <c r="R14" s="20">
        <f t="shared" si="5"/>
        <v>0</v>
      </c>
      <c r="S14" s="22"/>
      <c r="T14" s="15">
        <f t="shared" si="6"/>
        <v>0</v>
      </c>
    </row>
    <row r="15">
      <c r="A15" s="16">
        <v>12.0</v>
      </c>
      <c r="B15" s="23"/>
      <c r="C15" s="18" t="s">
        <v>35</v>
      </c>
      <c r="D15" s="18" t="s">
        <v>44</v>
      </c>
      <c r="E15" s="18" t="s">
        <v>22</v>
      </c>
      <c r="F15" s="18">
        <v>667.0</v>
      </c>
      <c r="G15" s="18" t="s">
        <v>23</v>
      </c>
      <c r="H15" s="18">
        <v>14.7</v>
      </c>
      <c r="I15" s="19">
        <v>9805.0</v>
      </c>
      <c r="J15" s="20">
        <f t="shared" si="1"/>
        <v>9.805</v>
      </c>
      <c r="K15" s="18">
        <v>667.0</v>
      </c>
      <c r="L15" s="21">
        <f t="shared" si="2"/>
        <v>9.8049</v>
      </c>
      <c r="M15" s="20"/>
      <c r="N15" s="20">
        <f t="shared" si="3"/>
        <v>0</v>
      </c>
      <c r="O15" s="20"/>
      <c r="P15" s="21">
        <f t="shared" si="4"/>
        <v>0</v>
      </c>
      <c r="Q15" s="20"/>
      <c r="R15" s="20">
        <f t="shared" si="5"/>
        <v>0</v>
      </c>
      <c r="S15" s="22"/>
      <c r="T15" s="15">
        <f t="shared" si="6"/>
        <v>0</v>
      </c>
    </row>
    <row r="16">
      <c r="A16" s="16">
        <v>13.0</v>
      </c>
      <c r="B16" s="16"/>
      <c r="C16" s="18" t="s">
        <v>35</v>
      </c>
      <c r="D16" s="18" t="s">
        <v>45</v>
      </c>
      <c r="E16" s="18" t="s">
        <v>25</v>
      </c>
      <c r="F16" s="18">
        <v>432.0</v>
      </c>
      <c r="G16" s="18" t="s">
        <v>23</v>
      </c>
      <c r="H16" s="18">
        <v>13.6</v>
      </c>
      <c r="I16" s="19">
        <v>5875.0</v>
      </c>
      <c r="J16" s="20">
        <f t="shared" si="1"/>
        <v>5.875</v>
      </c>
      <c r="K16" s="18">
        <v>432.0</v>
      </c>
      <c r="L16" s="21">
        <f t="shared" si="2"/>
        <v>5.8752</v>
      </c>
      <c r="M16" s="20"/>
      <c r="N16" s="20">
        <f t="shared" si="3"/>
        <v>0</v>
      </c>
      <c r="O16" s="20"/>
      <c r="P16" s="21">
        <f t="shared" si="4"/>
        <v>0</v>
      </c>
      <c r="Q16" s="20"/>
      <c r="R16" s="20">
        <f t="shared" si="5"/>
        <v>0</v>
      </c>
      <c r="S16" s="22"/>
      <c r="T16" s="15">
        <f t="shared" si="6"/>
        <v>0</v>
      </c>
    </row>
    <row r="17">
      <c r="A17" s="16">
        <v>14.0</v>
      </c>
      <c r="B17" s="26" t="s">
        <v>46</v>
      </c>
      <c r="C17" s="18" t="s">
        <v>47</v>
      </c>
      <c r="D17" s="18" t="s">
        <v>48</v>
      </c>
      <c r="E17" s="18" t="s">
        <v>49</v>
      </c>
      <c r="F17" s="18">
        <v>15500.0</v>
      </c>
      <c r="G17" s="18" t="s">
        <v>50</v>
      </c>
      <c r="H17" s="18">
        <v>1.0</v>
      </c>
      <c r="I17" s="19">
        <v>15500.0</v>
      </c>
      <c r="J17" s="20">
        <f t="shared" si="1"/>
        <v>15.5</v>
      </c>
      <c r="K17" s="18">
        <v>10500.0</v>
      </c>
      <c r="L17" s="21">
        <f t="shared" si="2"/>
        <v>10.5</v>
      </c>
      <c r="M17" s="18">
        <v>500.0</v>
      </c>
      <c r="N17" s="20">
        <f t="shared" si="3"/>
        <v>0.5</v>
      </c>
      <c r="O17" s="18">
        <v>3500.0</v>
      </c>
      <c r="P17" s="21">
        <f t="shared" si="4"/>
        <v>3.5</v>
      </c>
      <c r="Q17" s="18">
        <v>500.0</v>
      </c>
      <c r="R17" s="20">
        <f t="shared" si="5"/>
        <v>0.5</v>
      </c>
      <c r="S17" s="24">
        <v>500.0</v>
      </c>
      <c r="T17" s="15">
        <f t="shared" si="6"/>
        <v>0.5</v>
      </c>
      <c r="V17" s="27">
        <f t="shared" ref="V17:V21" si="8">K17+M17+O17+Q17</f>
        <v>15000</v>
      </c>
    </row>
    <row r="18">
      <c r="A18" s="16">
        <v>15.0</v>
      </c>
      <c r="B18" s="28"/>
      <c r="C18" s="18" t="s">
        <v>51</v>
      </c>
      <c r="D18" s="18" t="s">
        <v>52</v>
      </c>
      <c r="E18" s="18" t="s">
        <v>53</v>
      </c>
      <c r="F18" s="18">
        <v>6900.0</v>
      </c>
      <c r="G18" s="18" t="s">
        <v>50</v>
      </c>
      <c r="H18" s="18">
        <v>1.0</v>
      </c>
      <c r="I18" s="19">
        <v>6900.0</v>
      </c>
      <c r="J18" s="20">
        <f t="shared" si="1"/>
        <v>6.9</v>
      </c>
      <c r="K18" s="18">
        <v>4200.0</v>
      </c>
      <c r="L18" s="21">
        <f t="shared" si="2"/>
        <v>4.2</v>
      </c>
      <c r="M18" s="18">
        <v>400.0</v>
      </c>
      <c r="N18" s="20">
        <f t="shared" si="3"/>
        <v>0.4</v>
      </c>
      <c r="O18" s="18">
        <v>1500.0</v>
      </c>
      <c r="P18" s="21">
        <f t="shared" si="4"/>
        <v>1.5</v>
      </c>
      <c r="Q18" s="18">
        <v>400.0</v>
      </c>
      <c r="R18" s="20">
        <f t="shared" si="5"/>
        <v>0.4</v>
      </c>
      <c r="S18" s="24">
        <v>400.0</v>
      </c>
      <c r="T18" s="15">
        <f t="shared" si="6"/>
        <v>0.4</v>
      </c>
      <c r="V18" s="27">
        <f t="shared" si="8"/>
        <v>6500</v>
      </c>
    </row>
    <row r="19">
      <c r="A19" s="16">
        <v>16.0</v>
      </c>
      <c r="B19" s="28"/>
      <c r="C19" s="18" t="s">
        <v>54</v>
      </c>
      <c r="D19" s="18" t="s">
        <v>55</v>
      </c>
      <c r="E19" s="18" t="s">
        <v>56</v>
      </c>
      <c r="F19" s="18">
        <v>18000.0</v>
      </c>
      <c r="G19" s="18" t="s">
        <v>50</v>
      </c>
      <c r="H19" s="18">
        <v>1.0</v>
      </c>
      <c r="I19" s="19">
        <v>18000.0</v>
      </c>
      <c r="J19" s="20">
        <f t="shared" si="1"/>
        <v>18</v>
      </c>
      <c r="K19" s="18">
        <v>6000.0</v>
      </c>
      <c r="L19" s="21">
        <f t="shared" si="2"/>
        <v>6</v>
      </c>
      <c r="M19" s="18">
        <v>2500.0</v>
      </c>
      <c r="N19" s="20">
        <f t="shared" si="3"/>
        <v>2.5</v>
      </c>
      <c r="O19" s="18">
        <v>6000.0</v>
      </c>
      <c r="P19" s="21">
        <f t="shared" si="4"/>
        <v>6</v>
      </c>
      <c r="Q19" s="18">
        <v>2500.0</v>
      </c>
      <c r="R19" s="20">
        <f t="shared" si="5"/>
        <v>2.5</v>
      </c>
      <c r="S19" s="24">
        <v>1000.0</v>
      </c>
      <c r="T19" s="15">
        <f t="shared" si="6"/>
        <v>1</v>
      </c>
      <c r="V19" s="27">
        <f t="shared" si="8"/>
        <v>17000</v>
      </c>
    </row>
    <row r="20">
      <c r="A20" s="16">
        <v>17.0</v>
      </c>
      <c r="B20" s="28"/>
      <c r="C20" s="18" t="s">
        <v>57</v>
      </c>
      <c r="D20" s="20"/>
      <c r="E20" s="18" t="s">
        <v>58</v>
      </c>
      <c r="F20" s="18">
        <v>12000.0</v>
      </c>
      <c r="G20" s="18" t="s">
        <v>50</v>
      </c>
      <c r="H20" s="18">
        <v>1.0</v>
      </c>
      <c r="I20" s="19">
        <v>12000.0</v>
      </c>
      <c r="J20" s="20">
        <f t="shared" si="1"/>
        <v>12</v>
      </c>
      <c r="K20" s="20"/>
      <c r="L20" s="21">
        <f t="shared" si="2"/>
        <v>0</v>
      </c>
      <c r="M20" s="18">
        <v>6000.0</v>
      </c>
      <c r="N20" s="20">
        <f t="shared" si="3"/>
        <v>6</v>
      </c>
      <c r="O20" s="18">
        <v>6000.0</v>
      </c>
      <c r="P20" s="21">
        <f t="shared" si="4"/>
        <v>6</v>
      </c>
      <c r="Q20" s="20"/>
      <c r="R20" s="20">
        <f t="shared" si="5"/>
        <v>0</v>
      </c>
      <c r="S20" s="22"/>
      <c r="T20" s="15">
        <f t="shared" si="6"/>
        <v>0</v>
      </c>
      <c r="V20" s="27">
        <f t="shared" si="8"/>
        <v>12000</v>
      </c>
    </row>
    <row r="21" ht="15.75" customHeight="1">
      <c r="A21" s="16">
        <v>18.0</v>
      </c>
      <c r="B21" s="29"/>
      <c r="C21" s="20" t="s">
        <v>59</v>
      </c>
      <c r="D21" s="20"/>
      <c r="E21" s="20" t="s">
        <v>59</v>
      </c>
      <c r="F21" s="18">
        <v>48000.0</v>
      </c>
      <c r="G21" s="18" t="s">
        <v>50</v>
      </c>
      <c r="H21" s="18">
        <v>1.0</v>
      </c>
      <c r="I21" s="19">
        <v>48000.0</v>
      </c>
      <c r="J21" s="20">
        <f t="shared" si="1"/>
        <v>48</v>
      </c>
      <c r="K21" s="20"/>
      <c r="L21" s="21">
        <f t="shared" si="2"/>
        <v>0</v>
      </c>
      <c r="M21" s="18">
        <v>12000.0</v>
      </c>
      <c r="N21" s="20">
        <f t="shared" si="3"/>
        <v>12</v>
      </c>
      <c r="O21" s="18">
        <v>12000.0</v>
      </c>
      <c r="P21" s="21">
        <f t="shared" si="4"/>
        <v>12</v>
      </c>
      <c r="Q21" s="18">
        <v>12000.0</v>
      </c>
      <c r="R21" s="20">
        <f t="shared" si="5"/>
        <v>12</v>
      </c>
      <c r="S21" s="24">
        <v>12000.0</v>
      </c>
      <c r="T21" s="15">
        <f t="shared" si="6"/>
        <v>12</v>
      </c>
      <c r="V21" s="27">
        <f t="shared" si="8"/>
        <v>36000</v>
      </c>
    </row>
    <row r="22" ht="15.75" customHeight="1">
      <c r="A22" s="16">
        <v>19.0</v>
      </c>
      <c r="B22" s="26" t="s">
        <v>60</v>
      </c>
      <c r="C22" s="18" t="s">
        <v>61</v>
      </c>
      <c r="D22" s="18" t="s">
        <v>62</v>
      </c>
      <c r="E22" s="18" t="s">
        <v>63</v>
      </c>
      <c r="F22" s="18">
        <v>8100.0</v>
      </c>
      <c r="G22" s="18" t="s">
        <v>23</v>
      </c>
      <c r="H22" s="18">
        <v>3.1</v>
      </c>
      <c r="I22" s="19">
        <v>25110.0</v>
      </c>
      <c r="J22" s="20">
        <f t="shared" si="1"/>
        <v>25.11</v>
      </c>
      <c r="K22" s="18">
        <v>4800.0</v>
      </c>
      <c r="L22" s="21">
        <f t="shared" si="2"/>
        <v>14.88</v>
      </c>
      <c r="M22" s="18">
        <v>300.0</v>
      </c>
      <c r="N22" s="20">
        <f t="shared" si="3"/>
        <v>0.93</v>
      </c>
      <c r="O22" s="18">
        <v>3000.0</v>
      </c>
      <c r="P22" s="21">
        <f t="shared" si="4"/>
        <v>9.3</v>
      </c>
      <c r="Q22" s="20"/>
      <c r="R22" s="20">
        <f t="shared" si="5"/>
        <v>0</v>
      </c>
      <c r="S22" s="22"/>
      <c r="T22" s="15">
        <f t="shared" si="6"/>
        <v>0</v>
      </c>
      <c r="U22" s="27">
        <f>4800+300+3000</f>
        <v>8100</v>
      </c>
    </row>
    <row r="23" ht="15.75" customHeight="1">
      <c r="A23" s="16">
        <v>20.0</v>
      </c>
      <c r="B23" s="28"/>
      <c r="C23" s="18" t="s">
        <v>61</v>
      </c>
      <c r="D23" s="18" t="s">
        <v>62</v>
      </c>
      <c r="E23" s="18" t="s">
        <v>64</v>
      </c>
      <c r="F23" s="18">
        <v>600.0</v>
      </c>
      <c r="G23" s="18" t="s">
        <v>23</v>
      </c>
      <c r="H23" s="18">
        <v>3.1</v>
      </c>
      <c r="I23" s="19">
        <v>1860.0</v>
      </c>
      <c r="J23" s="20">
        <f t="shared" si="1"/>
        <v>1.86</v>
      </c>
      <c r="K23" s="18">
        <v>600.0</v>
      </c>
      <c r="L23" s="21">
        <f t="shared" si="2"/>
        <v>1.86</v>
      </c>
      <c r="M23" s="20"/>
      <c r="N23" s="20">
        <f t="shared" si="3"/>
        <v>0</v>
      </c>
      <c r="O23" s="20"/>
      <c r="P23" s="21">
        <f t="shared" si="4"/>
        <v>0</v>
      </c>
      <c r="Q23" s="20"/>
      <c r="R23" s="20">
        <f t="shared" si="5"/>
        <v>0</v>
      </c>
      <c r="S23" s="22"/>
      <c r="T23" s="15">
        <f t="shared" si="6"/>
        <v>0</v>
      </c>
    </row>
    <row r="24" ht="15.75" customHeight="1">
      <c r="A24" s="16">
        <v>21.0</v>
      </c>
      <c r="B24" s="28"/>
      <c r="C24" s="20" t="s">
        <v>65</v>
      </c>
      <c r="D24" s="18" t="s">
        <v>66</v>
      </c>
      <c r="E24" s="20" t="s">
        <v>67</v>
      </c>
      <c r="F24" s="18">
        <v>4600.0</v>
      </c>
      <c r="G24" s="18" t="s">
        <v>23</v>
      </c>
      <c r="H24" s="18">
        <v>1.0</v>
      </c>
      <c r="I24" s="19">
        <v>4600.0</v>
      </c>
      <c r="J24" s="20">
        <f t="shared" si="1"/>
        <v>4.6</v>
      </c>
      <c r="K24" s="18">
        <v>3200.0</v>
      </c>
      <c r="L24" s="21">
        <f t="shared" si="2"/>
        <v>3.2</v>
      </c>
      <c r="M24" s="18">
        <v>100.0</v>
      </c>
      <c r="N24" s="20">
        <f t="shared" si="3"/>
        <v>0.1</v>
      </c>
      <c r="O24" s="18">
        <v>1200.0</v>
      </c>
      <c r="P24" s="21">
        <f t="shared" si="4"/>
        <v>1.2</v>
      </c>
      <c r="Q24" s="18">
        <v>100.0</v>
      </c>
      <c r="R24" s="20">
        <f t="shared" si="5"/>
        <v>0.1</v>
      </c>
      <c r="S24" s="22"/>
      <c r="T24" s="15">
        <f t="shared" si="6"/>
        <v>0</v>
      </c>
    </row>
    <row r="25" ht="15.75" customHeight="1">
      <c r="A25" s="16">
        <v>22.0</v>
      </c>
      <c r="B25" s="28"/>
      <c r="C25" s="20" t="s">
        <v>68</v>
      </c>
      <c r="D25" s="18" t="s">
        <v>69</v>
      </c>
      <c r="E25" s="18" t="s">
        <v>70</v>
      </c>
      <c r="F25" s="18">
        <v>6200.0</v>
      </c>
      <c r="G25" s="18" t="s">
        <v>50</v>
      </c>
      <c r="H25" s="18">
        <v>1.0</v>
      </c>
      <c r="I25" s="19">
        <v>6200.0</v>
      </c>
      <c r="J25" s="20">
        <f t="shared" si="1"/>
        <v>6.2</v>
      </c>
      <c r="K25" s="18">
        <v>5500.0</v>
      </c>
      <c r="L25" s="21">
        <f t="shared" si="2"/>
        <v>5.5</v>
      </c>
      <c r="M25" s="18">
        <v>200.0</v>
      </c>
      <c r="N25" s="20">
        <f t="shared" si="3"/>
        <v>0.2</v>
      </c>
      <c r="O25" s="18">
        <v>500.0</v>
      </c>
      <c r="P25" s="21">
        <f t="shared" si="4"/>
        <v>0.5</v>
      </c>
      <c r="Q25" s="20"/>
      <c r="R25" s="20">
        <f t="shared" si="5"/>
        <v>0</v>
      </c>
      <c r="S25" s="22"/>
      <c r="T25" s="15">
        <f t="shared" si="6"/>
        <v>0</v>
      </c>
    </row>
    <row r="26" ht="15.75" customHeight="1">
      <c r="A26" s="29"/>
      <c r="B26" s="28"/>
      <c r="C26" s="18" t="s">
        <v>71</v>
      </c>
      <c r="D26" s="20"/>
      <c r="E26" s="18" t="s">
        <v>72</v>
      </c>
      <c r="F26" s="18">
        <v>6000.0</v>
      </c>
      <c r="G26" s="18" t="s">
        <v>50</v>
      </c>
      <c r="H26" s="18">
        <v>1.0</v>
      </c>
      <c r="I26" s="19">
        <v>6000.0</v>
      </c>
      <c r="J26" s="20">
        <f t="shared" si="1"/>
        <v>6</v>
      </c>
      <c r="K26" s="18">
        <v>2500.0</v>
      </c>
      <c r="L26" s="21">
        <f t="shared" si="2"/>
        <v>2.5</v>
      </c>
      <c r="M26" s="18">
        <v>500.0</v>
      </c>
      <c r="N26" s="20">
        <f t="shared" si="3"/>
        <v>0.5</v>
      </c>
      <c r="O26" s="18">
        <v>2500.0</v>
      </c>
      <c r="P26" s="21">
        <f t="shared" si="4"/>
        <v>2.5</v>
      </c>
      <c r="Q26" s="18">
        <v>500.0</v>
      </c>
      <c r="R26" s="20">
        <f t="shared" si="5"/>
        <v>0.5</v>
      </c>
      <c r="S26" s="22"/>
      <c r="T26" s="15">
        <f t="shared" si="6"/>
        <v>0</v>
      </c>
    </row>
    <row r="27" ht="15.75" customHeight="1">
      <c r="A27" s="16">
        <v>23.0</v>
      </c>
      <c r="B27" s="28"/>
      <c r="C27" s="18" t="s">
        <v>73</v>
      </c>
      <c r="D27" s="18" t="s">
        <v>74</v>
      </c>
      <c r="E27" s="18" t="s">
        <v>75</v>
      </c>
      <c r="F27" s="18">
        <v>1760.0</v>
      </c>
      <c r="G27" s="18" t="s">
        <v>23</v>
      </c>
      <c r="H27" s="18">
        <v>1.86</v>
      </c>
      <c r="I27" s="19">
        <v>3274.0</v>
      </c>
      <c r="J27" s="20">
        <f t="shared" si="1"/>
        <v>3.274</v>
      </c>
      <c r="K27" s="18">
        <v>1760.0</v>
      </c>
      <c r="L27" s="21">
        <f t="shared" si="2"/>
        <v>3.2736</v>
      </c>
      <c r="M27" s="20"/>
      <c r="N27" s="20">
        <f t="shared" si="3"/>
        <v>0</v>
      </c>
      <c r="O27" s="20"/>
      <c r="P27" s="21">
        <f t="shared" si="4"/>
        <v>0</v>
      </c>
      <c r="Q27" s="20"/>
      <c r="R27" s="20">
        <f t="shared" si="5"/>
        <v>0</v>
      </c>
      <c r="S27" s="22"/>
      <c r="T27" s="15">
        <f t="shared" si="6"/>
        <v>0</v>
      </c>
    </row>
    <row r="28" ht="15.75" customHeight="1">
      <c r="A28" s="16">
        <v>24.0</v>
      </c>
      <c r="B28" s="28"/>
      <c r="C28" s="18" t="s">
        <v>76</v>
      </c>
      <c r="D28" s="18" t="s">
        <v>77</v>
      </c>
      <c r="E28" s="18" t="s">
        <v>78</v>
      </c>
      <c r="F28" s="18">
        <v>2100.0</v>
      </c>
      <c r="G28" s="18" t="s">
        <v>23</v>
      </c>
      <c r="H28" s="18">
        <v>1.84</v>
      </c>
      <c r="I28" s="19">
        <v>3864.0</v>
      </c>
      <c r="J28" s="20">
        <f t="shared" si="1"/>
        <v>3.864</v>
      </c>
      <c r="K28" s="18">
        <v>2100.0</v>
      </c>
      <c r="L28" s="21">
        <f t="shared" si="2"/>
        <v>3.864</v>
      </c>
      <c r="M28" s="20"/>
      <c r="N28" s="20">
        <f t="shared" si="3"/>
        <v>0</v>
      </c>
      <c r="O28" s="20"/>
      <c r="P28" s="21">
        <f t="shared" si="4"/>
        <v>0</v>
      </c>
      <c r="Q28" s="20"/>
      <c r="R28" s="20">
        <f t="shared" si="5"/>
        <v>0</v>
      </c>
      <c r="S28" s="22"/>
      <c r="T28" s="15">
        <f t="shared" si="6"/>
        <v>0</v>
      </c>
    </row>
    <row r="29" ht="15.75" customHeight="1">
      <c r="A29" s="16">
        <v>25.0</v>
      </c>
      <c r="B29" s="29"/>
      <c r="C29" s="20" t="s">
        <v>79</v>
      </c>
      <c r="D29" s="20" t="s">
        <v>80</v>
      </c>
      <c r="E29" s="20" t="s">
        <v>81</v>
      </c>
      <c r="F29" s="18">
        <v>910.0</v>
      </c>
      <c r="G29" s="18" t="s">
        <v>23</v>
      </c>
      <c r="H29" s="18">
        <v>1.79</v>
      </c>
      <c r="I29" s="19">
        <v>1629.0</v>
      </c>
      <c r="J29" s="20">
        <f t="shared" si="1"/>
        <v>1.629</v>
      </c>
      <c r="K29" s="18">
        <v>910.0</v>
      </c>
      <c r="L29" s="21">
        <f t="shared" si="2"/>
        <v>1.6289</v>
      </c>
      <c r="M29" s="20"/>
      <c r="N29" s="20">
        <f t="shared" si="3"/>
        <v>0</v>
      </c>
      <c r="O29" s="20"/>
      <c r="P29" s="30">
        <f t="shared" si="4"/>
        <v>0</v>
      </c>
      <c r="Q29" s="31"/>
      <c r="R29" s="31">
        <f t="shared" si="5"/>
        <v>0</v>
      </c>
      <c r="S29" s="32"/>
      <c r="T29" s="15">
        <f t="shared" si="6"/>
        <v>0</v>
      </c>
    </row>
    <row r="30" ht="15.75" customHeight="1">
      <c r="A30" s="33" t="s">
        <v>82</v>
      </c>
      <c r="B30" s="34"/>
      <c r="C30" s="34"/>
      <c r="D30" s="34"/>
      <c r="E30" s="34"/>
      <c r="F30" s="34"/>
      <c r="G30" s="34"/>
      <c r="H30" s="35"/>
      <c r="I30" s="19">
        <v>305020.0</v>
      </c>
      <c r="J30" s="36">
        <f>SUM(J4:J29)</f>
        <v>305.022</v>
      </c>
      <c r="K30" s="20"/>
      <c r="L30" s="21">
        <f>SUM(L4:L29)</f>
        <v>162.7151</v>
      </c>
      <c r="M30" s="20"/>
      <c r="N30" s="21">
        <f>SUM(N4:N29)</f>
        <v>26.7852</v>
      </c>
      <c r="O30" s="22"/>
      <c r="P30" s="37">
        <f>SUM(P4:P29)</f>
        <v>78.3095</v>
      </c>
      <c r="Q30" s="38"/>
      <c r="R30" s="39">
        <f>SUM(R4:R29)</f>
        <v>19.6552</v>
      </c>
      <c r="S30" s="40"/>
      <c r="T30" s="41">
        <f>SUM(T4:T29)</f>
        <v>17.5552</v>
      </c>
    </row>
    <row r="31" ht="15.75" customHeight="1"/>
    <row r="32" ht="15.75" customHeight="1"/>
    <row r="33" ht="15.75" customHeight="1">
      <c r="K33" s="27">
        <f>305.02-17.56</f>
        <v>287.46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S$30"/>
  <mergeCells count="18">
    <mergeCell ref="A1:A2"/>
    <mergeCell ref="B1:B2"/>
    <mergeCell ref="C1:C2"/>
    <mergeCell ref="D1:D2"/>
    <mergeCell ref="E1:E2"/>
    <mergeCell ref="F1:F2"/>
    <mergeCell ref="G1:G2"/>
    <mergeCell ref="A30:H30"/>
    <mergeCell ref="P1:P2"/>
    <mergeCell ref="R1:R2"/>
    <mergeCell ref="T1:T2"/>
    <mergeCell ref="H1:H2"/>
    <mergeCell ref="I1:I2"/>
    <mergeCell ref="J1:J2"/>
    <mergeCell ref="L1:L2"/>
    <mergeCell ref="M1:M2"/>
    <mergeCell ref="N1:N2"/>
    <mergeCell ref="O1:O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0"/>
    <col customWidth="1" min="3" max="3" width="15.57"/>
    <col customWidth="1" min="4" max="4" width="10.86"/>
    <col customWidth="1" min="5" max="5" width="25.29"/>
    <col customWidth="1" min="6" max="6" width="22.14"/>
    <col customWidth="1" min="7" max="11" width="8.71"/>
    <col customWidth="1" min="12" max="12" width="9.29"/>
    <col customWidth="1" min="13" max="13" width="10.0"/>
    <col customWidth="1" min="14" max="14" width="12.86"/>
    <col customWidth="1" min="15" max="16" width="8.71"/>
    <col customWidth="1" min="17" max="17" width="18.86"/>
    <col customWidth="1" min="18" max="18" width="12.0"/>
    <col customWidth="1" min="19" max="19" width="8.71"/>
  </cols>
  <sheetData>
    <row r="1">
      <c r="A1" s="42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4" t="s">
        <v>83</v>
      </c>
      <c r="G1" s="44" t="s">
        <v>84</v>
      </c>
      <c r="H1" s="43" t="s">
        <v>5</v>
      </c>
      <c r="I1" s="43" t="s">
        <v>6</v>
      </c>
      <c r="J1" s="43" t="s">
        <v>7</v>
      </c>
      <c r="K1" s="43" t="s">
        <v>8</v>
      </c>
      <c r="L1" s="43" t="s">
        <v>9</v>
      </c>
      <c r="M1" s="45" t="s">
        <v>85</v>
      </c>
      <c r="N1" s="46" t="s">
        <v>86</v>
      </c>
      <c r="O1" s="6"/>
      <c r="P1" s="6"/>
      <c r="Q1" s="47" t="s">
        <v>87</v>
      </c>
      <c r="R1" s="48"/>
      <c r="S1" s="6"/>
    </row>
    <row r="2" ht="24.75" customHeight="1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1"/>
      <c r="O2" s="6"/>
      <c r="P2" s="6"/>
      <c r="Q2" s="50"/>
      <c r="R2" s="50"/>
      <c r="S2" s="6"/>
    </row>
    <row r="3">
      <c r="A3" s="52"/>
      <c r="B3" s="53"/>
      <c r="C3" s="54"/>
      <c r="D3" s="54"/>
      <c r="E3" s="54"/>
      <c r="F3" s="54"/>
      <c r="G3" s="55"/>
      <c r="H3" s="55"/>
      <c r="I3" s="53"/>
      <c r="J3" s="55"/>
      <c r="K3" s="54"/>
      <c r="L3" s="54"/>
      <c r="M3" s="56"/>
      <c r="N3" s="57"/>
      <c r="Q3" s="58"/>
      <c r="R3" s="58"/>
    </row>
    <row r="4">
      <c r="A4" s="59">
        <v>1.0</v>
      </c>
      <c r="B4" s="60" t="s">
        <v>19</v>
      </c>
      <c r="C4" s="61" t="s">
        <v>20</v>
      </c>
      <c r="D4" s="60" t="s">
        <v>21</v>
      </c>
      <c r="E4" s="61" t="s">
        <v>22</v>
      </c>
      <c r="F4" s="62" t="s">
        <v>88</v>
      </c>
      <c r="G4" s="63" t="s">
        <v>89</v>
      </c>
      <c r="H4" s="60">
        <f>907+780</f>
        <v>1687</v>
      </c>
      <c r="I4" s="60" t="s">
        <v>23</v>
      </c>
      <c r="J4" s="60">
        <v>14.7</v>
      </c>
      <c r="K4" s="64">
        <f t="shared" ref="K4:K16" si="1">H4*J4</f>
        <v>24798.9</v>
      </c>
      <c r="L4" s="65">
        <f t="shared" ref="L4:L16" si="2">K4/1000</f>
        <v>24.7989</v>
      </c>
      <c r="M4" s="66">
        <v>22.29</v>
      </c>
      <c r="N4" s="67">
        <f t="shared" ref="N4:N16" si="3">M4*H4</f>
        <v>37603.23</v>
      </c>
      <c r="Q4" s="58"/>
      <c r="R4" s="58"/>
    </row>
    <row r="5">
      <c r="A5" s="59">
        <v>2.0</v>
      </c>
      <c r="B5" s="60"/>
      <c r="C5" s="61" t="s">
        <v>20</v>
      </c>
      <c r="D5" s="60" t="s">
        <v>24</v>
      </c>
      <c r="E5" s="61" t="s">
        <v>25</v>
      </c>
      <c r="F5" s="62" t="s">
        <v>88</v>
      </c>
      <c r="G5" s="63" t="s">
        <v>89</v>
      </c>
      <c r="H5" s="60">
        <f>550+455</f>
        <v>1005</v>
      </c>
      <c r="I5" s="60" t="s">
        <v>23</v>
      </c>
      <c r="J5" s="60">
        <v>13.6</v>
      </c>
      <c r="K5" s="64">
        <f t="shared" si="1"/>
        <v>13668</v>
      </c>
      <c r="L5" s="65">
        <f t="shared" si="2"/>
        <v>13.668</v>
      </c>
      <c r="M5" s="66">
        <v>20.72</v>
      </c>
      <c r="N5" s="67">
        <f t="shared" si="3"/>
        <v>20823.6</v>
      </c>
      <c r="Q5" s="58"/>
      <c r="R5" s="58"/>
    </row>
    <row r="6">
      <c r="A6" s="59">
        <v>3.0</v>
      </c>
      <c r="B6" s="60"/>
      <c r="C6" s="61" t="s">
        <v>20</v>
      </c>
      <c r="D6" s="60" t="s">
        <v>26</v>
      </c>
      <c r="E6" s="61" t="s">
        <v>27</v>
      </c>
      <c r="F6" s="62" t="s">
        <v>88</v>
      </c>
      <c r="G6" s="63" t="s">
        <v>89</v>
      </c>
      <c r="H6" s="63">
        <v>1785.0</v>
      </c>
      <c r="I6" s="60" t="s">
        <v>23</v>
      </c>
      <c r="J6" s="60">
        <v>13.2</v>
      </c>
      <c r="K6" s="64">
        <f t="shared" si="1"/>
        <v>23562</v>
      </c>
      <c r="L6" s="65">
        <f t="shared" si="2"/>
        <v>23.562</v>
      </c>
      <c r="M6" s="66">
        <v>20.03</v>
      </c>
      <c r="N6" s="67">
        <f t="shared" si="3"/>
        <v>35753.55</v>
      </c>
      <c r="Q6" s="68">
        <v>2.37</v>
      </c>
      <c r="R6" s="68" t="s">
        <v>90</v>
      </c>
    </row>
    <row r="7">
      <c r="A7" s="59">
        <v>4.0</v>
      </c>
      <c r="B7" s="60"/>
      <c r="C7" s="61" t="s">
        <v>20</v>
      </c>
      <c r="D7" s="60" t="s">
        <v>28</v>
      </c>
      <c r="E7" s="61" t="s">
        <v>29</v>
      </c>
      <c r="F7" s="62" t="s">
        <v>88</v>
      </c>
      <c r="G7" s="63" t="s">
        <v>89</v>
      </c>
      <c r="H7" s="63">
        <v>1162.0</v>
      </c>
      <c r="I7" s="60" t="s">
        <v>23</v>
      </c>
      <c r="J7" s="60">
        <v>12.3</v>
      </c>
      <c r="K7" s="64">
        <f t="shared" si="1"/>
        <v>14292.6</v>
      </c>
      <c r="L7" s="65">
        <f t="shared" si="2"/>
        <v>14.2926</v>
      </c>
      <c r="M7" s="66">
        <v>18.75</v>
      </c>
      <c r="N7" s="67">
        <f t="shared" si="3"/>
        <v>21787.5</v>
      </c>
      <c r="Q7" s="68">
        <v>1.279</v>
      </c>
      <c r="R7" s="68" t="s">
        <v>90</v>
      </c>
    </row>
    <row r="8">
      <c r="A8" s="59">
        <v>5.0</v>
      </c>
      <c r="B8" s="60"/>
      <c r="C8" s="61" t="s">
        <v>30</v>
      </c>
      <c r="D8" s="60" t="s">
        <v>31</v>
      </c>
      <c r="E8" s="61" t="s">
        <v>32</v>
      </c>
      <c r="F8" s="62" t="s">
        <v>91</v>
      </c>
      <c r="G8" s="63" t="s">
        <v>89</v>
      </c>
      <c r="H8" s="60">
        <f>470+150</f>
        <v>620</v>
      </c>
      <c r="I8" s="60" t="s">
        <v>23</v>
      </c>
      <c r="J8" s="60">
        <v>16.8</v>
      </c>
      <c r="K8" s="64">
        <f t="shared" si="1"/>
        <v>10416</v>
      </c>
      <c r="L8" s="65">
        <f t="shared" si="2"/>
        <v>10.416</v>
      </c>
      <c r="M8" s="66">
        <v>25.15</v>
      </c>
      <c r="N8" s="67">
        <f t="shared" si="3"/>
        <v>15593</v>
      </c>
      <c r="Q8" s="69"/>
      <c r="R8" s="69"/>
    </row>
    <row r="9">
      <c r="A9" s="59">
        <v>6.0</v>
      </c>
      <c r="B9" s="60"/>
      <c r="C9" s="61" t="s">
        <v>30</v>
      </c>
      <c r="D9" s="60" t="s">
        <v>33</v>
      </c>
      <c r="E9" s="61" t="s">
        <v>34</v>
      </c>
      <c r="F9" s="62" t="s">
        <v>91</v>
      </c>
      <c r="G9" s="63" t="s">
        <v>89</v>
      </c>
      <c r="H9" s="60">
        <v>337.0</v>
      </c>
      <c r="I9" s="60" t="s">
        <v>23</v>
      </c>
      <c r="J9" s="60">
        <v>16.9</v>
      </c>
      <c r="K9" s="64">
        <f t="shared" si="1"/>
        <v>5695.3</v>
      </c>
      <c r="L9" s="65">
        <f t="shared" si="2"/>
        <v>5.6953</v>
      </c>
      <c r="M9" s="66">
        <v>23.89</v>
      </c>
      <c r="N9" s="67">
        <f t="shared" si="3"/>
        <v>8050.93</v>
      </c>
      <c r="Q9" s="69"/>
      <c r="R9" s="69"/>
    </row>
    <row r="10">
      <c r="A10" s="59">
        <v>7.0</v>
      </c>
      <c r="B10" s="60"/>
      <c r="C10" s="61" t="s">
        <v>35</v>
      </c>
      <c r="D10" s="60" t="s">
        <v>36</v>
      </c>
      <c r="E10" s="61" t="s">
        <v>37</v>
      </c>
      <c r="F10" s="62" t="s">
        <v>92</v>
      </c>
      <c r="G10" s="63" t="s">
        <v>89</v>
      </c>
      <c r="H10" s="60">
        <v>672.0</v>
      </c>
      <c r="I10" s="60" t="s">
        <v>23</v>
      </c>
      <c r="J10" s="60">
        <v>13.4</v>
      </c>
      <c r="K10" s="64">
        <f t="shared" si="1"/>
        <v>9004.8</v>
      </c>
      <c r="L10" s="65">
        <f t="shared" si="2"/>
        <v>9.0048</v>
      </c>
      <c r="M10" s="66">
        <v>20.4</v>
      </c>
      <c r="N10" s="67">
        <f t="shared" si="3"/>
        <v>13708.8</v>
      </c>
      <c r="Q10" s="69"/>
      <c r="R10" s="69"/>
    </row>
    <row r="11">
      <c r="A11" s="59">
        <v>8.0</v>
      </c>
      <c r="B11" s="60"/>
      <c r="C11" s="61" t="s">
        <v>35</v>
      </c>
      <c r="D11" s="60" t="s">
        <v>38</v>
      </c>
      <c r="E11" s="61" t="s">
        <v>39</v>
      </c>
      <c r="F11" s="62" t="s">
        <v>92</v>
      </c>
      <c r="G11" s="63" t="s">
        <v>89</v>
      </c>
      <c r="H11" s="60">
        <v>336.0</v>
      </c>
      <c r="I11" s="60" t="s">
        <v>23</v>
      </c>
      <c r="J11" s="60">
        <v>10.6</v>
      </c>
      <c r="K11" s="64">
        <f t="shared" si="1"/>
        <v>3561.6</v>
      </c>
      <c r="L11" s="65">
        <f t="shared" si="2"/>
        <v>3.5616</v>
      </c>
      <c r="M11" s="66">
        <v>15.62</v>
      </c>
      <c r="N11" s="67">
        <f t="shared" si="3"/>
        <v>5248.32</v>
      </c>
      <c r="Q11" s="69"/>
      <c r="R11" s="69"/>
    </row>
    <row r="12">
      <c r="A12" s="59">
        <v>9.0</v>
      </c>
      <c r="B12" s="60"/>
      <c r="C12" s="61" t="s">
        <v>20</v>
      </c>
      <c r="D12" s="60" t="s">
        <v>40</v>
      </c>
      <c r="E12" s="61" t="s">
        <v>37</v>
      </c>
      <c r="F12" s="62" t="s">
        <v>88</v>
      </c>
      <c r="G12" s="63" t="s">
        <v>89</v>
      </c>
      <c r="H12" s="60">
        <v>1323.0</v>
      </c>
      <c r="I12" s="60" t="s">
        <v>23</v>
      </c>
      <c r="J12" s="60">
        <v>15.2</v>
      </c>
      <c r="K12" s="64">
        <f t="shared" si="1"/>
        <v>20109.6</v>
      </c>
      <c r="L12" s="65">
        <f t="shared" si="2"/>
        <v>20.1096</v>
      </c>
      <c r="M12" s="66">
        <v>22.95</v>
      </c>
      <c r="N12" s="67">
        <f t="shared" si="3"/>
        <v>30362.85</v>
      </c>
      <c r="Q12" s="69"/>
      <c r="R12" s="69"/>
    </row>
    <row r="13">
      <c r="A13" s="59">
        <v>10.0</v>
      </c>
      <c r="B13" s="60"/>
      <c r="C13" s="61" t="s">
        <v>20</v>
      </c>
      <c r="D13" s="60" t="s">
        <v>41</v>
      </c>
      <c r="E13" s="61" t="s">
        <v>39</v>
      </c>
      <c r="F13" s="62" t="s">
        <v>88</v>
      </c>
      <c r="G13" s="63" t="s">
        <v>89</v>
      </c>
      <c r="H13" s="60">
        <v>658.0</v>
      </c>
      <c r="I13" s="60" t="s">
        <v>23</v>
      </c>
      <c r="J13" s="60">
        <v>10.6</v>
      </c>
      <c r="K13" s="64">
        <f t="shared" si="1"/>
        <v>6974.8</v>
      </c>
      <c r="L13" s="65">
        <f t="shared" si="2"/>
        <v>6.9748</v>
      </c>
      <c r="M13" s="66">
        <v>15.62</v>
      </c>
      <c r="N13" s="67">
        <f t="shared" si="3"/>
        <v>10277.96</v>
      </c>
      <c r="Q13" s="69"/>
      <c r="R13" s="69"/>
    </row>
    <row r="14">
      <c r="A14" s="59">
        <v>11.0</v>
      </c>
      <c r="B14" s="60"/>
      <c r="C14" s="61" t="s">
        <v>20</v>
      </c>
      <c r="D14" s="60" t="s">
        <v>42</v>
      </c>
      <c r="E14" s="61" t="s">
        <v>43</v>
      </c>
      <c r="F14" s="62" t="s">
        <v>88</v>
      </c>
      <c r="G14" s="63" t="s">
        <v>89</v>
      </c>
      <c r="H14" s="60">
        <v>360.0</v>
      </c>
      <c r="I14" s="60" t="s">
        <v>23</v>
      </c>
      <c r="J14" s="60">
        <v>12.0</v>
      </c>
      <c r="K14" s="64">
        <f t="shared" si="1"/>
        <v>4320</v>
      </c>
      <c r="L14" s="65">
        <f t="shared" si="2"/>
        <v>4.32</v>
      </c>
      <c r="M14" s="66">
        <v>18.31</v>
      </c>
      <c r="N14" s="67">
        <f t="shared" si="3"/>
        <v>6591.6</v>
      </c>
      <c r="Q14" s="69"/>
      <c r="R14" s="69"/>
    </row>
    <row r="15">
      <c r="A15" s="59">
        <v>12.0</v>
      </c>
      <c r="B15" s="60"/>
      <c r="C15" s="61" t="s">
        <v>35</v>
      </c>
      <c r="D15" s="60" t="s">
        <v>44</v>
      </c>
      <c r="E15" s="61" t="s">
        <v>22</v>
      </c>
      <c r="F15" s="62" t="s">
        <v>92</v>
      </c>
      <c r="G15" s="63" t="s">
        <v>89</v>
      </c>
      <c r="H15" s="60">
        <v>667.0</v>
      </c>
      <c r="I15" s="60" t="s">
        <v>23</v>
      </c>
      <c r="J15" s="60">
        <v>14.7</v>
      </c>
      <c r="K15" s="64">
        <f t="shared" si="1"/>
        <v>9804.9</v>
      </c>
      <c r="L15" s="65">
        <f t="shared" si="2"/>
        <v>9.8049</v>
      </c>
      <c r="M15" s="66">
        <v>0.02</v>
      </c>
      <c r="N15" s="67">
        <f t="shared" si="3"/>
        <v>13.34</v>
      </c>
      <c r="Q15" s="69"/>
      <c r="R15" s="69"/>
    </row>
    <row r="16">
      <c r="A16" s="59">
        <v>13.0</v>
      </c>
      <c r="B16" s="60"/>
      <c r="C16" s="61" t="s">
        <v>35</v>
      </c>
      <c r="D16" s="60" t="s">
        <v>45</v>
      </c>
      <c r="E16" s="61" t="s">
        <v>25</v>
      </c>
      <c r="F16" s="62" t="s">
        <v>92</v>
      </c>
      <c r="G16" s="63" t="s">
        <v>89</v>
      </c>
      <c r="H16" s="60">
        <v>432.0</v>
      </c>
      <c r="I16" s="60" t="s">
        <v>23</v>
      </c>
      <c r="J16" s="60">
        <v>13.6</v>
      </c>
      <c r="K16" s="64">
        <f t="shared" si="1"/>
        <v>5875.2</v>
      </c>
      <c r="L16" s="65">
        <f t="shared" si="2"/>
        <v>5.8752</v>
      </c>
      <c r="M16" s="66">
        <v>20.72</v>
      </c>
      <c r="N16" s="67">
        <f t="shared" si="3"/>
        <v>8951.04</v>
      </c>
      <c r="Q16" s="69"/>
      <c r="R16" s="69"/>
    </row>
    <row r="17">
      <c r="A17" s="59"/>
      <c r="B17" s="70"/>
      <c r="C17" s="61"/>
      <c r="D17" s="60"/>
      <c r="E17" s="61"/>
      <c r="F17" s="62"/>
      <c r="G17" s="71"/>
      <c r="H17" s="60"/>
      <c r="I17" s="60"/>
      <c r="J17" s="60"/>
      <c r="K17" s="64"/>
      <c r="L17" s="65"/>
      <c r="M17" s="72"/>
      <c r="N17" s="73">
        <f>sum(N4:N16)</f>
        <v>214765.72</v>
      </c>
      <c r="Q17" s="68"/>
      <c r="R17" s="68"/>
    </row>
    <row r="18">
      <c r="A18" s="59">
        <v>14.0</v>
      </c>
      <c r="B18" s="70" t="s">
        <v>46</v>
      </c>
      <c r="C18" s="61" t="s">
        <v>47</v>
      </c>
      <c r="D18" s="60" t="s">
        <v>48</v>
      </c>
      <c r="E18" s="61" t="s">
        <v>49</v>
      </c>
      <c r="F18" s="62" t="s">
        <v>93</v>
      </c>
      <c r="G18" s="71" t="s">
        <v>94</v>
      </c>
      <c r="H18" s="60">
        <f>10500+500+3500+500</f>
        <v>15000</v>
      </c>
      <c r="I18" s="60" t="s">
        <v>50</v>
      </c>
      <c r="J18" s="60">
        <v>1.0</v>
      </c>
      <c r="K18" s="64">
        <f t="shared" ref="K18:K24" si="4">H18*J18</f>
        <v>15000</v>
      </c>
      <c r="L18" s="65">
        <f t="shared" ref="L18:L30" si="5">K18/1000</f>
        <v>15</v>
      </c>
      <c r="M18" s="72">
        <f>28781+4500</f>
        <v>33281</v>
      </c>
      <c r="N18" s="74">
        <f t="shared" ref="N18:N22" si="6">L18*M18</f>
        <v>499215</v>
      </c>
      <c r="Q18" s="68">
        <v>0.5</v>
      </c>
      <c r="R18" s="68" t="s">
        <v>90</v>
      </c>
    </row>
    <row r="19">
      <c r="A19" s="59">
        <v>15.0</v>
      </c>
      <c r="B19" s="70"/>
      <c r="C19" s="61" t="s">
        <v>51</v>
      </c>
      <c r="D19" s="60" t="s">
        <v>52</v>
      </c>
      <c r="E19" s="61" t="s">
        <v>53</v>
      </c>
      <c r="F19" s="62" t="s">
        <v>95</v>
      </c>
      <c r="G19" s="71" t="s">
        <v>94</v>
      </c>
      <c r="H19" s="60">
        <f>4200+400+1500+400</f>
        <v>6500</v>
      </c>
      <c r="I19" s="60" t="s">
        <v>50</v>
      </c>
      <c r="J19" s="60">
        <v>1.0</v>
      </c>
      <c r="K19" s="64">
        <f t="shared" si="4"/>
        <v>6500</v>
      </c>
      <c r="L19" s="65">
        <f t="shared" si="5"/>
        <v>6.5</v>
      </c>
      <c r="M19" s="72">
        <f>43263+4500</f>
        <v>47763</v>
      </c>
      <c r="N19" s="74">
        <f t="shared" si="6"/>
        <v>310459.5</v>
      </c>
      <c r="Q19" s="68">
        <v>0.4</v>
      </c>
      <c r="R19" s="68" t="s">
        <v>90</v>
      </c>
    </row>
    <row r="20">
      <c r="A20" s="59">
        <v>16.0</v>
      </c>
      <c r="B20" s="70"/>
      <c r="C20" s="61" t="s">
        <v>54</v>
      </c>
      <c r="D20" s="60" t="s">
        <v>55</v>
      </c>
      <c r="E20" s="61" t="s">
        <v>56</v>
      </c>
      <c r="F20" s="75" t="s">
        <v>96</v>
      </c>
      <c r="G20" s="71" t="s">
        <v>97</v>
      </c>
      <c r="H20" s="60">
        <f>6000+2500+6000+2500</f>
        <v>17000</v>
      </c>
      <c r="I20" s="60" t="s">
        <v>50</v>
      </c>
      <c r="J20" s="60">
        <v>1.0</v>
      </c>
      <c r="K20" s="64">
        <f t="shared" si="4"/>
        <v>17000</v>
      </c>
      <c r="L20" s="65">
        <f t="shared" si="5"/>
        <v>17</v>
      </c>
      <c r="M20" s="72">
        <f>74011+3000</f>
        <v>77011</v>
      </c>
      <c r="N20" s="74">
        <f t="shared" si="6"/>
        <v>1309187</v>
      </c>
      <c r="Q20" s="68">
        <v>1.0</v>
      </c>
      <c r="R20" s="68" t="s">
        <v>90</v>
      </c>
    </row>
    <row r="21">
      <c r="A21" s="59">
        <v>17.0</v>
      </c>
      <c r="B21" s="70"/>
      <c r="C21" s="61" t="s">
        <v>57</v>
      </c>
      <c r="D21" s="60"/>
      <c r="E21" s="61" t="s">
        <v>58</v>
      </c>
      <c r="F21" s="75" t="s">
        <v>98</v>
      </c>
      <c r="G21" s="71" t="s">
        <v>97</v>
      </c>
      <c r="H21" s="60">
        <v>12000.0</v>
      </c>
      <c r="I21" s="60" t="s">
        <v>50</v>
      </c>
      <c r="J21" s="60">
        <v>1.0</v>
      </c>
      <c r="K21" s="64">
        <f t="shared" si="4"/>
        <v>12000</v>
      </c>
      <c r="L21" s="65">
        <f t="shared" si="5"/>
        <v>12</v>
      </c>
      <c r="M21" s="72">
        <f>58472+3000</f>
        <v>61472</v>
      </c>
      <c r="N21" s="74">
        <f t="shared" si="6"/>
        <v>737664</v>
      </c>
      <c r="Q21" s="69"/>
      <c r="R21" s="69"/>
    </row>
    <row r="22" ht="15.75" customHeight="1">
      <c r="A22" s="59">
        <v>18.0</v>
      </c>
      <c r="B22" s="70"/>
      <c r="C22" s="61" t="s">
        <v>59</v>
      </c>
      <c r="D22" s="60"/>
      <c r="E22" s="61" t="s">
        <v>59</v>
      </c>
      <c r="F22" s="75" t="s">
        <v>99</v>
      </c>
      <c r="G22" s="71" t="s">
        <v>97</v>
      </c>
      <c r="H22" s="63">
        <v>36000.0</v>
      </c>
      <c r="I22" s="60" t="s">
        <v>50</v>
      </c>
      <c r="J22" s="60">
        <v>1.0</v>
      </c>
      <c r="K22" s="64">
        <f t="shared" si="4"/>
        <v>36000</v>
      </c>
      <c r="L22" s="65">
        <f t="shared" si="5"/>
        <v>36</v>
      </c>
      <c r="M22" s="72">
        <f>48012+3000</f>
        <v>51012</v>
      </c>
      <c r="N22" s="74">
        <f t="shared" si="6"/>
        <v>1836432</v>
      </c>
      <c r="Q22" s="68">
        <v>12.0</v>
      </c>
      <c r="R22" s="68" t="s">
        <v>90</v>
      </c>
    </row>
    <row r="23" ht="15.75" customHeight="1">
      <c r="A23" s="59">
        <v>19.0</v>
      </c>
      <c r="B23" s="70" t="s">
        <v>60</v>
      </c>
      <c r="C23" s="61" t="s">
        <v>61</v>
      </c>
      <c r="D23" s="60" t="s">
        <v>62</v>
      </c>
      <c r="E23" s="61" t="s">
        <v>63</v>
      </c>
      <c r="F23" s="62" t="s">
        <v>100</v>
      </c>
      <c r="G23" s="71" t="s">
        <v>101</v>
      </c>
      <c r="H23" s="63">
        <v>8100.0</v>
      </c>
      <c r="I23" s="60" t="s">
        <v>23</v>
      </c>
      <c r="J23" s="60">
        <v>3.1</v>
      </c>
      <c r="K23" s="64">
        <f t="shared" si="4"/>
        <v>25110</v>
      </c>
      <c r="L23" s="65">
        <f t="shared" si="5"/>
        <v>25.11</v>
      </c>
      <c r="M23" s="72">
        <f t="shared" ref="M23:M24" si="7">148.85+17</f>
        <v>165.85</v>
      </c>
      <c r="N23" s="76">
        <f t="shared" ref="N23:N25" si="8">M23*H23</f>
        <v>1343385</v>
      </c>
      <c r="Q23" s="58"/>
      <c r="R23" s="58"/>
    </row>
    <row r="24" ht="15.75" customHeight="1">
      <c r="A24" s="59">
        <v>20.0</v>
      </c>
      <c r="B24" s="70"/>
      <c r="C24" s="61" t="s">
        <v>61</v>
      </c>
      <c r="D24" s="60" t="s">
        <v>62</v>
      </c>
      <c r="E24" s="61" t="s">
        <v>64</v>
      </c>
      <c r="F24" s="62" t="s">
        <v>100</v>
      </c>
      <c r="G24" s="71" t="s">
        <v>101</v>
      </c>
      <c r="H24" s="60">
        <v>600.0</v>
      </c>
      <c r="I24" s="60" t="s">
        <v>23</v>
      </c>
      <c r="J24" s="60">
        <v>3.1</v>
      </c>
      <c r="K24" s="64">
        <f t="shared" si="4"/>
        <v>1860</v>
      </c>
      <c r="L24" s="65">
        <f t="shared" si="5"/>
        <v>1.86</v>
      </c>
      <c r="M24" s="72">
        <f t="shared" si="7"/>
        <v>165.85</v>
      </c>
      <c r="N24" s="76">
        <f t="shared" si="8"/>
        <v>99510</v>
      </c>
      <c r="Q24" s="58"/>
      <c r="R24" s="58"/>
    </row>
    <row r="25" ht="15.75" customHeight="1">
      <c r="A25" s="59">
        <v>21.0</v>
      </c>
      <c r="B25" s="70"/>
      <c r="C25" s="61" t="s">
        <v>65</v>
      </c>
      <c r="D25" s="60" t="s">
        <v>66</v>
      </c>
      <c r="E25" s="61" t="s">
        <v>67</v>
      </c>
      <c r="F25" s="77" t="s">
        <v>102</v>
      </c>
      <c r="G25" s="71" t="s">
        <v>101</v>
      </c>
      <c r="H25" s="60">
        <f>(3200+100+1200+100)*0.04</f>
        <v>184</v>
      </c>
      <c r="I25" s="63" t="s">
        <v>103</v>
      </c>
      <c r="J25" s="60">
        <v>1.0</v>
      </c>
      <c r="K25" s="78">
        <v>250.0</v>
      </c>
      <c r="L25" s="65">
        <f t="shared" si="5"/>
        <v>0.25</v>
      </c>
      <c r="M25" s="79">
        <f>771+100</f>
        <v>871</v>
      </c>
      <c r="N25" s="80">
        <f t="shared" si="8"/>
        <v>160264</v>
      </c>
      <c r="Q25" s="58"/>
      <c r="R25" s="58"/>
    </row>
    <row r="26" ht="15.75" customHeight="1">
      <c r="A26" s="59">
        <v>22.0</v>
      </c>
      <c r="B26" s="70"/>
      <c r="C26" s="61" t="s">
        <v>68</v>
      </c>
      <c r="D26" s="60" t="s">
        <v>69</v>
      </c>
      <c r="E26" s="61" t="s">
        <v>70</v>
      </c>
      <c r="F26" s="62" t="s">
        <v>104</v>
      </c>
      <c r="G26" s="71" t="s">
        <v>105</v>
      </c>
      <c r="H26" s="60">
        <f>5500+200+500</f>
        <v>6200</v>
      </c>
      <c r="I26" s="60" t="s">
        <v>50</v>
      </c>
      <c r="J26" s="60">
        <v>1.0</v>
      </c>
      <c r="K26" s="64">
        <f t="shared" ref="K26:K30" si="9">H26*J26</f>
        <v>6200</v>
      </c>
      <c r="L26" s="65">
        <f t="shared" si="5"/>
        <v>6.2</v>
      </c>
      <c r="M26" s="72">
        <f>12428+4500</f>
        <v>16928</v>
      </c>
      <c r="N26" s="74">
        <f t="shared" ref="N26:N27" si="10">L26*M26</f>
        <v>104953.6</v>
      </c>
      <c r="Q26" s="58"/>
      <c r="R26" s="58"/>
    </row>
    <row r="27" ht="15.75" customHeight="1">
      <c r="A27" s="81"/>
      <c r="B27" s="70"/>
      <c r="C27" s="61" t="s">
        <v>71</v>
      </c>
      <c r="D27" s="60"/>
      <c r="E27" s="61" t="s">
        <v>72</v>
      </c>
      <c r="F27" s="62" t="s">
        <v>106</v>
      </c>
      <c r="G27" s="71" t="s">
        <v>97</v>
      </c>
      <c r="H27" s="60">
        <f>2500+500+2500+500</f>
        <v>6000</v>
      </c>
      <c r="I27" s="60" t="s">
        <v>50</v>
      </c>
      <c r="J27" s="60">
        <v>1.0</v>
      </c>
      <c r="K27" s="64">
        <f t="shared" si="9"/>
        <v>6000</v>
      </c>
      <c r="L27" s="65">
        <f t="shared" si="5"/>
        <v>6</v>
      </c>
      <c r="M27" s="72">
        <f>26373+3000</f>
        <v>29373</v>
      </c>
      <c r="N27" s="74">
        <f t="shared" si="10"/>
        <v>176238</v>
      </c>
      <c r="Q27" s="58"/>
      <c r="R27" s="58"/>
    </row>
    <row r="28" ht="15.75" customHeight="1">
      <c r="A28" s="59">
        <v>23.0</v>
      </c>
      <c r="B28" s="70"/>
      <c r="C28" s="61" t="s">
        <v>73</v>
      </c>
      <c r="D28" s="60" t="s">
        <v>74</v>
      </c>
      <c r="E28" s="61" t="s">
        <v>75</v>
      </c>
      <c r="F28" s="62" t="s">
        <v>100</v>
      </c>
      <c r="G28" s="71" t="s">
        <v>101</v>
      </c>
      <c r="H28" s="60">
        <v>1760.0</v>
      </c>
      <c r="I28" s="60" t="s">
        <v>23</v>
      </c>
      <c r="J28" s="60">
        <v>1.86</v>
      </c>
      <c r="K28" s="64">
        <f t="shared" si="9"/>
        <v>3273.6</v>
      </c>
      <c r="L28" s="65">
        <f t="shared" si="5"/>
        <v>3.2736</v>
      </c>
      <c r="M28" s="72">
        <f>117.15+17</f>
        <v>134.15</v>
      </c>
      <c r="N28" s="76">
        <f t="shared" ref="N28:N30" si="11">M28*H28</f>
        <v>236104</v>
      </c>
      <c r="Q28" s="58"/>
      <c r="R28" s="58"/>
    </row>
    <row r="29" ht="15.75" customHeight="1">
      <c r="A29" s="59">
        <v>24.0</v>
      </c>
      <c r="B29" s="70"/>
      <c r="C29" s="61" t="s">
        <v>76</v>
      </c>
      <c r="D29" s="60" t="s">
        <v>77</v>
      </c>
      <c r="E29" s="61" t="s">
        <v>78</v>
      </c>
      <c r="F29" s="62" t="s">
        <v>100</v>
      </c>
      <c r="G29" s="71" t="s">
        <v>101</v>
      </c>
      <c r="H29" s="60">
        <v>2100.0</v>
      </c>
      <c r="I29" s="60" t="s">
        <v>23</v>
      </c>
      <c r="J29" s="60">
        <v>1.84</v>
      </c>
      <c r="K29" s="64">
        <f t="shared" si="9"/>
        <v>3864</v>
      </c>
      <c r="L29" s="65">
        <f t="shared" si="5"/>
        <v>3.864</v>
      </c>
      <c r="M29" s="72">
        <f>116.23+17</f>
        <v>133.23</v>
      </c>
      <c r="N29" s="76">
        <f t="shared" si="11"/>
        <v>279783</v>
      </c>
      <c r="Q29" s="58"/>
      <c r="R29" s="58"/>
    </row>
    <row r="30" ht="15.75" customHeight="1">
      <c r="A30" s="82">
        <v>25.0</v>
      </c>
      <c r="B30" s="83"/>
      <c r="C30" s="84" t="s">
        <v>79</v>
      </c>
      <c r="D30" s="85" t="s">
        <v>80</v>
      </c>
      <c r="E30" s="84" t="s">
        <v>81</v>
      </c>
      <c r="F30" s="86" t="s">
        <v>100</v>
      </c>
      <c r="G30" s="71" t="s">
        <v>101</v>
      </c>
      <c r="H30" s="85">
        <v>910.0</v>
      </c>
      <c r="I30" s="85" t="s">
        <v>23</v>
      </c>
      <c r="J30" s="85">
        <v>1.79</v>
      </c>
      <c r="K30" s="87">
        <f t="shared" si="9"/>
        <v>1628.9</v>
      </c>
      <c r="L30" s="88">
        <f t="shared" si="5"/>
        <v>1.6289</v>
      </c>
      <c r="M30" s="72">
        <f>114.4+17</f>
        <v>131.4</v>
      </c>
      <c r="N30" s="76">
        <f t="shared" si="11"/>
        <v>119574</v>
      </c>
      <c r="Q30" s="58"/>
      <c r="R30" s="58"/>
    </row>
    <row r="31" ht="15.75" customHeight="1">
      <c r="A31" s="89" t="s">
        <v>82</v>
      </c>
      <c r="B31" s="34"/>
      <c r="C31" s="34"/>
      <c r="D31" s="34"/>
      <c r="E31" s="34"/>
      <c r="F31" s="34"/>
      <c r="G31" s="34"/>
      <c r="H31" s="34"/>
      <c r="I31" s="34"/>
      <c r="J31" s="35"/>
      <c r="K31" s="90">
        <f t="shared" ref="K31:L31" si="12">SUM(K4:K30)</f>
        <v>286770.2</v>
      </c>
      <c r="L31" s="91">
        <f t="shared" si="12"/>
        <v>286.7702</v>
      </c>
      <c r="M31" s="92"/>
      <c r="N31" s="93">
        <f>sum(N18:N30)</f>
        <v>7212769.1</v>
      </c>
      <c r="Q31" s="94">
        <f>SUM(Q4:Q30)</f>
        <v>17.549</v>
      </c>
      <c r="R31" s="95" t="s">
        <v>90</v>
      </c>
    </row>
    <row r="32" ht="15.75" customHeight="1">
      <c r="D32" s="96"/>
      <c r="Q32" s="96"/>
      <c r="R32" s="96"/>
    </row>
    <row r="33" ht="15.75" customHeight="1">
      <c r="D33" s="96"/>
      <c r="Q33" s="96"/>
      <c r="R33" s="96"/>
    </row>
    <row r="34" ht="15.75" customHeight="1">
      <c r="D34" s="96"/>
      <c r="Q34" s="96"/>
      <c r="R34" s="96"/>
    </row>
    <row r="35" ht="15.75" customHeight="1">
      <c r="D35" s="96"/>
      <c r="Q35" s="96"/>
      <c r="R35" s="96"/>
    </row>
    <row r="36" ht="15.75" customHeight="1">
      <c r="D36" s="96"/>
      <c r="Q36" s="96"/>
      <c r="R36" s="96"/>
    </row>
    <row r="37" ht="15.75" customHeight="1">
      <c r="D37" s="96"/>
      <c r="Q37" s="96"/>
      <c r="R37" s="96"/>
    </row>
    <row r="38" ht="15.75" customHeight="1">
      <c r="D38" s="96"/>
      <c r="Q38" s="96"/>
      <c r="R38" s="96"/>
    </row>
    <row r="39" ht="15.75" customHeight="1">
      <c r="D39" s="96"/>
      <c r="Q39" s="96"/>
      <c r="R39" s="96"/>
    </row>
    <row r="40" ht="15.75" customHeight="1">
      <c r="D40" s="96"/>
      <c r="Q40" s="96"/>
      <c r="R40" s="96"/>
    </row>
    <row r="41" ht="15.75" customHeight="1">
      <c r="D41" s="96"/>
      <c r="Q41" s="96"/>
      <c r="R41" s="96"/>
    </row>
    <row r="42" ht="15.75" customHeight="1">
      <c r="D42" s="96"/>
      <c r="Q42" s="96"/>
      <c r="R42" s="96"/>
    </row>
    <row r="43" ht="15.75" customHeight="1">
      <c r="D43" s="96"/>
      <c r="Q43" s="96"/>
      <c r="R43" s="96"/>
    </row>
    <row r="44" ht="15.75" customHeight="1">
      <c r="D44" s="96"/>
      <c r="Q44" s="96"/>
      <c r="R44" s="96"/>
    </row>
    <row r="45" ht="15.75" customHeight="1">
      <c r="D45" s="96"/>
      <c r="Q45" s="96"/>
      <c r="R45" s="96"/>
    </row>
    <row r="46" ht="15.75" customHeight="1">
      <c r="D46" s="96"/>
      <c r="Q46" s="96"/>
      <c r="R46" s="96"/>
    </row>
    <row r="47" ht="15.75" customHeight="1">
      <c r="D47" s="96"/>
      <c r="Q47" s="96"/>
      <c r="R47" s="96"/>
    </row>
    <row r="48" ht="15.75" customHeight="1">
      <c r="D48" s="96"/>
      <c r="Q48" s="96"/>
      <c r="R48" s="96"/>
    </row>
    <row r="49" ht="15.75" customHeight="1">
      <c r="D49" s="96"/>
      <c r="Q49" s="96"/>
      <c r="R49" s="96"/>
    </row>
    <row r="50" ht="15.75" customHeight="1">
      <c r="D50" s="96"/>
      <c r="Q50" s="96"/>
      <c r="R50" s="96"/>
    </row>
    <row r="51" ht="15.75" customHeight="1">
      <c r="D51" s="96"/>
      <c r="Q51" s="96"/>
      <c r="R51" s="96"/>
    </row>
    <row r="52" ht="15.75" customHeight="1">
      <c r="D52" s="96"/>
      <c r="Q52" s="96"/>
      <c r="R52" s="96"/>
    </row>
    <row r="53" ht="15.75" customHeight="1">
      <c r="D53" s="96"/>
      <c r="Q53" s="96"/>
      <c r="R53" s="96"/>
    </row>
    <row r="54" ht="15.75" customHeight="1">
      <c r="D54" s="96"/>
      <c r="Q54" s="96"/>
      <c r="R54" s="96"/>
    </row>
    <row r="55" ht="15.75" customHeight="1">
      <c r="D55" s="96"/>
      <c r="Q55" s="96"/>
      <c r="R55" s="96"/>
    </row>
    <row r="56" ht="15.75" customHeight="1">
      <c r="D56" s="96"/>
      <c r="Q56" s="96"/>
      <c r="R56" s="96"/>
    </row>
    <row r="57" ht="15.75" customHeight="1">
      <c r="D57" s="96"/>
      <c r="Q57" s="96"/>
      <c r="R57" s="96"/>
    </row>
    <row r="58" ht="15.75" customHeight="1">
      <c r="D58" s="96"/>
      <c r="Q58" s="96"/>
      <c r="R58" s="96"/>
    </row>
    <row r="59" ht="15.75" customHeight="1">
      <c r="D59" s="96"/>
      <c r="Q59" s="96"/>
      <c r="R59" s="96"/>
    </row>
    <row r="60" ht="15.75" customHeight="1">
      <c r="D60" s="96"/>
      <c r="Q60" s="96"/>
      <c r="R60" s="96"/>
    </row>
    <row r="61" ht="15.75" customHeight="1">
      <c r="D61" s="96"/>
      <c r="Q61" s="96"/>
      <c r="R61" s="96"/>
    </row>
    <row r="62" ht="15.75" customHeight="1">
      <c r="D62" s="96"/>
      <c r="Q62" s="96"/>
      <c r="R62" s="96"/>
    </row>
    <row r="63" ht="15.75" customHeight="1">
      <c r="D63" s="96"/>
      <c r="Q63" s="96"/>
      <c r="R63" s="96"/>
    </row>
    <row r="64" ht="15.75" customHeight="1">
      <c r="D64" s="96"/>
      <c r="Q64" s="96"/>
      <c r="R64" s="96"/>
    </row>
    <row r="65" ht="15.75" customHeight="1">
      <c r="D65" s="96"/>
      <c r="Q65" s="96"/>
      <c r="R65" s="96"/>
    </row>
    <row r="66" ht="15.75" customHeight="1">
      <c r="D66" s="96"/>
      <c r="Q66" s="96"/>
      <c r="R66" s="96"/>
    </row>
    <row r="67" ht="15.75" customHeight="1">
      <c r="D67" s="96"/>
      <c r="Q67" s="96"/>
      <c r="R67" s="96"/>
    </row>
    <row r="68" ht="15.75" customHeight="1">
      <c r="D68" s="96"/>
      <c r="Q68" s="96"/>
      <c r="R68" s="96"/>
    </row>
    <row r="69" ht="15.75" customHeight="1">
      <c r="D69" s="96"/>
      <c r="Q69" s="96"/>
      <c r="R69" s="96"/>
    </row>
    <row r="70" ht="15.75" customHeight="1">
      <c r="D70" s="96"/>
      <c r="Q70" s="96"/>
      <c r="R70" s="96"/>
    </row>
    <row r="71" ht="15.75" customHeight="1">
      <c r="D71" s="96"/>
      <c r="Q71" s="96"/>
      <c r="R71" s="96"/>
    </row>
    <row r="72" ht="15.75" customHeight="1">
      <c r="D72" s="96"/>
      <c r="Q72" s="96"/>
      <c r="R72" s="96"/>
    </row>
    <row r="73" ht="15.75" customHeight="1">
      <c r="D73" s="96"/>
      <c r="Q73" s="96"/>
      <c r="R73" s="96"/>
    </row>
    <row r="74" ht="15.75" customHeight="1">
      <c r="D74" s="96"/>
      <c r="Q74" s="96"/>
      <c r="R74" s="96"/>
    </row>
    <row r="75" ht="15.75" customHeight="1">
      <c r="D75" s="96"/>
      <c r="Q75" s="96"/>
      <c r="R75" s="96"/>
    </row>
    <row r="76" ht="15.75" customHeight="1">
      <c r="D76" s="96"/>
      <c r="Q76" s="96"/>
      <c r="R76" s="96"/>
    </row>
    <row r="77" ht="15.75" customHeight="1">
      <c r="D77" s="96"/>
      <c r="Q77" s="96"/>
      <c r="R77" s="96"/>
    </row>
    <row r="78" ht="15.75" customHeight="1">
      <c r="D78" s="96"/>
      <c r="Q78" s="96"/>
      <c r="R78" s="96"/>
    </row>
    <row r="79" ht="15.75" customHeight="1">
      <c r="D79" s="96"/>
      <c r="Q79" s="96"/>
      <c r="R79" s="96"/>
    </row>
    <row r="80" ht="15.75" customHeight="1">
      <c r="D80" s="96"/>
      <c r="Q80" s="96"/>
      <c r="R80" s="96"/>
    </row>
    <row r="81" ht="15.75" customHeight="1">
      <c r="D81" s="96"/>
      <c r="Q81" s="96"/>
      <c r="R81" s="96"/>
    </row>
    <row r="82" ht="15.75" customHeight="1">
      <c r="D82" s="96"/>
      <c r="Q82" s="96"/>
      <c r="R82" s="96"/>
    </row>
    <row r="83" ht="15.75" customHeight="1">
      <c r="D83" s="96"/>
      <c r="Q83" s="96"/>
      <c r="R83" s="96"/>
    </row>
    <row r="84" ht="15.75" customHeight="1">
      <c r="D84" s="96"/>
      <c r="Q84" s="96"/>
      <c r="R84" s="96"/>
    </row>
    <row r="85" ht="15.75" customHeight="1">
      <c r="D85" s="96"/>
      <c r="Q85" s="96"/>
      <c r="R85" s="96"/>
    </row>
    <row r="86" ht="15.75" customHeight="1">
      <c r="D86" s="96"/>
      <c r="Q86" s="96"/>
      <c r="R86" s="96"/>
    </row>
    <row r="87" ht="15.75" customHeight="1">
      <c r="D87" s="96"/>
      <c r="Q87" s="96"/>
      <c r="R87" s="96"/>
    </row>
    <row r="88" ht="15.75" customHeight="1">
      <c r="D88" s="96"/>
      <c r="Q88" s="96"/>
      <c r="R88" s="96"/>
    </row>
    <row r="89" ht="15.75" customHeight="1">
      <c r="D89" s="96"/>
      <c r="Q89" s="96"/>
      <c r="R89" s="96"/>
    </row>
    <row r="90" ht="15.75" customHeight="1">
      <c r="D90" s="96"/>
      <c r="Q90" s="96"/>
      <c r="R90" s="96"/>
    </row>
    <row r="91" ht="15.75" customHeight="1">
      <c r="D91" s="96"/>
      <c r="Q91" s="96"/>
      <c r="R91" s="96"/>
    </row>
    <row r="92" ht="15.75" customHeight="1">
      <c r="D92" s="96"/>
      <c r="Q92" s="96"/>
      <c r="R92" s="96"/>
    </row>
    <row r="93" ht="15.75" customHeight="1">
      <c r="D93" s="96"/>
      <c r="Q93" s="96"/>
      <c r="R93" s="96"/>
    </row>
    <row r="94" ht="15.75" customHeight="1">
      <c r="D94" s="96"/>
      <c r="Q94" s="96"/>
      <c r="R94" s="96"/>
    </row>
    <row r="95" ht="15.75" customHeight="1">
      <c r="D95" s="96"/>
      <c r="Q95" s="96"/>
      <c r="R95" s="96"/>
    </row>
    <row r="96" ht="15.75" customHeight="1">
      <c r="D96" s="96"/>
      <c r="Q96" s="96"/>
      <c r="R96" s="96"/>
    </row>
    <row r="97" ht="15.75" customHeight="1">
      <c r="D97" s="96"/>
      <c r="Q97" s="96"/>
      <c r="R97" s="96"/>
    </row>
    <row r="98" ht="15.75" customHeight="1">
      <c r="D98" s="96"/>
      <c r="Q98" s="96"/>
      <c r="R98" s="96"/>
    </row>
    <row r="99" ht="15.75" customHeight="1">
      <c r="D99" s="96"/>
      <c r="Q99" s="96"/>
      <c r="R99" s="96"/>
    </row>
    <row r="100" ht="15.75" customHeight="1">
      <c r="D100" s="96"/>
      <c r="Q100" s="96"/>
      <c r="R100" s="96"/>
    </row>
    <row r="101" ht="15.75" customHeight="1">
      <c r="D101" s="96"/>
      <c r="Q101" s="96"/>
      <c r="R101" s="96"/>
    </row>
    <row r="102" ht="15.75" customHeight="1">
      <c r="D102" s="96"/>
      <c r="Q102" s="96"/>
      <c r="R102" s="96"/>
    </row>
    <row r="103" ht="15.75" customHeight="1">
      <c r="D103" s="96"/>
      <c r="Q103" s="96"/>
      <c r="R103" s="96"/>
    </row>
    <row r="104" ht="15.75" customHeight="1">
      <c r="D104" s="96"/>
      <c r="Q104" s="96"/>
      <c r="R104" s="96"/>
    </row>
    <row r="105" ht="15.75" customHeight="1">
      <c r="D105" s="96"/>
      <c r="Q105" s="96"/>
      <c r="R105" s="96"/>
    </row>
    <row r="106" ht="15.75" customHeight="1">
      <c r="D106" s="96"/>
      <c r="Q106" s="96"/>
      <c r="R106" s="96"/>
    </row>
    <row r="107" ht="15.75" customHeight="1">
      <c r="D107" s="96"/>
      <c r="Q107" s="96"/>
      <c r="R107" s="96"/>
    </row>
    <row r="108" ht="15.75" customHeight="1">
      <c r="D108" s="96"/>
      <c r="Q108" s="96"/>
      <c r="R108" s="96"/>
    </row>
    <row r="109" ht="15.75" customHeight="1">
      <c r="D109" s="96"/>
      <c r="Q109" s="96"/>
      <c r="R109" s="96"/>
    </row>
    <row r="110" ht="15.75" customHeight="1">
      <c r="D110" s="96"/>
      <c r="Q110" s="96"/>
      <c r="R110" s="96"/>
    </row>
    <row r="111" ht="15.75" customHeight="1">
      <c r="D111" s="96"/>
      <c r="Q111" s="96"/>
      <c r="R111" s="96"/>
    </row>
    <row r="112" ht="15.75" customHeight="1">
      <c r="D112" s="96"/>
      <c r="Q112" s="96"/>
      <c r="R112" s="96"/>
    </row>
    <row r="113" ht="15.75" customHeight="1">
      <c r="D113" s="96"/>
      <c r="Q113" s="96"/>
      <c r="R113" s="96"/>
    </row>
    <row r="114" ht="15.75" customHeight="1">
      <c r="D114" s="96"/>
      <c r="Q114" s="96"/>
      <c r="R114" s="96"/>
    </row>
    <row r="115" ht="15.75" customHeight="1">
      <c r="D115" s="96"/>
      <c r="Q115" s="96"/>
      <c r="R115" s="96"/>
    </row>
    <row r="116" ht="15.75" customHeight="1">
      <c r="D116" s="96"/>
      <c r="Q116" s="96"/>
      <c r="R116" s="96"/>
    </row>
    <row r="117" ht="15.75" customHeight="1">
      <c r="D117" s="96"/>
      <c r="Q117" s="96"/>
      <c r="R117" s="96"/>
    </row>
    <row r="118" ht="15.75" customHeight="1">
      <c r="D118" s="96"/>
      <c r="Q118" s="96"/>
      <c r="R118" s="96"/>
    </row>
    <row r="119" ht="15.75" customHeight="1">
      <c r="D119" s="96"/>
      <c r="Q119" s="96"/>
      <c r="R119" s="96"/>
    </row>
    <row r="120" ht="15.75" customHeight="1">
      <c r="D120" s="96"/>
      <c r="Q120" s="96"/>
      <c r="R120" s="96"/>
    </row>
    <row r="121" ht="15.75" customHeight="1">
      <c r="D121" s="96"/>
      <c r="Q121" s="96"/>
      <c r="R121" s="96"/>
    </row>
    <row r="122" ht="15.75" customHeight="1">
      <c r="D122" s="96"/>
      <c r="Q122" s="96"/>
      <c r="R122" s="96"/>
    </row>
    <row r="123" ht="15.75" customHeight="1">
      <c r="D123" s="96"/>
      <c r="Q123" s="96"/>
      <c r="R123" s="96"/>
    </row>
    <row r="124" ht="15.75" customHeight="1">
      <c r="D124" s="96"/>
      <c r="Q124" s="96"/>
      <c r="R124" s="96"/>
    </row>
    <row r="125" ht="15.75" customHeight="1">
      <c r="D125" s="96"/>
      <c r="Q125" s="96"/>
      <c r="R125" s="96"/>
    </row>
    <row r="126" ht="15.75" customHeight="1">
      <c r="D126" s="96"/>
      <c r="Q126" s="96"/>
      <c r="R126" s="96"/>
    </row>
    <row r="127" ht="15.75" customHeight="1">
      <c r="D127" s="96"/>
      <c r="Q127" s="96"/>
      <c r="R127" s="96"/>
    </row>
    <row r="128" ht="15.75" customHeight="1">
      <c r="D128" s="96"/>
      <c r="Q128" s="96"/>
      <c r="R128" s="96"/>
    </row>
    <row r="129" ht="15.75" customHeight="1">
      <c r="D129" s="96"/>
      <c r="Q129" s="96"/>
      <c r="R129" s="96"/>
    </row>
    <row r="130" ht="15.75" customHeight="1">
      <c r="D130" s="96"/>
      <c r="Q130" s="96"/>
      <c r="R130" s="96"/>
    </row>
    <row r="131" ht="15.75" customHeight="1">
      <c r="D131" s="96"/>
      <c r="Q131" s="96"/>
      <c r="R131" s="96"/>
    </row>
    <row r="132" ht="15.75" customHeight="1">
      <c r="D132" s="96"/>
      <c r="Q132" s="96"/>
      <c r="R132" s="96"/>
    </row>
    <row r="133" ht="15.75" customHeight="1">
      <c r="D133" s="96"/>
      <c r="Q133" s="96"/>
      <c r="R133" s="96"/>
    </row>
    <row r="134" ht="15.75" customHeight="1">
      <c r="D134" s="96"/>
      <c r="Q134" s="96"/>
      <c r="R134" s="96"/>
    </row>
    <row r="135" ht="15.75" customHeight="1">
      <c r="D135" s="96"/>
      <c r="Q135" s="96"/>
      <c r="R135" s="96"/>
    </row>
    <row r="136" ht="15.75" customHeight="1">
      <c r="D136" s="96"/>
      <c r="Q136" s="96"/>
      <c r="R136" s="96"/>
    </row>
    <row r="137" ht="15.75" customHeight="1">
      <c r="D137" s="96"/>
      <c r="Q137" s="96"/>
      <c r="R137" s="96"/>
    </row>
    <row r="138" ht="15.75" customHeight="1">
      <c r="D138" s="96"/>
      <c r="Q138" s="96"/>
      <c r="R138" s="96"/>
    </row>
    <row r="139" ht="15.75" customHeight="1">
      <c r="D139" s="96"/>
      <c r="Q139" s="96"/>
      <c r="R139" s="96"/>
    </row>
    <row r="140" ht="15.75" customHeight="1">
      <c r="D140" s="96"/>
      <c r="Q140" s="96"/>
      <c r="R140" s="96"/>
    </row>
    <row r="141" ht="15.75" customHeight="1">
      <c r="D141" s="96"/>
      <c r="Q141" s="96"/>
      <c r="R141" s="96"/>
    </row>
    <row r="142" ht="15.75" customHeight="1">
      <c r="D142" s="96"/>
      <c r="Q142" s="96"/>
      <c r="R142" s="96"/>
    </row>
    <row r="143" ht="15.75" customHeight="1">
      <c r="D143" s="96"/>
      <c r="Q143" s="96"/>
      <c r="R143" s="96"/>
    </row>
    <row r="144" ht="15.75" customHeight="1">
      <c r="D144" s="96"/>
      <c r="Q144" s="96"/>
      <c r="R144" s="96"/>
    </row>
    <row r="145" ht="15.75" customHeight="1">
      <c r="D145" s="96"/>
      <c r="Q145" s="96"/>
      <c r="R145" s="96"/>
    </row>
    <row r="146" ht="15.75" customHeight="1">
      <c r="D146" s="96"/>
      <c r="Q146" s="96"/>
      <c r="R146" s="96"/>
    </row>
    <row r="147" ht="15.75" customHeight="1">
      <c r="D147" s="96"/>
      <c r="Q147" s="96"/>
      <c r="R147" s="96"/>
    </row>
    <row r="148" ht="15.75" customHeight="1">
      <c r="D148" s="96"/>
      <c r="Q148" s="96"/>
      <c r="R148" s="96"/>
    </row>
    <row r="149" ht="15.75" customHeight="1">
      <c r="D149" s="96"/>
      <c r="Q149" s="96"/>
      <c r="R149" s="96"/>
    </row>
    <row r="150" ht="15.75" customHeight="1">
      <c r="D150" s="96"/>
      <c r="Q150" s="96"/>
      <c r="R150" s="96"/>
    </row>
    <row r="151" ht="15.75" customHeight="1">
      <c r="D151" s="96"/>
      <c r="Q151" s="96"/>
      <c r="R151" s="96"/>
    </row>
    <row r="152" ht="15.75" customHeight="1">
      <c r="D152" s="96"/>
      <c r="Q152" s="96"/>
      <c r="R152" s="96"/>
    </row>
    <row r="153" ht="15.75" customHeight="1">
      <c r="D153" s="96"/>
      <c r="Q153" s="96"/>
      <c r="R153" s="96"/>
    </row>
    <row r="154" ht="15.75" customHeight="1">
      <c r="D154" s="96"/>
      <c r="Q154" s="96"/>
      <c r="R154" s="96"/>
    </row>
    <row r="155" ht="15.75" customHeight="1">
      <c r="D155" s="96"/>
      <c r="Q155" s="96"/>
      <c r="R155" s="96"/>
    </row>
    <row r="156" ht="15.75" customHeight="1">
      <c r="D156" s="96"/>
      <c r="Q156" s="96"/>
      <c r="R156" s="96"/>
    </row>
    <row r="157" ht="15.75" customHeight="1">
      <c r="D157" s="96"/>
      <c r="Q157" s="96"/>
      <c r="R157" s="96"/>
    </row>
    <row r="158" ht="15.75" customHeight="1">
      <c r="D158" s="96"/>
      <c r="Q158" s="96"/>
      <c r="R158" s="96"/>
    </row>
    <row r="159" ht="15.75" customHeight="1">
      <c r="D159" s="96"/>
      <c r="Q159" s="96"/>
      <c r="R159" s="96"/>
    </row>
    <row r="160" ht="15.75" customHeight="1">
      <c r="D160" s="96"/>
      <c r="Q160" s="96"/>
      <c r="R160" s="96"/>
    </row>
    <row r="161" ht="15.75" customHeight="1">
      <c r="D161" s="96"/>
      <c r="Q161" s="96"/>
      <c r="R161" s="96"/>
    </row>
    <row r="162" ht="15.75" customHeight="1">
      <c r="D162" s="96"/>
      <c r="Q162" s="96"/>
      <c r="R162" s="96"/>
    </row>
    <row r="163" ht="15.75" customHeight="1">
      <c r="D163" s="96"/>
      <c r="Q163" s="96"/>
      <c r="R163" s="96"/>
    </row>
    <row r="164" ht="15.75" customHeight="1">
      <c r="D164" s="96"/>
      <c r="Q164" s="96"/>
      <c r="R164" s="96"/>
    </row>
    <row r="165" ht="15.75" customHeight="1">
      <c r="D165" s="96"/>
      <c r="Q165" s="96"/>
      <c r="R165" s="96"/>
    </row>
    <row r="166" ht="15.75" customHeight="1">
      <c r="D166" s="96"/>
      <c r="Q166" s="96"/>
      <c r="R166" s="96"/>
    </row>
    <row r="167" ht="15.75" customHeight="1">
      <c r="D167" s="96"/>
      <c r="Q167" s="96"/>
      <c r="R167" s="96"/>
    </row>
    <row r="168" ht="15.75" customHeight="1">
      <c r="D168" s="96"/>
      <c r="Q168" s="96"/>
      <c r="R168" s="96"/>
    </row>
    <row r="169" ht="15.75" customHeight="1">
      <c r="D169" s="96"/>
      <c r="Q169" s="96"/>
      <c r="R169" s="96"/>
    </row>
    <row r="170" ht="15.75" customHeight="1">
      <c r="D170" s="96"/>
      <c r="Q170" s="96"/>
      <c r="R170" s="96"/>
    </row>
    <row r="171" ht="15.75" customHeight="1">
      <c r="D171" s="96"/>
      <c r="Q171" s="96"/>
      <c r="R171" s="96"/>
    </row>
    <row r="172" ht="15.75" customHeight="1">
      <c r="D172" s="96"/>
      <c r="Q172" s="96"/>
      <c r="R172" s="96"/>
    </row>
    <row r="173" ht="15.75" customHeight="1">
      <c r="D173" s="96"/>
      <c r="Q173" s="96"/>
      <c r="R173" s="96"/>
    </row>
    <row r="174" ht="15.75" customHeight="1">
      <c r="D174" s="96"/>
      <c r="Q174" s="96"/>
      <c r="R174" s="96"/>
    </row>
    <row r="175" ht="15.75" customHeight="1">
      <c r="D175" s="96"/>
      <c r="Q175" s="96"/>
      <c r="R175" s="96"/>
    </row>
    <row r="176" ht="15.75" customHeight="1">
      <c r="D176" s="96"/>
      <c r="Q176" s="96"/>
      <c r="R176" s="96"/>
    </row>
    <row r="177" ht="15.75" customHeight="1">
      <c r="D177" s="96"/>
      <c r="Q177" s="96"/>
      <c r="R177" s="96"/>
    </row>
    <row r="178" ht="15.75" customHeight="1">
      <c r="D178" s="96"/>
      <c r="Q178" s="96"/>
      <c r="R178" s="96"/>
    </row>
    <row r="179" ht="15.75" customHeight="1">
      <c r="D179" s="96"/>
      <c r="Q179" s="96"/>
      <c r="R179" s="96"/>
    </row>
    <row r="180" ht="15.75" customHeight="1">
      <c r="D180" s="96"/>
      <c r="Q180" s="96"/>
      <c r="R180" s="96"/>
    </row>
    <row r="181" ht="15.75" customHeight="1">
      <c r="D181" s="96"/>
      <c r="Q181" s="96"/>
      <c r="R181" s="96"/>
    </row>
    <row r="182" ht="15.75" customHeight="1">
      <c r="D182" s="96"/>
      <c r="Q182" s="96"/>
      <c r="R182" s="96"/>
    </row>
    <row r="183" ht="15.75" customHeight="1">
      <c r="D183" s="96"/>
      <c r="Q183" s="96"/>
      <c r="R183" s="96"/>
    </row>
    <row r="184" ht="15.75" customHeight="1">
      <c r="D184" s="96"/>
      <c r="Q184" s="96"/>
      <c r="R184" s="96"/>
    </row>
    <row r="185" ht="15.75" customHeight="1">
      <c r="D185" s="96"/>
      <c r="Q185" s="96"/>
      <c r="R185" s="96"/>
    </row>
    <row r="186" ht="15.75" customHeight="1">
      <c r="D186" s="96"/>
      <c r="Q186" s="96"/>
      <c r="R186" s="96"/>
    </row>
    <row r="187" ht="15.75" customHeight="1">
      <c r="D187" s="96"/>
      <c r="Q187" s="96"/>
      <c r="R187" s="96"/>
    </row>
    <row r="188" ht="15.75" customHeight="1">
      <c r="D188" s="96"/>
      <c r="Q188" s="96"/>
      <c r="R188" s="96"/>
    </row>
    <row r="189" ht="15.75" customHeight="1">
      <c r="D189" s="96"/>
      <c r="Q189" s="96"/>
      <c r="R189" s="96"/>
    </row>
    <row r="190" ht="15.75" customHeight="1">
      <c r="D190" s="96"/>
      <c r="Q190" s="96"/>
      <c r="R190" s="96"/>
    </row>
    <row r="191" ht="15.75" customHeight="1">
      <c r="D191" s="96"/>
      <c r="Q191" s="96"/>
      <c r="R191" s="96"/>
    </row>
    <row r="192" ht="15.75" customHeight="1">
      <c r="D192" s="96"/>
      <c r="Q192" s="96"/>
      <c r="R192" s="96"/>
    </row>
    <row r="193" ht="15.75" customHeight="1">
      <c r="D193" s="96"/>
      <c r="Q193" s="96"/>
      <c r="R193" s="96"/>
    </row>
    <row r="194" ht="15.75" customHeight="1">
      <c r="D194" s="96"/>
      <c r="Q194" s="96"/>
      <c r="R194" s="96"/>
    </row>
    <row r="195" ht="15.75" customHeight="1">
      <c r="D195" s="96"/>
      <c r="Q195" s="96"/>
      <c r="R195" s="96"/>
    </row>
    <row r="196" ht="15.75" customHeight="1">
      <c r="D196" s="96"/>
      <c r="Q196" s="96"/>
      <c r="R196" s="96"/>
    </row>
    <row r="197" ht="15.75" customHeight="1">
      <c r="D197" s="96"/>
      <c r="Q197" s="96"/>
      <c r="R197" s="96"/>
    </row>
    <row r="198" ht="15.75" customHeight="1">
      <c r="D198" s="96"/>
      <c r="Q198" s="96"/>
      <c r="R198" s="96"/>
    </row>
    <row r="199" ht="15.75" customHeight="1">
      <c r="D199" s="96"/>
      <c r="Q199" s="96"/>
      <c r="R199" s="96"/>
    </row>
    <row r="200" ht="15.75" customHeight="1">
      <c r="D200" s="96"/>
      <c r="Q200" s="96"/>
      <c r="R200" s="96"/>
    </row>
    <row r="201" ht="15.75" customHeight="1">
      <c r="D201" s="96"/>
      <c r="Q201" s="96"/>
      <c r="R201" s="96"/>
    </row>
    <row r="202" ht="15.75" customHeight="1">
      <c r="D202" s="96"/>
      <c r="Q202" s="96"/>
      <c r="R202" s="96"/>
    </row>
    <row r="203" ht="15.75" customHeight="1">
      <c r="D203" s="96"/>
      <c r="Q203" s="96"/>
      <c r="R203" s="96"/>
    </row>
    <row r="204" ht="15.75" customHeight="1">
      <c r="D204" s="96"/>
      <c r="Q204" s="96"/>
      <c r="R204" s="96"/>
    </row>
    <row r="205" ht="15.75" customHeight="1">
      <c r="D205" s="96"/>
      <c r="Q205" s="96"/>
      <c r="R205" s="96"/>
    </row>
    <row r="206" ht="15.75" customHeight="1">
      <c r="D206" s="96"/>
      <c r="Q206" s="96"/>
      <c r="R206" s="96"/>
    </row>
    <row r="207" ht="15.75" customHeight="1">
      <c r="D207" s="96"/>
      <c r="Q207" s="96"/>
      <c r="R207" s="96"/>
    </row>
    <row r="208" ht="15.75" customHeight="1">
      <c r="D208" s="96"/>
      <c r="Q208" s="96"/>
      <c r="R208" s="96"/>
    </row>
    <row r="209" ht="15.75" customHeight="1">
      <c r="D209" s="96"/>
      <c r="Q209" s="96"/>
      <c r="R209" s="96"/>
    </row>
    <row r="210" ht="15.75" customHeight="1">
      <c r="D210" s="96"/>
      <c r="Q210" s="96"/>
      <c r="R210" s="96"/>
    </row>
    <row r="211" ht="15.75" customHeight="1">
      <c r="D211" s="96"/>
      <c r="Q211" s="96"/>
      <c r="R211" s="96"/>
    </row>
    <row r="212" ht="15.75" customHeight="1">
      <c r="D212" s="96"/>
      <c r="Q212" s="96"/>
      <c r="R212" s="96"/>
    </row>
    <row r="213" ht="15.75" customHeight="1">
      <c r="D213" s="96"/>
      <c r="Q213" s="96"/>
      <c r="R213" s="96"/>
    </row>
    <row r="214" ht="15.75" customHeight="1">
      <c r="D214" s="96"/>
      <c r="Q214" s="96"/>
      <c r="R214" s="96"/>
    </row>
    <row r="215" ht="15.75" customHeight="1">
      <c r="D215" s="96"/>
      <c r="Q215" s="96"/>
      <c r="R215" s="96"/>
    </row>
    <row r="216" ht="15.75" customHeight="1">
      <c r="D216" s="96"/>
      <c r="Q216" s="96"/>
      <c r="R216" s="96"/>
    </row>
    <row r="217" ht="15.75" customHeight="1">
      <c r="D217" s="96"/>
      <c r="Q217" s="96"/>
      <c r="R217" s="96"/>
    </row>
    <row r="218" ht="15.75" customHeight="1">
      <c r="D218" s="96"/>
      <c r="Q218" s="96"/>
      <c r="R218" s="96"/>
    </row>
    <row r="219" ht="15.75" customHeight="1">
      <c r="D219" s="96"/>
      <c r="Q219" s="96"/>
      <c r="R219" s="96"/>
    </row>
    <row r="220" ht="15.75" customHeight="1">
      <c r="D220" s="96"/>
      <c r="Q220" s="96"/>
      <c r="R220" s="96"/>
    </row>
    <row r="221" ht="15.75" customHeight="1">
      <c r="D221" s="96"/>
      <c r="Q221" s="96"/>
      <c r="R221" s="96"/>
    </row>
    <row r="222" ht="15.75" customHeight="1">
      <c r="D222" s="96"/>
      <c r="Q222" s="96"/>
      <c r="R222" s="96"/>
    </row>
    <row r="223" ht="15.75" customHeight="1">
      <c r="D223" s="96"/>
      <c r="Q223" s="96"/>
      <c r="R223" s="96"/>
    </row>
    <row r="224" ht="15.75" customHeight="1">
      <c r="D224" s="96"/>
      <c r="Q224" s="96"/>
      <c r="R224" s="96"/>
    </row>
    <row r="225" ht="15.75" customHeight="1">
      <c r="D225" s="96"/>
      <c r="Q225" s="96"/>
      <c r="R225" s="96"/>
    </row>
    <row r="226" ht="15.75" customHeight="1">
      <c r="D226" s="96"/>
      <c r="Q226" s="96"/>
      <c r="R226" s="96"/>
    </row>
    <row r="227" ht="15.75" customHeight="1">
      <c r="D227" s="96"/>
      <c r="Q227" s="96"/>
      <c r="R227" s="96"/>
    </row>
    <row r="228" ht="15.75" customHeight="1">
      <c r="D228" s="96"/>
      <c r="Q228" s="96"/>
      <c r="R228" s="96"/>
    </row>
    <row r="229" ht="15.75" customHeight="1">
      <c r="D229" s="96"/>
      <c r="Q229" s="96"/>
      <c r="R229" s="96"/>
    </row>
    <row r="230" ht="15.75" customHeight="1">
      <c r="D230" s="96"/>
      <c r="Q230" s="96"/>
      <c r="R230" s="96"/>
    </row>
    <row r="231" ht="15.75" customHeight="1">
      <c r="D231" s="96"/>
      <c r="Q231" s="96"/>
      <c r="R231" s="96"/>
    </row>
    <row r="232" ht="15.75" customHeight="1">
      <c r="D232" s="96"/>
      <c r="Q232" s="96"/>
      <c r="R232" s="96"/>
    </row>
    <row r="233" ht="15.75" customHeight="1">
      <c r="D233" s="96"/>
      <c r="Q233" s="96"/>
      <c r="R233" s="96"/>
    </row>
    <row r="234" ht="15.75" customHeight="1">
      <c r="D234" s="96"/>
      <c r="Q234" s="96"/>
      <c r="R234" s="96"/>
    </row>
    <row r="235" ht="15.75" customHeight="1">
      <c r="D235" s="96"/>
      <c r="Q235" s="96"/>
      <c r="R235" s="96"/>
    </row>
    <row r="236" ht="15.75" customHeight="1">
      <c r="D236" s="96"/>
      <c r="Q236" s="96"/>
      <c r="R236" s="96"/>
    </row>
    <row r="237" ht="15.75" customHeight="1">
      <c r="D237" s="96"/>
      <c r="Q237" s="96"/>
      <c r="R237" s="96"/>
    </row>
    <row r="238" ht="15.75" customHeight="1">
      <c r="D238" s="96"/>
      <c r="Q238" s="96"/>
      <c r="R238" s="96"/>
    </row>
    <row r="239" ht="15.75" customHeight="1">
      <c r="D239" s="96"/>
      <c r="Q239" s="96"/>
      <c r="R239" s="96"/>
    </row>
    <row r="240" ht="15.75" customHeight="1">
      <c r="D240" s="96"/>
      <c r="Q240" s="96"/>
      <c r="R240" s="96"/>
    </row>
    <row r="241" ht="15.75" customHeight="1">
      <c r="D241" s="96"/>
      <c r="Q241" s="96"/>
      <c r="R241" s="96"/>
    </row>
    <row r="242" ht="15.75" customHeight="1">
      <c r="D242" s="96"/>
      <c r="Q242" s="96"/>
      <c r="R242" s="96"/>
    </row>
    <row r="243" ht="15.75" customHeight="1">
      <c r="D243" s="96"/>
      <c r="Q243" s="96"/>
      <c r="R243" s="96"/>
    </row>
    <row r="244" ht="15.75" customHeight="1">
      <c r="D244" s="96"/>
      <c r="Q244" s="96"/>
      <c r="R244" s="96"/>
    </row>
    <row r="245" ht="15.75" customHeight="1">
      <c r="D245" s="96"/>
      <c r="Q245" s="96"/>
      <c r="R245" s="96"/>
    </row>
    <row r="246" ht="15.75" customHeight="1">
      <c r="D246" s="96"/>
      <c r="Q246" s="96"/>
      <c r="R246" s="96"/>
    </row>
    <row r="247" ht="15.75" customHeight="1">
      <c r="D247" s="96"/>
      <c r="Q247" s="96"/>
      <c r="R247" s="96"/>
    </row>
    <row r="248" ht="15.75" customHeight="1">
      <c r="D248" s="96"/>
      <c r="Q248" s="96"/>
      <c r="R248" s="96"/>
    </row>
    <row r="249" ht="15.75" customHeight="1">
      <c r="D249" s="96"/>
      <c r="Q249" s="96"/>
      <c r="R249" s="96"/>
    </row>
    <row r="250" ht="15.75" customHeight="1">
      <c r="D250" s="96"/>
      <c r="Q250" s="96"/>
      <c r="R250" s="96"/>
    </row>
    <row r="251" ht="15.75" customHeight="1">
      <c r="D251" s="96"/>
      <c r="Q251" s="96"/>
      <c r="R251" s="96"/>
    </row>
    <row r="252" ht="15.75" customHeight="1">
      <c r="D252" s="96"/>
      <c r="Q252" s="96"/>
      <c r="R252" s="96"/>
    </row>
    <row r="253" ht="15.75" customHeight="1">
      <c r="D253" s="96"/>
      <c r="Q253" s="96"/>
      <c r="R253" s="96"/>
    </row>
    <row r="254" ht="15.75" customHeight="1">
      <c r="D254" s="96"/>
      <c r="Q254" s="96"/>
      <c r="R254" s="96"/>
    </row>
    <row r="255" ht="15.75" customHeight="1">
      <c r="D255" s="96"/>
      <c r="Q255" s="96"/>
      <c r="R255" s="96"/>
    </row>
    <row r="256" ht="15.75" customHeight="1">
      <c r="D256" s="96"/>
      <c r="Q256" s="96"/>
      <c r="R256" s="96"/>
    </row>
    <row r="257" ht="15.75" customHeight="1">
      <c r="D257" s="96"/>
      <c r="Q257" s="96"/>
      <c r="R257" s="96"/>
    </row>
    <row r="258" ht="15.75" customHeight="1">
      <c r="D258" s="96"/>
      <c r="Q258" s="96"/>
      <c r="R258" s="96"/>
    </row>
    <row r="259" ht="15.75" customHeight="1">
      <c r="D259" s="96"/>
      <c r="Q259" s="96"/>
      <c r="R259" s="96"/>
    </row>
    <row r="260" ht="15.75" customHeight="1">
      <c r="D260" s="96"/>
      <c r="Q260" s="96"/>
      <c r="R260" s="96"/>
    </row>
    <row r="261" ht="15.75" customHeight="1">
      <c r="D261" s="96"/>
      <c r="Q261" s="96"/>
      <c r="R261" s="96"/>
    </row>
    <row r="262" ht="15.75" customHeight="1">
      <c r="D262" s="96"/>
      <c r="Q262" s="96"/>
      <c r="R262" s="96"/>
    </row>
    <row r="263" ht="15.75" customHeight="1">
      <c r="D263" s="96"/>
      <c r="Q263" s="96"/>
      <c r="R263" s="96"/>
    </row>
    <row r="264" ht="15.75" customHeight="1">
      <c r="D264" s="96"/>
      <c r="Q264" s="96"/>
      <c r="R264" s="96"/>
    </row>
    <row r="265" ht="15.75" customHeight="1">
      <c r="D265" s="96"/>
      <c r="Q265" s="96"/>
      <c r="R265" s="96"/>
    </row>
    <row r="266" ht="15.75" customHeight="1">
      <c r="D266" s="96"/>
      <c r="Q266" s="96"/>
      <c r="R266" s="96"/>
    </row>
    <row r="267" ht="15.75" customHeight="1">
      <c r="D267" s="96"/>
      <c r="Q267" s="96"/>
      <c r="R267" s="96"/>
    </row>
    <row r="268" ht="15.75" customHeight="1">
      <c r="D268" s="96"/>
      <c r="Q268" s="96"/>
      <c r="R268" s="96"/>
    </row>
    <row r="269" ht="15.75" customHeight="1">
      <c r="D269" s="96"/>
      <c r="Q269" s="96"/>
      <c r="R269" s="96"/>
    </row>
    <row r="270" ht="15.75" customHeight="1">
      <c r="D270" s="96"/>
      <c r="Q270" s="96"/>
      <c r="R270" s="96"/>
    </row>
    <row r="271" ht="15.75" customHeight="1">
      <c r="D271" s="96"/>
      <c r="Q271" s="96"/>
      <c r="R271" s="96"/>
    </row>
    <row r="272" ht="15.75" customHeight="1">
      <c r="D272" s="96"/>
      <c r="Q272" s="96"/>
      <c r="R272" s="96"/>
    </row>
    <row r="273" ht="15.75" customHeight="1">
      <c r="D273" s="96"/>
      <c r="Q273" s="96"/>
      <c r="R273" s="96"/>
    </row>
    <row r="274" ht="15.75" customHeight="1">
      <c r="D274" s="96"/>
      <c r="Q274" s="96"/>
      <c r="R274" s="96"/>
    </row>
    <row r="275" ht="15.75" customHeight="1">
      <c r="D275" s="96"/>
      <c r="Q275" s="96"/>
      <c r="R275" s="96"/>
    </row>
    <row r="276" ht="15.75" customHeight="1">
      <c r="D276" s="96"/>
      <c r="Q276" s="96"/>
      <c r="R276" s="96"/>
    </row>
    <row r="277" ht="15.75" customHeight="1">
      <c r="D277" s="96"/>
      <c r="Q277" s="96"/>
      <c r="R277" s="96"/>
    </row>
    <row r="278" ht="15.75" customHeight="1">
      <c r="D278" s="96"/>
      <c r="Q278" s="96"/>
      <c r="R278" s="96"/>
    </row>
    <row r="279" ht="15.75" customHeight="1">
      <c r="D279" s="96"/>
      <c r="Q279" s="96"/>
      <c r="R279" s="96"/>
    </row>
    <row r="280" ht="15.75" customHeight="1">
      <c r="D280" s="96"/>
      <c r="Q280" s="96"/>
      <c r="R280" s="96"/>
    </row>
    <row r="281" ht="15.75" customHeight="1">
      <c r="D281" s="96"/>
      <c r="Q281" s="96"/>
      <c r="R281" s="96"/>
    </row>
    <row r="282" ht="15.75" customHeight="1">
      <c r="D282" s="96"/>
      <c r="Q282" s="96"/>
      <c r="R282" s="96"/>
    </row>
    <row r="283" ht="15.75" customHeight="1">
      <c r="D283" s="96"/>
      <c r="Q283" s="96"/>
      <c r="R283" s="96"/>
    </row>
    <row r="284" ht="15.75" customHeight="1">
      <c r="D284" s="96"/>
      <c r="Q284" s="96"/>
      <c r="R284" s="96"/>
    </row>
    <row r="285" ht="15.75" customHeight="1">
      <c r="D285" s="96"/>
      <c r="Q285" s="96"/>
      <c r="R285" s="96"/>
    </row>
    <row r="286" ht="15.75" customHeight="1">
      <c r="D286" s="96"/>
      <c r="Q286" s="96"/>
      <c r="R286" s="96"/>
    </row>
    <row r="287" ht="15.75" customHeight="1">
      <c r="D287" s="96"/>
      <c r="Q287" s="96"/>
      <c r="R287" s="96"/>
    </row>
    <row r="288" ht="15.75" customHeight="1">
      <c r="D288" s="96"/>
      <c r="Q288" s="96"/>
      <c r="R288" s="96"/>
    </row>
    <row r="289" ht="15.75" customHeight="1">
      <c r="D289" s="96"/>
      <c r="Q289" s="96"/>
      <c r="R289" s="96"/>
    </row>
    <row r="290" ht="15.75" customHeight="1">
      <c r="D290" s="96"/>
      <c r="Q290" s="96"/>
      <c r="R290" s="96"/>
    </row>
    <row r="291" ht="15.75" customHeight="1">
      <c r="D291" s="96"/>
      <c r="Q291" s="96"/>
      <c r="R291" s="96"/>
    </row>
    <row r="292" ht="15.75" customHeight="1">
      <c r="D292" s="96"/>
      <c r="Q292" s="96"/>
      <c r="R292" s="96"/>
    </row>
    <row r="293" ht="15.75" customHeight="1">
      <c r="D293" s="96"/>
      <c r="Q293" s="96"/>
      <c r="R293" s="96"/>
    </row>
    <row r="294" ht="15.75" customHeight="1">
      <c r="D294" s="96"/>
      <c r="Q294" s="96"/>
      <c r="R294" s="96"/>
    </row>
    <row r="295" ht="15.75" customHeight="1">
      <c r="D295" s="96"/>
      <c r="Q295" s="96"/>
      <c r="R295" s="96"/>
    </row>
    <row r="296" ht="15.75" customHeight="1">
      <c r="D296" s="96"/>
      <c r="Q296" s="96"/>
      <c r="R296" s="96"/>
    </row>
    <row r="297" ht="15.75" customHeight="1">
      <c r="D297" s="96"/>
      <c r="Q297" s="96"/>
      <c r="R297" s="96"/>
    </row>
    <row r="298" ht="15.75" customHeight="1">
      <c r="D298" s="96"/>
      <c r="Q298" s="96"/>
      <c r="R298" s="96"/>
    </row>
    <row r="299" ht="15.75" customHeight="1">
      <c r="D299" s="96"/>
      <c r="Q299" s="96"/>
      <c r="R299" s="96"/>
    </row>
    <row r="300" ht="15.75" customHeight="1">
      <c r="D300" s="96"/>
      <c r="Q300" s="96"/>
      <c r="R300" s="96"/>
    </row>
    <row r="301" ht="15.75" customHeight="1">
      <c r="D301" s="96"/>
      <c r="Q301" s="96"/>
      <c r="R301" s="96"/>
    </row>
    <row r="302" ht="15.75" customHeight="1">
      <c r="D302" s="96"/>
      <c r="Q302" s="96"/>
      <c r="R302" s="96"/>
    </row>
    <row r="303" ht="15.75" customHeight="1">
      <c r="D303" s="96"/>
      <c r="Q303" s="96"/>
      <c r="R303" s="96"/>
    </row>
    <row r="304" ht="15.75" customHeight="1">
      <c r="D304" s="96"/>
      <c r="Q304" s="96"/>
      <c r="R304" s="96"/>
    </row>
    <row r="305" ht="15.75" customHeight="1">
      <c r="D305" s="96"/>
      <c r="Q305" s="96"/>
      <c r="R305" s="96"/>
    </row>
    <row r="306" ht="15.75" customHeight="1">
      <c r="D306" s="96"/>
      <c r="Q306" s="96"/>
      <c r="R306" s="96"/>
    </row>
    <row r="307" ht="15.75" customHeight="1">
      <c r="D307" s="96"/>
      <c r="Q307" s="96"/>
      <c r="R307" s="96"/>
    </row>
    <row r="308" ht="15.75" customHeight="1">
      <c r="D308" s="96"/>
      <c r="Q308" s="96"/>
      <c r="R308" s="96"/>
    </row>
    <row r="309" ht="15.75" customHeight="1">
      <c r="D309" s="96"/>
      <c r="Q309" s="96"/>
      <c r="R309" s="96"/>
    </row>
    <row r="310" ht="15.75" customHeight="1">
      <c r="D310" s="96"/>
      <c r="Q310" s="96"/>
      <c r="R310" s="96"/>
    </row>
    <row r="311" ht="15.75" customHeight="1">
      <c r="D311" s="96"/>
      <c r="Q311" s="96"/>
      <c r="R311" s="96"/>
    </row>
    <row r="312" ht="15.75" customHeight="1">
      <c r="D312" s="96"/>
      <c r="Q312" s="96"/>
      <c r="R312" s="96"/>
    </row>
    <row r="313" ht="15.75" customHeight="1">
      <c r="D313" s="96"/>
      <c r="Q313" s="96"/>
      <c r="R313" s="96"/>
    </row>
    <row r="314" ht="15.75" customHeight="1">
      <c r="D314" s="96"/>
      <c r="Q314" s="96"/>
      <c r="R314" s="96"/>
    </row>
    <row r="315" ht="15.75" customHeight="1">
      <c r="D315" s="96"/>
      <c r="Q315" s="96"/>
      <c r="R315" s="96"/>
    </row>
    <row r="316" ht="15.75" customHeight="1">
      <c r="D316" s="96"/>
      <c r="Q316" s="96"/>
      <c r="R316" s="96"/>
    </row>
    <row r="317" ht="15.75" customHeight="1">
      <c r="D317" s="96"/>
      <c r="Q317" s="96"/>
      <c r="R317" s="96"/>
    </row>
    <row r="318" ht="15.75" customHeight="1">
      <c r="D318" s="96"/>
      <c r="Q318" s="96"/>
      <c r="R318" s="96"/>
    </row>
    <row r="319" ht="15.75" customHeight="1">
      <c r="D319" s="96"/>
      <c r="Q319" s="96"/>
      <c r="R319" s="96"/>
    </row>
    <row r="320" ht="15.75" customHeight="1">
      <c r="D320" s="96"/>
      <c r="Q320" s="96"/>
      <c r="R320" s="96"/>
    </row>
    <row r="321" ht="15.75" customHeight="1">
      <c r="D321" s="96"/>
      <c r="Q321" s="96"/>
      <c r="R321" s="96"/>
    </row>
    <row r="322" ht="15.75" customHeight="1">
      <c r="D322" s="96"/>
      <c r="Q322" s="96"/>
      <c r="R322" s="96"/>
    </row>
    <row r="323" ht="15.75" customHeight="1">
      <c r="D323" s="96"/>
      <c r="Q323" s="96"/>
      <c r="R323" s="96"/>
    </row>
    <row r="324" ht="15.75" customHeight="1">
      <c r="D324" s="96"/>
      <c r="Q324" s="96"/>
      <c r="R324" s="96"/>
    </row>
    <row r="325" ht="15.75" customHeight="1">
      <c r="D325" s="96"/>
      <c r="Q325" s="96"/>
      <c r="R325" s="96"/>
    </row>
    <row r="326" ht="15.75" customHeight="1">
      <c r="D326" s="96"/>
      <c r="Q326" s="96"/>
      <c r="R326" s="96"/>
    </row>
    <row r="327" ht="15.75" customHeight="1">
      <c r="D327" s="96"/>
      <c r="Q327" s="96"/>
      <c r="R327" s="96"/>
    </row>
    <row r="328" ht="15.75" customHeight="1">
      <c r="D328" s="96"/>
      <c r="Q328" s="96"/>
      <c r="R328" s="96"/>
    </row>
    <row r="329" ht="15.75" customHeight="1">
      <c r="D329" s="96"/>
      <c r="Q329" s="96"/>
      <c r="R329" s="96"/>
    </row>
    <row r="330" ht="15.75" customHeight="1">
      <c r="D330" s="96"/>
      <c r="Q330" s="96"/>
      <c r="R330" s="96"/>
    </row>
    <row r="331" ht="15.75" customHeight="1">
      <c r="D331" s="96"/>
      <c r="Q331" s="96"/>
      <c r="R331" s="96"/>
    </row>
    <row r="332" ht="15.75" customHeight="1">
      <c r="D332" s="96"/>
      <c r="Q332" s="96"/>
      <c r="R332" s="96"/>
    </row>
    <row r="333" ht="15.75" customHeight="1">
      <c r="D333" s="96"/>
      <c r="Q333" s="96"/>
      <c r="R333" s="96"/>
    </row>
    <row r="334" ht="15.75" customHeight="1">
      <c r="D334" s="96"/>
      <c r="Q334" s="96"/>
      <c r="R334" s="96"/>
    </row>
    <row r="335" ht="15.75" customHeight="1">
      <c r="D335" s="96"/>
      <c r="Q335" s="96"/>
      <c r="R335" s="96"/>
    </row>
    <row r="336" ht="15.75" customHeight="1">
      <c r="D336" s="96"/>
      <c r="Q336" s="96"/>
      <c r="R336" s="96"/>
    </row>
    <row r="337" ht="15.75" customHeight="1">
      <c r="D337" s="96"/>
      <c r="Q337" s="96"/>
      <c r="R337" s="96"/>
    </row>
    <row r="338" ht="15.75" customHeight="1">
      <c r="D338" s="96"/>
      <c r="Q338" s="96"/>
      <c r="R338" s="96"/>
    </row>
    <row r="339" ht="15.75" customHeight="1">
      <c r="D339" s="96"/>
      <c r="Q339" s="96"/>
      <c r="R339" s="96"/>
    </row>
    <row r="340" ht="15.75" customHeight="1">
      <c r="D340" s="96"/>
      <c r="Q340" s="96"/>
      <c r="R340" s="96"/>
    </row>
    <row r="341" ht="15.75" customHeight="1">
      <c r="D341" s="96"/>
      <c r="Q341" s="96"/>
      <c r="R341" s="96"/>
    </row>
    <row r="342" ht="15.75" customHeight="1">
      <c r="D342" s="96"/>
      <c r="Q342" s="96"/>
      <c r="R342" s="96"/>
    </row>
    <row r="343" ht="15.75" customHeight="1">
      <c r="D343" s="96"/>
      <c r="Q343" s="96"/>
      <c r="R343" s="96"/>
    </row>
    <row r="344" ht="15.75" customHeight="1">
      <c r="D344" s="96"/>
      <c r="Q344" s="96"/>
      <c r="R344" s="96"/>
    </row>
    <row r="345" ht="15.75" customHeight="1">
      <c r="D345" s="96"/>
      <c r="Q345" s="96"/>
      <c r="R345" s="96"/>
    </row>
    <row r="346" ht="15.75" customHeight="1">
      <c r="D346" s="96"/>
      <c r="Q346" s="96"/>
      <c r="R346" s="96"/>
    </row>
    <row r="347" ht="15.75" customHeight="1">
      <c r="D347" s="96"/>
      <c r="Q347" s="96"/>
      <c r="R347" s="96"/>
    </row>
    <row r="348" ht="15.75" customHeight="1">
      <c r="D348" s="96"/>
      <c r="Q348" s="96"/>
      <c r="R348" s="96"/>
    </row>
    <row r="349" ht="15.75" customHeight="1">
      <c r="D349" s="96"/>
      <c r="Q349" s="96"/>
      <c r="R349" s="96"/>
    </row>
    <row r="350" ht="15.75" customHeight="1">
      <c r="D350" s="96"/>
      <c r="Q350" s="96"/>
      <c r="R350" s="96"/>
    </row>
    <row r="351" ht="15.75" customHeight="1">
      <c r="D351" s="96"/>
      <c r="Q351" s="96"/>
      <c r="R351" s="96"/>
    </row>
    <row r="352" ht="15.75" customHeight="1">
      <c r="D352" s="96"/>
      <c r="Q352" s="96"/>
      <c r="R352" s="96"/>
    </row>
    <row r="353" ht="15.75" customHeight="1">
      <c r="D353" s="96"/>
      <c r="Q353" s="96"/>
      <c r="R353" s="96"/>
    </row>
    <row r="354" ht="15.75" customHeight="1">
      <c r="D354" s="96"/>
      <c r="Q354" s="96"/>
      <c r="R354" s="96"/>
    </row>
    <row r="355" ht="15.75" customHeight="1">
      <c r="D355" s="96"/>
      <c r="Q355" s="96"/>
      <c r="R355" s="96"/>
    </row>
    <row r="356" ht="15.75" customHeight="1">
      <c r="D356" s="96"/>
      <c r="Q356" s="96"/>
      <c r="R356" s="96"/>
    </row>
    <row r="357" ht="15.75" customHeight="1">
      <c r="D357" s="96"/>
      <c r="Q357" s="96"/>
      <c r="R357" s="96"/>
    </row>
    <row r="358" ht="15.75" customHeight="1">
      <c r="D358" s="96"/>
      <c r="Q358" s="96"/>
      <c r="R358" s="96"/>
    </row>
    <row r="359" ht="15.75" customHeight="1">
      <c r="D359" s="96"/>
      <c r="Q359" s="96"/>
      <c r="R359" s="96"/>
    </row>
    <row r="360" ht="15.75" customHeight="1">
      <c r="D360" s="96"/>
      <c r="Q360" s="96"/>
      <c r="R360" s="96"/>
    </row>
    <row r="361" ht="15.75" customHeight="1">
      <c r="D361" s="96"/>
      <c r="Q361" s="96"/>
      <c r="R361" s="96"/>
    </row>
    <row r="362" ht="15.75" customHeight="1">
      <c r="D362" s="96"/>
      <c r="Q362" s="96"/>
      <c r="R362" s="96"/>
    </row>
    <row r="363" ht="15.75" customHeight="1">
      <c r="D363" s="96"/>
      <c r="Q363" s="96"/>
      <c r="R363" s="96"/>
    </row>
    <row r="364" ht="15.75" customHeight="1">
      <c r="D364" s="96"/>
      <c r="Q364" s="96"/>
      <c r="R364" s="96"/>
    </row>
    <row r="365" ht="15.75" customHeight="1">
      <c r="D365" s="96"/>
      <c r="Q365" s="96"/>
      <c r="R365" s="96"/>
    </row>
    <row r="366" ht="15.75" customHeight="1">
      <c r="D366" s="96"/>
      <c r="Q366" s="96"/>
      <c r="R366" s="96"/>
    </row>
    <row r="367" ht="15.75" customHeight="1">
      <c r="D367" s="96"/>
      <c r="Q367" s="96"/>
      <c r="R367" s="96"/>
    </row>
    <row r="368" ht="15.75" customHeight="1">
      <c r="D368" s="96"/>
      <c r="Q368" s="96"/>
      <c r="R368" s="96"/>
    </row>
    <row r="369" ht="15.75" customHeight="1">
      <c r="D369" s="96"/>
      <c r="Q369" s="96"/>
      <c r="R369" s="96"/>
    </row>
    <row r="370" ht="15.75" customHeight="1">
      <c r="D370" s="96"/>
      <c r="Q370" s="96"/>
      <c r="R370" s="96"/>
    </row>
    <row r="371" ht="15.75" customHeight="1">
      <c r="D371" s="96"/>
      <c r="Q371" s="96"/>
      <c r="R371" s="96"/>
    </row>
    <row r="372" ht="15.75" customHeight="1">
      <c r="D372" s="96"/>
      <c r="Q372" s="96"/>
      <c r="R372" s="96"/>
    </row>
    <row r="373" ht="15.75" customHeight="1">
      <c r="D373" s="96"/>
      <c r="Q373" s="96"/>
      <c r="R373" s="96"/>
    </row>
    <row r="374" ht="15.75" customHeight="1">
      <c r="D374" s="96"/>
      <c r="Q374" s="96"/>
      <c r="R374" s="96"/>
    </row>
    <row r="375" ht="15.75" customHeight="1">
      <c r="D375" s="96"/>
      <c r="Q375" s="96"/>
      <c r="R375" s="96"/>
    </row>
    <row r="376" ht="15.75" customHeight="1">
      <c r="D376" s="96"/>
      <c r="Q376" s="96"/>
      <c r="R376" s="96"/>
    </row>
    <row r="377" ht="15.75" customHeight="1">
      <c r="D377" s="96"/>
      <c r="Q377" s="96"/>
      <c r="R377" s="96"/>
    </row>
    <row r="378" ht="15.75" customHeight="1">
      <c r="D378" s="96"/>
      <c r="Q378" s="96"/>
      <c r="R378" s="96"/>
    </row>
    <row r="379" ht="15.75" customHeight="1">
      <c r="D379" s="96"/>
      <c r="Q379" s="96"/>
      <c r="R379" s="96"/>
    </row>
    <row r="380" ht="15.75" customHeight="1">
      <c r="D380" s="96"/>
      <c r="Q380" s="96"/>
      <c r="R380" s="96"/>
    </row>
    <row r="381" ht="15.75" customHeight="1">
      <c r="D381" s="96"/>
      <c r="Q381" s="96"/>
      <c r="R381" s="96"/>
    </row>
    <row r="382" ht="15.75" customHeight="1">
      <c r="D382" s="96"/>
      <c r="Q382" s="96"/>
      <c r="R382" s="96"/>
    </row>
    <row r="383" ht="15.75" customHeight="1">
      <c r="D383" s="96"/>
      <c r="Q383" s="96"/>
      <c r="R383" s="96"/>
    </row>
    <row r="384" ht="15.75" customHeight="1">
      <c r="D384" s="96"/>
      <c r="Q384" s="96"/>
      <c r="R384" s="96"/>
    </row>
    <row r="385" ht="15.75" customHeight="1">
      <c r="D385" s="96"/>
      <c r="Q385" s="96"/>
      <c r="R385" s="96"/>
    </row>
    <row r="386" ht="15.75" customHeight="1">
      <c r="D386" s="96"/>
      <c r="Q386" s="96"/>
      <c r="R386" s="96"/>
    </row>
    <row r="387" ht="15.75" customHeight="1">
      <c r="D387" s="96"/>
      <c r="Q387" s="96"/>
      <c r="R387" s="96"/>
    </row>
    <row r="388" ht="15.75" customHeight="1">
      <c r="D388" s="96"/>
      <c r="Q388" s="96"/>
      <c r="R388" s="96"/>
    </row>
    <row r="389" ht="15.75" customHeight="1">
      <c r="D389" s="96"/>
      <c r="Q389" s="96"/>
      <c r="R389" s="96"/>
    </row>
    <row r="390" ht="15.75" customHeight="1">
      <c r="D390" s="96"/>
      <c r="Q390" s="96"/>
      <c r="R390" s="96"/>
    </row>
    <row r="391" ht="15.75" customHeight="1">
      <c r="D391" s="96"/>
      <c r="Q391" s="96"/>
      <c r="R391" s="96"/>
    </row>
    <row r="392" ht="15.75" customHeight="1">
      <c r="D392" s="96"/>
      <c r="Q392" s="96"/>
      <c r="R392" s="96"/>
    </row>
    <row r="393" ht="15.75" customHeight="1">
      <c r="D393" s="96"/>
      <c r="Q393" s="96"/>
      <c r="R393" s="96"/>
    </row>
    <row r="394" ht="15.75" customHeight="1">
      <c r="D394" s="96"/>
      <c r="Q394" s="96"/>
      <c r="R394" s="96"/>
    </row>
    <row r="395" ht="15.75" customHeight="1">
      <c r="D395" s="96"/>
      <c r="Q395" s="96"/>
      <c r="R395" s="96"/>
    </row>
    <row r="396" ht="15.75" customHeight="1">
      <c r="D396" s="96"/>
      <c r="Q396" s="96"/>
      <c r="R396" s="96"/>
    </row>
    <row r="397" ht="15.75" customHeight="1">
      <c r="D397" s="96"/>
      <c r="Q397" s="96"/>
      <c r="R397" s="96"/>
    </row>
    <row r="398" ht="15.75" customHeight="1">
      <c r="D398" s="96"/>
      <c r="Q398" s="96"/>
      <c r="R398" s="96"/>
    </row>
    <row r="399" ht="15.75" customHeight="1">
      <c r="D399" s="96"/>
      <c r="Q399" s="96"/>
      <c r="R399" s="96"/>
    </row>
    <row r="400" ht="15.75" customHeight="1">
      <c r="D400" s="96"/>
      <c r="Q400" s="96"/>
      <c r="R400" s="96"/>
    </row>
    <row r="401" ht="15.75" customHeight="1">
      <c r="D401" s="96"/>
      <c r="Q401" s="96"/>
      <c r="R401" s="96"/>
    </row>
    <row r="402" ht="15.75" customHeight="1">
      <c r="D402" s="96"/>
      <c r="Q402" s="96"/>
      <c r="R402" s="96"/>
    </row>
    <row r="403" ht="15.75" customHeight="1">
      <c r="D403" s="96"/>
      <c r="Q403" s="96"/>
      <c r="R403" s="96"/>
    </row>
    <row r="404" ht="15.75" customHeight="1">
      <c r="D404" s="96"/>
      <c r="Q404" s="96"/>
      <c r="R404" s="96"/>
    </row>
    <row r="405" ht="15.75" customHeight="1">
      <c r="D405" s="96"/>
      <c r="Q405" s="96"/>
      <c r="R405" s="96"/>
    </row>
    <row r="406" ht="15.75" customHeight="1">
      <c r="D406" s="96"/>
      <c r="Q406" s="96"/>
      <c r="R406" s="96"/>
    </row>
    <row r="407" ht="15.75" customHeight="1">
      <c r="D407" s="96"/>
      <c r="Q407" s="96"/>
      <c r="R407" s="96"/>
    </row>
    <row r="408" ht="15.75" customHeight="1">
      <c r="D408" s="96"/>
      <c r="Q408" s="96"/>
      <c r="R408" s="96"/>
    </row>
    <row r="409" ht="15.75" customHeight="1">
      <c r="D409" s="96"/>
      <c r="Q409" s="96"/>
      <c r="R409" s="96"/>
    </row>
    <row r="410" ht="15.75" customHeight="1">
      <c r="D410" s="96"/>
      <c r="Q410" s="96"/>
      <c r="R410" s="96"/>
    </row>
    <row r="411" ht="15.75" customHeight="1">
      <c r="D411" s="96"/>
      <c r="Q411" s="96"/>
      <c r="R411" s="96"/>
    </row>
    <row r="412" ht="15.75" customHeight="1">
      <c r="D412" s="96"/>
      <c r="Q412" s="96"/>
      <c r="R412" s="96"/>
    </row>
    <row r="413" ht="15.75" customHeight="1">
      <c r="D413" s="96"/>
      <c r="Q413" s="96"/>
      <c r="R413" s="96"/>
    </row>
    <row r="414" ht="15.75" customHeight="1">
      <c r="D414" s="96"/>
      <c r="Q414" s="96"/>
      <c r="R414" s="96"/>
    </row>
    <row r="415" ht="15.75" customHeight="1">
      <c r="D415" s="96"/>
      <c r="Q415" s="96"/>
      <c r="R415" s="96"/>
    </row>
    <row r="416" ht="15.75" customHeight="1">
      <c r="D416" s="96"/>
      <c r="Q416" s="96"/>
      <c r="R416" s="96"/>
    </row>
    <row r="417" ht="15.75" customHeight="1">
      <c r="D417" s="96"/>
      <c r="Q417" s="96"/>
      <c r="R417" s="96"/>
    </row>
    <row r="418" ht="15.75" customHeight="1">
      <c r="D418" s="96"/>
      <c r="Q418" s="96"/>
      <c r="R418" s="96"/>
    </row>
    <row r="419" ht="15.75" customHeight="1">
      <c r="D419" s="96"/>
      <c r="Q419" s="96"/>
      <c r="R419" s="96"/>
    </row>
    <row r="420" ht="15.75" customHeight="1">
      <c r="D420" s="96"/>
      <c r="Q420" s="96"/>
      <c r="R420" s="96"/>
    </row>
    <row r="421" ht="15.75" customHeight="1">
      <c r="D421" s="96"/>
      <c r="Q421" s="96"/>
      <c r="R421" s="96"/>
    </row>
    <row r="422" ht="15.75" customHeight="1">
      <c r="D422" s="96"/>
      <c r="Q422" s="96"/>
      <c r="R422" s="96"/>
    </row>
    <row r="423" ht="15.75" customHeight="1">
      <c r="D423" s="96"/>
      <c r="Q423" s="96"/>
      <c r="R423" s="96"/>
    </row>
    <row r="424" ht="15.75" customHeight="1">
      <c r="D424" s="96"/>
      <c r="Q424" s="96"/>
      <c r="R424" s="96"/>
    </row>
    <row r="425" ht="15.75" customHeight="1">
      <c r="D425" s="96"/>
      <c r="Q425" s="96"/>
      <c r="R425" s="96"/>
    </row>
    <row r="426" ht="15.75" customHeight="1">
      <c r="D426" s="96"/>
      <c r="Q426" s="96"/>
      <c r="R426" s="96"/>
    </row>
    <row r="427" ht="15.75" customHeight="1">
      <c r="D427" s="96"/>
      <c r="Q427" s="96"/>
      <c r="R427" s="96"/>
    </row>
    <row r="428" ht="15.75" customHeight="1">
      <c r="D428" s="96"/>
      <c r="Q428" s="96"/>
      <c r="R428" s="96"/>
    </row>
    <row r="429" ht="15.75" customHeight="1">
      <c r="D429" s="96"/>
      <c r="Q429" s="96"/>
      <c r="R429" s="96"/>
    </row>
    <row r="430" ht="15.75" customHeight="1">
      <c r="D430" s="96"/>
      <c r="Q430" s="96"/>
      <c r="R430" s="96"/>
    </row>
    <row r="431" ht="15.75" customHeight="1">
      <c r="D431" s="96"/>
      <c r="Q431" s="96"/>
      <c r="R431" s="96"/>
    </row>
    <row r="432" ht="15.75" customHeight="1">
      <c r="D432" s="96"/>
      <c r="Q432" s="96"/>
      <c r="R432" s="96"/>
    </row>
    <row r="433" ht="15.75" customHeight="1">
      <c r="D433" s="96"/>
      <c r="Q433" s="96"/>
      <c r="R433" s="96"/>
    </row>
    <row r="434" ht="15.75" customHeight="1">
      <c r="D434" s="96"/>
      <c r="Q434" s="96"/>
      <c r="R434" s="96"/>
    </row>
    <row r="435" ht="15.75" customHeight="1">
      <c r="D435" s="96"/>
      <c r="Q435" s="96"/>
      <c r="R435" s="96"/>
    </row>
    <row r="436" ht="15.75" customHeight="1">
      <c r="D436" s="96"/>
      <c r="Q436" s="96"/>
      <c r="R436" s="96"/>
    </row>
    <row r="437" ht="15.75" customHeight="1">
      <c r="D437" s="96"/>
      <c r="Q437" s="96"/>
      <c r="R437" s="96"/>
    </row>
    <row r="438" ht="15.75" customHeight="1">
      <c r="D438" s="96"/>
      <c r="Q438" s="96"/>
      <c r="R438" s="96"/>
    </row>
    <row r="439" ht="15.75" customHeight="1">
      <c r="D439" s="96"/>
      <c r="Q439" s="96"/>
      <c r="R439" s="96"/>
    </row>
    <row r="440" ht="15.75" customHeight="1">
      <c r="D440" s="96"/>
      <c r="Q440" s="96"/>
      <c r="R440" s="96"/>
    </row>
    <row r="441" ht="15.75" customHeight="1">
      <c r="D441" s="96"/>
      <c r="Q441" s="96"/>
      <c r="R441" s="96"/>
    </row>
    <row r="442" ht="15.75" customHeight="1">
      <c r="D442" s="96"/>
      <c r="Q442" s="96"/>
      <c r="R442" s="96"/>
    </row>
    <row r="443" ht="15.75" customHeight="1">
      <c r="D443" s="96"/>
      <c r="Q443" s="96"/>
      <c r="R443" s="96"/>
    </row>
    <row r="444" ht="15.75" customHeight="1">
      <c r="D444" s="96"/>
      <c r="Q444" s="96"/>
      <c r="R444" s="96"/>
    </row>
    <row r="445" ht="15.75" customHeight="1">
      <c r="D445" s="96"/>
      <c r="Q445" s="96"/>
      <c r="R445" s="96"/>
    </row>
    <row r="446" ht="15.75" customHeight="1">
      <c r="D446" s="96"/>
      <c r="Q446" s="96"/>
      <c r="R446" s="96"/>
    </row>
    <row r="447" ht="15.75" customHeight="1">
      <c r="D447" s="96"/>
      <c r="Q447" s="96"/>
      <c r="R447" s="96"/>
    </row>
    <row r="448" ht="15.75" customHeight="1">
      <c r="D448" s="96"/>
      <c r="Q448" s="96"/>
      <c r="R448" s="96"/>
    </row>
    <row r="449" ht="15.75" customHeight="1">
      <c r="D449" s="96"/>
      <c r="Q449" s="96"/>
      <c r="R449" s="96"/>
    </row>
    <row r="450" ht="15.75" customHeight="1">
      <c r="D450" s="96"/>
      <c r="Q450" s="96"/>
      <c r="R450" s="96"/>
    </row>
    <row r="451" ht="15.75" customHeight="1">
      <c r="D451" s="96"/>
      <c r="Q451" s="96"/>
      <c r="R451" s="96"/>
    </row>
    <row r="452" ht="15.75" customHeight="1">
      <c r="D452" s="96"/>
      <c r="Q452" s="96"/>
      <c r="R452" s="96"/>
    </row>
    <row r="453" ht="15.75" customHeight="1">
      <c r="D453" s="96"/>
      <c r="Q453" s="96"/>
      <c r="R453" s="96"/>
    </row>
    <row r="454" ht="15.75" customHeight="1">
      <c r="D454" s="96"/>
      <c r="Q454" s="96"/>
      <c r="R454" s="96"/>
    </row>
    <row r="455" ht="15.75" customHeight="1">
      <c r="D455" s="96"/>
      <c r="Q455" s="96"/>
      <c r="R455" s="96"/>
    </row>
    <row r="456" ht="15.75" customHeight="1">
      <c r="D456" s="96"/>
      <c r="Q456" s="96"/>
      <c r="R456" s="96"/>
    </row>
    <row r="457" ht="15.75" customHeight="1">
      <c r="D457" s="96"/>
      <c r="Q457" s="96"/>
      <c r="R457" s="96"/>
    </row>
    <row r="458" ht="15.75" customHeight="1">
      <c r="D458" s="96"/>
      <c r="Q458" s="96"/>
      <c r="R458" s="96"/>
    </row>
    <row r="459" ht="15.75" customHeight="1">
      <c r="D459" s="96"/>
      <c r="Q459" s="96"/>
      <c r="R459" s="96"/>
    </row>
    <row r="460" ht="15.75" customHeight="1">
      <c r="D460" s="96"/>
      <c r="Q460" s="96"/>
      <c r="R460" s="96"/>
    </row>
    <row r="461" ht="15.75" customHeight="1">
      <c r="D461" s="96"/>
      <c r="Q461" s="96"/>
      <c r="R461" s="96"/>
    </row>
    <row r="462" ht="15.75" customHeight="1">
      <c r="D462" s="96"/>
      <c r="Q462" s="96"/>
      <c r="R462" s="96"/>
    </row>
    <row r="463" ht="15.75" customHeight="1">
      <c r="D463" s="96"/>
      <c r="Q463" s="96"/>
      <c r="R463" s="96"/>
    </row>
    <row r="464" ht="15.75" customHeight="1">
      <c r="D464" s="96"/>
      <c r="Q464" s="96"/>
      <c r="R464" s="96"/>
    </row>
    <row r="465" ht="15.75" customHeight="1">
      <c r="D465" s="96"/>
      <c r="Q465" s="96"/>
      <c r="R465" s="96"/>
    </row>
    <row r="466" ht="15.75" customHeight="1">
      <c r="D466" s="96"/>
      <c r="Q466" s="96"/>
      <c r="R466" s="96"/>
    </row>
    <row r="467" ht="15.75" customHeight="1">
      <c r="D467" s="96"/>
      <c r="Q467" s="96"/>
      <c r="R467" s="96"/>
    </row>
    <row r="468" ht="15.75" customHeight="1">
      <c r="D468" s="96"/>
      <c r="Q468" s="96"/>
      <c r="R468" s="96"/>
    </row>
    <row r="469" ht="15.75" customHeight="1">
      <c r="D469" s="96"/>
      <c r="Q469" s="96"/>
      <c r="R469" s="96"/>
    </row>
    <row r="470" ht="15.75" customHeight="1">
      <c r="D470" s="96"/>
      <c r="Q470" s="96"/>
      <c r="R470" s="96"/>
    </row>
    <row r="471" ht="15.75" customHeight="1">
      <c r="D471" s="96"/>
      <c r="Q471" s="96"/>
      <c r="R471" s="96"/>
    </row>
    <row r="472" ht="15.75" customHeight="1">
      <c r="D472" s="96"/>
      <c r="Q472" s="96"/>
      <c r="R472" s="96"/>
    </row>
    <row r="473" ht="15.75" customHeight="1">
      <c r="D473" s="96"/>
      <c r="Q473" s="96"/>
      <c r="R473" s="96"/>
    </row>
    <row r="474" ht="15.75" customHeight="1">
      <c r="D474" s="96"/>
      <c r="Q474" s="96"/>
      <c r="R474" s="96"/>
    </row>
    <row r="475" ht="15.75" customHeight="1">
      <c r="D475" s="96"/>
      <c r="Q475" s="96"/>
      <c r="R475" s="96"/>
    </row>
    <row r="476" ht="15.75" customHeight="1">
      <c r="D476" s="96"/>
      <c r="Q476" s="96"/>
      <c r="R476" s="96"/>
    </row>
    <row r="477" ht="15.75" customHeight="1">
      <c r="D477" s="96"/>
      <c r="Q477" s="96"/>
      <c r="R477" s="96"/>
    </row>
    <row r="478" ht="15.75" customHeight="1">
      <c r="D478" s="96"/>
      <c r="Q478" s="96"/>
      <c r="R478" s="96"/>
    </row>
    <row r="479" ht="15.75" customHeight="1">
      <c r="D479" s="96"/>
      <c r="Q479" s="96"/>
      <c r="R479" s="96"/>
    </row>
    <row r="480" ht="15.75" customHeight="1">
      <c r="D480" s="96"/>
      <c r="Q480" s="96"/>
      <c r="R480" s="96"/>
    </row>
    <row r="481" ht="15.75" customHeight="1">
      <c r="D481" s="96"/>
      <c r="Q481" s="96"/>
      <c r="R481" s="96"/>
    </row>
    <row r="482" ht="15.75" customHeight="1">
      <c r="D482" s="96"/>
      <c r="Q482" s="96"/>
      <c r="R482" s="96"/>
    </row>
    <row r="483" ht="15.75" customHeight="1">
      <c r="D483" s="96"/>
      <c r="Q483" s="96"/>
      <c r="R483" s="96"/>
    </row>
    <row r="484" ht="15.75" customHeight="1">
      <c r="D484" s="96"/>
      <c r="Q484" s="96"/>
      <c r="R484" s="96"/>
    </row>
    <row r="485" ht="15.75" customHeight="1">
      <c r="D485" s="96"/>
      <c r="Q485" s="96"/>
      <c r="R485" s="96"/>
    </row>
    <row r="486" ht="15.75" customHeight="1">
      <c r="D486" s="96"/>
      <c r="Q486" s="96"/>
      <c r="R486" s="96"/>
    </row>
    <row r="487" ht="15.75" customHeight="1">
      <c r="D487" s="96"/>
      <c r="Q487" s="96"/>
      <c r="R487" s="96"/>
    </row>
    <row r="488" ht="15.75" customHeight="1">
      <c r="D488" s="96"/>
      <c r="Q488" s="96"/>
      <c r="R488" s="96"/>
    </row>
    <row r="489" ht="15.75" customHeight="1">
      <c r="D489" s="96"/>
      <c r="Q489" s="96"/>
      <c r="R489" s="96"/>
    </row>
    <row r="490" ht="15.75" customHeight="1">
      <c r="D490" s="96"/>
      <c r="Q490" s="96"/>
      <c r="R490" s="96"/>
    </row>
    <row r="491" ht="15.75" customHeight="1">
      <c r="D491" s="96"/>
      <c r="Q491" s="96"/>
      <c r="R491" s="96"/>
    </row>
    <row r="492" ht="15.75" customHeight="1">
      <c r="D492" s="96"/>
      <c r="Q492" s="96"/>
      <c r="R492" s="96"/>
    </row>
    <row r="493" ht="15.75" customHeight="1">
      <c r="D493" s="96"/>
      <c r="Q493" s="96"/>
      <c r="R493" s="96"/>
    </row>
    <row r="494" ht="15.75" customHeight="1">
      <c r="D494" s="96"/>
      <c r="Q494" s="96"/>
      <c r="R494" s="96"/>
    </row>
    <row r="495" ht="15.75" customHeight="1">
      <c r="D495" s="96"/>
      <c r="Q495" s="96"/>
      <c r="R495" s="96"/>
    </row>
    <row r="496" ht="15.75" customHeight="1">
      <c r="D496" s="96"/>
      <c r="Q496" s="96"/>
      <c r="R496" s="96"/>
    </row>
    <row r="497" ht="15.75" customHeight="1">
      <c r="D497" s="96"/>
      <c r="Q497" s="96"/>
      <c r="R497" s="96"/>
    </row>
    <row r="498" ht="15.75" customHeight="1">
      <c r="D498" s="96"/>
      <c r="Q498" s="96"/>
      <c r="R498" s="96"/>
    </row>
    <row r="499" ht="15.75" customHeight="1">
      <c r="D499" s="96"/>
      <c r="Q499" s="96"/>
      <c r="R499" s="96"/>
    </row>
    <row r="500" ht="15.75" customHeight="1">
      <c r="D500" s="96"/>
      <c r="Q500" s="96"/>
      <c r="R500" s="96"/>
    </row>
    <row r="501" ht="15.75" customHeight="1">
      <c r="D501" s="96"/>
      <c r="Q501" s="96"/>
      <c r="R501" s="96"/>
    </row>
    <row r="502" ht="15.75" customHeight="1">
      <c r="D502" s="96"/>
      <c r="Q502" s="96"/>
      <c r="R502" s="96"/>
    </row>
    <row r="503" ht="15.75" customHeight="1">
      <c r="D503" s="96"/>
      <c r="Q503" s="96"/>
      <c r="R503" s="96"/>
    </row>
    <row r="504" ht="15.75" customHeight="1">
      <c r="D504" s="96"/>
      <c r="Q504" s="96"/>
      <c r="R504" s="96"/>
    </row>
    <row r="505" ht="15.75" customHeight="1">
      <c r="D505" s="96"/>
      <c r="Q505" s="96"/>
      <c r="R505" s="96"/>
    </row>
    <row r="506" ht="15.75" customHeight="1">
      <c r="D506" s="96"/>
      <c r="Q506" s="96"/>
      <c r="R506" s="96"/>
    </row>
    <row r="507" ht="15.75" customHeight="1">
      <c r="D507" s="96"/>
      <c r="Q507" s="96"/>
      <c r="R507" s="96"/>
    </row>
    <row r="508" ht="15.75" customHeight="1">
      <c r="D508" s="96"/>
      <c r="Q508" s="96"/>
      <c r="R508" s="96"/>
    </row>
    <row r="509" ht="15.75" customHeight="1">
      <c r="D509" s="96"/>
      <c r="Q509" s="96"/>
      <c r="R509" s="96"/>
    </row>
    <row r="510" ht="15.75" customHeight="1">
      <c r="D510" s="96"/>
      <c r="Q510" s="96"/>
      <c r="R510" s="96"/>
    </row>
    <row r="511" ht="15.75" customHeight="1">
      <c r="D511" s="96"/>
      <c r="Q511" s="96"/>
      <c r="R511" s="96"/>
    </row>
    <row r="512" ht="15.75" customHeight="1">
      <c r="D512" s="96"/>
      <c r="Q512" s="96"/>
      <c r="R512" s="96"/>
    </row>
    <row r="513" ht="15.75" customHeight="1">
      <c r="D513" s="96"/>
      <c r="Q513" s="96"/>
      <c r="R513" s="96"/>
    </row>
    <row r="514" ht="15.75" customHeight="1">
      <c r="D514" s="96"/>
      <c r="Q514" s="96"/>
      <c r="R514" s="96"/>
    </row>
    <row r="515" ht="15.75" customHeight="1">
      <c r="D515" s="96"/>
      <c r="Q515" s="96"/>
      <c r="R515" s="96"/>
    </row>
    <row r="516" ht="15.75" customHeight="1">
      <c r="D516" s="96"/>
      <c r="Q516" s="96"/>
      <c r="R516" s="96"/>
    </row>
    <row r="517" ht="15.75" customHeight="1">
      <c r="D517" s="96"/>
      <c r="Q517" s="96"/>
      <c r="R517" s="96"/>
    </row>
    <row r="518" ht="15.75" customHeight="1">
      <c r="D518" s="96"/>
      <c r="Q518" s="96"/>
      <c r="R518" s="96"/>
    </row>
    <row r="519" ht="15.75" customHeight="1">
      <c r="D519" s="96"/>
      <c r="Q519" s="96"/>
      <c r="R519" s="96"/>
    </row>
    <row r="520" ht="15.75" customHeight="1">
      <c r="D520" s="96"/>
      <c r="Q520" s="96"/>
      <c r="R520" s="96"/>
    </row>
    <row r="521" ht="15.75" customHeight="1">
      <c r="D521" s="96"/>
      <c r="Q521" s="96"/>
      <c r="R521" s="96"/>
    </row>
    <row r="522" ht="15.75" customHeight="1">
      <c r="D522" s="96"/>
      <c r="Q522" s="96"/>
      <c r="R522" s="96"/>
    </row>
    <row r="523" ht="15.75" customHeight="1">
      <c r="D523" s="96"/>
      <c r="Q523" s="96"/>
      <c r="R523" s="96"/>
    </row>
    <row r="524" ht="15.75" customHeight="1">
      <c r="D524" s="96"/>
      <c r="Q524" s="96"/>
      <c r="R524" s="96"/>
    </row>
    <row r="525" ht="15.75" customHeight="1">
      <c r="D525" s="96"/>
      <c r="Q525" s="96"/>
      <c r="R525" s="96"/>
    </row>
    <row r="526" ht="15.75" customHeight="1">
      <c r="D526" s="96"/>
      <c r="Q526" s="96"/>
      <c r="R526" s="96"/>
    </row>
    <row r="527" ht="15.75" customHeight="1">
      <c r="D527" s="96"/>
      <c r="Q527" s="96"/>
      <c r="R527" s="96"/>
    </row>
    <row r="528" ht="15.75" customHeight="1">
      <c r="D528" s="96"/>
      <c r="Q528" s="96"/>
      <c r="R528" s="96"/>
    </row>
    <row r="529" ht="15.75" customHeight="1">
      <c r="D529" s="96"/>
      <c r="Q529" s="96"/>
      <c r="R529" s="96"/>
    </row>
    <row r="530" ht="15.75" customHeight="1">
      <c r="D530" s="96"/>
      <c r="Q530" s="96"/>
      <c r="R530" s="96"/>
    </row>
    <row r="531" ht="15.75" customHeight="1">
      <c r="D531" s="96"/>
      <c r="Q531" s="96"/>
      <c r="R531" s="96"/>
    </row>
    <row r="532" ht="15.75" customHeight="1">
      <c r="D532" s="96"/>
      <c r="Q532" s="96"/>
      <c r="R532" s="96"/>
    </row>
    <row r="533" ht="15.75" customHeight="1">
      <c r="D533" s="96"/>
      <c r="Q533" s="96"/>
      <c r="R533" s="96"/>
    </row>
    <row r="534" ht="15.75" customHeight="1">
      <c r="D534" s="96"/>
      <c r="Q534" s="96"/>
      <c r="R534" s="96"/>
    </row>
    <row r="535" ht="15.75" customHeight="1">
      <c r="D535" s="96"/>
      <c r="Q535" s="96"/>
      <c r="R535" s="96"/>
    </row>
    <row r="536" ht="15.75" customHeight="1">
      <c r="D536" s="96"/>
      <c r="Q536" s="96"/>
      <c r="R536" s="96"/>
    </row>
    <row r="537" ht="15.75" customHeight="1">
      <c r="D537" s="96"/>
      <c r="Q537" s="96"/>
      <c r="R537" s="96"/>
    </row>
    <row r="538" ht="15.75" customHeight="1">
      <c r="D538" s="96"/>
      <c r="Q538" s="96"/>
      <c r="R538" s="96"/>
    </row>
    <row r="539" ht="15.75" customHeight="1">
      <c r="D539" s="96"/>
      <c r="Q539" s="96"/>
      <c r="R539" s="96"/>
    </row>
    <row r="540" ht="15.75" customHeight="1">
      <c r="D540" s="96"/>
      <c r="Q540" s="96"/>
      <c r="R540" s="96"/>
    </row>
    <row r="541" ht="15.75" customHeight="1">
      <c r="D541" s="96"/>
      <c r="Q541" s="96"/>
      <c r="R541" s="96"/>
    </row>
    <row r="542" ht="15.75" customHeight="1">
      <c r="D542" s="96"/>
      <c r="Q542" s="96"/>
      <c r="R542" s="96"/>
    </row>
    <row r="543" ht="15.75" customHeight="1">
      <c r="D543" s="96"/>
      <c r="Q543" s="96"/>
      <c r="R543" s="96"/>
    </row>
    <row r="544" ht="15.75" customHeight="1">
      <c r="D544" s="96"/>
      <c r="Q544" s="96"/>
      <c r="R544" s="96"/>
    </row>
    <row r="545" ht="15.75" customHeight="1">
      <c r="D545" s="96"/>
      <c r="Q545" s="96"/>
      <c r="R545" s="96"/>
    </row>
    <row r="546" ht="15.75" customHeight="1">
      <c r="D546" s="96"/>
      <c r="Q546" s="96"/>
      <c r="R546" s="96"/>
    </row>
    <row r="547" ht="15.75" customHeight="1">
      <c r="D547" s="96"/>
      <c r="Q547" s="96"/>
      <c r="R547" s="96"/>
    </row>
    <row r="548" ht="15.75" customHeight="1">
      <c r="D548" s="96"/>
      <c r="Q548" s="96"/>
      <c r="R548" s="96"/>
    </row>
    <row r="549" ht="15.75" customHeight="1">
      <c r="D549" s="96"/>
      <c r="Q549" s="96"/>
      <c r="R549" s="96"/>
    </row>
    <row r="550" ht="15.75" customHeight="1">
      <c r="D550" s="96"/>
      <c r="Q550" s="96"/>
      <c r="R550" s="96"/>
    </row>
    <row r="551" ht="15.75" customHeight="1">
      <c r="D551" s="96"/>
      <c r="Q551" s="96"/>
      <c r="R551" s="96"/>
    </row>
    <row r="552" ht="15.75" customHeight="1">
      <c r="D552" s="96"/>
      <c r="Q552" s="96"/>
      <c r="R552" s="96"/>
    </row>
    <row r="553" ht="15.75" customHeight="1">
      <c r="D553" s="96"/>
      <c r="Q553" s="96"/>
      <c r="R553" s="96"/>
    </row>
    <row r="554" ht="15.75" customHeight="1">
      <c r="D554" s="96"/>
      <c r="Q554" s="96"/>
      <c r="R554" s="96"/>
    </row>
    <row r="555" ht="15.75" customHeight="1">
      <c r="D555" s="96"/>
      <c r="Q555" s="96"/>
      <c r="R555" s="96"/>
    </row>
    <row r="556" ht="15.75" customHeight="1">
      <c r="D556" s="96"/>
      <c r="Q556" s="96"/>
      <c r="R556" s="96"/>
    </row>
    <row r="557" ht="15.75" customHeight="1">
      <c r="D557" s="96"/>
      <c r="Q557" s="96"/>
      <c r="R557" s="96"/>
    </row>
    <row r="558" ht="15.75" customHeight="1">
      <c r="D558" s="96"/>
      <c r="Q558" s="96"/>
      <c r="R558" s="96"/>
    </row>
    <row r="559" ht="15.75" customHeight="1">
      <c r="D559" s="96"/>
      <c r="Q559" s="96"/>
      <c r="R559" s="96"/>
    </row>
    <row r="560" ht="15.75" customHeight="1">
      <c r="D560" s="96"/>
      <c r="Q560" s="96"/>
      <c r="R560" s="96"/>
    </row>
    <row r="561" ht="15.75" customHeight="1">
      <c r="D561" s="96"/>
      <c r="Q561" s="96"/>
      <c r="R561" s="96"/>
    </row>
    <row r="562" ht="15.75" customHeight="1">
      <c r="D562" s="96"/>
      <c r="Q562" s="96"/>
      <c r="R562" s="96"/>
    </row>
    <row r="563" ht="15.75" customHeight="1">
      <c r="D563" s="96"/>
      <c r="Q563" s="96"/>
      <c r="R563" s="96"/>
    </row>
    <row r="564" ht="15.75" customHeight="1">
      <c r="D564" s="96"/>
      <c r="Q564" s="96"/>
      <c r="R564" s="96"/>
    </row>
    <row r="565" ht="15.75" customHeight="1">
      <c r="D565" s="96"/>
      <c r="Q565" s="96"/>
      <c r="R565" s="96"/>
    </row>
    <row r="566" ht="15.75" customHeight="1">
      <c r="D566" s="96"/>
      <c r="Q566" s="96"/>
      <c r="R566" s="96"/>
    </row>
    <row r="567" ht="15.75" customHeight="1">
      <c r="D567" s="96"/>
      <c r="Q567" s="96"/>
      <c r="R567" s="96"/>
    </row>
    <row r="568" ht="15.75" customHeight="1">
      <c r="D568" s="96"/>
      <c r="Q568" s="96"/>
      <c r="R568" s="96"/>
    </row>
    <row r="569" ht="15.75" customHeight="1">
      <c r="D569" s="96"/>
      <c r="Q569" s="96"/>
      <c r="R569" s="96"/>
    </row>
    <row r="570" ht="15.75" customHeight="1">
      <c r="D570" s="96"/>
      <c r="Q570" s="96"/>
      <c r="R570" s="96"/>
    </row>
    <row r="571" ht="15.75" customHeight="1">
      <c r="D571" s="96"/>
      <c r="Q571" s="96"/>
      <c r="R571" s="96"/>
    </row>
    <row r="572" ht="15.75" customHeight="1">
      <c r="D572" s="96"/>
      <c r="Q572" s="96"/>
      <c r="R572" s="96"/>
    </row>
    <row r="573" ht="15.75" customHeight="1">
      <c r="D573" s="96"/>
      <c r="Q573" s="96"/>
      <c r="R573" s="96"/>
    </row>
    <row r="574" ht="15.75" customHeight="1">
      <c r="D574" s="96"/>
      <c r="Q574" s="96"/>
      <c r="R574" s="96"/>
    </row>
    <row r="575" ht="15.75" customHeight="1">
      <c r="D575" s="96"/>
      <c r="Q575" s="96"/>
      <c r="R575" s="96"/>
    </row>
    <row r="576" ht="15.75" customHeight="1">
      <c r="D576" s="96"/>
      <c r="Q576" s="96"/>
      <c r="R576" s="96"/>
    </row>
    <row r="577" ht="15.75" customHeight="1">
      <c r="D577" s="96"/>
      <c r="Q577" s="96"/>
      <c r="R577" s="96"/>
    </row>
    <row r="578" ht="15.75" customHeight="1">
      <c r="D578" s="96"/>
      <c r="Q578" s="96"/>
      <c r="R578" s="96"/>
    </row>
    <row r="579" ht="15.75" customHeight="1">
      <c r="D579" s="96"/>
      <c r="Q579" s="96"/>
      <c r="R579" s="96"/>
    </row>
    <row r="580" ht="15.75" customHeight="1">
      <c r="D580" s="96"/>
      <c r="Q580" s="96"/>
      <c r="R580" s="96"/>
    </row>
    <row r="581" ht="15.75" customHeight="1">
      <c r="D581" s="96"/>
      <c r="Q581" s="96"/>
      <c r="R581" s="96"/>
    </row>
    <row r="582" ht="15.75" customHeight="1">
      <c r="D582" s="96"/>
      <c r="Q582" s="96"/>
      <c r="R582" s="96"/>
    </row>
    <row r="583" ht="15.75" customHeight="1">
      <c r="D583" s="96"/>
      <c r="Q583" s="96"/>
      <c r="R583" s="96"/>
    </row>
    <row r="584" ht="15.75" customHeight="1">
      <c r="D584" s="96"/>
      <c r="Q584" s="96"/>
      <c r="R584" s="96"/>
    </row>
    <row r="585" ht="15.75" customHeight="1">
      <c r="D585" s="96"/>
      <c r="Q585" s="96"/>
      <c r="R585" s="96"/>
    </row>
    <row r="586" ht="15.75" customHeight="1">
      <c r="D586" s="96"/>
      <c r="Q586" s="96"/>
      <c r="R586" s="96"/>
    </row>
    <row r="587" ht="15.75" customHeight="1">
      <c r="D587" s="96"/>
      <c r="Q587" s="96"/>
      <c r="R587" s="96"/>
    </row>
    <row r="588" ht="15.75" customHeight="1">
      <c r="D588" s="96"/>
      <c r="Q588" s="96"/>
      <c r="R588" s="96"/>
    </row>
    <row r="589" ht="15.75" customHeight="1">
      <c r="D589" s="96"/>
      <c r="Q589" s="96"/>
      <c r="R589" s="96"/>
    </row>
    <row r="590" ht="15.75" customHeight="1">
      <c r="D590" s="96"/>
      <c r="Q590" s="96"/>
      <c r="R590" s="96"/>
    </row>
    <row r="591" ht="15.75" customHeight="1">
      <c r="D591" s="96"/>
      <c r="Q591" s="96"/>
      <c r="R591" s="96"/>
    </row>
    <row r="592" ht="15.75" customHeight="1">
      <c r="D592" s="96"/>
      <c r="Q592" s="96"/>
      <c r="R592" s="96"/>
    </row>
    <row r="593" ht="15.75" customHeight="1">
      <c r="D593" s="96"/>
      <c r="Q593" s="96"/>
      <c r="R593" s="96"/>
    </row>
    <row r="594" ht="15.75" customHeight="1">
      <c r="D594" s="96"/>
      <c r="Q594" s="96"/>
      <c r="R594" s="96"/>
    </row>
    <row r="595" ht="15.75" customHeight="1">
      <c r="D595" s="96"/>
      <c r="Q595" s="96"/>
      <c r="R595" s="96"/>
    </row>
    <row r="596" ht="15.75" customHeight="1">
      <c r="D596" s="96"/>
      <c r="Q596" s="96"/>
      <c r="R596" s="96"/>
    </row>
    <row r="597" ht="15.75" customHeight="1">
      <c r="D597" s="96"/>
      <c r="Q597" s="96"/>
      <c r="R597" s="96"/>
    </row>
    <row r="598" ht="15.75" customHeight="1">
      <c r="D598" s="96"/>
      <c r="Q598" s="96"/>
      <c r="R598" s="96"/>
    </row>
    <row r="599" ht="15.75" customHeight="1">
      <c r="D599" s="96"/>
      <c r="Q599" s="96"/>
      <c r="R599" s="96"/>
    </row>
    <row r="600" ht="15.75" customHeight="1">
      <c r="D600" s="96"/>
      <c r="Q600" s="96"/>
      <c r="R600" s="96"/>
    </row>
    <row r="601" ht="15.75" customHeight="1">
      <c r="D601" s="96"/>
      <c r="Q601" s="96"/>
      <c r="R601" s="96"/>
    </row>
    <row r="602" ht="15.75" customHeight="1">
      <c r="D602" s="96"/>
      <c r="Q602" s="96"/>
      <c r="R602" s="96"/>
    </row>
    <row r="603" ht="15.75" customHeight="1">
      <c r="D603" s="96"/>
      <c r="Q603" s="96"/>
      <c r="R603" s="96"/>
    </row>
    <row r="604" ht="15.75" customHeight="1">
      <c r="D604" s="96"/>
      <c r="Q604" s="96"/>
      <c r="R604" s="96"/>
    </row>
    <row r="605" ht="15.75" customHeight="1">
      <c r="D605" s="96"/>
      <c r="Q605" s="96"/>
      <c r="R605" s="96"/>
    </row>
    <row r="606" ht="15.75" customHeight="1">
      <c r="D606" s="96"/>
      <c r="Q606" s="96"/>
      <c r="R606" s="96"/>
    </row>
    <row r="607" ht="15.75" customHeight="1">
      <c r="D607" s="96"/>
      <c r="Q607" s="96"/>
      <c r="R607" s="96"/>
    </row>
    <row r="608" ht="15.75" customHeight="1">
      <c r="D608" s="96"/>
      <c r="Q608" s="96"/>
      <c r="R608" s="96"/>
    </row>
    <row r="609" ht="15.75" customHeight="1">
      <c r="D609" s="96"/>
      <c r="Q609" s="96"/>
      <c r="R609" s="96"/>
    </row>
    <row r="610" ht="15.75" customHeight="1">
      <c r="D610" s="96"/>
      <c r="Q610" s="96"/>
      <c r="R610" s="96"/>
    </row>
    <row r="611" ht="15.75" customHeight="1">
      <c r="D611" s="96"/>
      <c r="Q611" s="96"/>
      <c r="R611" s="96"/>
    </row>
    <row r="612" ht="15.75" customHeight="1">
      <c r="D612" s="96"/>
      <c r="Q612" s="96"/>
      <c r="R612" s="96"/>
    </row>
    <row r="613" ht="15.75" customHeight="1">
      <c r="D613" s="96"/>
      <c r="Q613" s="96"/>
      <c r="R613" s="96"/>
    </row>
    <row r="614" ht="15.75" customHeight="1">
      <c r="D614" s="96"/>
      <c r="Q614" s="96"/>
      <c r="R614" s="96"/>
    </row>
    <row r="615" ht="15.75" customHeight="1">
      <c r="D615" s="96"/>
      <c r="Q615" s="96"/>
      <c r="R615" s="96"/>
    </row>
    <row r="616" ht="15.75" customHeight="1">
      <c r="D616" s="96"/>
      <c r="Q616" s="96"/>
      <c r="R616" s="96"/>
    </row>
    <row r="617" ht="15.75" customHeight="1">
      <c r="D617" s="96"/>
      <c r="Q617" s="96"/>
      <c r="R617" s="96"/>
    </row>
    <row r="618" ht="15.75" customHeight="1">
      <c r="D618" s="96"/>
      <c r="Q618" s="96"/>
      <c r="R618" s="96"/>
    </row>
    <row r="619" ht="15.75" customHeight="1">
      <c r="D619" s="96"/>
      <c r="Q619" s="96"/>
      <c r="R619" s="96"/>
    </row>
    <row r="620" ht="15.75" customHeight="1">
      <c r="D620" s="96"/>
      <c r="Q620" s="96"/>
      <c r="R620" s="96"/>
    </row>
    <row r="621" ht="15.75" customHeight="1">
      <c r="D621" s="96"/>
      <c r="Q621" s="96"/>
      <c r="R621" s="96"/>
    </row>
    <row r="622" ht="15.75" customHeight="1">
      <c r="D622" s="96"/>
      <c r="Q622" s="96"/>
      <c r="R622" s="96"/>
    </row>
    <row r="623" ht="15.75" customHeight="1">
      <c r="D623" s="96"/>
      <c r="Q623" s="96"/>
      <c r="R623" s="96"/>
    </row>
    <row r="624" ht="15.75" customHeight="1">
      <c r="D624" s="96"/>
      <c r="Q624" s="96"/>
      <c r="R624" s="96"/>
    </row>
    <row r="625" ht="15.75" customHeight="1">
      <c r="D625" s="96"/>
      <c r="Q625" s="96"/>
      <c r="R625" s="96"/>
    </row>
    <row r="626" ht="15.75" customHeight="1">
      <c r="D626" s="96"/>
      <c r="Q626" s="96"/>
      <c r="R626" s="96"/>
    </row>
    <row r="627" ht="15.75" customHeight="1">
      <c r="D627" s="96"/>
      <c r="Q627" s="96"/>
      <c r="R627" s="96"/>
    </row>
    <row r="628" ht="15.75" customHeight="1">
      <c r="D628" s="96"/>
      <c r="Q628" s="96"/>
      <c r="R628" s="96"/>
    </row>
    <row r="629" ht="15.75" customHeight="1">
      <c r="D629" s="96"/>
      <c r="Q629" s="96"/>
      <c r="R629" s="96"/>
    </row>
    <row r="630" ht="15.75" customHeight="1">
      <c r="D630" s="96"/>
      <c r="Q630" s="96"/>
      <c r="R630" s="96"/>
    </row>
    <row r="631" ht="15.75" customHeight="1">
      <c r="D631" s="96"/>
      <c r="Q631" s="96"/>
      <c r="R631" s="96"/>
    </row>
    <row r="632" ht="15.75" customHeight="1">
      <c r="D632" s="96"/>
      <c r="Q632" s="96"/>
      <c r="R632" s="96"/>
    </row>
    <row r="633" ht="15.75" customHeight="1">
      <c r="D633" s="96"/>
      <c r="Q633" s="96"/>
      <c r="R633" s="96"/>
    </row>
    <row r="634" ht="15.75" customHeight="1">
      <c r="D634" s="96"/>
      <c r="Q634" s="96"/>
      <c r="R634" s="96"/>
    </row>
    <row r="635" ht="15.75" customHeight="1">
      <c r="D635" s="96"/>
      <c r="Q635" s="96"/>
      <c r="R635" s="96"/>
    </row>
    <row r="636" ht="15.75" customHeight="1">
      <c r="D636" s="96"/>
      <c r="Q636" s="96"/>
      <c r="R636" s="96"/>
    </row>
    <row r="637" ht="15.75" customHeight="1">
      <c r="D637" s="96"/>
      <c r="Q637" s="96"/>
      <c r="R637" s="96"/>
    </row>
    <row r="638" ht="15.75" customHeight="1">
      <c r="D638" s="96"/>
      <c r="Q638" s="96"/>
      <c r="R638" s="96"/>
    </row>
    <row r="639" ht="15.75" customHeight="1">
      <c r="D639" s="96"/>
      <c r="Q639" s="96"/>
      <c r="R639" s="96"/>
    </row>
    <row r="640" ht="15.75" customHeight="1">
      <c r="D640" s="96"/>
      <c r="Q640" s="96"/>
      <c r="R640" s="96"/>
    </row>
    <row r="641" ht="15.75" customHeight="1">
      <c r="D641" s="96"/>
      <c r="Q641" s="96"/>
      <c r="R641" s="96"/>
    </row>
    <row r="642" ht="15.75" customHeight="1">
      <c r="D642" s="96"/>
      <c r="Q642" s="96"/>
      <c r="R642" s="96"/>
    </row>
    <row r="643" ht="15.75" customHeight="1">
      <c r="D643" s="96"/>
      <c r="Q643" s="96"/>
      <c r="R643" s="96"/>
    </row>
    <row r="644" ht="15.75" customHeight="1">
      <c r="D644" s="96"/>
      <c r="Q644" s="96"/>
      <c r="R644" s="96"/>
    </row>
    <row r="645" ht="15.75" customHeight="1">
      <c r="D645" s="96"/>
      <c r="Q645" s="96"/>
      <c r="R645" s="96"/>
    </row>
    <row r="646" ht="15.75" customHeight="1">
      <c r="D646" s="96"/>
      <c r="Q646" s="96"/>
      <c r="R646" s="96"/>
    </row>
    <row r="647" ht="15.75" customHeight="1">
      <c r="D647" s="96"/>
      <c r="Q647" s="96"/>
      <c r="R647" s="96"/>
    </row>
    <row r="648" ht="15.75" customHeight="1">
      <c r="D648" s="96"/>
      <c r="Q648" s="96"/>
      <c r="R648" s="96"/>
    </row>
    <row r="649" ht="15.75" customHeight="1">
      <c r="D649" s="96"/>
      <c r="Q649" s="96"/>
      <c r="R649" s="96"/>
    </row>
    <row r="650" ht="15.75" customHeight="1">
      <c r="D650" s="96"/>
      <c r="Q650" s="96"/>
      <c r="R650" s="96"/>
    </row>
    <row r="651" ht="15.75" customHeight="1">
      <c r="D651" s="96"/>
      <c r="Q651" s="96"/>
      <c r="R651" s="96"/>
    </row>
    <row r="652" ht="15.75" customHeight="1">
      <c r="D652" s="96"/>
      <c r="Q652" s="96"/>
      <c r="R652" s="96"/>
    </row>
    <row r="653" ht="15.75" customHeight="1">
      <c r="D653" s="96"/>
      <c r="Q653" s="96"/>
      <c r="R653" s="96"/>
    </row>
    <row r="654" ht="15.75" customHeight="1">
      <c r="D654" s="96"/>
      <c r="Q654" s="96"/>
      <c r="R654" s="96"/>
    </row>
    <row r="655" ht="15.75" customHeight="1">
      <c r="D655" s="96"/>
      <c r="Q655" s="96"/>
      <c r="R655" s="96"/>
    </row>
    <row r="656" ht="15.75" customHeight="1">
      <c r="D656" s="96"/>
      <c r="Q656" s="96"/>
      <c r="R656" s="96"/>
    </row>
    <row r="657" ht="15.75" customHeight="1">
      <c r="D657" s="96"/>
      <c r="Q657" s="96"/>
      <c r="R657" s="96"/>
    </row>
    <row r="658" ht="15.75" customHeight="1">
      <c r="D658" s="96"/>
      <c r="Q658" s="96"/>
      <c r="R658" s="96"/>
    </row>
    <row r="659" ht="15.75" customHeight="1">
      <c r="D659" s="96"/>
      <c r="Q659" s="96"/>
      <c r="R659" s="96"/>
    </row>
    <row r="660" ht="15.75" customHeight="1">
      <c r="D660" s="96"/>
      <c r="Q660" s="96"/>
      <c r="R660" s="96"/>
    </row>
    <row r="661" ht="15.75" customHeight="1">
      <c r="D661" s="96"/>
      <c r="Q661" s="96"/>
      <c r="R661" s="96"/>
    </row>
    <row r="662" ht="15.75" customHeight="1">
      <c r="D662" s="96"/>
      <c r="Q662" s="96"/>
      <c r="R662" s="96"/>
    </row>
    <row r="663" ht="15.75" customHeight="1">
      <c r="D663" s="96"/>
      <c r="Q663" s="96"/>
      <c r="R663" s="96"/>
    </row>
    <row r="664" ht="15.75" customHeight="1">
      <c r="D664" s="96"/>
      <c r="Q664" s="96"/>
      <c r="R664" s="96"/>
    </row>
    <row r="665" ht="15.75" customHeight="1">
      <c r="D665" s="96"/>
      <c r="Q665" s="96"/>
      <c r="R665" s="96"/>
    </row>
    <row r="666" ht="15.75" customHeight="1">
      <c r="D666" s="96"/>
      <c r="Q666" s="96"/>
      <c r="R666" s="96"/>
    </row>
    <row r="667" ht="15.75" customHeight="1">
      <c r="D667" s="96"/>
      <c r="Q667" s="96"/>
      <c r="R667" s="96"/>
    </row>
    <row r="668" ht="15.75" customHeight="1">
      <c r="D668" s="96"/>
      <c r="Q668" s="96"/>
      <c r="R668" s="96"/>
    </row>
    <row r="669" ht="15.75" customHeight="1">
      <c r="D669" s="96"/>
      <c r="Q669" s="96"/>
      <c r="R669" s="96"/>
    </row>
    <row r="670" ht="15.75" customHeight="1">
      <c r="D670" s="96"/>
      <c r="Q670" s="96"/>
      <c r="R670" s="96"/>
    </row>
    <row r="671" ht="15.75" customHeight="1">
      <c r="D671" s="96"/>
      <c r="Q671" s="96"/>
      <c r="R671" s="96"/>
    </row>
    <row r="672" ht="15.75" customHeight="1">
      <c r="D672" s="96"/>
      <c r="Q672" s="96"/>
      <c r="R672" s="96"/>
    </row>
    <row r="673" ht="15.75" customHeight="1">
      <c r="D673" s="96"/>
      <c r="Q673" s="96"/>
      <c r="R673" s="96"/>
    </row>
    <row r="674" ht="15.75" customHeight="1">
      <c r="D674" s="96"/>
      <c r="Q674" s="96"/>
      <c r="R674" s="96"/>
    </row>
    <row r="675" ht="15.75" customHeight="1">
      <c r="D675" s="96"/>
      <c r="Q675" s="96"/>
      <c r="R675" s="96"/>
    </row>
    <row r="676" ht="15.75" customHeight="1">
      <c r="D676" s="96"/>
      <c r="Q676" s="96"/>
      <c r="R676" s="96"/>
    </row>
    <row r="677" ht="15.75" customHeight="1">
      <c r="D677" s="96"/>
      <c r="Q677" s="96"/>
      <c r="R677" s="96"/>
    </row>
    <row r="678" ht="15.75" customHeight="1">
      <c r="D678" s="96"/>
      <c r="Q678" s="96"/>
      <c r="R678" s="96"/>
    </row>
    <row r="679" ht="15.75" customHeight="1">
      <c r="D679" s="96"/>
      <c r="Q679" s="96"/>
      <c r="R679" s="96"/>
    </row>
    <row r="680" ht="15.75" customHeight="1">
      <c r="D680" s="96"/>
      <c r="Q680" s="96"/>
      <c r="R680" s="96"/>
    </row>
    <row r="681" ht="15.75" customHeight="1">
      <c r="D681" s="96"/>
      <c r="Q681" s="96"/>
      <c r="R681" s="96"/>
    </row>
    <row r="682" ht="15.75" customHeight="1">
      <c r="D682" s="96"/>
      <c r="Q682" s="96"/>
      <c r="R682" s="96"/>
    </row>
    <row r="683" ht="15.75" customHeight="1">
      <c r="D683" s="96"/>
      <c r="Q683" s="96"/>
      <c r="R683" s="96"/>
    </row>
    <row r="684" ht="15.75" customHeight="1">
      <c r="D684" s="96"/>
      <c r="Q684" s="96"/>
      <c r="R684" s="96"/>
    </row>
    <row r="685" ht="15.75" customHeight="1">
      <c r="D685" s="96"/>
      <c r="Q685" s="96"/>
      <c r="R685" s="96"/>
    </row>
    <row r="686" ht="15.75" customHeight="1">
      <c r="D686" s="96"/>
      <c r="Q686" s="96"/>
      <c r="R686" s="96"/>
    </row>
    <row r="687" ht="15.75" customHeight="1">
      <c r="D687" s="96"/>
      <c r="Q687" s="96"/>
      <c r="R687" s="96"/>
    </row>
    <row r="688" ht="15.75" customHeight="1">
      <c r="D688" s="96"/>
      <c r="Q688" s="96"/>
      <c r="R688" s="96"/>
    </row>
    <row r="689" ht="15.75" customHeight="1">
      <c r="D689" s="96"/>
      <c r="Q689" s="96"/>
      <c r="R689" s="96"/>
    </row>
    <row r="690" ht="15.75" customHeight="1">
      <c r="D690" s="96"/>
      <c r="Q690" s="96"/>
      <c r="R690" s="96"/>
    </row>
    <row r="691" ht="15.75" customHeight="1">
      <c r="D691" s="96"/>
      <c r="Q691" s="96"/>
      <c r="R691" s="96"/>
    </row>
    <row r="692" ht="15.75" customHeight="1">
      <c r="D692" s="96"/>
      <c r="Q692" s="96"/>
      <c r="R692" s="96"/>
    </row>
    <row r="693" ht="15.75" customHeight="1">
      <c r="D693" s="96"/>
      <c r="Q693" s="96"/>
      <c r="R693" s="96"/>
    </row>
    <row r="694" ht="15.75" customHeight="1">
      <c r="D694" s="96"/>
      <c r="Q694" s="96"/>
      <c r="R694" s="96"/>
    </row>
    <row r="695" ht="15.75" customHeight="1">
      <c r="D695" s="96"/>
      <c r="Q695" s="96"/>
      <c r="R695" s="96"/>
    </row>
    <row r="696" ht="15.75" customHeight="1">
      <c r="D696" s="96"/>
      <c r="Q696" s="96"/>
      <c r="R696" s="96"/>
    </row>
    <row r="697" ht="15.75" customHeight="1">
      <c r="D697" s="96"/>
      <c r="Q697" s="96"/>
      <c r="R697" s="96"/>
    </row>
    <row r="698" ht="15.75" customHeight="1">
      <c r="D698" s="96"/>
      <c r="Q698" s="96"/>
      <c r="R698" s="96"/>
    </row>
    <row r="699" ht="15.75" customHeight="1">
      <c r="D699" s="96"/>
      <c r="Q699" s="96"/>
      <c r="R699" s="96"/>
    </row>
    <row r="700" ht="15.75" customHeight="1">
      <c r="D700" s="96"/>
      <c r="Q700" s="96"/>
      <c r="R700" s="96"/>
    </row>
    <row r="701" ht="15.75" customHeight="1">
      <c r="D701" s="96"/>
      <c r="Q701" s="96"/>
      <c r="R701" s="96"/>
    </row>
    <row r="702" ht="15.75" customHeight="1">
      <c r="D702" s="96"/>
      <c r="Q702" s="96"/>
      <c r="R702" s="96"/>
    </row>
    <row r="703" ht="15.75" customHeight="1">
      <c r="D703" s="96"/>
      <c r="Q703" s="96"/>
      <c r="R703" s="96"/>
    </row>
    <row r="704" ht="15.75" customHeight="1">
      <c r="D704" s="96"/>
      <c r="Q704" s="96"/>
      <c r="R704" s="96"/>
    </row>
    <row r="705" ht="15.75" customHeight="1">
      <c r="D705" s="96"/>
      <c r="Q705" s="96"/>
      <c r="R705" s="96"/>
    </row>
    <row r="706" ht="15.75" customHeight="1">
      <c r="D706" s="96"/>
      <c r="Q706" s="96"/>
      <c r="R706" s="96"/>
    </row>
    <row r="707" ht="15.75" customHeight="1">
      <c r="D707" s="96"/>
      <c r="Q707" s="96"/>
      <c r="R707" s="96"/>
    </row>
    <row r="708" ht="15.75" customHeight="1">
      <c r="D708" s="96"/>
      <c r="Q708" s="96"/>
      <c r="R708" s="96"/>
    </row>
    <row r="709" ht="15.75" customHeight="1">
      <c r="D709" s="96"/>
      <c r="Q709" s="96"/>
      <c r="R709" s="96"/>
    </row>
    <row r="710" ht="15.75" customHeight="1">
      <c r="D710" s="96"/>
      <c r="Q710" s="96"/>
      <c r="R710" s="96"/>
    </row>
    <row r="711" ht="15.75" customHeight="1">
      <c r="D711" s="96"/>
      <c r="Q711" s="96"/>
      <c r="R711" s="96"/>
    </row>
    <row r="712" ht="15.75" customHeight="1">
      <c r="D712" s="96"/>
      <c r="Q712" s="96"/>
      <c r="R712" s="96"/>
    </row>
    <row r="713" ht="15.75" customHeight="1">
      <c r="D713" s="96"/>
      <c r="Q713" s="96"/>
      <c r="R713" s="96"/>
    </row>
    <row r="714" ht="15.75" customHeight="1">
      <c r="D714" s="96"/>
      <c r="Q714" s="96"/>
      <c r="R714" s="96"/>
    </row>
    <row r="715" ht="15.75" customHeight="1">
      <c r="D715" s="96"/>
      <c r="Q715" s="96"/>
      <c r="R715" s="96"/>
    </row>
    <row r="716" ht="15.75" customHeight="1">
      <c r="D716" s="96"/>
      <c r="Q716" s="96"/>
      <c r="R716" s="96"/>
    </row>
    <row r="717" ht="15.75" customHeight="1">
      <c r="D717" s="96"/>
      <c r="Q717" s="96"/>
      <c r="R717" s="96"/>
    </row>
    <row r="718" ht="15.75" customHeight="1">
      <c r="D718" s="96"/>
      <c r="Q718" s="96"/>
      <c r="R718" s="96"/>
    </row>
    <row r="719" ht="15.75" customHeight="1">
      <c r="D719" s="96"/>
      <c r="Q719" s="96"/>
      <c r="R719" s="96"/>
    </row>
    <row r="720" ht="15.75" customHeight="1">
      <c r="D720" s="96"/>
      <c r="Q720" s="96"/>
      <c r="R720" s="96"/>
    </row>
    <row r="721" ht="15.75" customHeight="1">
      <c r="D721" s="96"/>
      <c r="Q721" s="96"/>
      <c r="R721" s="96"/>
    </row>
    <row r="722" ht="15.75" customHeight="1">
      <c r="D722" s="96"/>
      <c r="Q722" s="96"/>
      <c r="R722" s="96"/>
    </row>
    <row r="723" ht="15.75" customHeight="1">
      <c r="D723" s="96"/>
      <c r="Q723" s="96"/>
      <c r="R723" s="96"/>
    </row>
    <row r="724" ht="15.75" customHeight="1">
      <c r="D724" s="96"/>
      <c r="Q724" s="96"/>
      <c r="R724" s="96"/>
    </row>
    <row r="725" ht="15.75" customHeight="1">
      <c r="D725" s="96"/>
      <c r="Q725" s="96"/>
      <c r="R725" s="96"/>
    </row>
    <row r="726" ht="15.75" customHeight="1">
      <c r="D726" s="96"/>
      <c r="Q726" s="96"/>
      <c r="R726" s="96"/>
    </row>
    <row r="727" ht="15.75" customHeight="1">
      <c r="D727" s="96"/>
      <c r="Q727" s="96"/>
      <c r="R727" s="96"/>
    </row>
    <row r="728" ht="15.75" customHeight="1">
      <c r="D728" s="96"/>
      <c r="Q728" s="96"/>
      <c r="R728" s="96"/>
    </row>
    <row r="729" ht="15.75" customHeight="1">
      <c r="D729" s="96"/>
      <c r="Q729" s="96"/>
      <c r="R729" s="96"/>
    </row>
    <row r="730" ht="15.75" customHeight="1">
      <c r="D730" s="96"/>
      <c r="Q730" s="96"/>
      <c r="R730" s="96"/>
    </row>
    <row r="731" ht="15.75" customHeight="1">
      <c r="D731" s="96"/>
      <c r="Q731" s="96"/>
      <c r="R731" s="96"/>
    </row>
    <row r="732" ht="15.75" customHeight="1">
      <c r="D732" s="96"/>
      <c r="Q732" s="96"/>
      <c r="R732" s="96"/>
    </row>
    <row r="733" ht="15.75" customHeight="1">
      <c r="D733" s="96"/>
      <c r="Q733" s="96"/>
      <c r="R733" s="96"/>
    </row>
    <row r="734" ht="15.75" customHeight="1">
      <c r="D734" s="96"/>
      <c r="Q734" s="96"/>
      <c r="R734" s="96"/>
    </row>
    <row r="735" ht="15.75" customHeight="1">
      <c r="D735" s="96"/>
      <c r="Q735" s="96"/>
      <c r="R735" s="96"/>
    </row>
    <row r="736" ht="15.75" customHeight="1">
      <c r="D736" s="96"/>
      <c r="Q736" s="96"/>
      <c r="R736" s="96"/>
    </row>
    <row r="737" ht="15.75" customHeight="1">
      <c r="D737" s="96"/>
      <c r="Q737" s="96"/>
      <c r="R737" s="96"/>
    </row>
    <row r="738" ht="15.75" customHeight="1">
      <c r="D738" s="96"/>
      <c r="Q738" s="96"/>
      <c r="R738" s="96"/>
    </row>
    <row r="739" ht="15.75" customHeight="1">
      <c r="D739" s="96"/>
      <c r="Q739" s="96"/>
      <c r="R739" s="96"/>
    </row>
    <row r="740" ht="15.75" customHeight="1">
      <c r="D740" s="96"/>
      <c r="Q740" s="96"/>
      <c r="R740" s="96"/>
    </row>
    <row r="741" ht="15.75" customHeight="1">
      <c r="D741" s="96"/>
      <c r="Q741" s="96"/>
      <c r="R741" s="96"/>
    </row>
    <row r="742" ht="15.75" customHeight="1">
      <c r="D742" s="96"/>
      <c r="Q742" s="96"/>
      <c r="R742" s="96"/>
    </row>
    <row r="743" ht="15.75" customHeight="1">
      <c r="D743" s="96"/>
      <c r="Q743" s="96"/>
      <c r="R743" s="96"/>
    </row>
    <row r="744" ht="15.75" customHeight="1">
      <c r="D744" s="96"/>
      <c r="Q744" s="96"/>
      <c r="R744" s="96"/>
    </row>
    <row r="745" ht="15.75" customHeight="1">
      <c r="D745" s="96"/>
      <c r="Q745" s="96"/>
      <c r="R745" s="96"/>
    </row>
    <row r="746" ht="15.75" customHeight="1">
      <c r="D746" s="96"/>
      <c r="Q746" s="96"/>
      <c r="R746" s="96"/>
    </row>
    <row r="747" ht="15.75" customHeight="1">
      <c r="D747" s="96"/>
      <c r="Q747" s="96"/>
      <c r="R747" s="96"/>
    </row>
    <row r="748" ht="15.75" customHeight="1">
      <c r="D748" s="96"/>
      <c r="Q748" s="96"/>
      <c r="R748" s="96"/>
    </row>
    <row r="749" ht="15.75" customHeight="1">
      <c r="D749" s="96"/>
      <c r="Q749" s="96"/>
      <c r="R749" s="96"/>
    </row>
    <row r="750" ht="15.75" customHeight="1">
      <c r="D750" s="96"/>
      <c r="Q750" s="96"/>
      <c r="R750" s="96"/>
    </row>
    <row r="751" ht="15.75" customHeight="1">
      <c r="D751" s="96"/>
      <c r="Q751" s="96"/>
      <c r="R751" s="96"/>
    </row>
    <row r="752" ht="15.75" customHeight="1">
      <c r="D752" s="96"/>
      <c r="Q752" s="96"/>
      <c r="R752" s="96"/>
    </row>
    <row r="753" ht="15.75" customHeight="1">
      <c r="D753" s="96"/>
      <c r="Q753" s="96"/>
      <c r="R753" s="96"/>
    </row>
    <row r="754" ht="15.75" customHeight="1">
      <c r="D754" s="96"/>
      <c r="Q754" s="96"/>
      <c r="R754" s="96"/>
    </row>
    <row r="755" ht="15.75" customHeight="1">
      <c r="D755" s="96"/>
      <c r="Q755" s="96"/>
      <c r="R755" s="96"/>
    </row>
    <row r="756" ht="15.75" customHeight="1">
      <c r="D756" s="96"/>
      <c r="Q756" s="96"/>
      <c r="R756" s="96"/>
    </row>
    <row r="757" ht="15.75" customHeight="1">
      <c r="D757" s="96"/>
      <c r="Q757" s="96"/>
      <c r="R757" s="96"/>
    </row>
    <row r="758" ht="15.75" customHeight="1">
      <c r="D758" s="96"/>
      <c r="Q758" s="96"/>
      <c r="R758" s="96"/>
    </row>
    <row r="759" ht="15.75" customHeight="1">
      <c r="D759" s="96"/>
      <c r="Q759" s="96"/>
      <c r="R759" s="96"/>
    </row>
    <row r="760" ht="15.75" customHeight="1">
      <c r="D760" s="96"/>
      <c r="Q760" s="96"/>
      <c r="R760" s="96"/>
    </row>
    <row r="761" ht="15.75" customHeight="1">
      <c r="D761" s="96"/>
      <c r="Q761" s="96"/>
      <c r="R761" s="96"/>
    </row>
    <row r="762" ht="15.75" customHeight="1">
      <c r="D762" s="96"/>
      <c r="Q762" s="96"/>
      <c r="R762" s="96"/>
    </row>
    <row r="763" ht="15.75" customHeight="1">
      <c r="D763" s="96"/>
      <c r="Q763" s="96"/>
      <c r="R763" s="96"/>
    </row>
    <row r="764" ht="15.75" customHeight="1">
      <c r="D764" s="96"/>
      <c r="Q764" s="96"/>
      <c r="R764" s="96"/>
    </row>
    <row r="765" ht="15.75" customHeight="1">
      <c r="D765" s="96"/>
      <c r="Q765" s="96"/>
      <c r="R765" s="96"/>
    </row>
    <row r="766" ht="15.75" customHeight="1">
      <c r="D766" s="96"/>
      <c r="Q766" s="96"/>
      <c r="R766" s="96"/>
    </row>
    <row r="767" ht="15.75" customHeight="1">
      <c r="D767" s="96"/>
      <c r="Q767" s="96"/>
      <c r="R767" s="96"/>
    </row>
    <row r="768" ht="15.75" customHeight="1">
      <c r="D768" s="96"/>
      <c r="Q768" s="96"/>
      <c r="R768" s="96"/>
    </row>
    <row r="769" ht="15.75" customHeight="1">
      <c r="D769" s="96"/>
      <c r="Q769" s="96"/>
      <c r="R769" s="96"/>
    </row>
    <row r="770" ht="15.75" customHeight="1">
      <c r="D770" s="96"/>
      <c r="Q770" s="96"/>
      <c r="R770" s="96"/>
    </row>
    <row r="771" ht="15.75" customHeight="1">
      <c r="D771" s="96"/>
      <c r="Q771" s="96"/>
      <c r="R771" s="96"/>
    </row>
    <row r="772" ht="15.75" customHeight="1">
      <c r="D772" s="96"/>
      <c r="Q772" s="96"/>
      <c r="R772" s="96"/>
    </row>
    <row r="773" ht="15.75" customHeight="1">
      <c r="D773" s="96"/>
      <c r="Q773" s="96"/>
      <c r="R773" s="96"/>
    </row>
    <row r="774" ht="15.75" customHeight="1">
      <c r="D774" s="96"/>
      <c r="Q774" s="96"/>
      <c r="R774" s="96"/>
    </row>
    <row r="775" ht="15.75" customHeight="1">
      <c r="D775" s="96"/>
      <c r="Q775" s="96"/>
      <c r="R775" s="96"/>
    </row>
    <row r="776" ht="15.75" customHeight="1">
      <c r="D776" s="96"/>
      <c r="Q776" s="96"/>
      <c r="R776" s="96"/>
    </row>
    <row r="777" ht="15.75" customHeight="1">
      <c r="D777" s="96"/>
      <c r="Q777" s="96"/>
      <c r="R777" s="96"/>
    </row>
    <row r="778" ht="15.75" customHeight="1">
      <c r="D778" s="96"/>
      <c r="Q778" s="96"/>
      <c r="R778" s="96"/>
    </row>
    <row r="779" ht="15.75" customHeight="1">
      <c r="D779" s="96"/>
      <c r="Q779" s="96"/>
      <c r="R779" s="96"/>
    </row>
    <row r="780" ht="15.75" customHeight="1">
      <c r="D780" s="96"/>
      <c r="Q780" s="96"/>
      <c r="R780" s="96"/>
    </row>
    <row r="781" ht="15.75" customHeight="1">
      <c r="D781" s="96"/>
      <c r="Q781" s="96"/>
      <c r="R781" s="96"/>
    </row>
    <row r="782" ht="15.75" customHeight="1">
      <c r="D782" s="96"/>
      <c r="Q782" s="96"/>
      <c r="R782" s="96"/>
    </row>
    <row r="783" ht="15.75" customHeight="1">
      <c r="D783" s="96"/>
      <c r="Q783" s="96"/>
      <c r="R783" s="96"/>
    </row>
    <row r="784" ht="15.75" customHeight="1">
      <c r="D784" s="96"/>
      <c r="Q784" s="96"/>
      <c r="R784" s="96"/>
    </row>
    <row r="785" ht="15.75" customHeight="1">
      <c r="D785" s="96"/>
      <c r="Q785" s="96"/>
      <c r="R785" s="96"/>
    </row>
    <row r="786" ht="15.75" customHeight="1">
      <c r="D786" s="96"/>
      <c r="Q786" s="96"/>
      <c r="R786" s="96"/>
    </row>
    <row r="787" ht="15.75" customHeight="1">
      <c r="D787" s="96"/>
      <c r="Q787" s="96"/>
      <c r="R787" s="96"/>
    </row>
    <row r="788" ht="15.75" customHeight="1">
      <c r="D788" s="96"/>
      <c r="Q788" s="96"/>
      <c r="R788" s="96"/>
    </row>
    <row r="789" ht="15.75" customHeight="1">
      <c r="D789" s="96"/>
      <c r="Q789" s="96"/>
      <c r="R789" s="96"/>
    </row>
    <row r="790" ht="15.75" customHeight="1">
      <c r="D790" s="96"/>
      <c r="Q790" s="96"/>
      <c r="R790" s="96"/>
    </row>
    <row r="791" ht="15.75" customHeight="1">
      <c r="D791" s="96"/>
      <c r="Q791" s="96"/>
      <c r="R791" s="96"/>
    </row>
    <row r="792" ht="15.75" customHeight="1">
      <c r="D792" s="96"/>
      <c r="Q792" s="96"/>
      <c r="R792" s="96"/>
    </row>
    <row r="793" ht="15.75" customHeight="1">
      <c r="D793" s="96"/>
      <c r="Q793" s="96"/>
      <c r="R793" s="96"/>
    </row>
    <row r="794" ht="15.75" customHeight="1">
      <c r="D794" s="96"/>
      <c r="Q794" s="96"/>
      <c r="R794" s="96"/>
    </row>
    <row r="795" ht="15.75" customHeight="1">
      <c r="D795" s="96"/>
      <c r="Q795" s="96"/>
      <c r="R795" s="96"/>
    </row>
    <row r="796" ht="15.75" customHeight="1">
      <c r="D796" s="96"/>
      <c r="Q796" s="96"/>
      <c r="R796" s="96"/>
    </row>
    <row r="797" ht="15.75" customHeight="1">
      <c r="D797" s="96"/>
      <c r="Q797" s="96"/>
      <c r="R797" s="96"/>
    </row>
    <row r="798" ht="15.75" customHeight="1">
      <c r="D798" s="96"/>
      <c r="Q798" s="96"/>
      <c r="R798" s="96"/>
    </row>
    <row r="799" ht="15.75" customHeight="1">
      <c r="D799" s="96"/>
      <c r="Q799" s="96"/>
      <c r="R799" s="96"/>
    </row>
    <row r="800" ht="15.75" customHeight="1">
      <c r="D800" s="96"/>
      <c r="Q800" s="96"/>
      <c r="R800" s="96"/>
    </row>
    <row r="801" ht="15.75" customHeight="1">
      <c r="D801" s="96"/>
      <c r="Q801" s="96"/>
      <c r="R801" s="96"/>
    </row>
    <row r="802" ht="15.75" customHeight="1">
      <c r="D802" s="96"/>
      <c r="Q802" s="96"/>
      <c r="R802" s="96"/>
    </row>
    <row r="803" ht="15.75" customHeight="1">
      <c r="D803" s="96"/>
      <c r="Q803" s="96"/>
      <c r="R803" s="96"/>
    </row>
    <row r="804" ht="15.75" customHeight="1">
      <c r="D804" s="96"/>
      <c r="Q804" s="96"/>
      <c r="R804" s="96"/>
    </row>
    <row r="805" ht="15.75" customHeight="1">
      <c r="D805" s="96"/>
      <c r="Q805" s="96"/>
      <c r="R805" s="96"/>
    </row>
    <row r="806" ht="15.75" customHeight="1">
      <c r="D806" s="96"/>
      <c r="Q806" s="96"/>
      <c r="R806" s="96"/>
    </row>
    <row r="807" ht="15.75" customHeight="1">
      <c r="D807" s="96"/>
      <c r="Q807" s="96"/>
      <c r="R807" s="96"/>
    </row>
    <row r="808" ht="15.75" customHeight="1">
      <c r="D808" s="96"/>
      <c r="Q808" s="96"/>
      <c r="R808" s="96"/>
    </row>
    <row r="809" ht="15.75" customHeight="1">
      <c r="D809" s="96"/>
      <c r="Q809" s="96"/>
      <c r="R809" s="96"/>
    </row>
    <row r="810" ht="15.75" customHeight="1">
      <c r="D810" s="96"/>
      <c r="Q810" s="96"/>
      <c r="R810" s="96"/>
    </row>
    <row r="811" ht="15.75" customHeight="1">
      <c r="D811" s="96"/>
      <c r="Q811" s="96"/>
      <c r="R811" s="96"/>
    </row>
    <row r="812" ht="15.75" customHeight="1">
      <c r="D812" s="96"/>
      <c r="Q812" s="96"/>
      <c r="R812" s="96"/>
    </row>
    <row r="813" ht="15.75" customHeight="1">
      <c r="D813" s="96"/>
      <c r="Q813" s="96"/>
      <c r="R813" s="96"/>
    </row>
    <row r="814" ht="15.75" customHeight="1">
      <c r="D814" s="96"/>
      <c r="Q814" s="96"/>
      <c r="R814" s="96"/>
    </row>
    <row r="815" ht="15.75" customHeight="1">
      <c r="D815" s="96"/>
      <c r="Q815" s="96"/>
      <c r="R815" s="96"/>
    </row>
    <row r="816" ht="15.75" customHeight="1">
      <c r="D816" s="96"/>
      <c r="Q816" s="96"/>
      <c r="R816" s="96"/>
    </row>
    <row r="817" ht="15.75" customHeight="1">
      <c r="D817" s="96"/>
      <c r="Q817" s="96"/>
      <c r="R817" s="96"/>
    </row>
    <row r="818" ht="15.75" customHeight="1">
      <c r="D818" s="96"/>
      <c r="Q818" s="96"/>
      <c r="R818" s="96"/>
    </row>
    <row r="819" ht="15.75" customHeight="1">
      <c r="D819" s="96"/>
      <c r="Q819" s="96"/>
      <c r="R819" s="96"/>
    </row>
    <row r="820" ht="15.75" customHeight="1">
      <c r="D820" s="96"/>
      <c r="Q820" s="96"/>
      <c r="R820" s="96"/>
    </row>
    <row r="821" ht="15.75" customHeight="1">
      <c r="D821" s="96"/>
      <c r="Q821" s="96"/>
      <c r="R821" s="96"/>
    </row>
    <row r="822" ht="15.75" customHeight="1">
      <c r="D822" s="96"/>
      <c r="Q822" s="96"/>
      <c r="R822" s="96"/>
    </row>
    <row r="823" ht="15.75" customHeight="1">
      <c r="D823" s="96"/>
      <c r="Q823" s="96"/>
      <c r="R823" s="96"/>
    </row>
    <row r="824" ht="15.75" customHeight="1">
      <c r="D824" s="96"/>
      <c r="Q824" s="96"/>
      <c r="R824" s="96"/>
    </row>
    <row r="825" ht="15.75" customHeight="1">
      <c r="D825" s="96"/>
      <c r="Q825" s="96"/>
      <c r="R825" s="96"/>
    </row>
    <row r="826" ht="15.75" customHeight="1">
      <c r="D826" s="96"/>
      <c r="Q826" s="96"/>
      <c r="R826" s="96"/>
    </row>
    <row r="827" ht="15.75" customHeight="1">
      <c r="D827" s="96"/>
      <c r="Q827" s="96"/>
      <c r="R827" s="96"/>
    </row>
    <row r="828" ht="15.75" customHeight="1">
      <c r="D828" s="96"/>
      <c r="Q828" s="96"/>
      <c r="R828" s="96"/>
    </row>
    <row r="829" ht="15.75" customHeight="1">
      <c r="D829" s="96"/>
      <c r="Q829" s="96"/>
      <c r="R829" s="96"/>
    </row>
    <row r="830" ht="15.75" customHeight="1">
      <c r="D830" s="96"/>
      <c r="Q830" s="96"/>
      <c r="R830" s="96"/>
    </row>
    <row r="831" ht="15.75" customHeight="1">
      <c r="D831" s="96"/>
      <c r="Q831" s="96"/>
      <c r="R831" s="96"/>
    </row>
    <row r="832" ht="15.75" customHeight="1">
      <c r="D832" s="96"/>
      <c r="Q832" s="96"/>
      <c r="R832" s="96"/>
    </row>
    <row r="833" ht="15.75" customHeight="1">
      <c r="D833" s="96"/>
      <c r="Q833" s="96"/>
      <c r="R833" s="96"/>
    </row>
    <row r="834" ht="15.75" customHeight="1">
      <c r="D834" s="96"/>
      <c r="Q834" s="96"/>
      <c r="R834" s="96"/>
    </row>
    <row r="835" ht="15.75" customHeight="1">
      <c r="D835" s="96"/>
      <c r="Q835" s="96"/>
      <c r="R835" s="96"/>
    </row>
    <row r="836" ht="15.75" customHeight="1">
      <c r="D836" s="96"/>
      <c r="Q836" s="96"/>
      <c r="R836" s="96"/>
    </row>
    <row r="837" ht="15.75" customHeight="1">
      <c r="D837" s="96"/>
      <c r="Q837" s="96"/>
      <c r="R837" s="96"/>
    </row>
    <row r="838" ht="15.75" customHeight="1">
      <c r="D838" s="96"/>
      <c r="Q838" s="96"/>
      <c r="R838" s="96"/>
    </row>
    <row r="839" ht="15.75" customHeight="1">
      <c r="D839" s="96"/>
      <c r="Q839" s="96"/>
      <c r="R839" s="96"/>
    </row>
    <row r="840" ht="15.75" customHeight="1">
      <c r="D840" s="96"/>
      <c r="Q840" s="96"/>
      <c r="R840" s="96"/>
    </row>
    <row r="841" ht="15.75" customHeight="1">
      <c r="D841" s="96"/>
      <c r="Q841" s="96"/>
      <c r="R841" s="96"/>
    </row>
    <row r="842" ht="15.75" customHeight="1">
      <c r="D842" s="96"/>
      <c r="Q842" s="96"/>
      <c r="R842" s="96"/>
    </row>
    <row r="843" ht="15.75" customHeight="1">
      <c r="D843" s="96"/>
      <c r="Q843" s="96"/>
      <c r="R843" s="96"/>
    </row>
    <row r="844" ht="15.75" customHeight="1">
      <c r="D844" s="96"/>
      <c r="Q844" s="96"/>
      <c r="R844" s="96"/>
    </row>
    <row r="845" ht="15.75" customHeight="1">
      <c r="D845" s="96"/>
      <c r="Q845" s="96"/>
      <c r="R845" s="96"/>
    </row>
    <row r="846" ht="15.75" customHeight="1">
      <c r="D846" s="96"/>
      <c r="Q846" s="96"/>
      <c r="R846" s="96"/>
    </row>
    <row r="847" ht="15.75" customHeight="1">
      <c r="D847" s="96"/>
      <c r="Q847" s="96"/>
      <c r="R847" s="96"/>
    </row>
    <row r="848" ht="15.75" customHeight="1">
      <c r="D848" s="96"/>
      <c r="Q848" s="96"/>
      <c r="R848" s="96"/>
    </row>
    <row r="849" ht="15.75" customHeight="1">
      <c r="D849" s="96"/>
      <c r="Q849" s="96"/>
      <c r="R849" s="96"/>
    </row>
    <row r="850" ht="15.75" customHeight="1">
      <c r="D850" s="96"/>
      <c r="Q850" s="96"/>
      <c r="R850" s="96"/>
    </row>
    <row r="851" ht="15.75" customHeight="1">
      <c r="D851" s="96"/>
      <c r="Q851" s="96"/>
      <c r="R851" s="96"/>
    </row>
    <row r="852" ht="15.75" customHeight="1">
      <c r="D852" s="96"/>
      <c r="Q852" s="96"/>
      <c r="R852" s="96"/>
    </row>
    <row r="853" ht="15.75" customHeight="1">
      <c r="D853" s="96"/>
      <c r="Q853" s="96"/>
      <c r="R853" s="96"/>
    </row>
    <row r="854" ht="15.75" customHeight="1">
      <c r="D854" s="96"/>
      <c r="Q854" s="96"/>
      <c r="R854" s="96"/>
    </row>
    <row r="855" ht="15.75" customHeight="1">
      <c r="D855" s="96"/>
      <c r="Q855" s="96"/>
      <c r="R855" s="96"/>
    </row>
    <row r="856" ht="15.75" customHeight="1">
      <c r="D856" s="96"/>
      <c r="Q856" s="96"/>
      <c r="R856" s="96"/>
    </row>
    <row r="857" ht="15.75" customHeight="1">
      <c r="D857" s="96"/>
      <c r="Q857" s="96"/>
      <c r="R857" s="96"/>
    </row>
    <row r="858" ht="15.75" customHeight="1">
      <c r="D858" s="96"/>
      <c r="Q858" s="96"/>
      <c r="R858" s="96"/>
    </row>
    <row r="859" ht="15.75" customHeight="1">
      <c r="D859" s="96"/>
      <c r="Q859" s="96"/>
      <c r="R859" s="96"/>
    </row>
    <row r="860" ht="15.75" customHeight="1">
      <c r="D860" s="96"/>
      <c r="Q860" s="96"/>
      <c r="R860" s="96"/>
    </row>
    <row r="861" ht="15.75" customHeight="1">
      <c r="D861" s="96"/>
      <c r="Q861" s="96"/>
      <c r="R861" s="96"/>
    </row>
    <row r="862" ht="15.75" customHeight="1">
      <c r="D862" s="96"/>
      <c r="Q862" s="96"/>
      <c r="R862" s="96"/>
    </row>
    <row r="863" ht="15.75" customHeight="1">
      <c r="D863" s="96"/>
      <c r="Q863" s="96"/>
      <c r="R863" s="96"/>
    </row>
    <row r="864" ht="15.75" customHeight="1">
      <c r="D864" s="96"/>
      <c r="Q864" s="96"/>
      <c r="R864" s="96"/>
    </row>
    <row r="865" ht="15.75" customHeight="1">
      <c r="D865" s="96"/>
      <c r="Q865" s="96"/>
      <c r="R865" s="96"/>
    </row>
    <row r="866" ht="15.75" customHeight="1">
      <c r="D866" s="96"/>
      <c r="Q866" s="96"/>
      <c r="R866" s="96"/>
    </row>
    <row r="867" ht="15.75" customHeight="1">
      <c r="D867" s="96"/>
      <c r="Q867" s="96"/>
      <c r="R867" s="96"/>
    </row>
    <row r="868" ht="15.75" customHeight="1">
      <c r="D868" s="96"/>
      <c r="Q868" s="96"/>
      <c r="R868" s="96"/>
    </row>
    <row r="869" ht="15.75" customHeight="1">
      <c r="D869" s="96"/>
      <c r="Q869" s="96"/>
      <c r="R869" s="96"/>
    </row>
    <row r="870" ht="15.75" customHeight="1">
      <c r="D870" s="96"/>
      <c r="Q870" s="96"/>
      <c r="R870" s="96"/>
    </row>
    <row r="871" ht="15.75" customHeight="1">
      <c r="D871" s="96"/>
      <c r="Q871" s="96"/>
      <c r="R871" s="96"/>
    </row>
    <row r="872" ht="15.75" customHeight="1">
      <c r="D872" s="96"/>
      <c r="Q872" s="96"/>
      <c r="R872" s="96"/>
    </row>
    <row r="873" ht="15.75" customHeight="1">
      <c r="D873" s="96"/>
      <c r="Q873" s="96"/>
      <c r="R873" s="96"/>
    </row>
    <row r="874" ht="15.75" customHeight="1">
      <c r="D874" s="96"/>
      <c r="Q874" s="96"/>
      <c r="R874" s="96"/>
    </row>
    <row r="875" ht="15.75" customHeight="1">
      <c r="D875" s="96"/>
      <c r="Q875" s="96"/>
      <c r="R875" s="96"/>
    </row>
    <row r="876" ht="15.75" customHeight="1">
      <c r="D876" s="96"/>
      <c r="Q876" s="96"/>
      <c r="R876" s="96"/>
    </row>
    <row r="877" ht="15.75" customHeight="1">
      <c r="D877" s="96"/>
      <c r="Q877" s="96"/>
      <c r="R877" s="96"/>
    </row>
    <row r="878" ht="15.75" customHeight="1">
      <c r="D878" s="96"/>
      <c r="Q878" s="96"/>
      <c r="R878" s="96"/>
    </row>
    <row r="879" ht="15.75" customHeight="1">
      <c r="D879" s="96"/>
      <c r="Q879" s="96"/>
      <c r="R879" s="96"/>
    </row>
    <row r="880" ht="15.75" customHeight="1">
      <c r="D880" s="96"/>
      <c r="Q880" s="96"/>
      <c r="R880" s="96"/>
    </row>
    <row r="881" ht="15.75" customHeight="1">
      <c r="D881" s="96"/>
      <c r="Q881" s="96"/>
      <c r="R881" s="96"/>
    </row>
    <row r="882" ht="15.75" customHeight="1">
      <c r="D882" s="96"/>
      <c r="Q882" s="96"/>
      <c r="R882" s="96"/>
    </row>
    <row r="883" ht="15.75" customHeight="1">
      <c r="D883" s="96"/>
      <c r="Q883" s="96"/>
      <c r="R883" s="96"/>
    </row>
    <row r="884" ht="15.75" customHeight="1">
      <c r="D884" s="96"/>
      <c r="Q884" s="96"/>
      <c r="R884" s="96"/>
    </row>
    <row r="885" ht="15.75" customHeight="1">
      <c r="D885" s="96"/>
      <c r="Q885" s="96"/>
      <c r="R885" s="96"/>
    </row>
    <row r="886" ht="15.75" customHeight="1">
      <c r="D886" s="96"/>
      <c r="Q886" s="96"/>
      <c r="R886" s="96"/>
    </row>
    <row r="887" ht="15.75" customHeight="1">
      <c r="D887" s="96"/>
      <c r="Q887" s="96"/>
      <c r="R887" s="96"/>
    </row>
    <row r="888" ht="15.75" customHeight="1">
      <c r="D888" s="96"/>
      <c r="Q888" s="96"/>
      <c r="R888" s="96"/>
    </row>
    <row r="889" ht="15.75" customHeight="1">
      <c r="D889" s="96"/>
      <c r="Q889" s="96"/>
      <c r="R889" s="96"/>
    </row>
    <row r="890" ht="15.75" customHeight="1">
      <c r="D890" s="96"/>
      <c r="Q890" s="96"/>
      <c r="R890" s="96"/>
    </row>
    <row r="891" ht="15.75" customHeight="1">
      <c r="D891" s="96"/>
      <c r="Q891" s="96"/>
      <c r="R891" s="96"/>
    </row>
    <row r="892" ht="15.75" customHeight="1">
      <c r="D892" s="96"/>
      <c r="Q892" s="96"/>
      <c r="R892" s="96"/>
    </row>
    <row r="893" ht="15.75" customHeight="1">
      <c r="D893" s="96"/>
      <c r="Q893" s="96"/>
      <c r="R893" s="96"/>
    </row>
    <row r="894" ht="15.75" customHeight="1">
      <c r="D894" s="96"/>
      <c r="Q894" s="96"/>
      <c r="R894" s="96"/>
    </row>
    <row r="895" ht="15.75" customHeight="1">
      <c r="D895" s="96"/>
      <c r="Q895" s="96"/>
      <c r="R895" s="96"/>
    </row>
    <row r="896" ht="15.75" customHeight="1">
      <c r="D896" s="96"/>
      <c r="Q896" s="96"/>
      <c r="R896" s="96"/>
    </row>
    <row r="897" ht="15.75" customHeight="1">
      <c r="D897" s="96"/>
      <c r="Q897" s="96"/>
      <c r="R897" s="96"/>
    </row>
    <row r="898" ht="15.75" customHeight="1">
      <c r="D898" s="96"/>
      <c r="Q898" s="96"/>
      <c r="R898" s="96"/>
    </row>
    <row r="899" ht="15.75" customHeight="1">
      <c r="D899" s="96"/>
      <c r="Q899" s="96"/>
      <c r="R899" s="96"/>
    </row>
    <row r="900" ht="15.75" customHeight="1">
      <c r="D900" s="96"/>
      <c r="Q900" s="96"/>
      <c r="R900" s="96"/>
    </row>
    <row r="901" ht="15.75" customHeight="1">
      <c r="D901" s="96"/>
      <c r="Q901" s="96"/>
      <c r="R901" s="96"/>
    </row>
    <row r="902" ht="15.75" customHeight="1">
      <c r="D902" s="96"/>
      <c r="Q902" s="96"/>
      <c r="R902" s="96"/>
    </row>
    <row r="903" ht="15.75" customHeight="1">
      <c r="D903" s="96"/>
      <c r="Q903" s="96"/>
      <c r="R903" s="96"/>
    </row>
    <row r="904" ht="15.75" customHeight="1">
      <c r="D904" s="96"/>
      <c r="Q904" s="96"/>
      <c r="R904" s="96"/>
    </row>
    <row r="905" ht="15.75" customHeight="1">
      <c r="D905" s="96"/>
      <c r="Q905" s="96"/>
      <c r="R905" s="96"/>
    </row>
    <row r="906" ht="15.75" customHeight="1">
      <c r="D906" s="96"/>
      <c r="Q906" s="96"/>
      <c r="R906" s="96"/>
    </row>
    <row r="907" ht="15.75" customHeight="1">
      <c r="D907" s="96"/>
      <c r="Q907" s="96"/>
      <c r="R907" s="96"/>
    </row>
    <row r="908" ht="15.75" customHeight="1">
      <c r="D908" s="96"/>
      <c r="Q908" s="96"/>
      <c r="R908" s="96"/>
    </row>
    <row r="909" ht="15.75" customHeight="1">
      <c r="D909" s="96"/>
      <c r="Q909" s="96"/>
      <c r="R909" s="96"/>
    </row>
    <row r="910" ht="15.75" customHeight="1">
      <c r="D910" s="96"/>
      <c r="Q910" s="96"/>
      <c r="R910" s="96"/>
    </row>
    <row r="911" ht="15.75" customHeight="1">
      <c r="D911" s="96"/>
      <c r="Q911" s="96"/>
      <c r="R911" s="96"/>
    </row>
    <row r="912" ht="15.75" customHeight="1">
      <c r="D912" s="96"/>
      <c r="Q912" s="96"/>
      <c r="R912" s="96"/>
    </row>
    <row r="913" ht="15.75" customHeight="1">
      <c r="D913" s="96"/>
      <c r="Q913" s="96"/>
      <c r="R913" s="96"/>
    </row>
    <row r="914" ht="15.75" customHeight="1">
      <c r="D914" s="96"/>
      <c r="Q914" s="96"/>
      <c r="R914" s="96"/>
    </row>
    <row r="915" ht="15.75" customHeight="1">
      <c r="D915" s="96"/>
      <c r="Q915" s="96"/>
      <c r="R915" s="96"/>
    </row>
    <row r="916" ht="15.75" customHeight="1">
      <c r="D916" s="96"/>
      <c r="Q916" s="96"/>
      <c r="R916" s="96"/>
    </row>
    <row r="917" ht="15.75" customHeight="1">
      <c r="D917" s="96"/>
      <c r="Q917" s="96"/>
      <c r="R917" s="96"/>
    </row>
    <row r="918" ht="15.75" customHeight="1">
      <c r="D918" s="96"/>
      <c r="Q918" s="96"/>
      <c r="R918" s="96"/>
    </row>
    <row r="919" ht="15.75" customHeight="1">
      <c r="D919" s="96"/>
      <c r="Q919" s="96"/>
      <c r="R919" s="96"/>
    </row>
    <row r="920" ht="15.75" customHeight="1">
      <c r="D920" s="96"/>
      <c r="Q920" s="96"/>
      <c r="R920" s="96"/>
    </row>
    <row r="921" ht="15.75" customHeight="1">
      <c r="D921" s="96"/>
      <c r="Q921" s="96"/>
      <c r="R921" s="96"/>
    </row>
    <row r="922" ht="15.75" customHeight="1">
      <c r="D922" s="96"/>
      <c r="Q922" s="96"/>
      <c r="R922" s="96"/>
    </row>
    <row r="923" ht="15.75" customHeight="1">
      <c r="D923" s="96"/>
      <c r="Q923" s="96"/>
      <c r="R923" s="96"/>
    </row>
    <row r="924" ht="15.75" customHeight="1">
      <c r="D924" s="96"/>
      <c r="Q924" s="96"/>
      <c r="R924" s="96"/>
    </row>
    <row r="925" ht="15.75" customHeight="1">
      <c r="D925" s="96"/>
      <c r="Q925" s="96"/>
      <c r="R925" s="96"/>
    </row>
    <row r="926" ht="15.75" customHeight="1">
      <c r="D926" s="96"/>
      <c r="Q926" s="96"/>
      <c r="R926" s="96"/>
    </row>
    <row r="927" ht="15.75" customHeight="1">
      <c r="D927" s="96"/>
      <c r="Q927" s="96"/>
      <c r="R927" s="96"/>
    </row>
    <row r="928" ht="15.75" customHeight="1">
      <c r="D928" s="96"/>
      <c r="Q928" s="96"/>
      <c r="R928" s="96"/>
    </row>
    <row r="929" ht="15.75" customHeight="1">
      <c r="D929" s="96"/>
      <c r="Q929" s="96"/>
      <c r="R929" s="96"/>
    </row>
    <row r="930" ht="15.75" customHeight="1">
      <c r="D930" s="96"/>
      <c r="Q930" s="96"/>
      <c r="R930" s="96"/>
    </row>
    <row r="931" ht="15.75" customHeight="1">
      <c r="D931" s="96"/>
      <c r="Q931" s="96"/>
      <c r="R931" s="96"/>
    </row>
    <row r="932" ht="15.75" customHeight="1">
      <c r="D932" s="96"/>
      <c r="Q932" s="96"/>
      <c r="R932" s="96"/>
    </row>
    <row r="933" ht="15.75" customHeight="1">
      <c r="D933" s="96"/>
      <c r="Q933" s="96"/>
      <c r="R933" s="96"/>
    </row>
    <row r="934" ht="15.75" customHeight="1">
      <c r="D934" s="96"/>
      <c r="Q934" s="96"/>
      <c r="R934" s="96"/>
    </row>
    <row r="935" ht="15.75" customHeight="1">
      <c r="D935" s="96"/>
      <c r="Q935" s="96"/>
      <c r="R935" s="96"/>
    </row>
    <row r="936" ht="15.75" customHeight="1">
      <c r="D936" s="96"/>
      <c r="Q936" s="96"/>
      <c r="R936" s="96"/>
    </row>
    <row r="937" ht="15.75" customHeight="1">
      <c r="D937" s="96"/>
      <c r="Q937" s="96"/>
      <c r="R937" s="96"/>
    </row>
    <row r="938" ht="15.75" customHeight="1">
      <c r="D938" s="96"/>
      <c r="Q938" s="96"/>
      <c r="R938" s="96"/>
    </row>
    <row r="939" ht="15.75" customHeight="1">
      <c r="D939" s="96"/>
      <c r="Q939" s="96"/>
      <c r="R939" s="96"/>
    </row>
    <row r="940" ht="15.75" customHeight="1">
      <c r="D940" s="96"/>
      <c r="Q940" s="96"/>
      <c r="R940" s="96"/>
    </row>
    <row r="941" ht="15.75" customHeight="1">
      <c r="D941" s="96"/>
      <c r="Q941" s="96"/>
      <c r="R941" s="96"/>
    </row>
    <row r="942" ht="15.75" customHeight="1">
      <c r="D942" s="96"/>
      <c r="Q942" s="96"/>
      <c r="R942" s="96"/>
    </row>
    <row r="943" ht="15.75" customHeight="1">
      <c r="D943" s="96"/>
      <c r="Q943" s="96"/>
      <c r="R943" s="96"/>
    </row>
    <row r="944" ht="15.75" customHeight="1">
      <c r="D944" s="96"/>
      <c r="Q944" s="96"/>
      <c r="R944" s="96"/>
    </row>
    <row r="945" ht="15.75" customHeight="1">
      <c r="D945" s="96"/>
      <c r="Q945" s="96"/>
      <c r="R945" s="96"/>
    </row>
    <row r="946" ht="15.75" customHeight="1">
      <c r="D946" s="96"/>
      <c r="Q946" s="96"/>
      <c r="R946" s="96"/>
    </row>
    <row r="947" ht="15.75" customHeight="1">
      <c r="D947" s="96"/>
      <c r="Q947" s="96"/>
      <c r="R947" s="96"/>
    </row>
    <row r="948" ht="15.75" customHeight="1">
      <c r="D948" s="96"/>
      <c r="Q948" s="96"/>
      <c r="R948" s="96"/>
    </row>
    <row r="949" ht="15.75" customHeight="1">
      <c r="D949" s="96"/>
      <c r="Q949" s="96"/>
      <c r="R949" s="96"/>
    </row>
    <row r="950" ht="15.75" customHeight="1">
      <c r="D950" s="96"/>
      <c r="Q950" s="96"/>
      <c r="R950" s="96"/>
    </row>
    <row r="951" ht="15.75" customHeight="1">
      <c r="D951" s="96"/>
      <c r="Q951" s="96"/>
      <c r="R951" s="96"/>
    </row>
    <row r="952" ht="15.75" customHeight="1">
      <c r="D952" s="96"/>
      <c r="Q952" s="96"/>
      <c r="R952" s="96"/>
    </row>
    <row r="953" ht="15.75" customHeight="1">
      <c r="D953" s="96"/>
      <c r="Q953" s="96"/>
      <c r="R953" s="96"/>
    </row>
    <row r="954" ht="15.75" customHeight="1">
      <c r="D954" s="96"/>
      <c r="Q954" s="96"/>
      <c r="R954" s="96"/>
    </row>
    <row r="955" ht="15.75" customHeight="1">
      <c r="D955" s="96"/>
      <c r="Q955" s="96"/>
      <c r="R955" s="96"/>
    </row>
    <row r="956" ht="15.75" customHeight="1">
      <c r="D956" s="96"/>
      <c r="Q956" s="96"/>
      <c r="R956" s="96"/>
    </row>
    <row r="957" ht="15.75" customHeight="1">
      <c r="D957" s="96"/>
      <c r="Q957" s="96"/>
      <c r="R957" s="96"/>
    </row>
    <row r="958" ht="15.75" customHeight="1">
      <c r="D958" s="96"/>
      <c r="Q958" s="96"/>
      <c r="R958" s="96"/>
    </row>
    <row r="959" ht="15.75" customHeight="1">
      <c r="D959" s="96"/>
      <c r="Q959" s="96"/>
      <c r="R959" s="96"/>
    </row>
    <row r="960" ht="15.75" customHeight="1">
      <c r="D960" s="96"/>
      <c r="Q960" s="96"/>
      <c r="R960" s="96"/>
    </row>
    <row r="961" ht="15.75" customHeight="1">
      <c r="D961" s="96"/>
      <c r="Q961" s="96"/>
      <c r="R961" s="96"/>
    </row>
    <row r="962" ht="15.75" customHeight="1">
      <c r="D962" s="96"/>
      <c r="Q962" s="96"/>
      <c r="R962" s="96"/>
    </row>
    <row r="963" ht="15.75" customHeight="1">
      <c r="D963" s="96"/>
      <c r="Q963" s="96"/>
      <c r="R963" s="96"/>
    </row>
    <row r="964" ht="15.75" customHeight="1">
      <c r="D964" s="96"/>
      <c r="Q964" s="96"/>
      <c r="R964" s="96"/>
    </row>
    <row r="965" ht="15.75" customHeight="1">
      <c r="D965" s="96"/>
      <c r="Q965" s="96"/>
      <c r="R965" s="96"/>
    </row>
    <row r="966" ht="15.75" customHeight="1">
      <c r="D966" s="96"/>
      <c r="Q966" s="96"/>
      <c r="R966" s="96"/>
    </row>
    <row r="967" ht="15.75" customHeight="1">
      <c r="D967" s="96"/>
      <c r="Q967" s="96"/>
      <c r="R967" s="96"/>
    </row>
    <row r="968" ht="15.75" customHeight="1">
      <c r="D968" s="96"/>
      <c r="Q968" s="96"/>
      <c r="R968" s="96"/>
    </row>
    <row r="969" ht="15.75" customHeight="1">
      <c r="D969" s="96"/>
      <c r="Q969" s="96"/>
      <c r="R969" s="96"/>
    </row>
    <row r="970" ht="15.75" customHeight="1">
      <c r="D970" s="96"/>
      <c r="Q970" s="96"/>
      <c r="R970" s="96"/>
    </row>
    <row r="971" ht="15.75" customHeight="1">
      <c r="D971" s="96"/>
      <c r="Q971" s="96"/>
      <c r="R971" s="96"/>
    </row>
    <row r="972" ht="15.75" customHeight="1">
      <c r="D972" s="96"/>
      <c r="Q972" s="96"/>
      <c r="R972" s="96"/>
    </row>
    <row r="973" ht="15.75" customHeight="1">
      <c r="D973" s="96"/>
      <c r="Q973" s="96"/>
      <c r="R973" s="96"/>
    </row>
    <row r="974" ht="15.75" customHeight="1">
      <c r="D974" s="96"/>
      <c r="Q974" s="96"/>
      <c r="R974" s="96"/>
    </row>
    <row r="975" ht="15.75" customHeight="1">
      <c r="D975" s="96"/>
      <c r="Q975" s="96"/>
      <c r="R975" s="96"/>
    </row>
    <row r="976" ht="15.75" customHeight="1">
      <c r="D976" s="96"/>
      <c r="Q976" s="96"/>
      <c r="R976" s="96"/>
    </row>
    <row r="977" ht="15.75" customHeight="1">
      <c r="D977" s="96"/>
      <c r="Q977" s="96"/>
      <c r="R977" s="96"/>
    </row>
    <row r="978" ht="15.75" customHeight="1">
      <c r="D978" s="96"/>
      <c r="Q978" s="96"/>
      <c r="R978" s="96"/>
    </row>
    <row r="979" ht="15.75" customHeight="1">
      <c r="D979" s="96"/>
      <c r="Q979" s="96"/>
      <c r="R979" s="96"/>
    </row>
    <row r="980" ht="15.75" customHeight="1">
      <c r="D980" s="96"/>
      <c r="Q980" s="96"/>
      <c r="R980" s="96"/>
    </row>
    <row r="981" ht="15.75" customHeight="1">
      <c r="D981" s="96"/>
      <c r="Q981" s="96"/>
      <c r="R981" s="96"/>
    </row>
    <row r="982" ht="15.75" customHeight="1">
      <c r="D982" s="96"/>
      <c r="Q982" s="96"/>
      <c r="R982" s="96"/>
    </row>
    <row r="983" ht="15.75" customHeight="1">
      <c r="D983" s="96"/>
      <c r="Q983" s="96"/>
      <c r="R983" s="96"/>
    </row>
    <row r="984" ht="15.75" customHeight="1">
      <c r="D984" s="96"/>
      <c r="Q984" s="96"/>
      <c r="R984" s="96"/>
    </row>
    <row r="985" ht="15.75" customHeight="1">
      <c r="D985" s="96"/>
      <c r="Q985" s="96"/>
      <c r="R985" s="96"/>
    </row>
    <row r="986" ht="15.75" customHeight="1">
      <c r="D986" s="96"/>
      <c r="Q986" s="96"/>
      <c r="R986" s="96"/>
    </row>
    <row r="987" ht="15.75" customHeight="1">
      <c r="D987" s="96"/>
      <c r="Q987" s="96"/>
      <c r="R987" s="96"/>
    </row>
    <row r="988" ht="15.75" customHeight="1">
      <c r="D988" s="96"/>
      <c r="Q988" s="96"/>
      <c r="R988" s="96"/>
    </row>
    <row r="989" ht="15.75" customHeight="1">
      <c r="D989" s="96"/>
      <c r="Q989" s="96"/>
      <c r="R989" s="96"/>
    </row>
    <row r="990" ht="15.75" customHeight="1">
      <c r="D990" s="96"/>
      <c r="Q990" s="96"/>
      <c r="R990" s="96"/>
    </row>
    <row r="991" ht="15.75" customHeight="1">
      <c r="D991" s="96"/>
      <c r="Q991" s="96"/>
      <c r="R991" s="96"/>
    </row>
    <row r="992" ht="15.75" customHeight="1">
      <c r="D992" s="96"/>
      <c r="Q992" s="96"/>
      <c r="R992" s="96"/>
    </row>
    <row r="993" ht="15.75" customHeight="1">
      <c r="D993" s="96"/>
      <c r="Q993" s="96"/>
      <c r="R993" s="96"/>
    </row>
    <row r="994" ht="15.75" customHeight="1">
      <c r="D994" s="96"/>
      <c r="Q994" s="96"/>
      <c r="R994" s="96"/>
    </row>
    <row r="995" ht="15.75" customHeight="1">
      <c r="D995" s="96"/>
      <c r="Q995" s="96"/>
      <c r="R995" s="96"/>
    </row>
    <row r="996" ht="15.75" customHeight="1">
      <c r="D996" s="96"/>
      <c r="Q996" s="96"/>
      <c r="R996" s="96"/>
    </row>
    <row r="997" ht="15.75" customHeight="1">
      <c r="D997" s="96"/>
      <c r="Q997" s="96"/>
      <c r="R997" s="96"/>
    </row>
    <row r="998" ht="15.75" customHeight="1">
      <c r="D998" s="96"/>
      <c r="Q998" s="96"/>
      <c r="R998" s="96"/>
    </row>
    <row r="999" ht="15.75" customHeight="1">
      <c r="D999" s="96"/>
      <c r="Q999" s="96"/>
      <c r="R999" s="96"/>
    </row>
    <row r="1000" ht="15.75" customHeight="1">
      <c r="D1000" s="96"/>
      <c r="Q1000" s="96"/>
      <c r="R1000" s="96"/>
    </row>
    <row r="1001" ht="15.75" customHeight="1">
      <c r="D1001" s="96"/>
      <c r="Q1001" s="96"/>
      <c r="R1001" s="96"/>
    </row>
  </sheetData>
  <autoFilter ref="$A$3:$L$31"/>
  <mergeCells count="17">
    <mergeCell ref="A1:A2"/>
    <mergeCell ref="B1:B2"/>
    <mergeCell ref="C1:C2"/>
    <mergeCell ref="D1:D2"/>
    <mergeCell ref="E1:E2"/>
    <mergeCell ref="F1:F2"/>
    <mergeCell ref="G1:G2"/>
    <mergeCell ref="A31:J31"/>
    <mergeCell ref="Q1:Q2"/>
    <mergeCell ref="R1:R2"/>
    <mergeCell ref="H1:H2"/>
    <mergeCell ref="I1:I2"/>
    <mergeCell ref="J1:J2"/>
    <mergeCell ref="K1:K2"/>
    <mergeCell ref="L1:L2"/>
    <mergeCell ref="M1:M2"/>
    <mergeCell ref="N1:N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3.71"/>
    <col customWidth="1" min="4" max="4" width="8.71"/>
    <col customWidth="1" min="5" max="5" width="20.0"/>
    <col customWidth="1" min="6" max="26" width="8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107</v>
      </c>
      <c r="F1" s="97"/>
      <c r="G1" s="4" t="s">
        <v>5</v>
      </c>
      <c r="H1" s="3" t="s">
        <v>6</v>
      </c>
      <c r="I1" s="1" t="s">
        <v>7</v>
      </c>
      <c r="J1" s="2" t="s">
        <v>8</v>
      </c>
      <c r="K1" s="2" t="s">
        <v>9</v>
      </c>
      <c r="L1" s="4" t="s">
        <v>10</v>
      </c>
      <c r="M1" s="2" t="s">
        <v>11</v>
      </c>
      <c r="N1" s="98" t="s">
        <v>108</v>
      </c>
      <c r="O1" s="2" t="s">
        <v>11</v>
      </c>
      <c r="P1" s="5" t="s">
        <v>109</v>
      </c>
      <c r="Q1" s="2" t="s">
        <v>11</v>
      </c>
      <c r="R1" s="4" t="s">
        <v>110</v>
      </c>
      <c r="S1" s="2" t="s">
        <v>11</v>
      </c>
      <c r="T1" s="99" t="s">
        <v>15</v>
      </c>
      <c r="U1" s="2" t="s">
        <v>11</v>
      </c>
    </row>
    <row r="2">
      <c r="A2" s="10"/>
      <c r="B2" s="10"/>
      <c r="C2" s="10"/>
      <c r="D2" s="10"/>
      <c r="E2" s="10"/>
      <c r="F2" s="100"/>
      <c r="G2" s="101"/>
      <c r="H2" s="10"/>
      <c r="I2" s="10"/>
      <c r="J2" s="10"/>
      <c r="K2" s="10"/>
      <c r="L2" s="102" t="s">
        <v>16</v>
      </c>
      <c r="M2" s="7"/>
      <c r="N2" s="102" t="s">
        <v>111</v>
      </c>
      <c r="O2" s="7"/>
      <c r="P2" s="103" t="s">
        <v>112</v>
      </c>
      <c r="Q2" s="7"/>
      <c r="R2" s="103" t="s">
        <v>15</v>
      </c>
      <c r="S2" s="7"/>
      <c r="T2" s="104" t="s">
        <v>18</v>
      </c>
      <c r="U2" s="7"/>
    </row>
    <row r="3">
      <c r="A3" s="7"/>
      <c r="B3" s="7"/>
      <c r="C3" s="7"/>
      <c r="D3" s="7"/>
      <c r="E3" s="7"/>
      <c r="F3" s="105"/>
      <c r="G3" s="106"/>
      <c r="H3" s="7"/>
      <c r="I3" s="7"/>
      <c r="J3" s="7"/>
      <c r="K3" s="7"/>
      <c r="L3" s="107"/>
      <c r="M3" s="107"/>
      <c r="N3" s="107"/>
      <c r="O3" s="107"/>
      <c r="P3" s="107"/>
      <c r="Q3" s="107"/>
      <c r="R3" s="9" t="s">
        <v>113</v>
      </c>
      <c r="S3" s="9"/>
      <c r="T3" s="108"/>
      <c r="U3" s="15"/>
    </row>
    <row r="4">
      <c r="A4" s="11"/>
      <c r="B4" s="109"/>
      <c r="C4" s="8"/>
      <c r="D4" s="13"/>
      <c r="E4" s="8"/>
      <c r="F4" s="110"/>
      <c r="G4" s="13"/>
      <c r="H4" s="13"/>
      <c r="I4" s="9"/>
      <c r="J4" s="8"/>
      <c r="K4" s="8"/>
      <c r="L4" s="107"/>
      <c r="M4" s="107"/>
      <c r="N4" s="107"/>
      <c r="O4" s="107"/>
      <c r="P4" s="107"/>
      <c r="Q4" s="107"/>
      <c r="R4" s="9"/>
      <c r="S4" s="9"/>
      <c r="T4" s="108"/>
      <c r="U4" s="15"/>
    </row>
    <row r="5">
      <c r="A5" s="16">
        <v>1.0</v>
      </c>
      <c r="B5" s="17" t="s">
        <v>114</v>
      </c>
      <c r="C5" s="18" t="s">
        <v>35</v>
      </c>
      <c r="D5" s="18" t="s">
        <v>115</v>
      </c>
      <c r="E5" s="18" t="s">
        <v>116</v>
      </c>
      <c r="F5" s="110"/>
      <c r="G5" s="18">
        <v>555.0</v>
      </c>
      <c r="H5" s="18" t="s">
        <v>23</v>
      </c>
      <c r="I5" s="18">
        <v>15.4</v>
      </c>
      <c r="J5" s="19">
        <v>8547.0</v>
      </c>
      <c r="K5" s="20">
        <f t="shared" ref="K5:K34" si="1">J5/1000</f>
        <v>8.547</v>
      </c>
      <c r="L5" s="18">
        <v>555.0</v>
      </c>
      <c r="M5" s="18">
        <f t="shared" ref="M5:M34" si="2">L5*I5/1000</f>
        <v>8.547</v>
      </c>
      <c r="N5" s="111"/>
      <c r="O5" s="111">
        <f t="shared" ref="O5:O34" si="3">N5*I5/1000</f>
        <v>0</v>
      </c>
      <c r="P5" s="111"/>
      <c r="Q5" s="111">
        <f t="shared" ref="Q5:Q34" si="4">P5*I5/1000</f>
        <v>0</v>
      </c>
      <c r="R5" s="111"/>
      <c r="S5" s="111">
        <f t="shared" ref="S5:S34" si="5">R5*I5/1000</f>
        <v>0</v>
      </c>
      <c r="T5" s="110"/>
      <c r="U5" s="15">
        <f t="shared" ref="U5:U34" si="6">T5*I5/1000</f>
        <v>0</v>
      </c>
    </row>
    <row r="6">
      <c r="A6" s="16">
        <v>2.0</v>
      </c>
      <c r="B6" s="10"/>
      <c r="C6" s="18" t="s">
        <v>35</v>
      </c>
      <c r="D6" s="18" t="s">
        <v>117</v>
      </c>
      <c r="E6" s="18" t="s">
        <v>118</v>
      </c>
      <c r="F6" s="110"/>
      <c r="G6" s="18">
        <v>354.0</v>
      </c>
      <c r="H6" s="18" t="s">
        <v>23</v>
      </c>
      <c r="I6" s="18">
        <v>14.5</v>
      </c>
      <c r="J6" s="19">
        <v>5133.0</v>
      </c>
      <c r="K6" s="20">
        <f t="shared" si="1"/>
        <v>5.133</v>
      </c>
      <c r="L6" s="18">
        <v>354.0</v>
      </c>
      <c r="M6" s="18">
        <f t="shared" si="2"/>
        <v>5.133</v>
      </c>
      <c r="N6" s="111"/>
      <c r="O6" s="111">
        <f t="shared" si="3"/>
        <v>0</v>
      </c>
      <c r="P6" s="111"/>
      <c r="Q6" s="111">
        <f t="shared" si="4"/>
        <v>0</v>
      </c>
      <c r="R6" s="111"/>
      <c r="S6" s="111">
        <f t="shared" si="5"/>
        <v>0</v>
      </c>
      <c r="T6" s="110"/>
      <c r="U6" s="15">
        <f t="shared" si="6"/>
        <v>0</v>
      </c>
    </row>
    <row r="7">
      <c r="A7" s="112"/>
      <c r="B7" s="10"/>
      <c r="C7" s="18" t="s">
        <v>20</v>
      </c>
      <c r="D7" s="113" t="s">
        <v>119</v>
      </c>
      <c r="E7" s="18" t="s">
        <v>116</v>
      </c>
      <c r="F7" s="110"/>
      <c r="G7" s="18">
        <v>277.0</v>
      </c>
      <c r="H7" s="18" t="s">
        <v>23</v>
      </c>
      <c r="I7" s="18">
        <v>15.4</v>
      </c>
      <c r="J7" s="19">
        <v>4266.0</v>
      </c>
      <c r="K7" s="20">
        <f t="shared" si="1"/>
        <v>4.266</v>
      </c>
      <c r="L7" s="18">
        <v>277.0</v>
      </c>
      <c r="M7" s="18">
        <f t="shared" si="2"/>
        <v>4.2658</v>
      </c>
      <c r="N7" s="111"/>
      <c r="O7" s="111">
        <f t="shared" si="3"/>
        <v>0</v>
      </c>
      <c r="P7" s="111"/>
      <c r="Q7" s="111">
        <f t="shared" si="4"/>
        <v>0</v>
      </c>
      <c r="R7" s="111"/>
      <c r="S7" s="111">
        <f t="shared" si="5"/>
        <v>0</v>
      </c>
      <c r="T7" s="110"/>
      <c r="U7" s="15">
        <f t="shared" si="6"/>
        <v>0</v>
      </c>
    </row>
    <row r="8">
      <c r="A8" s="112"/>
      <c r="B8" s="10"/>
      <c r="C8" s="18" t="s">
        <v>20</v>
      </c>
      <c r="D8" s="113" t="s">
        <v>120</v>
      </c>
      <c r="E8" s="18" t="s">
        <v>118</v>
      </c>
      <c r="F8" s="110"/>
      <c r="G8" s="18">
        <v>177.0</v>
      </c>
      <c r="H8" s="18" t="s">
        <v>23</v>
      </c>
      <c r="I8" s="18">
        <v>14.5</v>
      </c>
      <c r="J8" s="19">
        <v>2567.0</v>
      </c>
      <c r="K8" s="20">
        <f t="shared" si="1"/>
        <v>2.567</v>
      </c>
      <c r="L8" s="18">
        <v>177.0</v>
      </c>
      <c r="M8" s="18">
        <f t="shared" si="2"/>
        <v>2.5665</v>
      </c>
      <c r="N8" s="111"/>
      <c r="O8" s="111">
        <f t="shared" si="3"/>
        <v>0</v>
      </c>
      <c r="P8" s="111"/>
      <c r="Q8" s="111">
        <f t="shared" si="4"/>
        <v>0</v>
      </c>
      <c r="R8" s="111"/>
      <c r="S8" s="111">
        <f t="shared" si="5"/>
        <v>0</v>
      </c>
      <c r="T8" s="110"/>
      <c r="U8" s="15">
        <f t="shared" si="6"/>
        <v>0</v>
      </c>
    </row>
    <row r="9">
      <c r="A9" s="16">
        <v>3.0</v>
      </c>
      <c r="B9" s="10"/>
      <c r="C9" s="18" t="s">
        <v>20</v>
      </c>
      <c r="D9" s="18" t="s">
        <v>121</v>
      </c>
      <c r="E9" s="18" t="s">
        <v>22</v>
      </c>
      <c r="F9" s="110"/>
      <c r="G9" s="18">
        <v>1955.0</v>
      </c>
      <c r="H9" s="18" t="s">
        <v>23</v>
      </c>
      <c r="I9" s="18">
        <v>14.7</v>
      </c>
      <c r="J9" s="19">
        <v>28739.0</v>
      </c>
      <c r="K9" s="20">
        <f t="shared" si="1"/>
        <v>28.739</v>
      </c>
      <c r="L9" s="18">
        <v>605.0</v>
      </c>
      <c r="M9" s="18">
        <f t="shared" si="2"/>
        <v>8.8935</v>
      </c>
      <c r="N9" s="18">
        <v>190.0</v>
      </c>
      <c r="O9" s="111">
        <f t="shared" si="3"/>
        <v>2.793</v>
      </c>
      <c r="P9" s="18">
        <v>780.0</v>
      </c>
      <c r="Q9" s="111">
        <f t="shared" si="4"/>
        <v>11.466</v>
      </c>
      <c r="R9" s="18">
        <v>190.0</v>
      </c>
      <c r="S9" s="111">
        <f t="shared" si="5"/>
        <v>2.793</v>
      </c>
      <c r="T9" s="24">
        <v>190.0</v>
      </c>
      <c r="U9" s="15">
        <f t="shared" si="6"/>
        <v>2.793</v>
      </c>
    </row>
    <row r="10">
      <c r="A10" s="16">
        <v>4.0</v>
      </c>
      <c r="B10" s="10"/>
      <c r="C10" s="18" t="s">
        <v>20</v>
      </c>
      <c r="D10" s="18" t="s">
        <v>122</v>
      </c>
      <c r="E10" s="18" t="s">
        <v>25</v>
      </c>
      <c r="F10" s="110"/>
      <c r="G10" s="18">
        <v>1207.0</v>
      </c>
      <c r="H10" s="18" t="s">
        <v>23</v>
      </c>
      <c r="I10" s="18">
        <v>13.6</v>
      </c>
      <c r="J10" s="19">
        <v>16415.0</v>
      </c>
      <c r="K10" s="20">
        <f t="shared" si="1"/>
        <v>16.415</v>
      </c>
      <c r="L10" s="18">
        <v>386.0</v>
      </c>
      <c r="M10" s="18">
        <f t="shared" si="2"/>
        <v>5.2496</v>
      </c>
      <c r="N10" s="18">
        <v>122.0</v>
      </c>
      <c r="O10" s="111">
        <f t="shared" si="3"/>
        <v>1.6592</v>
      </c>
      <c r="P10" s="18">
        <v>455.0</v>
      </c>
      <c r="Q10" s="111">
        <f t="shared" si="4"/>
        <v>6.188</v>
      </c>
      <c r="R10" s="18">
        <v>122.0</v>
      </c>
      <c r="S10" s="111">
        <f t="shared" si="5"/>
        <v>1.6592</v>
      </c>
      <c r="T10" s="24">
        <v>122.0</v>
      </c>
      <c r="U10" s="15">
        <f t="shared" si="6"/>
        <v>1.6592</v>
      </c>
    </row>
    <row r="11">
      <c r="A11" s="16">
        <v>5.0</v>
      </c>
      <c r="B11" s="10"/>
      <c r="C11" s="18" t="s">
        <v>20</v>
      </c>
      <c r="D11" s="18" t="s">
        <v>123</v>
      </c>
      <c r="E11" s="18" t="s">
        <v>116</v>
      </c>
      <c r="F11" s="110"/>
      <c r="G11" s="18">
        <v>1193.0</v>
      </c>
      <c r="H11" s="18" t="s">
        <v>23</v>
      </c>
      <c r="I11" s="18">
        <v>15.4</v>
      </c>
      <c r="J11" s="19">
        <v>18372.0</v>
      </c>
      <c r="K11" s="20">
        <f t="shared" si="1"/>
        <v>18.372</v>
      </c>
      <c r="L11" s="18">
        <v>518.0</v>
      </c>
      <c r="M11" s="18">
        <f t="shared" si="2"/>
        <v>7.9772</v>
      </c>
      <c r="N11" s="111"/>
      <c r="O11" s="111">
        <f t="shared" si="3"/>
        <v>0</v>
      </c>
      <c r="P11" s="18">
        <v>675.0</v>
      </c>
      <c r="Q11" s="111">
        <f t="shared" si="4"/>
        <v>10.395</v>
      </c>
      <c r="R11" s="111"/>
      <c r="S11" s="111">
        <f t="shared" si="5"/>
        <v>0</v>
      </c>
      <c r="T11" s="110"/>
      <c r="U11" s="15">
        <f t="shared" si="6"/>
        <v>0</v>
      </c>
    </row>
    <row r="12">
      <c r="A12" s="16">
        <v>6.0</v>
      </c>
      <c r="B12" s="10"/>
      <c r="C12" s="18" t="s">
        <v>20</v>
      </c>
      <c r="D12" s="18" t="s">
        <v>124</v>
      </c>
      <c r="E12" s="18" t="s">
        <v>118</v>
      </c>
      <c r="F12" s="110"/>
      <c r="G12" s="18">
        <v>743.0</v>
      </c>
      <c r="H12" s="18" t="s">
        <v>23</v>
      </c>
      <c r="I12" s="18">
        <v>14.5</v>
      </c>
      <c r="J12" s="19">
        <v>10774.0</v>
      </c>
      <c r="K12" s="20">
        <f t="shared" si="1"/>
        <v>10.774</v>
      </c>
      <c r="L12" s="18">
        <v>313.0</v>
      </c>
      <c r="M12" s="18">
        <f t="shared" si="2"/>
        <v>4.5385</v>
      </c>
      <c r="N12" s="111"/>
      <c r="O12" s="111">
        <f t="shared" si="3"/>
        <v>0</v>
      </c>
      <c r="P12" s="18">
        <v>430.0</v>
      </c>
      <c r="Q12" s="111">
        <f t="shared" si="4"/>
        <v>6.235</v>
      </c>
      <c r="R12" s="111"/>
      <c r="S12" s="111">
        <f t="shared" si="5"/>
        <v>0</v>
      </c>
      <c r="T12" s="110"/>
      <c r="U12" s="15">
        <f t="shared" si="6"/>
        <v>0</v>
      </c>
    </row>
    <row r="13">
      <c r="A13" s="16">
        <v>7.0</v>
      </c>
      <c r="B13" s="10"/>
      <c r="C13" s="18" t="s">
        <v>20</v>
      </c>
      <c r="D13" s="18" t="s">
        <v>125</v>
      </c>
      <c r="E13" s="18" t="s">
        <v>126</v>
      </c>
      <c r="F13" s="110"/>
      <c r="G13" s="18">
        <v>50.0</v>
      </c>
      <c r="H13" s="18" t="s">
        <v>23</v>
      </c>
      <c r="I13" s="18">
        <v>21.7</v>
      </c>
      <c r="J13" s="19">
        <v>1085.0</v>
      </c>
      <c r="K13" s="20">
        <f t="shared" si="1"/>
        <v>1.085</v>
      </c>
      <c r="L13" s="18">
        <v>20.0</v>
      </c>
      <c r="M13" s="18">
        <f t="shared" si="2"/>
        <v>0.434</v>
      </c>
      <c r="N13" s="111"/>
      <c r="O13" s="111">
        <f t="shared" si="3"/>
        <v>0</v>
      </c>
      <c r="P13" s="18">
        <v>30.0</v>
      </c>
      <c r="Q13" s="111">
        <f t="shared" si="4"/>
        <v>0.651</v>
      </c>
      <c r="R13" s="111"/>
      <c r="S13" s="111">
        <f t="shared" si="5"/>
        <v>0</v>
      </c>
      <c r="T13" s="110"/>
      <c r="U13" s="15">
        <f t="shared" si="6"/>
        <v>0</v>
      </c>
    </row>
    <row r="14">
      <c r="A14" s="16">
        <v>8.0</v>
      </c>
      <c r="B14" s="10"/>
      <c r="C14" s="18" t="s">
        <v>30</v>
      </c>
      <c r="D14" s="18" t="s">
        <v>127</v>
      </c>
      <c r="E14" s="18" t="s">
        <v>128</v>
      </c>
      <c r="F14" s="110"/>
      <c r="G14" s="18">
        <v>75.0</v>
      </c>
      <c r="H14" s="18" t="s">
        <v>23</v>
      </c>
      <c r="I14" s="18">
        <v>17.9</v>
      </c>
      <c r="J14" s="19">
        <v>1343.0</v>
      </c>
      <c r="K14" s="20">
        <f t="shared" si="1"/>
        <v>1.343</v>
      </c>
      <c r="L14" s="18">
        <v>75.0</v>
      </c>
      <c r="M14" s="18">
        <f t="shared" si="2"/>
        <v>1.3425</v>
      </c>
      <c r="N14" s="111"/>
      <c r="O14" s="111">
        <f t="shared" si="3"/>
        <v>0</v>
      </c>
      <c r="P14" s="111"/>
      <c r="Q14" s="111">
        <f t="shared" si="4"/>
        <v>0</v>
      </c>
      <c r="R14" s="111"/>
      <c r="S14" s="111">
        <f t="shared" si="5"/>
        <v>0</v>
      </c>
      <c r="T14" s="110"/>
      <c r="U14" s="15">
        <f t="shared" si="6"/>
        <v>0</v>
      </c>
    </row>
    <row r="15">
      <c r="A15" s="16">
        <v>9.0</v>
      </c>
      <c r="B15" s="10"/>
      <c r="C15" s="18" t="s">
        <v>30</v>
      </c>
      <c r="D15" s="18" t="s">
        <v>129</v>
      </c>
      <c r="E15" s="18" t="s">
        <v>130</v>
      </c>
      <c r="F15" s="110"/>
      <c r="G15" s="18">
        <v>44.0</v>
      </c>
      <c r="H15" s="18" t="s">
        <v>23</v>
      </c>
      <c r="I15" s="18">
        <v>16.5</v>
      </c>
      <c r="J15" s="18">
        <v>726.0</v>
      </c>
      <c r="K15" s="20">
        <f t="shared" si="1"/>
        <v>0.726</v>
      </c>
      <c r="L15" s="18">
        <v>44.0</v>
      </c>
      <c r="M15" s="18">
        <f t="shared" si="2"/>
        <v>0.726</v>
      </c>
      <c r="N15" s="111"/>
      <c r="O15" s="111">
        <f t="shared" si="3"/>
        <v>0</v>
      </c>
      <c r="P15" s="111"/>
      <c r="Q15" s="111">
        <f t="shared" si="4"/>
        <v>0</v>
      </c>
      <c r="R15" s="111"/>
      <c r="S15" s="111">
        <f t="shared" si="5"/>
        <v>0</v>
      </c>
      <c r="T15" s="110"/>
      <c r="U15" s="15">
        <f t="shared" si="6"/>
        <v>0</v>
      </c>
    </row>
    <row r="16">
      <c r="A16" s="16">
        <v>10.0</v>
      </c>
      <c r="B16" s="10"/>
      <c r="C16" s="18" t="s">
        <v>30</v>
      </c>
      <c r="D16" s="18" t="s">
        <v>131</v>
      </c>
      <c r="E16" s="18" t="s">
        <v>32</v>
      </c>
      <c r="F16" s="110"/>
      <c r="G16" s="18">
        <v>583.0</v>
      </c>
      <c r="H16" s="18" t="s">
        <v>23</v>
      </c>
      <c r="I16" s="18">
        <v>16.8</v>
      </c>
      <c r="J16" s="19">
        <v>9794.0</v>
      </c>
      <c r="K16" s="20">
        <f t="shared" si="1"/>
        <v>9.794</v>
      </c>
      <c r="L16" s="18">
        <v>428.0</v>
      </c>
      <c r="M16" s="18">
        <f t="shared" si="2"/>
        <v>7.1904</v>
      </c>
      <c r="N16" s="111"/>
      <c r="O16" s="111">
        <f t="shared" si="3"/>
        <v>0</v>
      </c>
      <c r="P16" s="18">
        <v>155.0</v>
      </c>
      <c r="Q16" s="111">
        <f t="shared" si="4"/>
        <v>2.604</v>
      </c>
      <c r="R16" s="111"/>
      <c r="S16" s="111">
        <f t="shared" si="5"/>
        <v>0</v>
      </c>
      <c r="T16" s="110"/>
      <c r="U16" s="15">
        <f t="shared" si="6"/>
        <v>0</v>
      </c>
    </row>
    <row r="17">
      <c r="A17" s="16">
        <v>11.0</v>
      </c>
      <c r="B17" s="10"/>
      <c r="C17" s="18" t="s">
        <v>30</v>
      </c>
      <c r="D17" s="18" t="s">
        <v>132</v>
      </c>
      <c r="E17" s="18" t="s">
        <v>34</v>
      </c>
      <c r="F17" s="110"/>
      <c r="G17" s="18">
        <v>235.0</v>
      </c>
      <c r="H17" s="18" t="s">
        <v>23</v>
      </c>
      <c r="I17" s="18">
        <v>15.9</v>
      </c>
      <c r="J17" s="19">
        <v>3737.0</v>
      </c>
      <c r="K17" s="20">
        <f t="shared" si="1"/>
        <v>3.737</v>
      </c>
      <c r="L17" s="18">
        <v>150.0</v>
      </c>
      <c r="M17" s="18">
        <f t="shared" si="2"/>
        <v>2.385</v>
      </c>
      <c r="N17" s="111"/>
      <c r="O17" s="111">
        <f t="shared" si="3"/>
        <v>0</v>
      </c>
      <c r="P17" s="18">
        <v>85.0</v>
      </c>
      <c r="Q17" s="111">
        <f t="shared" si="4"/>
        <v>1.3515</v>
      </c>
      <c r="R17" s="111"/>
      <c r="S17" s="111">
        <f t="shared" si="5"/>
        <v>0</v>
      </c>
      <c r="T17" s="110"/>
      <c r="U17" s="15">
        <f t="shared" si="6"/>
        <v>0</v>
      </c>
    </row>
    <row r="18">
      <c r="A18" s="16">
        <v>12.0</v>
      </c>
      <c r="B18" s="10"/>
      <c r="C18" s="18" t="s">
        <v>35</v>
      </c>
      <c r="D18" s="18" t="s">
        <v>133</v>
      </c>
      <c r="E18" s="18" t="s">
        <v>37</v>
      </c>
      <c r="F18" s="110"/>
      <c r="G18" s="18">
        <v>819.0</v>
      </c>
      <c r="H18" s="18" t="s">
        <v>23</v>
      </c>
      <c r="I18" s="18">
        <v>15.2</v>
      </c>
      <c r="J18" s="19">
        <v>12449.0</v>
      </c>
      <c r="K18" s="20">
        <f t="shared" si="1"/>
        <v>12.449</v>
      </c>
      <c r="L18" s="18">
        <v>819.0</v>
      </c>
      <c r="M18" s="18">
        <f t="shared" si="2"/>
        <v>12.4488</v>
      </c>
      <c r="N18" s="111"/>
      <c r="O18" s="111">
        <f t="shared" si="3"/>
        <v>0</v>
      </c>
      <c r="P18" s="111"/>
      <c r="Q18" s="111">
        <f t="shared" si="4"/>
        <v>0</v>
      </c>
      <c r="R18" s="111"/>
      <c r="S18" s="111">
        <f t="shared" si="5"/>
        <v>0</v>
      </c>
      <c r="T18" s="110"/>
      <c r="U18" s="15">
        <f t="shared" si="6"/>
        <v>0</v>
      </c>
    </row>
    <row r="19">
      <c r="A19" s="16">
        <v>13.0</v>
      </c>
      <c r="B19" s="10"/>
      <c r="C19" s="18" t="s">
        <v>35</v>
      </c>
      <c r="D19" s="18" t="s">
        <v>134</v>
      </c>
      <c r="E19" s="18" t="s">
        <v>39</v>
      </c>
      <c r="F19" s="110"/>
      <c r="G19" s="18">
        <v>383.0</v>
      </c>
      <c r="H19" s="18" t="s">
        <v>23</v>
      </c>
      <c r="I19" s="18">
        <v>12.3</v>
      </c>
      <c r="J19" s="19">
        <v>4711.0</v>
      </c>
      <c r="K19" s="20">
        <f t="shared" si="1"/>
        <v>4.711</v>
      </c>
      <c r="L19" s="18">
        <v>383.0</v>
      </c>
      <c r="M19" s="18">
        <f t="shared" si="2"/>
        <v>4.7109</v>
      </c>
      <c r="N19" s="111"/>
      <c r="O19" s="111">
        <f t="shared" si="3"/>
        <v>0</v>
      </c>
      <c r="P19" s="111"/>
      <c r="Q19" s="111">
        <f t="shared" si="4"/>
        <v>0</v>
      </c>
      <c r="R19" s="111"/>
      <c r="S19" s="111">
        <f t="shared" si="5"/>
        <v>0</v>
      </c>
      <c r="T19" s="110"/>
      <c r="U19" s="15">
        <f t="shared" si="6"/>
        <v>0</v>
      </c>
    </row>
    <row r="20">
      <c r="A20" s="16">
        <v>14.0</v>
      </c>
      <c r="B20" s="10"/>
      <c r="C20" s="18" t="s">
        <v>20</v>
      </c>
      <c r="D20" s="18" t="s">
        <v>135</v>
      </c>
      <c r="E20" s="18" t="s">
        <v>37</v>
      </c>
      <c r="F20" s="110"/>
      <c r="G20" s="18">
        <v>1640.0</v>
      </c>
      <c r="H20" s="18" t="s">
        <v>23</v>
      </c>
      <c r="I20" s="18">
        <v>15.2</v>
      </c>
      <c r="J20" s="19">
        <v>24928.0</v>
      </c>
      <c r="K20" s="20">
        <f t="shared" si="1"/>
        <v>24.928</v>
      </c>
      <c r="L20" s="18">
        <v>1640.0</v>
      </c>
      <c r="M20" s="18">
        <f t="shared" si="2"/>
        <v>24.928</v>
      </c>
      <c r="N20" s="111"/>
      <c r="O20" s="111">
        <f t="shared" si="3"/>
        <v>0</v>
      </c>
      <c r="P20" s="111"/>
      <c r="Q20" s="111">
        <f t="shared" si="4"/>
        <v>0</v>
      </c>
      <c r="R20" s="111"/>
      <c r="S20" s="111">
        <f t="shared" si="5"/>
        <v>0</v>
      </c>
      <c r="T20" s="110"/>
      <c r="U20" s="15">
        <f t="shared" si="6"/>
        <v>0</v>
      </c>
    </row>
    <row r="21" ht="15.75" customHeight="1">
      <c r="A21" s="16">
        <v>15.0</v>
      </c>
      <c r="B21" s="10"/>
      <c r="C21" s="18" t="s">
        <v>20</v>
      </c>
      <c r="D21" s="18" t="s">
        <v>136</v>
      </c>
      <c r="E21" s="18" t="s">
        <v>39</v>
      </c>
      <c r="F21" s="110"/>
      <c r="G21" s="18">
        <v>755.0</v>
      </c>
      <c r="H21" s="18" t="s">
        <v>23</v>
      </c>
      <c r="I21" s="18">
        <v>12.3</v>
      </c>
      <c r="J21" s="19">
        <v>9287.0</v>
      </c>
      <c r="K21" s="20">
        <f t="shared" si="1"/>
        <v>9.287</v>
      </c>
      <c r="L21" s="18">
        <v>755.0</v>
      </c>
      <c r="M21" s="18">
        <f t="shared" si="2"/>
        <v>9.2865</v>
      </c>
      <c r="N21" s="111"/>
      <c r="O21" s="111">
        <f t="shared" si="3"/>
        <v>0</v>
      </c>
      <c r="P21" s="111"/>
      <c r="Q21" s="111">
        <f t="shared" si="4"/>
        <v>0</v>
      </c>
      <c r="R21" s="111"/>
      <c r="S21" s="111">
        <f t="shared" si="5"/>
        <v>0</v>
      </c>
      <c r="T21" s="110"/>
      <c r="U21" s="15">
        <f t="shared" si="6"/>
        <v>0</v>
      </c>
    </row>
    <row r="22" ht="15.75" customHeight="1">
      <c r="A22" s="16">
        <v>16.0</v>
      </c>
      <c r="B22" s="7"/>
      <c r="C22" s="18" t="s">
        <v>20</v>
      </c>
      <c r="D22" s="18" t="s">
        <v>137</v>
      </c>
      <c r="E22" s="18" t="s">
        <v>43</v>
      </c>
      <c r="F22" s="110"/>
      <c r="G22" s="18">
        <v>461.0</v>
      </c>
      <c r="H22" s="18" t="s">
        <v>23</v>
      </c>
      <c r="I22" s="18">
        <v>12.0</v>
      </c>
      <c r="J22" s="19">
        <v>5532.0</v>
      </c>
      <c r="K22" s="20">
        <f t="shared" si="1"/>
        <v>5.532</v>
      </c>
      <c r="L22" s="18">
        <v>461.0</v>
      </c>
      <c r="M22" s="18">
        <f t="shared" si="2"/>
        <v>5.532</v>
      </c>
      <c r="N22" s="111"/>
      <c r="O22" s="111">
        <f t="shared" si="3"/>
        <v>0</v>
      </c>
      <c r="P22" s="111"/>
      <c r="Q22" s="111">
        <f t="shared" si="4"/>
        <v>0</v>
      </c>
      <c r="R22" s="111"/>
      <c r="S22" s="111">
        <f t="shared" si="5"/>
        <v>0</v>
      </c>
      <c r="T22" s="110"/>
      <c r="U22" s="15">
        <f t="shared" si="6"/>
        <v>0</v>
      </c>
    </row>
    <row r="23" ht="15.75" customHeight="1">
      <c r="A23" s="16">
        <v>17.0</v>
      </c>
      <c r="B23" s="17" t="s">
        <v>138</v>
      </c>
      <c r="C23" s="18" t="s">
        <v>47</v>
      </c>
      <c r="D23" s="18" t="s">
        <v>139</v>
      </c>
      <c r="E23" s="18" t="s">
        <v>140</v>
      </c>
      <c r="F23" s="110"/>
      <c r="G23" s="113">
        <v>15800.0</v>
      </c>
      <c r="H23" s="18" t="s">
        <v>50</v>
      </c>
      <c r="I23" s="18">
        <v>1.0</v>
      </c>
      <c r="J23" s="19">
        <v>15800.0</v>
      </c>
      <c r="K23" s="20">
        <f t="shared" si="1"/>
        <v>15.8</v>
      </c>
      <c r="L23" s="18">
        <v>10500.0</v>
      </c>
      <c r="M23" s="18">
        <f t="shared" si="2"/>
        <v>10.5</v>
      </c>
      <c r="N23" s="18">
        <v>600.0</v>
      </c>
      <c r="O23" s="111">
        <f t="shared" si="3"/>
        <v>0.6</v>
      </c>
      <c r="P23" s="18">
        <v>3500.0</v>
      </c>
      <c r="Q23" s="111">
        <f t="shared" si="4"/>
        <v>3.5</v>
      </c>
      <c r="R23" s="18">
        <v>600.0</v>
      </c>
      <c r="S23" s="111">
        <f t="shared" si="5"/>
        <v>0.6</v>
      </c>
      <c r="T23" s="24">
        <v>600.0</v>
      </c>
      <c r="U23" s="15">
        <f t="shared" si="6"/>
        <v>0.6</v>
      </c>
    </row>
    <row r="24" ht="15.75" customHeight="1">
      <c r="A24" s="16">
        <v>18.0</v>
      </c>
      <c r="B24" s="10"/>
      <c r="C24" s="20" t="s">
        <v>54</v>
      </c>
      <c r="D24" s="20" t="s">
        <v>141</v>
      </c>
      <c r="E24" s="18" t="s">
        <v>142</v>
      </c>
      <c r="F24" s="110"/>
      <c r="G24" s="113">
        <v>20500.0</v>
      </c>
      <c r="H24" s="18" t="s">
        <v>50</v>
      </c>
      <c r="I24" s="18">
        <v>1.0</v>
      </c>
      <c r="J24" s="19">
        <v>20500.0</v>
      </c>
      <c r="K24" s="20">
        <f t="shared" si="1"/>
        <v>20.5</v>
      </c>
      <c r="L24" s="18">
        <v>7500.0</v>
      </c>
      <c r="M24" s="18">
        <f t="shared" si="2"/>
        <v>7.5</v>
      </c>
      <c r="N24" s="18">
        <v>2500.0</v>
      </c>
      <c r="O24" s="111">
        <f t="shared" si="3"/>
        <v>2.5</v>
      </c>
      <c r="P24" s="18">
        <v>7000.0</v>
      </c>
      <c r="Q24" s="111">
        <f t="shared" si="4"/>
        <v>7</v>
      </c>
      <c r="R24" s="18">
        <v>2500.0</v>
      </c>
      <c r="S24" s="111">
        <f t="shared" si="5"/>
        <v>2.5</v>
      </c>
      <c r="T24" s="24">
        <v>1000.0</v>
      </c>
      <c r="U24" s="15">
        <f t="shared" si="6"/>
        <v>1</v>
      </c>
    </row>
    <row r="25" ht="15.75" customHeight="1">
      <c r="A25" s="16">
        <v>19.0</v>
      </c>
      <c r="B25" s="10"/>
      <c r="C25" s="18" t="s">
        <v>51</v>
      </c>
      <c r="D25" s="18" t="s">
        <v>143</v>
      </c>
      <c r="E25" s="18" t="s">
        <v>144</v>
      </c>
      <c r="F25" s="110"/>
      <c r="G25" s="18">
        <v>8075.0</v>
      </c>
      <c r="H25" s="18" t="s">
        <v>50</v>
      </c>
      <c r="I25" s="18">
        <v>1.0</v>
      </c>
      <c r="J25" s="19">
        <v>8075.0</v>
      </c>
      <c r="K25" s="20">
        <f t="shared" si="1"/>
        <v>8.075</v>
      </c>
      <c r="L25" s="18">
        <v>4575.0</v>
      </c>
      <c r="M25" s="18">
        <f t="shared" si="2"/>
        <v>4.575</v>
      </c>
      <c r="N25" s="18">
        <v>600.0</v>
      </c>
      <c r="O25" s="111">
        <f t="shared" si="3"/>
        <v>0.6</v>
      </c>
      <c r="P25" s="18">
        <v>1700.0</v>
      </c>
      <c r="Q25" s="111">
        <f t="shared" si="4"/>
        <v>1.7</v>
      </c>
      <c r="R25" s="18">
        <v>600.0</v>
      </c>
      <c r="S25" s="111">
        <f t="shared" si="5"/>
        <v>0.6</v>
      </c>
      <c r="T25" s="24">
        <v>600.0</v>
      </c>
      <c r="U25" s="15">
        <f t="shared" si="6"/>
        <v>0.6</v>
      </c>
    </row>
    <row r="26" ht="15.75" customHeight="1">
      <c r="A26" s="16">
        <v>20.0</v>
      </c>
      <c r="B26" s="10"/>
      <c r="C26" s="18" t="s">
        <v>57</v>
      </c>
      <c r="D26" s="111"/>
      <c r="E26" s="18" t="s">
        <v>58</v>
      </c>
      <c r="F26" s="110"/>
      <c r="G26" s="113">
        <v>12000.0</v>
      </c>
      <c r="H26" s="18" t="s">
        <v>50</v>
      </c>
      <c r="I26" s="18">
        <v>1.0</v>
      </c>
      <c r="J26" s="19">
        <v>12000.0</v>
      </c>
      <c r="K26" s="20">
        <f t="shared" si="1"/>
        <v>12</v>
      </c>
      <c r="L26" s="111"/>
      <c r="M26" s="18">
        <f t="shared" si="2"/>
        <v>0</v>
      </c>
      <c r="N26" s="18">
        <v>6000.0</v>
      </c>
      <c r="O26" s="111">
        <f t="shared" si="3"/>
        <v>6</v>
      </c>
      <c r="P26" s="18">
        <v>6000.0</v>
      </c>
      <c r="Q26" s="111">
        <f t="shared" si="4"/>
        <v>6</v>
      </c>
      <c r="R26" s="111"/>
      <c r="S26" s="111">
        <f t="shared" si="5"/>
        <v>0</v>
      </c>
      <c r="T26" s="110"/>
      <c r="U26" s="15">
        <f t="shared" si="6"/>
        <v>0</v>
      </c>
    </row>
    <row r="27" ht="15.75" customHeight="1">
      <c r="A27" s="16">
        <v>21.0</v>
      </c>
      <c r="B27" s="7"/>
      <c r="C27" s="18" t="s">
        <v>59</v>
      </c>
      <c r="D27" s="111"/>
      <c r="E27" s="18" t="s">
        <v>59</v>
      </c>
      <c r="F27" s="110"/>
      <c r="G27" s="113">
        <v>48000.0</v>
      </c>
      <c r="H27" s="18" t="s">
        <v>50</v>
      </c>
      <c r="I27" s="18">
        <v>1.0</v>
      </c>
      <c r="J27" s="19">
        <v>48000.0</v>
      </c>
      <c r="K27" s="20">
        <f t="shared" si="1"/>
        <v>48</v>
      </c>
      <c r="L27" s="111"/>
      <c r="M27" s="18">
        <f t="shared" si="2"/>
        <v>0</v>
      </c>
      <c r="N27" s="18">
        <v>12000.0</v>
      </c>
      <c r="O27" s="111">
        <f t="shared" si="3"/>
        <v>12</v>
      </c>
      <c r="P27" s="18">
        <v>12000.0</v>
      </c>
      <c r="Q27" s="111">
        <f t="shared" si="4"/>
        <v>12</v>
      </c>
      <c r="R27" s="18">
        <v>12000.0</v>
      </c>
      <c r="S27" s="111">
        <f t="shared" si="5"/>
        <v>12</v>
      </c>
      <c r="T27" s="24">
        <v>12000.0</v>
      </c>
      <c r="U27" s="15">
        <f t="shared" si="6"/>
        <v>12</v>
      </c>
    </row>
    <row r="28" ht="15.75" customHeight="1">
      <c r="A28" s="16">
        <v>22.0</v>
      </c>
      <c r="B28" s="17" t="s">
        <v>60</v>
      </c>
      <c r="C28" s="18" t="s">
        <v>61</v>
      </c>
      <c r="D28" s="18" t="s">
        <v>145</v>
      </c>
      <c r="E28" s="113" t="s">
        <v>146</v>
      </c>
      <c r="F28" s="110"/>
      <c r="G28" s="18">
        <v>3636.0</v>
      </c>
      <c r="H28" s="18" t="s">
        <v>23</v>
      </c>
      <c r="I28" s="18">
        <v>2.81</v>
      </c>
      <c r="J28" s="19">
        <v>10202.0</v>
      </c>
      <c r="K28" s="20">
        <f t="shared" si="1"/>
        <v>10.202</v>
      </c>
      <c r="L28" s="18">
        <v>3636.0</v>
      </c>
      <c r="M28" s="18">
        <f t="shared" si="2"/>
        <v>10.21716</v>
      </c>
      <c r="N28" s="111"/>
      <c r="O28" s="111">
        <f t="shared" si="3"/>
        <v>0</v>
      </c>
      <c r="P28" s="111"/>
      <c r="Q28" s="111">
        <f t="shared" si="4"/>
        <v>0</v>
      </c>
      <c r="R28" s="111"/>
      <c r="S28" s="111">
        <f t="shared" si="5"/>
        <v>0</v>
      </c>
      <c r="T28" s="110"/>
      <c r="U28" s="15">
        <f t="shared" si="6"/>
        <v>0</v>
      </c>
    </row>
    <row r="29" ht="15.75" customHeight="1">
      <c r="A29" s="16">
        <v>23.0</v>
      </c>
      <c r="B29" s="10"/>
      <c r="C29" s="18" t="s">
        <v>61</v>
      </c>
      <c r="D29" s="18" t="s">
        <v>145</v>
      </c>
      <c r="E29" s="113" t="s">
        <v>147</v>
      </c>
      <c r="F29" s="114">
        <v>0.0</v>
      </c>
      <c r="G29" s="18">
        <v>1908.0</v>
      </c>
      <c r="H29" s="18" t="s">
        <v>23</v>
      </c>
      <c r="I29" s="18">
        <v>2.74</v>
      </c>
      <c r="J29" s="19">
        <v>5221.0</v>
      </c>
      <c r="K29" s="20">
        <f t="shared" si="1"/>
        <v>5.221</v>
      </c>
      <c r="L29" s="18">
        <v>1908.0</v>
      </c>
      <c r="M29" s="18">
        <f t="shared" si="2"/>
        <v>5.22792</v>
      </c>
      <c r="N29" s="111"/>
      <c r="O29" s="111">
        <f t="shared" si="3"/>
        <v>0</v>
      </c>
      <c r="P29" s="111"/>
      <c r="Q29" s="111">
        <f t="shared" si="4"/>
        <v>0</v>
      </c>
      <c r="R29" s="111"/>
      <c r="S29" s="111">
        <f t="shared" si="5"/>
        <v>0</v>
      </c>
      <c r="T29" s="110"/>
      <c r="U29" s="15">
        <f t="shared" si="6"/>
        <v>0</v>
      </c>
    </row>
    <row r="30" ht="15.75" customHeight="1">
      <c r="A30" s="16">
        <v>24.0</v>
      </c>
      <c r="B30" s="10"/>
      <c r="C30" s="18" t="s">
        <v>61</v>
      </c>
      <c r="D30" s="18" t="s">
        <v>145</v>
      </c>
      <c r="E30" s="18" t="s">
        <v>148</v>
      </c>
      <c r="F30" s="110"/>
      <c r="G30" s="18">
        <v>7400.0</v>
      </c>
      <c r="H30" s="18" t="s">
        <v>23</v>
      </c>
      <c r="I30" s="18">
        <v>2.85</v>
      </c>
      <c r="J30" s="19">
        <v>21062.0</v>
      </c>
      <c r="K30" s="20">
        <f t="shared" si="1"/>
        <v>21.062</v>
      </c>
      <c r="L30" s="18">
        <v>4200.0</v>
      </c>
      <c r="M30" s="18">
        <f t="shared" si="2"/>
        <v>11.97</v>
      </c>
      <c r="N30" s="18">
        <v>200.0</v>
      </c>
      <c r="O30" s="111">
        <f t="shared" si="3"/>
        <v>0.57</v>
      </c>
      <c r="P30" s="18">
        <v>3000.0</v>
      </c>
      <c r="Q30" s="111">
        <f t="shared" si="4"/>
        <v>8.55</v>
      </c>
      <c r="R30" s="111"/>
      <c r="S30" s="111">
        <f t="shared" si="5"/>
        <v>0</v>
      </c>
      <c r="T30" s="110"/>
      <c r="U30" s="15">
        <f t="shared" si="6"/>
        <v>0</v>
      </c>
    </row>
    <row r="31" ht="15.75" customHeight="1">
      <c r="A31" s="16">
        <v>25.0</v>
      </c>
      <c r="B31" s="10"/>
      <c r="C31" s="18" t="s">
        <v>61</v>
      </c>
      <c r="D31" s="18" t="s">
        <v>149</v>
      </c>
      <c r="E31" s="18" t="s">
        <v>150</v>
      </c>
      <c r="F31" s="110"/>
      <c r="G31" s="18">
        <v>280.0</v>
      </c>
      <c r="H31" s="18" t="s">
        <v>23</v>
      </c>
      <c r="I31" s="18">
        <v>4.6</v>
      </c>
      <c r="J31" s="19">
        <v>1288.0</v>
      </c>
      <c r="K31" s="20">
        <f t="shared" si="1"/>
        <v>1.288</v>
      </c>
      <c r="L31" s="18">
        <v>280.0</v>
      </c>
      <c r="M31" s="18">
        <f t="shared" si="2"/>
        <v>1.288</v>
      </c>
      <c r="N31" s="111"/>
      <c r="O31" s="111">
        <f t="shared" si="3"/>
        <v>0</v>
      </c>
      <c r="P31" s="111"/>
      <c r="Q31" s="111">
        <f t="shared" si="4"/>
        <v>0</v>
      </c>
      <c r="R31" s="111"/>
      <c r="S31" s="111">
        <f t="shared" si="5"/>
        <v>0</v>
      </c>
      <c r="T31" s="110"/>
      <c r="U31" s="15">
        <f t="shared" si="6"/>
        <v>0</v>
      </c>
    </row>
    <row r="32" ht="15.75" customHeight="1">
      <c r="A32" s="16">
        <v>26.0</v>
      </c>
      <c r="B32" s="10"/>
      <c r="C32" s="18" t="s">
        <v>65</v>
      </c>
      <c r="D32" s="18" t="s">
        <v>151</v>
      </c>
      <c r="E32" s="113" t="s">
        <v>67</v>
      </c>
      <c r="F32" s="110"/>
      <c r="G32" s="18">
        <v>4600.0</v>
      </c>
      <c r="H32" s="18" t="s">
        <v>23</v>
      </c>
      <c r="I32" s="18">
        <v>1.0</v>
      </c>
      <c r="J32" s="19">
        <v>4600.0</v>
      </c>
      <c r="K32" s="20">
        <f t="shared" si="1"/>
        <v>4.6</v>
      </c>
      <c r="L32" s="18">
        <v>3200.0</v>
      </c>
      <c r="M32" s="18">
        <f t="shared" si="2"/>
        <v>3.2</v>
      </c>
      <c r="N32" s="18">
        <v>100.0</v>
      </c>
      <c r="O32" s="111">
        <f t="shared" si="3"/>
        <v>0.1</v>
      </c>
      <c r="P32" s="18">
        <v>1200.0</v>
      </c>
      <c r="Q32" s="111">
        <f t="shared" si="4"/>
        <v>1.2</v>
      </c>
      <c r="R32" s="18">
        <v>100.0</v>
      </c>
      <c r="S32" s="111">
        <f t="shared" si="5"/>
        <v>0.1</v>
      </c>
      <c r="T32" s="110"/>
      <c r="U32" s="15">
        <f t="shared" si="6"/>
        <v>0</v>
      </c>
    </row>
    <row r="33" ht="15.75" customHeight="1">
      <c r="A33" s="112"/>
      <c r="B33" s="10"/>
      <c r="C33" s="18" t="s">
        <v>71</v>
      </c>
      <c r="D33" s="111"/>
      <c r="E33" s="18" t="s">
        <v>152</v>
      </c>
      <c r="F33" s="110"/>
      <c r="G33" s="18">
        <v>6000.0</v>
      </c>
      <c r="H33" s="18" t="s">
        <v>50</v>
      </c>
      <c r="I33" s="18">
        <v>1.0</v>
      </c>
      <c r="J33" s="19">
        <v>6000.0</v>
      </c>
      <c r="K33" s="20">
        <f t="shared" si="1"/>
        <v>6</v>
      </c>
      <c r="L33" s="18">
        <v>2500.0</v>
      </c>
      <c r="M33" s="18">
        <f t="shared" si="2"/>
        <v>2.5</v>
      </c>
      <c r="N33" s="18">
        <v>500.0</v>
      </c>
      <c r="O33" s="111">
        <f t="shared" si="3"/>
        <v>0.5</v>
      </c>
      <c r="P33" s="18">
        <v>2500.0</v>
      </c>
      <c r="Q33" s="111">
        <f t="shared" si="4"/>
        <v>2.5</v>
      </c>
      <c r="R33" s="18">
        <v>500.0</v>
      </c>
      <c r="S33" s="111">
        <f t="shared" si="5"/>
        <v>0.5</v>
      </c>
      <c r="T33" s="110"/>
      <c r="U33" s="15">
        <f t="shared" si="6"/>
        <v>0</v>
      </c>
    </row>
    <row r="34" ht="15.75" customHeight="1">
      <c r="A34" s="16">
        <v>27.0</v>
      </c>
      <c r="B34" s="7"/>
      <c r="C34" s="18" t="s">
        <v>153</v>
      </c>
      <c r="D34" s="18" t="s">
        <v>154</v>
      </c>
      <c r="E34" s="18" t="s">
        <v>144</v>
      </c>
      <c r="F34" s="110"/>
      <c r="G34" s="18">
        <v>4600.0</v>
      </c>
      <c r="H34" s="18" t="s">
        <v>50</v>
      </c>
      <c r="I34" s="18">
        <v>1.0</v>
      </c>
      <c r="J34" s="19">
        <v>4600.0</v>
      </c>
      <c r="K34" s="20">
        <f t="shared" si="1"/>
        <v>4.6</v>
      </c>
      <c r="L34" s="18">
        <v>3900.0</v>
      </c>
      <c r="M34" s="18">
        <f t="shared" si="2"/>
        <v>3.9</v>
      </c>
      <c r="N34" s="18">
        <v>200.0</v>
      </c>
      <c r="O34" s="111">
        <f t="shared" si="3"/>
        <v>0.2</v>
      </c>
      <c r="P34" s="18">
        <v>500.0</v>
      </c>
      <c r="Q34" s="111">
        <f t="shared" si="4"/>
        <v>0.5</v>
      </c>
      <c r="R34" s="111"/>
      <c r="S34" s="111">
        <f t="shared" si="5"/>
        <v>0</v>
      </c>
      <c r="T34" s="110"/>
      <c r="U34" s="15">
        <f t="shared" si="6"/>
        <v>0</v>
      </c>
    </row>
    <row r="35" ht="15.75" customHeight="1">
      <c r="B35" s="115"/>
      <c r="J35" s="116">
        <f t="shared" ref="J35:K35" si="7">SUM(J5:J34)</f>
        <v>325753</v>
      </c>
      <c r="K35" s="116">
        <f t="shared" si="7"/>
        <v>325.753</v>
      </c>
      <c r="M35" s="30">
        <f>SUM(M5:M34)</f>
        <v>177.03328</v>
      </c>
      <c r="O35" s="117">
        <f>SUM(O5:O34)</f>
        <v>27.5222</v>
      </c>
      <c r="Q35" s="117">
        <f>SUM(Q5:Q34)</f>
        <v>81.8405</v>
      </c>
      <c r="S35" s="117">
        <f>SUM(S5:S34)</f>
        <v>20.7522</v>
      </c>
      <c r="U35" s="118">
        <f>SUM(U5:U34)</f>
        <v>18.6522</v>
      </c>
    </row>
    <row r="36" ht="15.75" customHeight="1">
      <c r="B36" s="115"/>
    </row>
    <row r="37" ht="15.75" customHeight="1">
      <c r="B37" s="115"/>
    </row>
    <row r="38" ht="15.75" customHeight="1">
      <c r="B38" s="115"/>
    </row>
    <row r="39" ht="15.75" customHeight="1">
      <c r="B39" s="115"/>
      <c r="P39" s="27">
        <f>325.7-18.65</f>
        <v>307.05</v>
      </c>
    </row>
    <row r="40" ht="15.75" customHeight="1">
      <c r="B40" s="115"/>
    </row>
    <row r="41" ht="15.75" customHeight="1">
      <c r="B41" s="115"/>
    </row>
    <row r="42" ht="15.75" customHeight="1">
      <c r="B42" s="115"/>
    </row>
    <row r="43" ht="15.75" customHeight="1">
      <c r="B43" s="115"/>
    </row>
    <row r="44" ht="15.75" customHeight="1">
      <c r="B44" s="115"/>
    </row>
    <row r="45" ht="15.75" customHeight="1">
      <c r="B45" s="115"/>
    </row>
    <row r="46" ht="15.75" customHeight="1">
      <c r="B46" s="115"/>
    </row>
    <row r="47" ht="15.75" customHeight="1">
      <c r="B47" s="115"/>
    </row>
    <row r="48" ht="15.75" customHeight="1">
      <c r="B48" s="115"/>
    </row>
    <row r="49" ht="15.75" customHeight="1">
      <c r="B49" s="115"/>
    </row>
    <row r="50" ht="15.75" customHeight="1">
      <c r="B50" s="115"/>
    </row>
    <row r="51" ht="15.75" customHeight="1">
      <c r="B51" s="115"/>
    </row>
    <row r="52" ht="15.75" customHeight="1">
      <c r="B52" s="115"/>
    </row>
    <row r="53" ht="15.75" customHeight="1">
      <c r="B53" s="115"/>
    </row>
    <row r="54" ht="15.75" customHeight="1">
      <c r="B54" s="115"/>
    </row>
    <row r="55" ht="15.75" customHeight="1">
      <c r="B55" s="115"/>
    </row>
    <row r="56" ht="15.75" customHeight="1">
      <c r="B56" s="115"/>
    </row>
    <row r="57" ht="15.75" customHeight="1">
      <c r="B57" s="115"/>
    </row>
    <row r="58" ht="15.75" customHeight="1">
      <c r="B58" s="115"/>
    </row>
    <row r="59" ht="15.75" customHeight="1">
      <c r="B59" s="115"/>
    </row>
    <row r="60" ht="15.75" customHeight="1">
      <c r="B60" s="115"/>
    </row>
    <row r="61" ht="15.75" customHeight="1">
      <c r="B61" s="115"/>
    </row>
    <row r="62" ht="15.75" customHeight="1">
      <c r="B62" s="115"/>
    </row>
    <row r="63" ht="15.75" customHeight="1">
      <c r="B63" s="115"/>
    </row>
    <row r="64" ht="15.75" customHeight="1">
      <c r="B64" s="115"/>
    </row>
    <row r="65" ht="15.75" customHeight="1">
      <c r="B65" s="115"/>
    </row>
    <row r="66" ht="15.75" customHeight="1">
      <c r="B66" s="115"/>
    </row>
    <row r="67" ht="15.75" customHeight="1">
      <c r="B67" s="115"/>
    </row>
    <row r="68" ht="15.75" customHeight="1">
      <c r="B68" s="115"/>
    </row>
    <row r="69" ht="15.75" customHeight="1">
      <c r="B69" s="115"/>
    </row>
    <row r="70" ht="15.75" customHeight="1">
      <c r="B70" s="115"/>
    </row>
    <row r="71" ht="15.75" customHeight="1">
      <c r="B71" s="115"/>
    </row>
    <row r="72" ht="15.75" customHeight="1">
      <c r="B72" s="115"/>
    </row>
    <row r="73" ht="15.75" customHeight="1">
      <c r="B73" s="115"/>
    </row>
    <row r="74" ht="15.75" customHeight="1">
      <c r="B74" s="115"/>
    </row>
    <row r="75" ht="15.75" customHeight="1">
      <c r="B75" s="115"/>
    </row>
    <row r="76" ht="15.75" customHeight="1">
      <c r="B76" s="115"/>
    </row>
    <row r="77" ht="15.75" customHeight="1">
      <c r="B77" s="115"/>
    </row>
    <row r="78" ht="15.75" customHeight="1">
      <c r="B78" s="115"/>
    </row>
    <row r="79" ht="15.75" customHeight="1">
      <c r="B79" s="115"/>
    </row>
    <row r="80" ht="15.75" customHeight="1">
      <c r="B80" s="115"/>
    </row>
    <row r="81" ht="15.75" customHeight="1">
      <c r="B81" s="115"/>
    </row>
    <row r="82" ht="15.75" customHeight="1">
      <c r="B82" s="115"/>
    </row>
    <row r="83" ht="15.75" customHeight="1">
      <c r="B83" s="115"/>
    </row>
    <row r="84" ht="15.75" customHeight="1">
      <c r="B84" s="115"/>
    </row>
    <row r="85" ht="15.75" customHeight="1">
      <c r="B85" s="115"/>
    </row>
    <row r="86" ht="15.75" customHeight="1">
      <c r="B86" s="115"/>
    </row>
    <row r="87" ht="15.75" customHeight="1">
      <c r="B87" s="115"/>
    </row>
    <row r="88" ht="15.75" customHeight="1">
      <c r="B88" s="115"/>
    </row>
    <row r="89" ht="15.75" customHeight="1">
      <c r="B89" s="115"/>
    </row>
    <row r="90" ht="15.75" customHeight="1">
      <c r="B90" s="115"/>
    </row>
    <row r="91" ht="15.75" customHeight="1">
      <c r="B91" s="115"/>
    </row>
    <row r="92" ht="15.75" customHeight="1">
      <c r="B92" s="115"/>
    </row>
    <row r="93" ht="15.75" customHeight="1">
      <c r="B93" s="115"/>
    </row>
    <row r="94" ht="15.75" customHeight="1">
      <c r="B94" s="115"/>
    </row>
    <row r="95" ht="15.75" customHeight="1">
      <c r="B95" s="115"/>
    </row>
    <row r="96" ht="15.75" customHeight="1">
      <c r="B96" s="115"/>
    </row>
    <row r="97" ht="15.75" customHeight="1">
      <c r="B97" s="115"/>
    </row>
    <row r="98" ht="15.75" customHeight="1">
      <c r="B98" s="115"/>
    </row>
    <row r="99" ht="15.75" customHeight="1">
      <c r="B99" s="115"/>
    </row>
    <row r="100" ht="15.75" customHeight="1">
      <c r="B100" s="115"/>
    </row>
    <row r="101" ht="15.75" customHeight="1">
      <c r="B101" s="115"/>
    </row>
    <row r="102" ht="15.75" customHeight="1">
      <c r="B102" s="115"/>
    </row>
    <row r="103" ht="15.75" customHeight="1">
      <c r="B103" s="115"/>
    </row>
    <row r="104" ht="15.75" customHeight="1">
      <c r="B104" s="115"/>
    </row>
    <row r="105" ht="15.75" customHeight="1">
      <c r="B105" s="115"/>
    </row>
    <row r="106" ht="15.75" customHeight="1">
      <c r="B106" s="115"/>
    </row>
    <row r="107" ht="15.75" customHeight="1">
      <c r="B107" s="115"/>
    </row>
    <row r="108" ht="15.75" customHeight="1">
      <c r="B108" s="115"/>
    </row>
    <row r="109" ht="15.75" customHeight="1">
      <c r="B109" s="115"/>
    </row>
    <row r="110" ht="15.75" customHeight="1">
      <c r="B110" s="115"/>
    </row>
    <row r="111" ht="15.75" customHeight="1">
      <c r="B111" s="115"/>
    </row>
    <row r="112" ht="15.75" customHeight="1">
      <c r="B112" s="115"/>
    </row>
    <row r="113" ht="15.75" customHeight="1">
      <c r="B113" s="115"/>
    </row>
    <row r="114" ht="15.75" customHeight="1">
      <c r="B114" s="115"/>
    </row>
    <row r="115" ht="15.75" customHeight="1">
      <c r="B115" s="115"/>
    </row>
    <row r="116" ht="15.75" customHeight="1">
      <c r="B116" s="115"/>
    </row>
    <row r="117" ht="15.75" customHeight="1">
      <c r="B117" s="115"/>
    </row>
    <row r="118" ht="15.75" customHeight="1">
      <c r="B118" s="115"/>
    </row>
    <row r="119" ht="15.75" customHeight="1">
      <c r="B119" s="115"/>
    </row>
    <row r="120" ht="15.75" customHeight="1">
      <c r="B120" s="115"/>
    </row>
    <row r="121" ht="15.75" customHeight="1">
      <c r="B121" s="115"/>
    </row>
    <row r="122" ht="15.75" customHeight="1">
      <c r="B122" s="115"/>
    </row>
    <row r="123" ht="15.75" customHeight="1">
      <c r="B123" s="115"/>
    </row>
    <row r="124" ht="15.75" customHeight="1">
      <c r="B124" s="115"/>
    </row>
    <row r="125" ht="15.75" customHeight="1">
      <c r="B125" s="115"/>
    </row>
    <row r="126" ht="15.75" customHeight="1">
      <c r="B126" s="115"/>
    </row>
    <row r="127" ht="15.75" customHeight="1">
      <c r="B127" s="115"/>
    </row>
    <row r="128" ht="15.75" customHeight="1">
      <c r="B128" s="115"/>
    </row>
    <row r="129" ht="15.75" customHeight="1">
      <c r="B129" s="115"/>
    </row>
    <row r="130" ht="15.75" customHeight="1">
      <c r="B130" s="115"/>
    </row>
    <row r="131" ht="15.75" customHeight="1">
      <c r="B131" s="115"/>
    </row>
    <row r="132" ht="15.75" customHeight="1">
      <c r="B132" s="115"/>
    </row>
    <row r="133" ht="15.75" customHeight="1">
      <c r="B133" s="115"/>
    </row>
    <row r="134" ht="15.75" customHeight="1">
      <c r="B134" s="115"/>
    </row>
    <row r="135" ht="15.75" customHeight="1">
      <c r="B135" s="115"/>
    </row>
    <row r="136" ht="15.75" customHeight="1">
      <c r="B136" s="115"/>
    </row>
    <row r="137" ht="15.75" customHeight="1">
      <c r="B137" s="115"/>
    </row>
    <row r="138" ht="15.75" customHeight="1">
      <c r="B138" s="115"/>
    </row>
    <row r="139" ht="15.75" customHeight="1">
      <c r="B139" s="115"/>
    </row>
    <row r="140" ht="15.75" customHeight="1">
      <c r="B140" s="115"/>
    </row>
    <row r="141" ht="15.75" customHeight="1">
      <c r="B141" s="115"/>
    </row>
    <row r="142" ht="15.75" customHeight="1">
      <c r="B142" s="115"/>
    </row>
    <row r="143" ht="15.75" customHeight="1">
      <c r="B143" s="115"/>
    </row>
    <row r="144" ht="15.75" customHeight="1">
      <c r="B144" s="115"/>
    </row>
    <row r="145" ht="15.75" customHeight="1">
      <c r="B145" s="115"/>
    </row>
    <row r="146" ht="15.75" customHeight="1">
      <c r="B146" s="115"/>
    </row>
    <row r="147" ht="15.75" customHeight="1">
      <c r="B147" s="115"/>
    </row>
    <row r="148" ht="15.75" customHeight="1">
      <c r="B148" s="115"/>
    </row>
    <row r="149" ht="15.75" customHeight="1">
      <c r="B149" s="115"/>
    </row>
    <row r="150" ht="15.75" customHeight="1">
      <c r="B150" s="115"/>
    </row>
    <row r="151" ht="15.75" customHeight="1">
      <c r="B151" s="115"/>
    </row>
    <row r="152" ht="15.75" customHeight="1">
      <c r="B152" s="115"/>
    </row>
    <row r="153" ht="15.75" customHeight="1">
      <c r="B153" s="115"/>
    </row>
    <row r="154" ht="15.75" customHeight="1">
      <c r="B154" s="115"/>
    </row>
    <row r="155" ht="15.75" customHeight="1">
      <c r="B155" s="115"/>
    </row>
    <row r="156" ht="15.75" customHeight="1">
      <c r="B156" s="115"/>
    </row>
    <row r="157" ht="15.75" customHeight="1">
      <c r="B157" s="115"/>
    </row>
    <row r="158" ht="15.75" customHeight="1">
      <c r="B158" s="115"/>
    </row>
    <row r="159" ht="15.75" customHeight="1">
      <c r="B159" s="115"/>
    </row>
    <row r="160" ht="15.75" customHeight="1">
      <c r="B160" s="115"/>
    </row>
    <row r="161" ht="15.75" customHeight="1">
      <c r="B161" s="115"/>
    </row>
    <row r="162" ht="15.75" customHeight="1">
      <c r="B162" s="115"/>
    </row>
    <row r="163" ht="15.75" customHeight="1">
      <c r="B163" s="115"/>
    </row>
    <row r="164" ht="15.75" customHeight="1">
      <c r="B164" s="115"/>
    </row>
    <row r="165" ht="15.75" customHeight="1">
      <c r="B165" s="115"/>
    </row>
    <row r="166" ht="15.75" customHeight="1">
      <c r="B166" s="115"/>
    </row>
    <row r="167" ht="15.75" customHeight="1">
      <c r="B167" s="115"/>
    </row>
    <row r="168" ht="15.75" customHeight="1">
      <c r="B168" s="115"/>
    </row>
    <row r="169" ht="15.75" customHeight="1">
      <c r="B169" s="115"/>
    </row>
    <row r="170" ht="15.75" customHeight="1">
      <c r="B170" s="115"/>
    </row>
    <row r="171" ht="15.75" customHeight="1">
      <c r="B171" s="115"/>
    </row>
    <row r="172" ht="15.75" customHeight="1">
      <c r="B172" s="115"/>
    </row>
    <row r="173" ht="15.75" customHeight="1">
      <c r="B173" s="115"/>
    </row>
    <row r="174" ht="15.75" customHeight="1">
      <c r="B174" s="115"/>
    </row>
    <row r="175" ht="15.75" customHeight="1">
      <c r="B175" s="115"/>
    </row>
    <row r="176" ht="15.75" customHeight="1">
      <c r="B176" s="115"/>
    </row>
    <row r="177" ht="15.75" customHeight="1">
      <c r="B177" s="115"/>
    </row>
    <row r="178" ht="15.75" customHeight="1">
      <c r="B178" s="115"/>
    </row>
    <row r="179" ht="15.75" customHeight="1">
      <c r="B179" s="115"/>
    </row>
    <row r="180" ht="15.75" customHeight="1">
      <c r="B180" s="115"/>
    </row>
    <row r="181" ht="15.75" customHeight="1">
      <c r="B181" s="115"/>
    </row>
    <row r="182" ht="15.75" customHeight="1">
      <c r="B182" s="115"/>
    </row>
    <row r="183" ht="15.75" customHeight="1">
      <c r="B183" s="115"/>
    </row>
    <row r="184" ht="15.75" customHeight="1">
      <c r="B184" s="115"/>
    </row>
    <row r="185" ht="15.75" customHeight="1">
      <c r="B185" s="115"/>
    </row>
    <row r="186" ht="15.75" customHeight="1">
      <c r="B186" s="115"/>
    </row>
    <row r="187" ht="15.75" customHeight="1">
      <c r="B187" s="115"/>
    </row>
    <row r="188" ht="15.75" customHeight="1">
      <c r="B188" s="115"/>
    </row>
    <row r="189" ht="15.75" customHeight="1">
      <c r="B189" s="115"/>
    </row>
    <row r="190" ht="15.75" customHeight="1">
      <c r="B190" s="115"/>
    </row>
    <row r="191" ht="15.75" customHeight="1">
      <c r="B191" s="115"/>
    </row>
    <row r="192" ht="15.75" customHeight="1">
      <c r="B192" s="115"/>
    </row>
    <row r="193" ht="15.75" customHeight="1">
      <c r="B193" s="115"/>
    </row>
    <row r="194" ht="15.75" customHeight="1">
      <c r="B194" s="115"/>
    </row>
    <row r="195" ht="15.75" customHeight="1">
      <c r="B195" s="115"/>
    </row>
    <row r="196" ht="15.75" customHeight="1">
      <c r="B196" s="115"/>
    </row>
    <row r="197" ht="15.75" customHeight="1">
      <c r="B197" s="115"/>
    </row>
    <row r="198" ht="15.75" customHeight="1">
      <c r="B198" s="115"/>
    </row>
    <row r="199" ht="15.75" customHeight="1">
      <c r="B199" s="115"/>
    </row>
    <row r="200" ht="15.75" customHeight="1">
      <c r="B200" s="115"/>
    </row>
    <row r="201" ht="15.75" customHeight="1">
      <c r="B201" s="115"/>
    </row>
    <row r="202" ht="15.75" customHeight="1">
      <c r="B202" s="115"/>
    </row>
    <row r="203" ht="15.75" customHeight="1">
      <c r="B203" s="115"/>
    </row>
    <row r="204" ht="15.75" customHeight="1">
      <c r="B204" s="115"/>
    </row>
    <row r="205" ht="15.75" customHeight="1">
      <c r="B205" s="115"/>
    </row>
    <row r="206" ht="15.75" customHeight="1">
      <c r="B206" s="115"/>
    </row>
    <row r="207" ht="15.75" customHeight="1">
      <c r="B207" s="115"/>
    </row>
    <row r="208" ht="15.75" customHeight="1">
      <c r="B208" s="115"/>
    </row>
    <row r="209" ht="15.75" customHeight="1">
      <c r="B209" s="115"/>
    </row>
    <row r="210" ht="15.75" customHeight="1">
      <c r="B210" s="115"/>
    </row>
    <row r="211" ht="15.75" customHeight="1">
      <c r="B211" s="115"/>
    </row>
    <row r="212" ht="15.75" customHeight="1">
      <c r="B212" s="115"/>
    </row>
    <row r="213" ht="15.75" customHeight="1">
      <c r="B213" s="115"/>
    </row>
    <row r="214" ht="15.75" customHeight="1">
      <c r="B214" s="115"/>
    </row>
    <row r="215" ht="15.75" customHeight="1">
      <c r="B215" s="115"/>
    </row>
    <row r="216" ht="15.75" customHeight="1">
      <c r="B216" s="115"/>
    </row>
    <row r="217" ht="15.75" customHeight="1">
      <c r="B217" s="115"/>
    </row>
    <row r="218" ht="15.75" customHeight="1">
      <c r="B218" s="115"/>
    </row>
    <row r="219" ht="15.75" customHeight="1">
      <c r="B219" s="115"/>
    </row>
    <row r="220" ht="15.75" customHeight="1">
      <c r="B220" s="115"/>
    </row>
    <row r="221" ht="15.75" customHeight="1">
      <c r="B221" s="115"/>
    </row>
    <row r="222" ht="15.75" customHeight="1">
      <c r="B222" s="115"/>
    </row>
    <row r="223" ht="15.75" customHeight="1">
      <c r="B223" s="115"/>
    </row>
    <row r="224" ht="15.75" customHeight="1">
      <c r="B224" s="115"/>
    </row>
    <row r="225" ht="15.75" customHeight="1">
      <c r="B225" s="115"/>
    </row>
    <row r="226" ht="15.75" customHeight="1">
      <c r="B226" s="115"/>
    </row>
    <row r="227" ht="15.75" customHeight="1">
      <c r="B227" s="115"/>
    </row>
    <row r="228" ht="15.75" customHeight="1">
      <c r="B228" s="115"/>
    </row>
    <row r="229" ht="15.75" customHeight="1">
      <c r="B229" s="115"/>
    </row>
    <row r="230" ht="15.75" customHeight="1">
      <c r="B230" s="115"/>
    </row>
    <row r="231" ht="15.75" customHeight="1">
      <c r="B231" s="115"/>
    </row>
    <row r="232" ht="15.75" customHeight="1">
      <c r="B232" s="115"/>
    </row>
    <row r="233" ht="15.75" customHeight="1">
      <c r="B233" s="115"/>
    </row>
    <row r="234" ht="15.75" customHeight="1">
      <c r="B234" s="115"/>
    </row>
    <row r="235" ht="15.75" customHeight="1">
      <c r="B235" s="115"/>
    </row>
    <row r="236" ht="15.75" customHeight="1">
      <c r="B236" s="115"/>
    </row>
    <row r="237" ht="15.75" customHeight="1">
      <c r="B237" s="115"/>
    </row>
    <row r="238" ht="15.75" customHeight="1">
      <c r="B238" s="115"/>
    </row>
    <row r="239" ht="15.75" customHeight="1">
      <c r="B239" s="115"/>
    </row>
    <row r="240" ht="15.75" customHeight="1">
      <c r="B240" s="115"/>
    </row>
    <row r="241" ht="15.75" customHeight="1">
      <c r="B241" s="115"/>
    </row>
    <row r="242" ht="15.75" customHeight="1">
      <c r="B242" s="115"/>
    </row>
    <row r="243" ht="15.75" customHeight="1">
      <c r="B243" s="115"/>
    </row>
    <row r="244" ht="15.75" customHeight="1">
      <c r="B244" s="115"/>
    </row>
    <row r="245" ht="15.75" customHeight="1">
      <c r="B245" s="115"/>
    </row>
    <row r="246" ht="15.75" customHeight="1">
      <c r="B246" s="115"/>
    </row>
    <row r="247" ht="15.75" customHeight="1">
      <c r="B247" s="115"/>
    </row>
    <row r="248" ht="15.75" customHeight="1">
      <c r="B248" s="115"/>
    </row>
    <row r="249" ht="15.75" customHeight="1">
      <c r="B249" s="115"/>
    </row>
    <row r="250" ht="15.75" customHeight="1">
      <c r="B250" s="115"/>
    </row>
    <row r="251" ht="15.75" customHeight="1">
      <c r="B251" s="115"/>
    </row>
    <row r="252" ht="15.75" customHeight="1">
      <c r="B252" s="115"/>
    </row>
    <row r="253" ht="15.75" customHeight="1">
      <c r="B253" s="115"/>
    </row>
    <row r="254" ht="15.75" customHeight="1">
      <c r="B254" s="115"/>
    </row>
    <row r="255" ht="15.75" customHeight="1">
      <c r="B255" s="115"/>
    </row>
    <row r="256" ht="15.75" customHeight="1">
      <c r="B256" s="115"/>
    </row>
    <row r="257" ht="15.75" customHeight="1">
      <c r="B257" s="115"/>
    </row>
    <row r="258" ht="15.75" customHeight="1">
      <c r="B258" s="115"/>
    </row>
    <row r="259" ht="15.75" customHeight="1">
      <c r="B259" s="115"/>
    </row>
    <row r="260" ht="15.75" customHeight="1">
      <c r="B260" s="115"/>
    </row>
    <row r="261" ht="15.75" customHeight="1">
      <c r="B261" s="115"/>
    </row>
    <row r="262" ht="15.75" customHeight="1">
      <c r="B262" s="115"/>
    </row>
    <row r="263" ht="15.75" customHeight="1">
      <c r="B263" s="115"/>
    </row>
    <row r="264" ht="15.75" customHeight="1">
      <c r="B264" s="115"/>
    </row>
    <row r="265" ht="15.75" customHeight="1">
      <c r="B265" s="115"/>
    </row>
    <row r="266" ht="15.75" customHeight="1">
      <c r="B266" s="115"/>
    </row>
    <row r="267" ht="15.75" customHeight="1">
      <c r="B267" s="115"/>
    </row>
    <row r="268" ht="15.75" customHeight="1">
      <c r="B268" s="115"/>
    </row>
    <row r="269" ht="15.75" customHeight="1">
      <c r="B269" s="115"/>
    </row>
    <row r="270" ht="15.75" customHeight="1">
      <c r="B270" s="115"/>
    </row>
    <row r="271" ht="15.75" customHeight="1">
      <c r="B271" s="115"/>
    </row>
    <row r="272" ht="15.75" customHeight="1">
      <c r="B272" s="115"/>
    </row>
    <row r="273" ht="15.75" customHeight="1">
      <c r="B273" s="115"/>
    </row>
    <row r="274" ht="15.75" customHeight="1">
      <c r="B274" s="115"/>
    </row>
    <row r="275" ht="15.75" customHeight="1">
      <c r="B275" s="115"/>
    </row>
    <row r="276" ht="15.75" customHeight="1">
      <c r="B276" s="115"/>
    </row>
    <row r="277" ht="15.75" customHeight="1">
      <c r="B277" s="115"/>
    </row>
    <row r="278" ht="15.75" customHeight="1">
      <c r="B278" s="115"/>
    </row>
    <row r="279" ht="15.75" customHeight="1">
      <c r="B279" s="115"/>
    </row>
    <row r="280" ht="15.75" customHeight="1">
      <c r="B280" s="115"/>
    </row>
    <row r="281" ht="15.75" customHeight="1">
      <c r="B281" s="115"/>
    </row>
    <row r="282" ht="15.75" customHeight="1">
      <c r="B282" s="115"/>
    </row>
    <row r="283" ht="15.75" customHeight="1">
      <c r="B283" s="115"/>
    </row>
    <row r="284" ht="15.75" customHeight="1">
      <c r="B284" s="115"/>
    </row>
    <row r="285" ht="15.75" customHeight="1">
      <c r="B285" s="115"/>
    </row>
    <row r="286" ht="15.75" customHeight="1">
      <c r="B286" s="115"/>
    </row>
    <row r="287" ht="15.75" customHeight="1">
      <c r="B287" s="115"/>
    </row>
    <row r="288" ht="15.75" customHeight="1">
      <c r="B288" s="115"/>
    </row>
    <row r="289" ht="15.75" customHeight="1">
      <c r="B289" s="115"/>
    </row>
    <row r="290" ht="15.75" customHeight="1">
      <c r="B290" s="115"/>
    </row>
    <row r="291" ht="15.75" customHeight="1">
      <c r="B291" s="115"/>
    </row>
    <row r="292" ht="15.75" customHeight="1">
      <c r="B292" s="115"/>
    </row>
    <row r="293" ht="15.75" customHeight="1">
      <c r="B293" s="115"/>
    </row>
    <row r="294" ht="15.75" customHeight="1">
      <c r="B294" s="115"/>
    </row>
    <row r="295" ht="15.75" customHeight="1">
      <c r="B295" s="115"/>
    </row>
    <row r="296" ht="15.75" customHeight="1">
      <c r="B296" s="115"/>
    </row>
    <row r="297" ht="15.75" customHeight="1">
      <c r="B297" s="115"/>
    </row>
    <row r="298" ht="15.75" customHeight="1">
      <c r="B298" s="115"/>
    </row>
    <row r="299" ht="15.75" customHeight="1">
      <c r="B299" s="115"/>
    </row>
    <row r="300" ht="15.75" customHeight="1">
      <c r="B300" s="115"/>
    </row>
    <row r="301" ht="15.75" customHeight="1">
      <c r="B301" s="115"/>
    </row>
    <row r="302" ht="15.75" customHeight="1">
      <c r="B302" s="115"/>
    </row>
    <row r="303" ht="15.75" customHeight="1">
      <c r="B303" s="115"/>
    </row>
    <row r="304" ht="15.75" customHeight="1">
      <c r="B304" s="115"/>
    </row>
    <row r="305" ht="15.75" customHeight="1">
      <c r="B305" s="115"/>
    </row>
    <row r="306" ht="15.75" customHeight="1">
      <c r="B306" s="115"/>
    </row>
    <row r="307" ht="15.75" customHeight="1">
      <c r="B307" s="115"/>
    </row>
    <row r="308" ht="15.75" customHeight="1">
      <c r="B308" s="115"/>
    </row>
    <row r="309" ht="15.75" customHeight="1">
      <c r="B309" s="115"/>
    </row>
    <row r="310" ht="15.75" customHeight="1">
      <c r="B310" s="115"/>
    </row>
    <row r="311" ht="15.75" customHeight="1">
      <c r="B311" s="115"/>
    </row>
    <row r="312" ht="15.75" customHeight="1">
      <c r="B312" s="115"/>
    </row>
    <row r="313" ht="15.75" customHeight="1">
      <c r="B313" s="115"/>
    </row>
    <row r="314" ht="15.75" customHeight="1">
      <c r="B314" s="115"/>
    </row>
    <row r="315" ht="15.75" customHeight="1">
      <c r="B315" s="115"/>
    </row>
    <row r="316" ht="15.75" customHeight="1">
      <c r="B316" s="115"/>
    </row>
    <row r="317" ht="15.75" customHeight="1">
      <c r="B317" s="115"/>
    </row>
    <row r="318" ht="15.75" customHeight="1">
      <c r="B318" s="115"/>
    </row>
    <row r="319" ht="15.75" customHeight="1">
      <c r="B319" s="115"/>
    </row>
    <row r="320" ht="15.75" customHeight="1">
      <c r="B320" s="115"/>
    </row>
    <row r="321" ht="15.75" customHeight="1">
      <c r="B321" s="115"/>
    </row>
    <row r="322" ht="15.75" customHeight="1">
      <c r="B322" s="115"/>
    </row>
    <row r="323" ht="15.75" customHeight="1">
      <c r="B323" s="115"/>
    </row>
    <row r="324" ht="15.75" customHeight="1">
      <c r="B324" s="115"/>
    </row>
    <row r="325" ht="15.75" customHeight="1">
      <c r="B325" s="115"/>
    </row>
    <row r="326" ht="15.75" customHeight="1">
      <c r="B326" s="115"/>
    </row>
    <row r="327" ht="15.75" customHeight="1">
      <c r="B327" s="115"/>
    </row>
    <row r="328" ht="15.75" customHeight="1">
      <c r="B328" s="115"/>
    </row>
    <row r="329" ht="15.75" customHeight="1">
      <c r="B329" s="115"/>
    </row>
    <row r="330" ht="15.75" customHeight="1">
      <c r="B330" s="115"/>
    </row>
    <row r="331" ht="15.75" customHeight="1">
      <c r="B331" s="115"/>
    </row>
    <row r="332" ht="15.75" customHeight="1">
      <c r="B332" s="115"/>
    </row>
    <row r="333" ht="15.75" customHeight="1">
      <c r="B333" s="115"/>
    </row>
    <row r="334" ht="15.75" customHeight="1">
      <c r="B334" s="115"/>
    </row>
    <row r="335" ht="15.75" customHeight="1">
      <c r="B335" s="115"/>
    </row>
    <row r="336" ht="15.75" customHeight="1">
      <c r="B336" s="115"/>
    </row>
    <row r="337" ht="15.75" customHeight="1">
      <c r="B337" s="115"/>
    </row>
    <row r="338" ht="15.75" customHeight="1">
      <c r="B338" s="115"/>
    </row>
    <row r="339" ht="15.75" customHeight="1">
      <c r="B339" s="115"/>
    </row>
    <row r="340" ht="15.75" customHeight="1">
      <c r="B340" s="115"/>
    </row>
    <row r="341" ht="15.75" customHeight="1">
      <c r="B341" s="115"/>
    </row>
    <row r="342" ht="15.75" customHeight="1">
      <c r="B342" s="115"/>
    </row>
    <row r="343" ht="15.75" customHeight="1">
      <c r="B343" s="115"/>
    </row>
    <row r="344" ht="15.75" customHeight="1">
      <c r="B344" s="115"/>
    </row>
    <row r="345" ht="15.75" customHeight="1">
      <c r="B345" s="115"/>
    </row>
    <row r="346" ht="15.75" customHeight="1">
      <c r="B346" s="115"/>
    </row>
    <row r="347" ht="15.75" customHeight="1">
      <c r="B347" s="115"/>
    </row>
    <row r="348" ht="15.75" customHeight="1">
      <c r="B348" s="115"/>
    </row>
    <row r="349" ht="15.75" customHeight="1">
      <c r="B349" s="115"/>
    </row>
    <row r="350" ht="15.75" customHeight="1">
      <c r="B350" s="115"/>
    </row>
    <row r="351" ht="15.75" customHeight="1">
      <c r="B351" s="115"/>
    </row>
    <row r="352" ht="15.75" customHeight="1">
      <c r="B352" s="115"/>
    </row>
    <row r="353" ht="15.75" customHeight="1">
      <c r="B353" s="115"/>
    </row>
    <row r="354" ht="15.75" customHeight="1">
      <c r="B354" s="115"/>
    </row>
    <row r="355" ht="15.75" customHeight="1">
      <c r="B355" s="115"/>
    </row>
    <row r="356" ht="15.75" customHeight="1">
      <c r="B356" s="115"/>
    </row>
    <row r="357" ht="15.75" customHeight="1">
      <c r="B357" s="115"/>
    </row>
    <row r="358" ht="15.75" customHeight="1">
      <c r="B358" s="115"/>
    </row>
    <row r="359" ht="15.75" customHeight="1">
      <c r="B359" s="115"/>
    </row>
    <row r="360" ht="15.75" customHeight="1">
      <c r="B360" s="115"/>
    </row>
    <row r="361" ht="15.75" customHeight="1">
      <c r="B361" s="115"/>
    </row>
    <row r="362" ht="15.75" customHeight="1">
      <c r="B362" s="115"/>
    </row>
    <row r="363" ht="15.75" customHeight="1">
      <c r="B363" s="115"/>
    </row>
    <row r="364" ht="15.75" customHeight="1">
      <c r="B364" s="115"/>
    </row>
    <row r="365" ht="15.75" customHeight="1">
      <c r="B365" s="115"/>
    </row>
    <row r="366" ht="15.75" customHeight="1">
      <c r="B366" s="115"/>
    </row>
    <row r="367" ht="15.75" customHeight="1">
      <c r="B367" s="115"/>
    </row>
    <row r="368" ht="15.75" customHeight="1">
      <c r="B368" s="115"/>
    </row>
    <row r="369" ht="15.75" customHeight="1">
      <c r="B369" s="115"/>
    </row>
    <row r="370" ht="15.75" customHeight="1">
      <c r="B370" s="115"/>
    </row>
    <row r="371" ht="15.75" customHeight="1">
      <c r="B371" s="115"/>
    </row>
    <row r="372" ht="15.75" customHeight="1">
      <c r="B372" s="115"/>
    </row>
    <row r="373" ht="15.75" customHeight="1">
      <c r="B373" s="115"/>
    </row>
    <row r="374" ht="15.75" customHeight="1">
      <c r="B374" s="115"/>
    </row>
    <row r="375" ht="15.75" customHeight="1">
      <c r="B375" s="115"/>
    </row>
    <row r="376" ht="15.75" customHeight="1">
      <c r="B376" s="115"/>
    </row>
    <row r="377" ht="15.75" customHeight="1">
      <c r="B377" s="115"/>
    </row>
    <row r="378" ht="15.75" customHeight="1">
      <c r="B378" s="115"/>
    </row>
    <row r="379" ht="15.75" customHeight="1">
      <c r="B379" s="115"/>
    </row>
    <row r="380" ht="15.75" customHeight="1">
      <c r="B380" s="115"/>
    </row>
    <row r="381" ht="15.75" customHeight="1">
      <c r="B381" s="115"/>
    </row>
    <row r="382" ht="15.75" customHeight="1">
      <c r="B382" s="115"/>
    </row>
    <row r="383" ht="15.75" customHeight="1">
      <c r="B383" s="115"/>
    </row>
    <row r="384" ht="15.75" customHeight="1">
      <c r="B384" s="115"/>
    </row>
    <row r="385" ht="15.75" customHeight="1">
      <c r="B385" s="115"/>
    </row>
    <row r="386" ht="15.75" customHeight="1">
      <c r="B386" s="115"/>
    </row>
    <row r="387" ht="15.75" customHeight="1">
      <c r="B387" s="115"/>
    </row>
    <row r="388" ht="15.75" customHeight="1">
      <c r="B388" s="115"/>
    </row>
    <row r="389" ht="15.75" customHeight="1">
      <c r="B389" s="115"/>
    </row>
    <row r="390" ht="15.75" customHeight="1">
      <c r="B390" s="115"/>
    </row>
    <row r="391" ht="15.75" customHeight="1">
      <c r="B391" s="115"/>
    </row>
    <row r="392" ht="15.75" customHeight="1">
      <c r="B392" s="115"/>
    </row>
    <row r="393" ht="15.75" customHeight="1">
      <c r="B393" s="115"/>
    </row>
    <row r="394" ht="15.75" customHeight="1">
      <c r="B394" s="115"/>
    </row>
    <row r="395" ht="15.75" customHeight="1">
      <c r="B395" s="115"/>
    </row>
    <row r="396" ht="15.75" customHeight="1">
      <c r="B396" s="115"/>
    </row>
    <row r="397" ht="15.75" customHeight="1">
      <c r="B397" s="115"/>
    </row>
    <row r="398" ht="15.75" customHeight="1">
      <c r="B398" s="115"/>
    </row>
    <row r="399" ht="15.75" customHeight="1">
      <c r="B399" s="115"/>
    </row>
    <row r="400" ht="15.75" customHeight="1">
      <c r="B400" s="115"/>
    </row>
    <row r="401" ht="15.75" customHeight="1">
      <c r="B401" s="115"/>
    </row>
    <row r="402" ht="15.75" customHeight="1">
      <c r="B402" s="115"/>
    </row>
    <row r="403" ht="15.75" customHeight="1">
      <c r="B403" s="115"/>
    </row>
    <row r="404" ht="15.75" customHeight="1">
      <c r="B404" s="115"/>
    </row>
    <row r="405" ht="15.75" customHeight="1">
      <c r="B405" s="115"/>
    </row>
    <row r="406" ht="15.75" customHeight="1">
      <c r="B406" s="115"/>
    </row>
    <row r="407" ht="15.75" customHeight="1">
      <c r="B407" s="115"/>
    </row>
    <row r="408" ht="15.75" customHeight="1">
      <c r="B408" s="115"/>
    </row>
    <row r="409" ht="15.75" customHeight="1">
      <c r="B409" s="115"/>
    </row>
    <row r="410" ht="15.75" customHeight="1">
      <c r="B410" s="115"/>
    </row>
    <row r="411" ht="15.75" customHeight="1">
      <c r="B411" s="115"/>
    </row>
    <row r="412" ht="15.75" customHeight="1">
      <c r="B412" s="115"/>
    </row>
    <row r="413" ht="15.75" customHeight="1">
      <c r="B413" s="115"/>
    </row>
    <row r="414" ht="15.75" customHeight="1">
      <c r="B414" s="115"/>
    </row>
    <row r="415" ht="15.75" customHeight="1">
      <c r="B415" s="115"/>
    </row>
    <row r="416" ht="15.75" customHeight="1">
      <c r="B416" s="115"/>
    </row>
    <row r="417" ht="15.75" customHeight="1">
      <c r="B417" s="115"/>
    </row>
    <row r="418" ht="15.75" customHeight="1">
      <c r="B418" s="115"/>
    </row>
    <row r="419" ht="15.75" customHeight="1">
      <c r="B419" s="115"/>
    </row>
    <row r="420" ht="15.75" customHeight="1">
      <c r="B420" s="115"/>
    </row>
    <row r="421" ht="15.75" customHeight="1">
      <c r="B421" s="115"/>
    </row>
    <row r="422" ht="15.75" customHeight="1">
      <c r="B422" s="115"/>
    </row>
    <row r="423" ht="15.75" customHeight="1">
      <c r="B423" s="115"/>
    </row>
    <row r="424" ht="15.75" customHeight="1">
      <c r="B424" s="115"/>
    </row>
    <row r="425" ht="15.75" customHeight="1">
      <c r="B425" s="115"/>
    </row>
    <row r="426" ht="15.75" customHeight="1">
      <c r="B426" s="115"/>
    </row>
    <row r="427" ht="15.75" customHeight="1">
      <c r="B427" s="115"/>
    </row>
    <row r="428" ht="15.75" customHeight="1">
      <c r="B428" s="115"/>
    </row>
    <row r="429" ht="15.75" customHeight="1">
      <c r="B429" s="115"/>
    </row>
    <row r="430" ht="15.75" customHeight="1">
      <c r="B430" s="115"/>
    </row>
    <row r="431" ht="15.75" customHeight="1">
      <c r="B431" s="115"/>
    </row>
    <row r="432" ht="15.75" customHeight="1">
      <c r="B432" s="115"/>
    </row>
    <row r="433" ht="15.75" customHeight="1">
      <c r="B433" s="115"/>
    </row>
    <row r="434" ht="15.75" customHeight="1">
      <c r="B434" s="115"/>
    </row>
    <row r="435" ht="15.75" customHeight="1">
      <c r="B435" s="115"/>
    </row>
    <row r="436" ht="15.75" customHeight="1">
      <c r="B436" s="115"/>
    </row>
    <row r="437" ht="15.75" customHeight="1">
      <c r="B437" s="115"/>
    </row>
    <row r="438" ht="15.75" customHeight="1">
      <c r="B438" s="115"/>
    </row>
    <row r="439" ht="15.75" customHeight="1">
      <c r="B439" s="115"/>
    </row>
    <row r="440" ht="15.75" customHeight="1">
      <c r="B440" s="115"/>
    </row>
    <row r="441" ht="15.75" customHeight="1">
      <c r="B441" s="115"/>
    </row>
    <row r="442" ht="15.75" customHeight="1">
      <c r="B442" s="115"/>
    </row>
    <row r="443" ht="15.75" customHeight="1">
      <c r="B443" s="115"/>
    </row>
    <row r="444" ht="15.75" customHeight="1">
      <c r="B444" s="115"/>
    </row>
    <row r="445" ht="15.75" customHeight="1">
      <c r="B445" s="115"/>
    </row>
    <row r="446" ht="15.75" customHeight="1">
      <c r="B446" s="115"/>
    </row>
    <row r="447" ht="15.75" customHeight="1">
      <c r="B447" s="115"/>
    </row>
    <row r="448" ht="15.75" customHeight="1">
      <c r="B448" s="115"/>
    </row>
    <row r="449" ht="15.75" customHeight="1">
      <c r="B449" s="115"/>
    </row>
    <row r="450" ht="15.75" customHeight="1">
      <c r="B450" s="115"/>
    </row>
    <row r="451" ht="15.75" customHeight="1">
      <c r="B451" s="115"/>
    </row>
    <row r="452" ht="15.75" customHeight="1">
      <c r="B452" s="115"/>
    </row>
    <row r="453" ht="15.75" customHeight="1">
      <c r="B453" s="115"/>
    </row>
    <row r="454" ht="15.75" customHeight="1">
      <c r="B454" s="115"/>
    </row>
    <row r="455" ht="15.75" customHeight="1">
      <c r="B455" s="115"/>
    </row>
    <row r="456" ht="15.75" customHeight="1">
      <c r="B456" s="115"/>
    </row>
    <row r="457" ht="15.75" customHeight="1">
      <c r="B457" s="115"/>
    </row>
    <row r="458" ht="15.75" customHeight="1">
      <c r="B458" s="115"/>
    </row>
    <row r="459" ht="15.75" customHeight="1">
      <c r="B459" s="115"/>
    </row>
    <row r="460" ht="15.75" customHeight="1">
      <c r="B460" s="115"/>
    </row>
    <row r="461" ht="15.75" customHeight="1">
      <c r="B461" s="115"/>
    </row>
    <row r="462" ht="15.75" customHeight="1">
      <c r="B462" s="115"/>
    </row>
    <row r="463" ht="15.75" customHeight="1">
      <c r="B463" s="115"/>
    </row>
    <row r="464" ht="15.75" customHeight="1">
      <c r="B464" s="115"/>
    </row>
    <row r="465" ht="15.75" customHeight="1">
      <c r="B465" s="115"/>
    </row>
    <row r="466" ht="15.75" customHeight="1">
      <c r="B466" s="115"/>
    </row>
    <row r="467" ht="15.75" customHeight="1">
      <c r="B467" s="115"/>
    </row>
    <row r="468" ht="15.75" customHeight="1">
      <c r="B468" s="115"/>
    </row>
    <row r="469" ht="15.75" customHeight="1">
      <c r="B469" s="115"/>
    </row>
    <row r="470" ht="15.75" customHeight="1">
      <c r="B470" s="115"/>
    </row>
    <row r="471" ht="15.75" customHeight="1">
      <c r="B471" s="115"/>
    </row>
    <row r="472" ht="15.75" customHeight="1">
      <c r="B472" s="115"/>
    </row>
    <row r="473" ht="15.75" customHeight="1">
      <c r="B473" s="115"/>
    </row>
    <row r="474" ht="15.75" customHeight="1">
      <c r="B474" s="115"/>
    </row>
    <row r="475" ht="15.75" customHeight="1">
      <c r="B475" s="115"/>
    </row>
    <row r="476" ht="15.75" customHeight="1">
      <c r="B476" s="115"/>
    </row>
    <row r="477" ht="15.75" customHeight="1">
      <c r="B477" s="115"/>
    </row>
    <row r="478" ht="15.75" customHeight="1">
      <c r="B478" s="115"/>
    </row>
    <row r="479" ht="15.75" customHeight="1">
      <c r="B479" s="115"/>
    </row>
    <row r="480" ht="15.75" customHeight="1">
      <c r="B480" s="115"/>
    </row>
    <row r="481" ht="15.75" customHeight="1">
      <c r="B481" s="115"/>
    </row>
    <row r="482" ht="15.75" customHeight="1">
      <c r="B482" s="115"/>
    </row>
    <row r="483" ht="15.75" customHeight="1">
      <c r="B483" s="115"/>
    </row>
    <row r="484" ht="15.75" customHeight="1">
      <c r="B484" s="115"/>
    </row>
    <row r="485" ht="15.75" customHeight="1">
      <c r="B485" s="115"/>
    </row>
    <row r="486" ht="15.75" customHeight="1">
      <c r="B486" s="115"/>
    </row>
    <row r="487" ht="15.75" customHeight="1">
      <c r="B487" s="115"/>
    </row>
    <row r="488" ht="15.75" customHeight="1">
      <c r="B488" s="115"/>
    </row>
    <row r="489" ht="15.75" customHeight="1">
      <c r="B489" s="115"/>
    </row>
    <row r="490" ht="15.75" customHeight="1">
      <c r="B490" s="115"/>
    </row>
    <row r="491" ht="15.75" customHeight="1">
      <c r="B491" s="115"/>
    </row>
    <row r="492" ht="15.75" customHeight="1">
      <c r="B492" s="115"/>
    </row>
    <row r="493" ht="15.75" customHeight="1">
      <c r="B493" s="115"/>
    </row>
    <row r="494" ht="15.75" customHeight="1">
      <c r="B494" s="115"/>
    </row>
    <row r="495" ht="15.75" customHeight="1">
      <c r="B495" s="115"/>
    </row>
    <row r="496" ht="15.75" customHeight="1">
      <c r="B496" s="115"/>
    </row>
    <row r="497" ht="15.75" customHeight="1">
      <c r="B497" s="115"/>
    </row>
    <row r="498" ht="15.75" customHeight="1">
      <c r="B498" s="115"/>
    </row>
    <row r="499" ht="15.75" customHeight="1">
      <c r="B499" s="115"/>
    </row>
    <row r="500" ht="15.75" customHeight="1">
      <c r="B500" s="115"/>
    </row>
    <row r="501" ht="15.75" customHeight="1">
      <c r="B501" s="115"/>
    </row>
    <row r="502" ht="15.75" customHeight="1">
      <c r="B502" s="115"/>
    </row>
    <row r="503" ht="15.75" customHeight="1">
      <c r="B503" s="115"/>
    </row>
    <row r="504" ht="15.75" customHeight="1">
      <c r="B504" s="115"/>
    </row>
    <row r="505" ht="15.75" customHeight="1">
      <c r="B505" s="115"/>
    </row>
    <row r="506" ht="15.75" customHeight="1">
      <c r="B506" s="115"/>
    </row>
    <row r="507" ht="15.75" customHeight="1">
      <c r="B507" s="115"/>
    </row>
    <row r="508" ht="15.75" customHeight="1">
      <c r="B508" s="115"/>
    </row>
    <row r="509" ht="15.75" customHeight="1">
      <c r="B509" s="115"/>
    </row>
    <row r="510" ht="15.75" customHeight="1">
      <c r="B510" s="115"/>
    </row>
    <row r="511" ht="15.75" customHeight="1">
      <c r="B511" s="115"/>
    </row>
    <row r="512" ht="15.75" customHeight="1">
      <c r="B512" s="115"/>
    </row>
    <row r="513" ht="15.75" customHeight="1">
      <c r="B513" s="115"/>
    </row>
    <row r="514" ht="15.75" customHeight="1">
      <c r="B514" s="115"/>
    </row>
    <row r="515" ht="15.75" customHeight="1">
      <c r="B515" s="115"/>
    </row>
    <row r="516" ht="15.75" customHeight="1">
      <c r="B516" s="115"/>
    </row>
    <row r="517" ht="15.75" customHeight="1">
      <c r="B517" s="115"/>
    </row>
    <row r="518" ht="15.75" customHeight="1">
      <c r="B518" s="115"/>
    </row>
    <row r="519" ht="15.75" customHeight="1">
      <c r="B519" s="115"/>
    </row>
    <row r="520" ht="15.75" customHeight="1">
      <c r="B520" s="115"/>
    </row>
    <row r="521" ht="15.75" customHeight="1">
      <c r="B521" s="115"/>
    </row>
    <row r="522" ht="15.75" customHeight="1">
      <c r="B522" s="115"/>
    </row>
    <row r="523" ht="15.75" customHeight="1">
      <c r="B523" s="115"/>
    </row>
    <row r="524" ht="15.75" customHeight="1">
      <c r="B524" s="115"/>
    </row>
    <row r="525" ht="15.75" customHeight="1">
      <c r="B525" s="115"/>
    </row>
    <row r="526" ht="15.75" customHeight="1">
      <c r="B526" s="115"/>
    </row>
    <row r="527" ht="15.75" customHeight="1">
      <c r="B527" s="115"/>
    </row>
    <row r="528" ht="15.75" customHeight="1">
      <c r="B528" s="115"/>
    </row>
    <row r="529" ht="15.75" customHeight="1">
      <c r="B529" s="115"/>
    </row>
    <row r="530" ht="15.75" customHeight="1">
      <c r="B530" s="115"/>
    </row>
    <row r="531" ht="15.75" customHeight="1">
      <c r="B531" s="115"/>
    </row>
    <row r="532" ht="15.75" customHeight="1">
      <c r="B532" s="115"/>
    </row>
    <row r="533" ht="15.75" customHeight="1">
      <c r="B533" s="115"/>
    </row>
    <row r="534" ht="15.75" customHeight="1">
      <c r="B534" s="115"/>
    </row>
    <row r="535" ht="15.75" customHeight="1">
      <c r="B535" s="115"/>
    </row>
    <row r="536" ht="15.75" customHeight="1">
      <c r="B536" s="115"/>
    </row>
    <row r="537" ht="15.75" customHeight="1">
      <c r="B537" s="115"/>
    </row>
    <row r="538" ht="15.75" customHeight="1">
      <c r="B538" s="115"/>
    </row>
    <row r="539" ht="15.75" customHeight="1">
      <c r="B539" s="115"/>
    </row>
    <row r="540" ht="15.75" customHeight="1">
      <c r="B540" s="115"/>
    </row>
    <row r="541" ht="15.75" customHeight="1">
      <c r="B541" s="115"/>
    </row>
    <row r="542" ht="15.75" customHeight="1">
      <c r="B542" s="115"/>
    </row>
    <row r="543" ht="15.75" customHeight="1">
      <c r="B543" s="115"/>
    </row>
    <row r="544" ht="15.75" customHeight="1">
      <c r="B544" s="115"/>
    </row>
    <row r="545" ht="15.75" customHeight="1">
      <c r="B545" s="115"/>
    </row>
    <row r="546" ht="15.75" customHeight="1">
      <c r="B546" s="115"/>
    </row>
    <row r="547" ht="15.75" customHeight="1">
      <c r="B547" s="115"/>
    </row>
    <row r="548" ht="15.75" customHeight="1">
      <c r="B548" s="115"/>
    </row>
    <row r="549" ht="15.75" customHeight="1">
      <c r="B549" s="115"/>
    </row>
    <row r="550" ht="15.75" customHeight="1">
      <c r="B550" s="115"/>
    </row>
    <row r="551" ht="15.75" customHeight="1">
      <c r="B551" s="115"/>
    </row>
    <row r="552" ht="15.75" customHeight="1">
      <c r="B552" s="115"/>
    </row>
    <row r="553" ht="15.75" customHeight="1">
      <c r="B553" s="115"/>
    </row>
    <row r="554" ht="15.75" customHeight="1">
      <c r="B554" s="115"/>
    </row>
    <row r="555" ht="15.75" customHeight="1">
      <c r="B555" s="115"/>
    </row>
    <row r="556" ht="15.75" customHeight="1">
      <c r="B556" s="115"/>
    </row>
    <row r="557" ht="15.75" customHeight="1">
      <c r="B557" s="115"/>
    </row>
    <row r="558" ht="15.75" customHeight="1">
      <c r="B558" s="115"/>
    </row>
    <row r="559" ht="15.75" customHeight="1">
      <c r="B559" s="115"/>
    </row>
    <row r="560" ht="15.75" customHeight="1">
      <c r="B560" s="115"/>
    </row>
    <row r="561" ht="15.75" customHeight="1">
      <c r="B561" s="115"/>
    </row>
    <row r="562" ht="15.75" customHeight="1">
      <c r="B562" s="115"/>
    </row>
    <row r="563" ht="15.75" customHeight="1">
      <c r="B563" s="115"/>
    </row>
    <row r="564" ht="15.75" customHeight="1">
      <c r="B564" s="115"/>
    </row>
    <row r="565" ht="15.75" customHeight="1">
      <c r="B565" s="115"/>
    </row>
    <row r="566" ht="15.75" customHeight="1">
      <c r="B566" s="115"/>
    </row>
    <row r="567" ht="15.75" customHeight="1">
      <c r="B567" s="115"/>
    </row>
    <row r="568" ht="15.75" customHeight="1">
      <c r="B568" s="115"/>
    </row>
    <row r="569" ht="15.75" customHeight="1">
      <c r="B569" s="115"/>
    </row>
    <row r="570" ht="15.75" customHeight="1">
      <c r="B570" s="115"/>
    </row>
    <row r="571" ht="15.75" customHeight="1">
      <c r="B571" s="115"/>
    </row>
    <row r="572" ht="15.75" customHeight="1">
      <c r="B572" s="115"/>
    </row>
    <row r="573" ht="15.75" customHeight="1">
      <c r="B573" s="115"/>
    </row>
    <row r="574" ht="15.75" customHeight="1">
      <c r="B574" s="115"/>
    </row>
    <row r="575" ht="15.75" customHeight="1">
      <c r="B575" s="115"/>
    </row>
    <row r="576" ht="15.75" customHeight="1">
      <c r="B576" s="115"/>
    </row>
    <row r="577" ht="15.75" customHeight="1">
      <c r="B577" s="115"/>
    </row>
    <row r="578" ht="15.75" customHeight="1">
      <c r="B578" s="115"/>
    </row>
    <row r="579" ht="15.75" customHeight="1">
      <c r="B579" s="115"/>
    </row>
    <row r="580" ht="15.75" customHeight="1">
      <c r="B580" s="115"/>
    </row>
    <row r="581" ht="15.75" customHeight="1">
      <c r="B581" s="115"/>
    </row>
    <row r="582" ht="15.75" customHeight="1">
      <c r="B582" s="115"/>
    </row>
    <row r="583" ht="15.75" customHeight="1">
      <c r="B583" s="115"/>
    </row>
    <row r="584" ht="15.75" customHeight="1">
      <c r="B584" s="115"/>
    </row>
    <row r="585" ht="15.75" customHeight="1">
      <c r="B585" s="115"/>
    </row>
    <row r="586" ht="15.75" customHeight="1">
      <c r="B586" s="115"/>
    </row>
    <row r="587" ht="15.75" customHeight="1">
      <c r="B587" s="115"/>
    </row>
    <row r="588" ht="15.75" customHeight="1">
      <c r="B588" s="115"/>
    </row>
    <row r="589" ht="15.75" customHeight="1">
      <c r="B589" s="115"/>
    </row>
    <row r="590" ht="15.75" customHeight="1">
      <c r="B590" s="115"/>
    </row>
    <row r="591" ht="15.75" customHeight="1">
      <c r="B591" s="115"/>
    </row>
    <row r="592" ht="15.75" customHeight="1">
      <c r="B592" s="115"/>
    </row>
    <row r="593" ht="15.75" customHeight="1">
      <c r="B593" s="115"/>
    </row>
    <row r="594" ht="15.75" customHeight="1">
      <c r="B594" s="115"/>
    </row>
    <row r="595" ht="15.75" customHeight="1">
      <c r="B595" s="115"/>
    </row>
    <row r="596" ht="15.75" customHeight="1">
      <c r="B596" s="115"/>
    </row>
    <row r="597" ht="15.75" customHeight="1">
      <c r="B597" s="115"/>
    </row>
    <row r="598" ht="15.75" customHeight="1">
      <c r="B598" s="115"/>
    </row>
    <row r="599" ht="15.75" customHeight="1">
      <c r="B599" s="115"/>
    </row>
    <row r="600" ht="15.75" customHeight="1">
      <c r="B600" s="115"/>
    </row>
    <row r="601" ht="15.75" customHeight="1">
      <c r="B601" s="115"/>
    </row>
    <row r="602" ht="15.75" customHeight="1">
      <c r="B602" s="115"/>
    </row>
    <row r="603" ht="15.75" customHeight="1">
      <c r="B603" s="115"/>
    </row>
    <row r="604" ht="15.75" customHeight="1">
      <c r="B604" s="115"/>
    </row>
    <row r="605" ht="15.75" customHeight="1">
      <c r="B605" s="115"/>
    </row>
    <row r="606" ht="15.75" customHeight="1">
      <c r="B606" s="115"/>
    </row>
    <row r="607" ht="15.75" customHeight="1">
      <c r="B607" s="115"/>
    </row>
    <row r="608" ht="15.75" customHeight="1">
      <c r="B608" s="115"/>
    </row>
    <row r="609" ht="15.75" customHeight="1">
      <c r="B609" s="115"/>
    </row>
    <row r="610" ht="15.75" customHeight="1">
      <c r="B610" s="115"/>
    </row>
    <row r="611" ht="15.75" customHeight="1">
      <c r="B611" s="115"/>
    </row>
    <row r="612" ht="15.75" customHeight="1">
      <c r="B612" s="115"/>
    </row>
    <row r="613" ht="15.75" customHeight="1">
      <c r="B613" s="115"/>
    </row>
    <row r="614" ht="15.75" customHeight="1">
      <c r="B614" s="115"/>
    </row>
    <row r="615" ht="15.75" customHeight="1">
      <c r="B615" s="115"/>
    </row>
    <row r="616" ht="15.75" customHeight="1">
      <c r="B616" s="115"/>
    </row>
    <row r="617" ht="15.75" customHeight="1">
      <c r="B617" s="115"/>
    </row>
    <row r="618" ht="15.75" customHeight="1">
      <c r="B618" s="115"/>
    </row>
    <row r="619" ht="15.75" customHeight="1">
      <c r="B619" s="115"/>
    </row>
    <row r="620" ht="15.75" customHeight="1">
      <c r="B620" s="115"/>
    </row>
    <row r="621" ht="15.75" customHeight="1">
      <c r="B621" s="115"/>
    </row>
    <row r="622" ht="15.75" customHeight="1">
      <c r="B622" s="115"/>
    </row>
    <row r="623" ht="15.75" customHeight="1">
      <c r="B623" s="115"/>
    </row>
    <row r="624" ht="15.75" customHeight="1">
      <c r="B624" s="115"/>
    </row>
    <row r="625" ht="15.75" customHeight="1">
      <c r="B625" s="115"/>
    </row>
    <row r="626" ht="15.75" customHeight="1">
      <c r="B626" s="115"/>
    </row>
    <row r="627" ht="15.75" customHeight="1">
      <c r="B627" s="115"/>
    </row>
    <row r="628" ht="15.75" customHeight="1">
      <c r="B628" s="115"/>
    </row>
    <row r="629" ht="15.75" customHeight="1">
      <c r="B629" s="115"/>
    </row>
    <row r="630" ht="15.75" customHeight="1">
      <c r="B630" s="115"/>
    </row>
    <row r="631" ht="15.75" customHeight="1">
      <c r="B631" s="115"/>
    </row>
    <row r="632" ht="15.75" customHeight="1">
      <c r="B632" s="115"/>
    </row>
    <row r="633" ht="15.75" customHeight="1">
      <c r="B633" s="115"/>
    </row>
    <row r="634" ht="15.75" customHeight="1">
      <c r="B634" s="115"/>
    </row>
    <row r="635" ht="15.75" customHeight="1">
      <c r="B635" s="115"/>
    </row>
    <row r="636" ht="15.75" customHeight="1">
      <c r="B636" s="115"/>
    </row>
    <row r="637" ht="15.75" customHeight="1">
      <c r="B637" s="115"/>
    </row>
    <row r="638" ht="15.75" customHeight="1">
      <c r="B638" s="115"/>
    </row>
    <row r="639" ht="15.75" customHeight="1">
      <c r="B639" s="115"/>
    </row>
    <row r="640" ht="15.75" customHeight="1">
      <c r="B640" s="115"/>
    </row>
    <row r="641" ht="15.75" customHeight="1">
      <c r="B641" s="115"/>
    </row>
    <row r="642" ht="15.75" customHeight="1">
      <c r="B642" s="115"/>
    </row>
    <row r="643" ht="15.75" customHeight="1">
      <c r="B643" s="115"/>
    </row>
    <row r="644" ht="15.75" customHeight="1">
      <c r="B644" s="115"/>
    </row>
    <row r="645" ht="15.75" customHeight="1">
      <c r="B645" s="115"/>
    </row>
    <row r="646" ht="15.75" customHeight="1">
      <c r="B646" s="115"/>
    </row>
    <row r="647" ht="15.75" customHeight="1">
      <c r="B647" s="115"/>
    </row>
    <row r="648" ht="15.75" customHeight="1">
      <c r="B648" s="115"/>
    </row>
    <row r="649" ht="15.75" customHeight="1">
      <c r="B649" s="115"/>
    </row>
    <row r="650" ht="15.75" customHeight="1">
      <c r="B650" s="115"/>
    </row>
    <row r="651" ht="15.75" customHeight="1">
      <c r="B651" s="115"/>
    </row>
    <row r="652" ht="15.75" customHeight="1">
      <c r="B652" s="115"/>
    </row>
    <row r="653" ht="15.75" customHeight="1">
      <c r="B653" s="115"/>
    </row>
    <row r="654" ht="15.75" customHeight="1">
      <c r="B654" s="115"/>
    </row>
    <row r="655" ht="15.75" customHeight="1">
      <c r="B655" s="115"/>
    </row>
    <row r="656" ht="15.75" customHeight="1">
      <c r="B656" s="115"/>
    </row>
    <row r="657" ht="15.75" customHeight="1">
      <c r="B657" s="115"/>
    </row>
    <row r="658" ht="15.75" customHeight="1">
      <c r="B658" s="115"/>
    </row>
    <row r="659" ht="15.75" customHeight="1">
      <c r="B659" s="115"/>
    </row>
    <row r="660" ht="15.75" customHeight="1">
      <c r="B660" s="115"/>
    </row>
    <row r="661" ht="15.75" customHeight="1">
      <c r="B661" s="115"/>
    </row>
    <row r="662" ht="15.75" customHeight="1">
      <c r="B662" s="115"/>
    </row>
    <row r="663" ht="15.75" customHeight="1">
      <c r="B663" s="115"/>
    </row>
    <row r="664" ht="15.75" customHeight="1">
      <c r="B664" s="115"/>
    </row>
    <row r="665" ht="15.75" customHeight="1">
      <c r="B665" s="115"/>
    </row>
    <row r="666" ht="15.75" customHeight="1">
      <c r="B666" s="115"/>
    </row>
    <row r="667" ht="15.75" customHeight="1">
      <c r="B667" s="115"/>
    </row>
    <row r="668" ht="15.75" customHeight="1">
      <c r="B668" s="115"/>
    </row>
    <row r="669" ht="15.75" customHeight="1">
      <c r="B669" s="115"/>
    </row>
    <row r="670" ht="15.75" customHeight="1">
      <c r="B670" s="115"/>
    </row>
    <row r="671" ht="15.75" customHeight="1">
      <c r="B671" s="115"/>
    </row>
    <row r="672" ht="15.75" customHeight="1">
      <c r="B672" s="115"/>
    </row>
    <row r="673" ht="15.75" customHeight="1">
      <c r="B673" s="115"/>
    </row>
    <row r="674" ht="15.75" customHeight="1">
      <c r="B674" s="115"/>
    </row>
    <row r="675" ht="15.75" customHeight="1">
      <c r="B675" s="115"/>
    </row>
    <row r="676" ht="15.75" customHeight="1">
      <c r="B676" s="115"/>
    </row>
    <row r="677" ht="15.75" customHeight="1">
      <c r="B677" s="115"/>
    </row>
    <row r="678" ht="15.75" customHeight="1">
      <c r="B678" s="115"/>
    </row>
    <row r="679" ht="15.75" customHeight="1">
      <c r="B679" s="115"/>
    </row>
    <row r="680" ht="15.75" customHeight="1">
      <c r="B680" s="115"/>
    </row>
    <row r="681" ht="15.75" customHeight="1">
      <c r="B681" s="115"/>
    </row>
    <row r="682" ht="15.75" customHeight="1">
      <c r="B682" s="115"/>
    </row>
    <row r="683" ht="15.75" customHeight="1">
      <c r="B683" s="115"/>
    </row>
    <row r="684" ht="15.75" customHeight="1">
      <c r="B684" s="115"/>
    </row>
    <row r="685" ht="15.75" customHeight="1">
      <c r="B685" s="115"/>
    </row>
    <row r="686" ht="15.75" customHeight="1">
      <c r="B686" s="115"/>
    </row>
    <row r="687" ht="15.75" customHeight="1">
      <c r="B687" s="115"/>
    </row>
    <row r="688" ht="15.75" customHeight="1">
      <c r="B688" s="115"/>
    </row>
    <row r="689" ht="15.75" customHeight="1">
      <c r="B689" s="115"/>
    </row>
    <row r="690" ht="15.75" customHeight="1">
      <c r="B690" s="115"/>
    </row>
    <row r="691" ht="15.75" customHeight="1">
      <c r="B691" s="115"/>
    </row>
    <row r="692" ht="15.75" customHeight="1">
      <c r="B692" s="115"/>
    </row>
    <row r="693" ht="15.75" customHeight="1">
      <c r="B693" s="115"/>
    </row>
    <row r="694" ht="15.75" customHeight="1">
      <c r="B694" s="115"/>
    </row>
    <row r="695" ht="15.75" customHeight="1">
      <c r="B695" s="115"/>
    </row>
    <row r="696" ht="15.75" customHeight="1">
      <c r="B696" s="115"/>
    </row>
    <row r="697" ht="15.75" customHeight="1">
      <c r="B697" s="115"/>
    </row>
    <row r="698" ht="15.75" customHeight="1">
      <c r="B698" s="115"/>
    </row>
    <row r="699" ht="15.75" customHeight="1">
      <c r="B699" s="115"/>
    </row>
    <row r="700" ht="15.75" customHeight="1">
      <c r="B700" s="115"/>
    </row>
    <row r="701" ht="15.75" customHeight="1">
      <c r="B701" s="115"/>
    </row>
    <row r="702" ht="15.75" customHeight="1">
      <c r="B702" s="115"/>
    </row>
    <row r="703" ht="15.75" customHeight="1">
      <c r="B703" s="115"/>
    </row>
    <row r="704" ht="15.75" customHeight="1">
      <c r="B704" s="115"/>
    </row>
    <row r="705" ht="15.75" customHeight="1">
      <c r="B705" s="115"/>
    </row>
    <row r="706" ht="15.75" customHeight="1">
      <c r="B706" s="115"/>
    </row>
    <row r="707" ht="15.75" customHeight="1">
      <c r="B707" s="115"/>
    </row>
    <row r="708" ht="15.75" customHeight="1">
      <c r="B708" s="115"/>
    </row>
    <row r="709" ht="15.75" customHeight="1">
      <c r="B709" s="115"/>
    </row>
    <row r="710" ht="15.75" customHeight="1">
      <c r="B710" s="115"/>
    </row>
    <row r="711" ht="15.75" customHeight="1">
      <c r="B711" s="115"/>
    </row>
    <row r="712" ht="15.75" customHeight="1">
      <c r="B712" s="115"/>
    </row>
    <row r="713" ht="15.75" customHeight="1">
      <c r="B713" s="115"/>
    </row>
    <row r="714" ht="15.75" customHeight="1">
      <c r="B714" s="115"/>
    </row>
    <row r="715" ht="15.75" customHeight="1">
      <c r="B715" s="115"/>
    </row>
    <row r="716" ht="15.75" customHeight="1">
      <c r="B716" s="115"/>
    </row>
    <row r="717" ht="15.75" customHeight="1">
      <c r="B717" s="115"/>
    </row>
    <row r="718" ht="15.75" customHeight="1">
      <c r="B718" s="115"/>
    </row>
    <row r="719" ht="15.75" customHeight="1">
      <c r="B719" s="115"/>
    </row>
    <row r="720" ht="15.75" customHeight="1">
      <c r="B720" s="115"/>
    </row>
    <row r="721" ht="15.75" customHeight="1">
      <c r="B721" s="115"/>
    </row>
    <row r="722" ht="15.75" customHeight="1">
      <c r="B722" s="115"/>
    </row>
    <row r="723" ht="15.75" customHeight="1">
      <c r="B723" s="115"/>
    </row>
    <row r="724" ht="15.75" customHeight="1">
      <c r="B724" s="115"/>
    </row>
    <row r="725" ht="15.75" customHeight="1">
      <c r="B725" s="115"/>
    </row>
    <row r="726" ht="15.75" customHeight="1">
      <c r="B726" s="115"/>
    </row>
    <row r="727" ht="15.75" customHeight="1">
      <c r="B727" s="115"/>
    </row>
    <row r="728" ht="15.75" customHeight="1">
      <c r="B728" s="115"/>
    </row>
    <row r="729" ht="15.75" customHeight="1">
      <c r="B729" s="115"/>
    </row>
    <row r="730" ht="15.75" customHeight="1">
      <c r="B730" s="115"/>
    </row>
    <row r="731" ht="15.75" customHeight="1">
      <c r="B731" s="115"/>
    </row>
    <row r="732" ht="15.75" customHeight="1">
      <c r="B732" s="115"/>
    </row>
    <row r="733" ht="15.75" customHeight="1">
      <c r="B733" s="115"/>
    </row>
    <row r="734" ht="15.75" customHeight="1">
      <c r="B734" s="115"/>
    </row>
    <row r="735" ht="15.75" customHeight="1">
      <c r="B735" s="115"/>
    </row>
    <row r="736" ht="15.75" customHeight="1">
      <c r="B736" s="115"/>
    </row>
    <row r="737" ht="15.75" customHeight="1">
      <c r="B737" s="115"/>
    </row>
    <row r="738" ht="15.75" customHeight="1">
      <c r="B738" s="115"/>
    </row>
    <row r="739" ht="15.75" customHeight="1">
      <c r="B739" s="115"/>
    </row>
    <row r="740" ht="15.75" customHeight="1">
      <c r="B740" s="115"/>
    </row>
    <row r="741" ht="15.75" customHeight="1">
      <c r="B741" s="115"/>
    </row>
    <row r="742" ht="15.75" customHeight="1">
      <c r="B742" s="115"/>
    </row>
    <row r="743" ht="15.75" customHeight="1">
      <c r="B743" s="115"/>
    </row>
    <row r="744" ht="15.75" customHeight="1">
      <c r="B744" s="115"/>
    </row>
    <row r="745" ht="15.75" customHeight="1">
      <c r="B745" s="115"/>
    </row>
    <row r="746" ht="15.75" customHeight="1">
      <c r="B746" s="115"/>
    </row>
    <row r="747" ht="15.75" customHeight="1">
      <c r="B747" s="115"/>
    </row>
    <row r="748" ht="15.75" customHeight="1">
      <c r="B748" s="115"/>
    </row>
    <row r="749" ht="15.75" customHeight="1">
      <c r="B749" s="115"/>
    </row>
    <row r="750" ht="15.75" customHeight="1">
      <c r="B750" s="115"/>
    </row>
    <row r="751" ht="15.75" customHeight="1">
      <c r="B751" s="115"/>
    </row>
    <row r="752" ht="15.75" customHeight="1">
      <c r="B752" s="115"/>
    </row>
    <row r="753" ht="15.75" customHeight="1">
      <c r="B753" s="115"/>
    </row>
    <row r="754" ht="15.75" customHeight="1">
      <c r="B754" s="115"/>
    </row>
    <row r="755" ht="15.75" customHeight="1">
      <c r="B755" s="115"/>
    </row>
    <row r="756" ht="15.75" customHeight="1">
      <c r="B756" s="115"/>
    </row>
    <row r="757" ht="15.75" customHeight="1">
      <c r="B757" s="115"/>
    </row>
    <row r="758" ht="15.75" customHeight="1">
      <c r="B758" s="115"/>
    </row>
    <row r="759" ht="15.75" customHeight="1">
      <c r="B759" s="115"/>
    </row>
    <row r="760" ht="15.75" customHeight="1">
      <c r="B760" s="115"/>
    </row>
    <row r="761" ht="15.75" customHeight="1">
      <c r="B761" s="115"/>
    </row>
    <row r="762" ht="15.75" customHeight="1">
      <c r="B762" s="115"/>
    </row>
    <row r="763" ht="15.75" customHeight="1">
      <c r="B763" s="115"/>
    </row>
    <row r="764" ht="15.75" customHeight="1">
      <c r="B764" s="115"/>
    </row>
    <row r="765" ht="15.75" customHeight="1">
      <c r="B765" s="115"/>
    </row>
    <row r="766" ht="15.75" customHeight="1">
      <c r="B766" s="115"/>
    </row>
    <row r="767" ht="15.75" customHeight="1">
      <c r="B767" s="115"/>
    </row>
    <row r="768" ht="15.75" customHeight="1">
      <c r="B768" s="115"/>
    </row>
    <row r="769" ht="15.75" customHeight="1">
      <c r="B769" s="115"/>
    </row>
    <row r="770" ht="15.75" customHeight="1">
      <c r="B770" s="115"/>
    </row>
    <row r="771" ht="15.75" customHeight="1">
      <c r="B771" s="115"/>
    </row>
    <row r="772" ht="15.75" customHeight="1">
      <c r="B772" s="115"/>
    </row>
    <row r="773" ht="15.75" customHeight="1">
      <c r="B773" s="115"/>
    </row>
    <row r="774" ht="15.75" customHeight="1">
      <c r="B774" s="115"/>
    </row>
    <row r="775" ht="15.75" customHeight="1">
      <c r="B775" s="115"/>
    </row>
    <row r="776" ht="15.75" customHeight="1">
      <c r="B776" s="115"/>
    </row>
    <row r="777" ht="15.75" customHeight="1">
      <c r="B777" s="115"/>
    </row>
    <row r="778" ht="15.75" customHeight="1">
      <c r="B778" s="115"/>
    </row>
    <row r="779" ht="15.75" customHeight="1">
      <c r="B779" s="115"/>
    </row>
    <row r="780" ht="15.75" customHeight="1">
      <c r="B780" s="115"/>
    </row>
    <row r="781" ht="15.75" customHeight="1">
      <c r="B781" s="115"/>
    </row>
    <row r="782" ht="15.75" customHeight="1">
      <c r="B782" s="115"/>
    </row>
    <row r="783" ht="15.75" customHeight="1">
      <c r="B783" s="115"/>
    </row>
    <row r="784" ht="15.75" customHeight="1">
      <c r="B784" s="115"/>
    </row>
    <row r="785" ht="15.75" customHeight="1">
      <c r="B785" s="115"/>
    </row>
    <row r="786" ht="15.75" customHeight="1">
      <c r="B786" s="115"/>
    </row>
    <row r="787" ht="15.75" customHeight="1">
      <c r="B787" s="115"/>
    </row>
    <row r="788" ht="15.75" customHeight="1">
      <c r="B788" s="115"/>
    </row>
    <row r="789" ht="15.75" customHeight="1">
      <c r="B789" s="115"/>
    </row>
    <row r="790" ht="15.75" customHeight="1">
      <c r="B790" s="115"/>
    </row>
    <row r="791" ht="15.75" customHeight="1">
      <c r="B791" s="115"/>
    </row>
    <row r="792" ht="15.75" customHeight="1">
      <c r="B792" s="115"/>
    </row>
    <row r="793" ht="15.75" customHeight="1">
      <c r="B793" s="115"/>
    </row>
    <row r="794" ht="15.75" customHeight="1">
      <c r="B794" s="115"/>
    </row>
    <row r="795" ht="15.75" customHeight="1">
      <c r="B795" s="115"/>
    </row>
    <row r="796" ht="15.75" customHeight="1">
      <c r="B796" s="115"/>
    </row>
    <row r="797" ht="15.75" customHeight="1">
      <c r="B797" s="115"/>
    </row>
    <row r="798" ht="15.75" customHeight="1">
      <c r="B798" s="115"/>
    </row>
    <row r="799" ht="15.75" customHeight="1">
      <c r="B799" s="115"/>
    </row>
    <row r="800" ht="15.75" customHeight="1">
      <c r="B800" s="115"/>
    </row>
    <row r="801" ht="15.75" customHeight="1">
      <c r="B801" s="115"/>
    </row>
    <row r="802" ht="15.75" customHeight="1">
      <c r="B802" s="115"/>
    </row>
    <row r="803" ht="15.75" customHeight="1">
      <c r="B803" s="115"/>
    </row>
    <row r="804" ht="15.75" customHeight="1">
      <c r="B804" s="115"/>
    </row>
    <row r="805" ht="15.75" customHeight="1">
      <c r="B805" s="115"/>
    </row>
    <row r="806" ht="15.75" customHeight="1">
      <c r="B806" s="115"/>
    </row>
    <row r="807" ht="15.75" customHeight="1">
      <c r="B807" s="115"/>
    </row>
    <row r="808" ht="15.75" customHeight="1">
      <c r="B808" s="115"/>
    </row>
    <row r="809" ht="15.75" customHeight="1">
      <c r="B809" s="115"/>
    </row>
    <row r="810" ht="15.75" customHeight="1">
      <c r="B810" s="115"/>
    </row>
    <row r="811" ht="15.75" customHeight="1">
      <c r="B811" s="115"/>
    </row>
    <row r="812" ht="15.75" customHeight="1">
      <c r="B812" s="115"/>
    </row>
    <row r="813" ht="15.75" customHeight="1">
      <c r="B813" s="115"/>
    </row>
    <row r="814" ht="15.75" customHeight="1">
      <c r="B814" s="115"/>
    </row>
    <row r="815" ht="15.75" customHeight="1">
      <c r="B815" s="115"/>
    </row>
    <row r="816" ht="15.75" customHeight="1">
      <c r="B816" s="115"/>
    </row>
    <row r="817" ht="15.75" customHeight="1">
      <c r="B817" s="115"/>
    </row>
    <row r="818" ht="15.75" customHeight="1">
      <c r="B818" s="115"/>
    </row>
    <row r="819" ht="15.75" customHeight="1">
      <c r="B819" s="115"/>
    </row>
    <row r="820" ht="15.75" customHeight="1">
      <c r="B820" s="115"/>
    </row>
    <row r="821" ht="15.75" customHeight="1">
      <c r="B821" s="115"/>
    </row>
    <row r="822" ht="15.75" customHeight="1">
      <c r="B822" s="115"/>
    </row>
    <row r="823" ht="15.75" customHeight="1">
      <c r="B823" s="115"/>
    </row>
    <row r="824" ht="15.75" customHeight="1">
      <c r="B824" s="115"/>
    </row>
    <row r="825" ht="15.75" customHeight="1">
      <c r="B825" s="115"/>
    </row>
    <row r="826" ht="15.75" customHeight="1">
      <c r="B826" s="115"/>
    </row>
    <row r="827" ht="15.75" customHeight="1">
      <c r="B827" s="115"/>
    </row>
    <row r="828" ht="15.75" customHeight="1">
      <c r="B828" s="115"/>
    </row>
    <row r="829" ht="15.75" customHeight="1">
      <c r="B829" s="115"/>
    </row>
    <row r="830" ht="15.75" customHeight="1">
      <c r="B830" s="115"/>
    </row>
    <row r="831" ht="15.75" customHeight="1">
      <c r="B831" s="115"/>
    </row>
    <row r="832" ht="15.75" customHeight="1">
      <c r="B832" s="115"/>
    </row>
    <row r="833" ht="15.75" customHeight="1">
      <c r="B833" s="115"/>
    </row>
    <row r="834" ht="15.75" customHeight="1">
      <c r="B834" s="115"/>
    </row>
    <row r="835" ht="15.75" customHeight="1">
      <c r="B835" s="115"/>
    </row>
    <row r="836" ht="15.75" customHeight="1">
      <c r="B836" s="115"/>
    </row>
    <row r="837" ht="15.75" customHeight="1">
      <c r="B837" s="115"/>
    </row>
    <row r="838" ht="15.75" customHeight="1">
      <c r="B838" s="115"/>
    </row>
    <row r="839" ht="15.75" customHeight="1">
      <c r="B839" s="115"/>
    </row>
    <row r="840" ht="15.75" customHeight="1">
      <c r="B840" s="115"/>
    </row>
    <row r="841" ht="15.75" customHeight="1">
      <c r="B841" s="115"/>
    </row>
    <row r="842" ht="15.75" customHeight="1">
      <c r="B842" s="115"/>
    </row>
    <row r="843" ht="15.75" customHeight="1">
      <c r="B843" s="115"/>
    </row>
    <row r="844" ht="15.75" customHeight="1">
      <c r="B844" s="115"/>
    </row>
    <row r="845" ht="15.75" customHeight="1">
      <c r="B845" s="115"/>
    </row>
    <row r="846" ht="15.75" customHeight="1">
      <c r="B846" s="115"/>
    </row>
    <row r="847" ht="15.75" customHeight="1">
      <c r="B847" s="115"/>
    </row>
    <row r="848" ht="15.75" customHeight="1">
      <c r="B848" s="115"/>
    </row>
    <row r="849" ht="15.75" customHeight="1">
      <c r="B849" s="115"/>
    </row>
    <row r="850" ht="15.75" customHeight="1">
      <c r="B850" s="115"/>
    </row>
    <row r="851" ht="15.75" customHeight="1">
      <c r="B851" s="115"/>
    </row>
    <row r="852" ht="15.75" customHeight="1">
      <c r="B852" s="115"/>
    </row>
    <row r="853" ht="15.75" customHeight="1">
      <c r="B853" s="115"/>
    </row>
    <row r="854" ht="15.75" customHeight="1">
      <c r="B854" s="115"/>
    </row>
    <row r="855" ht="15.75" customHeight="1">
      <c r="B855" s="115"/>
    </row>
    <row r="856" ht="15.75" customHeight="1">
      <c r="B856" s="115"/>
    </row>
    <row r="857" ht="15.75" customHeight="1">
      <c r="B857" s="115"/>
    </row>
    <row r="858" ht="15.75" customHeight="1">
      <c r="B858" s="115"/>
    </row>
    <row r="859" ht="15.75" customHeight="1">
      <c r="B859" s="115"/>
    </row>
    <row r="860" ht="15.75" customHeight="1">
      <c r="B860" s="115"/>
    </row>
    <row r="861" ht="15.75" customHeight="1">
      <c r="B861" s="115"/>
    </row>
    <row r="862" ht="15.75" customHeight="1">
      <c r="B862" s="115"/>
    </row>
    <row r="863" ht="15.75" customHeight="1">
      <c r="B863" s="115"/>
    </row>
    <row r="864" ht="15.75" customHeight="1">
      <c r="B864" s="115"/>
    </row>
    <row r="865" ht="15.75" customHeight="1">
      <c r="B865" s="115"/>
    </row>
    <row r="866" ht="15.75" customHeight="1">
      <c r="B866" s="115"/>
    </row>
    <row r="867" ht="15.75" customHeight="1">
      <c r="B867" s="115"/>
    </row>
    <row r="868" ht="15.75" customHeight="1">
      <c r="B868" s="115"/>
    </row>
    <row r="869" ht="15.75" customHeight="1">
      <c r="B869" s="115"/>
    </row>
    <row r="870" ht="15.75" customHeight="1">
      <c r="B870" s="115"/>
    </row>
    <row r="871" ht="15.75" customHeight="1">
      <c r="B871" s="115"/>
    </row>
    <row r="872" ht="15.75" customHeight="1">
      <c r="B872" s="115"/>
    </row>
    <row r="873" ht="15.75" customHeight="1">
      <c r="B873" s="115"/>
    </row>
    <row r="874" ht="15.75" customHeight="1">
      <c r="B874" s="115"/>
    </row>
    <row r="875" ht="15.75" customHeight="1">
      <c r="B875" s="115"/>
    </row>
    <row r="876" ht="15.75" customHeight="1">
      <c r="B876" s="115"/>
    </row>
    <row r="877" ht="15.75" customHeight="1">
      <c r="B877" s="115"/>
    </row>
    <row r="878" ht="15.75" customHeight="1">
      <c r="B878" s="115"/>
    </row>
    <row r="879" ht="15.75" customHeight="1">
      <c r="B879" s="115"/>
    </row>
    <row r="880" ht="15.75" customHeight="1">
      <c r="B880" s="115"/>
    </row>
    <row r="881" ht="15.75" customHeight="1">
      <c r="B881" s="115"/>
    </row>
    <row r="882" ht="15.75" customHeight="1">
      <c r="B882" s="115"/>
    </row>
    <row r="883" ht="15.75" customHeight="1">
      <c r="B883" s="115"/>
    </row>
    <row r="884" ht="15.75" customHeight="1">
      <c r="B884" s="115"/>
    </row>
    <row r="885" ht="15.75" customHeight="1">
      <c r="B885" s="115"/>
    </row>
    <row r="886" ht="15.75" customHeight="1">
      <c r="B886" s="115"/>
    </row>
    <row r="887" ht="15.75" customHeight="1">
      <c r="B887" s="115"/>
    </row>
    <row r="888" ht="15.75" customHeight="1">
      <c r="B888" s="115"/>
    </row>
    <row r="889" ht="15.75" customHeight="1">
      <c r="B889" s="115"/>
    </row>
    <row r="890" ht="15.75" customHeight="1">
      <c r="B890" s="115"/>
    </row>
    <row r="891" ht="15.75" customHeight="1">
      <c r="B891" s="115"/>
    </row>
    <row r="892" ht="15.75" customHeight="1">
      <c r="B892" s="115"/>
    </row>
    <row r="893" ht="15.75" customHeight="1">
      <c r="B893" s="115"/>
    </row>
    <row r="894" ht="15.75" customHeight="1">
      <c r="B894" s="115"/>
    </row>
    <row r="895" ht="15.75" customHeight="1">
      <c r="B895" s="115"/>
    </row>
    <row r="896" ht="15.75" customHeight="1">
      <c r="B896" s="115"/>
    </row>
    <row r="897" ht="15.75" customHeight="1">
      <c r="B897" s="115"/>
    </row>
    <row r="898" ht="15.75" customHeight="1">
      <c r="B898" s="115"/>
    </row>
    <row r="899" ht="15.75" customHeight="1">
      <c r="B899" s="115"/>
    </row>
    <row r="900" ht="15.75" customHeight="1">
      <c r="B900" s="115"/>
    </row>
    <row r="901" ht="15.75" customHeight="1">
      <c r="B901" s="115"/>
    </row>
    <row r="902" ht="15.75" customHeight="1">
      <c r="B902" s="115"/>
    </row>
    <row r="903" ht="15.75" customHeight="1">
      <c r="B903" s="115"/>
    </row>
    <row r="904" ht="15.75" customHeight="1">
      <c r="B904" s="115"/>
    </row>
    <row r="905" ht="15.75" customHeight="1">
      <c r="B905" s="115"/>
    </row>
    <row r="906" ht="15.75" customHeight="1">
      <c r="B906" s="115"/>
    </row>
    <row r="907" ht="15.75" customHeight="1">
      <c r="B907" s="115"/>
    </row>
    <row r="908" ht="15.75" customHeight="1">
      <c r="B908" s="115"/>
    </row>
    <row r="909" ht="15.75" customHeight="1">
      <c r="B909" s="115"/>
    </row>
    <row r="910" ht="15.75" customHeight="1">
      <c r="B910" s="115"/>
    </row>
    <row r="911" ht="15.75" customHeight="1">
      <c r="B911" s="115"/>
    </row>
    <row r="912" ht="15.75" customHeight="1">
      <c r="B912" s="115"/>
    </row>
    <row r="913" ht="15.75" customHeight="1">
      <c r="B913" s="115"/>
    </row>
    <row r="914" ht="15.75" customHeight="1">
      <c r="B914" s="115"/>
    </row>
    <row r="915" ht="15.75" customHeight="1">
      <c r="B915" s="115"/>
    </row>
    <row r="916" ht="15.75" customHeight="1">
      <c r="B916" s="115"/>
    </row>
    <row r="917" ht="15.75" customHeight="1">
      <c r="B917" s="115"/>
    </row>
    <row r="918" ht="15.75" customHeight="1">
      <c r="B918" s="115"/>
    </row>
    <row r="919" ht="15.75" customHeight="1">
      <c r="B919" s="115"/>
    </row>
    <row r="920" ht="15.75" customHeight="1">
      <c r="B920" s="115"/>
    </row>
    <row r="921" ht="15.75" customHeight="1">
      <c r="B921" s="115"/>
    </row>
    <row r="922" ht="15.75" customHeight="1">
      <c r="B922" s="115"/>
    </row>
    <row r="923" ht="15.75" customHeight="1">
      <c r="B923" s="115"/>
    </row>
    <row r="924" ht="15.75" customHeight="1">
      <c r="B924" s="115"/>
    </row>
    <row r="925" ht="15.75" customHeight="1">
      <c r="B925" s="115"/>
    </row>
    <row r="926" ht="15.75" customHeight="1">
      <c r="B926" s="115"/>
    </row>
    <row r="927" ht="15.75" customHeight="1">
      <c r="B927" s="115"/>
    </row>
    <row r="928" ht="15.75" customHeight="1">
      <c r="B928" s="115"/>
    </row>
    <row r="929" ht="15.75" customHeight="1">
      <c r="B929" s="115"/>
    </row>
    <row r="930" ht="15.75" customHeight="1">
      <c r="B930" s="115"/>
    </row>
    <row r="931" ht="15.75" customHeight="1">
      <c r="B931" s="115"/>
    </row>
    <row r="932" ht="15.75" customHeight="1">
      <c r="B932" s="115"/>
    </row>
    <row r="933" ht="15.75" customHeight="1">
      <c r="B933" s="115"/>
    </row>
    <row r="934" ht="15.75" customHeight="1">
      <c r="B934" s="115"/>
    </row>
    <row r="935" ht="15.75" customHeight="1">
      <c r="B935" s="115"/>
    </row>
    <row r="936" ht="15.75" customHeight="1">
      <c r="B936" s="115"/>
    </row>
    <row r="937" ht="15.75" customHeight="1">
      <c r="B937" s="115"/>
    </row>
    <row r="938" ht="15.75" customHeight="1">
      <c r="B938" s="115"/>
    </row>
    <row r="939" ht="15.75" customHeight="1">
      <c r="B939" s="115"/>
    </row>
    <row r="940" ht="15.75" customHeight="1">
      <c r="B940" s="115"/>
    </row>
    <row r="941" ht="15.75" customHeight="1">
      <c r="B941" s="115"/>
    </row>
    <row r="942" ht="15.75" customHeight="1">
      <c r="B942" s="115"/>
    </row>
    <row r="943" ht="15.75" customHeight="1">
      <c r="B943" s="115"/>
    </row>
    <row r="944" ht="15.75" customHeight="1">
      <c r="B944" s="115"/>
    </row>
    <row r="945" ht="15.75" customHeight="1">
      <c r="B945" s="115"/>
    </row>
    <row r="946" ht="15.75" customHeight="1">
      <c r="B946" s="115"/>
    </row>
    <row r="947" ht="15.75" customHeight="1">
      <c r="B947" s="115"/>
    </row>
    <row r="948" ht="15.75" customHeight="1">
      <c r="B948" s="115"/>
    </row>
    <row r="949" ht="15.75" customHeight="1">
      <c r="B949" s="115"/>
    </row>
    <row r="950" ht="15.75" customHeight="1">
      <c r="B950" s="115"/>
    </row>
    <row r="951" ht="15.75" customHeight="1">
      <c r="B951" s="115"/>
    </row>
    <row r="952" ht="15.75" customHeight="1">
      <c r="B952" s="115"/>
    </row>
    <row r="953" ht="15.75" customHeight="1">
      <c r="B953" s="115"/>
    </row>
    <row r="954" ht="15.75" customHeight="1">
      <c r="B954" s="115"/>
    </row>
    <row r="955" ht="15.75" customHeight="1">
      <c r="B955" s="115"/>
    </row>
    <row r="956" ht="15.75" customHeight="1">
      <c r="B956" s="115"/>
    </row>
    <row r="957" ht="15.75" customHeight="1">
      <c r="B957" s="115"/>
    </row>
    <row r="958" ht="15.75" customHeight="1">
      <c r="B958" s="115"/>
    </row>
    <row r="959" ht="15.75" customHeight="1">
      <c r="B959" s="115"/>
    </row>
    <row r="960" ht="15.75" customHeight="1">
      <c r="B960" s="115"/>
    </row>
    <row r="961" ht="15.75" customHeight="1">
      <c r="B961" s="115"/>
    </row>
    <row r="962" ht="15.75" customHeight="1">
      <c r="B962" s="115"/>
    </row>
    <row r="963" ht="15.75" customHeight="1">
      <c r="B963" s="115"/>
    </row>
    <row r="964" ht="15.75" customHeight="1">
      <c r="B964" s="115"/>
    </row>
    <row r="965" ht="15.75" customHeight="1">
      <c r="B965" s="115"/>
    </row>
    <row r="966" ht="15.75" customHeight="1">
      <c r="B966" s="115"/>
    </row>
    <row r="967" ht="15.75" customHeight="1">
      <c r="B967" s="115"/>
    </row>
    <row r="968" ht="15.75" customHeight="1">
      <c r="B968" s="115"/>
    </row>
    <row r="969" ht="15.75" customHeight="1">
      <c r="B969" s="115"/>
    </row>
    <row r="970" ht="15.75" customHeight="1">
      <c r="B970" s="115"/>
    </row>
    <row r="971" ht="15.75" customHeight="1">
      <c r="B971" s="115"/>
    </row>
    <row r="972" ht="15.75" customHeight="1">
      <c r="B972" s="115"/>
    </row>
    <row r="973" ht="15.75" customHeight="1">
      <c r="B973" s="115"/>
    </row>
    <row r="974" ht="15.75" customHeight="1">
      <c r="B974" s="115"/>
    </row>
    <row r="975" ht="15.75" customHeight="1">
      <c r="B975" s="115"/>
    </row>
    <row r="976" ht="15.75" customHeight="1">
      <c r="B976" s="115"/>
    </row>
    <row r="977" ht="15.75" customHeight="1">
      <c r="B977" s="115"/>
    </row>
    <row r="978" ht="15.75" customHeight="1">
      <c r="B978" s="115"/>
    </row>
    <row r="979" ht="15.75" customHeight="1">
      <c r="B979" s="115"/>
    </row>
    <row r="980" ht="15.75" customHeight="1">
      <c r="B980" s="115"/>
    </row>
    <row r="981" ht="15.75" customHeight="1">
      <c r="B981" s="115"/>
    </row>
    <row r="982" ht="15.75" customHeight="1">
      <c r="B982" s="115"/>
    </row>
    <row r="983" ht="15.75" customHeight="1">
      <c r="B983" s="115"/>
    </row>
    <row r="984" ht="15.75" customHeight="1">
      <c r="B984" s="115"/>
    </row>
    <row r="985" ht="15.75" customHeight="1">
      <c r="B985" s="115"/>
    </row>
    <row r="986" ht="15.75" customHeight="1">
      <c r="B986" s="115"/>
    </row>
    <row r="987" ht="15.75" customHeight="1">
      <c r="B987" s="115"/>
    </row>
    <row r="988" ht="15.75" customHeight="1">
      <c r="B988" s="115"/>
    </row>
    <row r="989" ht="15.75" customHeight="1">
      <c r="B989" s="115"/>
    </row>
    <row r="990" ht="15.75" customHeight="1">
      <c r="B990" s="115"/>
    </row>
    <row r="991" ht="15.75" customHeight="1">
      <c r="B991" s="115"/>
    </row>
    <row r="992" ht="15.75" customHeight="1">
      <c r="B992" s="115"/>
    </row>
    <row r="993" ht="15.75" customHeight="1">
      <c r="B993" s="115"/>
    </row>
    <row r="994" ht="15.75" customHeight="1">
      <c r="B994" s="115"/>
    </row>
    <row r="995" ht="15.75" customHeight="1">
      <c r="B995" s="115"/>
    </row>
    <row r="996" ht="15.75" customHeight="1">
      <c r="B996" s="115"/>
    </row>
    <row r="997" ht="15.75" customHeight="1">
      <c r="B997" s="115"/>
    </row>
    <row r="998" ht="15.75" customHeight="1">
      <c r="B998" s="115"/>
    </row>
    <row r="999" ht="15.75" customHeight="1">
      <c r="B999" s="115"/>
    </row>
    <row r="1000" ht="15.75" customHeight="1">
      <c r="B1000" s="115"/>
    </row>
  </sheetData>
  <autoFilter ref="$A$4:$U$35"/>
  <mergeCells count="19">
    <mergeCell ref="S1:S2"/>
    <mergeCell ref="U1:U2"/>
    <mergeCell ref="H1:H3"/>
    <mergeCell ref="I1:I3"/>
    <mergeCell ref="J1:J3"/>
    <mergeCell ref="K1:K3"/>
    <mergeCell ref="M1:M2"/>
    <mergeCell ref="O1:O2"/>
    <mergeCell ref="Q1:Q2"/>
    <mergeCell ref="B5:B22"/>
    <mergeCell ref="B23:B27"/>
    <mergeCell ref="B28:B34"/>
    <mergeCell ref="A1:A3"/>
    <mergeCell ref="B1:B3"/>
    <mergeCell ref="C1:C3"/>
    <mergeCell ref="D1:D3"/>
    <mergeCell ref="E1:E3"/>
    <mergeCell ref="F1:F3"/>
    <mergeCell ref="G1:G3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86"/>
    <col customWidth="1" min="3" max="3" width="13.71"/>
    <col customWidth="1" min="4" max="4" width="9.0"/>
    <col customWidth="1" min="5" max="5" width="30.14"/>
    <col customWidth="1" min="6" max="6" width="20.0"/>
    <col customWidth="1" min="7" max="9" width="8.71"/>
    <col customWidth="1" min="10" max="10" width="9.86"/>
    <col customWidth="1" min="11" max="11" width="9.57"/>
    <col customWidth="1" min="12" max="12" width="14.0"/>
    <col customWidth="1" min="13" max="13" width="16.71"/>
    <col customWidth="1" min="14" max="14" width="8.71"/>
  </cols>
  <sheetData>
    <row r="1">
      <c r="A1" s="119"/>
      <c r="B1" s="120"/>
      <c r="C1" s="120"/>
      <c r="D1" s="121"/>
      <c r="E1" s="120"/>
      <c r="F1" s="122"/>
      <c r="G1" s="123"/>
      <c r="H1" s="123"/>
      <c r="I1" s="123"/>
      <c r="J1" s="123"/>
      <c r="K1" s="123"/>
      <c r="L1" s="124"/>
      <c r="M1" s="125"/>
    </row>
    <row r="2">
      <c r="A2" s="126" t="s">
        <v>0</v>
      </c>
      <c r="B2" s="127" t="s">
        <v>1</v>
      </c>
      <c r="C2" s="127" t="s">
        <v>2</v>
      </c>
      <c r="D2" s="128" t="s">
        <v>3</v>
      </c>
      <c r="E2" s="127" t="s">
        <v>107</v>
      </c>
      <c r="F2" s="129" t="s">
        <v>83</v>
      </c>
      <c r="G2" s="130" t="s">
        <v>5</v>
      </c>
      <c r="H2" s="130" t="s">
        <v>6</v>
      </c>
      <c r="I2" s="130" t="s">
        <v>7</v>
      </c>
      <c r="J2" s="130" t="s">
        <v>8</v>
      </c>
      <c r="K2" s="130" t="s">
        <v>9</v>
      </c>
      <c r="L2" s="131" t="s">
        <v>155</v>
      </c>
      <c r="M2" s="132" t="s">
        <v>86</v>
      </c>
    </row>
    <row r="3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</row>
    <row r="4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</row>
    <row r="5">
      <c r="A5" s="53"/>
      <c r="B5" s="54"/>
      <c r="C5" s="54"/>
      <c r="D5" s="55"/>
      <c r="E5" s="54"/>
      <c r="F5" s="54"/>
      <c r="G5" s="134"/>
      <c r="H5" s="134"/>
      <c r="I5" s="134"/>
      <c r="J5" s="134"/>
      <c r="K5" s="134"/>
      <c r="L5" s="135"/>
      <c r="M5" s="135"/>
    </row>
    <row r="6">
      <c r="A6" s="60">
        <v>1.0</v>
      </c>
      <c r="B6" s="136" t="s">
        <v>114</v>
      </c>
      <c r="C6" s="60" t="s">
        <v>35</v>
      </c>
      <c r="D6" s="60" t="s">
        <v>115</v>
      </c>
      <c r="E6" s="60" t="s">
        <v>116</v>
      </c>
      <c r="F6" s="63" t="s">
        <v>156</v>
      </c>
      <c r="G6" s="137">
        <f>555</f>
        <v>555</v>
      </c>
      <c r="H6" s="137" t="s">
        <v>23</v>
      </c>
      <c r="I6" s="137">
        <v>15.4</v>
      </c>
      <c r="J6" s="138">
        <f t="shared" ref="J6:J23" si="1">G6*I6</f>
        <v>8547</v>
      </c>
      <c r="K6" s="137">
        <f t="shared" ref="K6:K23" si="2">J6/1000</f>
        <v>8.547</v>
      </c>
      <c r="L6" s="139">
        <v>22.53</v>
      </c>
      <c r="M6" s="140">
        <f t="shared" ref="M6:M23" si="3">L6*G6</f>
        <v>12504.15</v>
      </c>
      <c r="N6" s="115"/>
    </row>
    <row r="7">
      <c r="A7" s="60">
        <v>2.0</v>
      </c>
      <c r="B7" s="133"/>
      <c r="C7" s="60" t="s">
        <v>35</v>
      </c>
      <c r="D7" s="60" t="s">
        <v>117</v>
      </c>
      <c r="E7" s="60" t="s">
        <v>118</v>
      </c>
      <c r="F7" s="63" t="s">
        <v>156</v>
      </c>
      <c r="G7" s="137">
        <v>354.0</v>
      </c>
      <c r="H7" s="137" t="s">
        <v>23</v>
      </c>
      <c r="I7" s="137">
        <v>14.5</v>
      </c>
      <c r="J7" s="138">
        <f t="shared" si="1"/>
        <v>5133</v>
      </c>
      <c r="K7" s="137">
        <f t="shared" si="2"/>
        <v>5.133</v>
      </c>
      <c r="L7" s="139">
        <v>21.08</v>
      </c>
      <c r="M7" s="140">
        <f t="shared" si="3"/>
        <v>7462.32</v>
      </c>
      <c r="N7" s="115"/>
    </row>
    <row r="8">
      <c r="A8" s="60">
        <v>3.0</v>
      </c>
      <c r="B8" s="133"/>
      <c r="C8" s="60" t="s">
        <v>20</v>
      </c>
      <c r="D8" s="60" t="s">
        <v>119</v>
      </c>
      <c r="E8" s="60" t="s">
        <v>116</v>
      </c>
      <c r="F8" s="63" t="s">
        <v>157</v>
      </c>
      <c r="G8" s="137">
        <v>277.0</v>
      </c>
      <c r="H8" s="137" t="s">
        <v>23</v>
      </c>
      <c r="I8" s="137">
        <v>15.4</v>
      </c>
      <c r="J8" s="138">
        <f t="shared" si="1"/>
        <v>4265.8</v>
      </c>
      <c r="K8" s="137">
        <f t="shared" si="2"/>
        <v>4.2658</v>
      </c>
      <c r="L8" s="139">
        <v>22.53</v>
      </c>
      <c r="M8" s="140">
        <f t="shared" si="3"/>
        <v>6240.81</v>
      </c>
      <c r="N8" s="115"/>
    </row>
    <row r="9">
      <c r="A9" s="60">
        <v>4.0</v>
      </c>
      <c r="B9" s="133"/>
      <c r="C9" s="60" t="s">
        <v>20</v>
      </c>
      <c r="D9" s="60" t="s">
        <v>120</v>
      </c>
      <c r="E9" s="60" t="s">
        <v>118</v>
      </c>
      <c r="F9" s="63" t="s">
        <v>157</v>
      </c>
      <c r="G9" s="137">
        <v>177.0</v>
      </c>
      <c r="H9" s="137" t="s">
        <v>23</v>
      </c>
      <c r="I9" s="137">
        <v>14.5</v>
      </c>
      <c r="J9" s="138">
        <f t="shared" si="1"/>
        <v>2566.5</v>
      </c>
      <c r="K9" s="137">
        <f t="shared" si="2"/>
        <v>2.5665</v>
      </c>
      <c r="L9" s="139">
        <v>21.08</v>
      </c>
      <c r="M9" s="140">
        <f t="shared" si="3"/>
        <v>3731.16</v>
      </c>
      <c r="N9" s="115"/>
    </row>
    <row r="10">
      <c r="A10" s="60">
        <v>5.0</v>
      </c>
      <c r="B10" s="133"/>
      <c r="C10" s="60" t="s">
        <v>20</v>
      </c>
      <c r="D10" s="60" t="s">
        <v>121</v>
      </c>
      <c r="E10" s="60" t="s">
        <v>22</v>
      </c>
      <c r="F10" s="63" t="s">
        <v>157</v>
      </c>
      <c r="G10" s="141">
        <v>1955.0</v>
      </c>
      <c r="H10" s="137" t="s">
        <v>23</v>
      </c>
      <c r="I10" s="137">
        <v>14.7</v>
      </c>
      <c r="J10" s="138">
        <f t="shared" si="1"/>
        <v>28738.5</v>
      </c>
      <c r="K10" s="137">
        <f t="shared" si="2"/>
        <v>28.7385</v>
      </c>
      <c r="L10" s="139">
        <v>22.29</v>
      </c>
      <c r="M10" s="140">
        <f t="shared" si="3"/>
        <v>43576.95</v>
      </c>
      <c r="N10" s="115"/>
    </row>
    <row r="11">
      <c r="A11" s="60">
        <v>6.0</v>
      </c>
      <c r="B11" s="133"/>
      <c r="C11" s="60" t="s">
        <v>20</v>
      </c>
      <c r="D11" s="60" t="s">
        <v>122</v>
      </c>
      <c r="E11" s="60" t="s">
        <v>25</v>
      </c>
      <c r="F11" s="63" t="s">
        <v>157</v>
      </c>
      <c r="G11" s="141">
        <v>1207.0</v>
      </c>
      <c r="H11" s="137" t="s">
        <v>23</v>
      </c>
      <c r="I11" s="137">
        <v>13.6</v>
      </c>
      <c r="J11" s="138">
        <f t="shared" si="1"/>
        <v>16415.2</v>
      </c>
      <c r="K11" s="137">
        <f t="shared" si="2"/>
        <v>16.4152</v>
      </c>
      <c r="L11" s="139">
        <v>20.72</v>
      </c>
      <c r="M11" s="140">
        <f t="shared" si="3"/>
        <v>25009.04</v>
      </c>
      <c r="N11" s="115"/>
    </row>
    <row r="12">
      <c r="A12" s="60">
        <v>7.0</v>
      </c>
      <c r="B12" s="133"/>
      <c r="C12" s="60" t="s">
        <v>20</v>
      </c>
      <c r="D12" s="60" t="s">
        <v>123</v>
      </c>
      <c r="E12" s="60" t="s">
        <v>116</v>
      </c>
      <c r="F12" s="63" t="s">
        <v>157</v>
      </c>
      <c r="G12" s="137">
        <f>518+675</f>
        <v>1193</v>
      </c>
      <c r="H12" s="137" t="s">
        <v>23</v>
      </c>
      <c r="I12" s="137">
        <v>15.4</v>
      </c>
      <c r="J12" s="138">
        <f t="shared" si="1"/>
        <v>18372.2</v>
      </c>
      <c r="K12" s="137">
        <f t="shared" si="2"/>
        <v>18.3722</v>
      </c>
      <c r="L12" s="139">
        <v>22.53</v>
      </c>
      <c r="M12" s="140">
        <f t="shared" si="3"/>
        <v>26878.29</v>
      </c>
      <c r="N12" s="115"/>
    </row>
    <row r="13">
      <c r="A13" s="60">
        <v>8.0</v>
      </c>
      <c r="B13" s="133"/>
      <c r="C13" s="60" t="s">
        <v>20</v>
      </c>
      <c r="D13" s="60" t="s">
        <v>124</v>
      </c>
      <c r="E13" s="60" t="s">
        <v>118</v>
      </c>
      <c r="F13" s="63" t="s">
        <v>157</v>
      </c>
      <c r="G13" s="137">
        <f>313+430</f>
        <v>743</v>
      </c>
      <c r="H13" s="137" t="s">
        <v>23</v>
      </c>
      <c r="I13" s="137">
        <v>14.5</v>
      </c>
      <c r="J13" s="138">
        <f t="shared" si="1"/>
        <v>10773.5</v>
      </c>
      <c r="K13" s="137">
        <f t="shared" si="2"/>
        <v>10.7735</v>
      </c>
      <c r="L13" s="139">
        <v>21.08</v>
      </c>
      <c r="M13" s="140">
        <f t="shared" si="3"/>
        <v>15662.44</v>
      </c>
      <c r="N13" s="115"/>
    </row>
    <row r="14">
      <c r="A14" s="60">
        <v>9.0</v>
      </c>
      <c r="B14" s="133"/>
      <c r="C14" s="60" t="s">
        <v>20</v>
      </c>
      <c r="D14" s="60" t="s">
        <v>125</v>
      </c>
      <c r="E14" s="60" t="s">
        <v>126</v>
      </c>
      <c r="F14" s="63" t="s">
        <v>157</v>
      </c>
      <c r="G14" s="137">
        <f>20+30</f>
        <v>50</v>
      </c>
      <c r="H14" s="137" t="s">
        <v>23</v>
      </c>
      <c r="I14" s="137">
        <v>21.7</v>
      </c>
      <c r="J14" s="138">
        <f t="shared" si="1"/>
        <v>1085</v>
      </c>
      <c r="K14" s="137">
        <f t="shared" si="2"/>
        <v>1.085</v>
      </c>
      <c r="L14" s="139">
        <v>31.58</v>
      </c>
      <c r="M14" s="140">
        <f t="shared" si="3"/>
        <v>1579</v>
      </c>
      <c r="N14" s="115"/>
    </row>
    <row r="15">
      <c r="A15" s="60">
        <v>10.0</v>
      </c>
      <c r="B15" s="133"/>
      <c r="C15" s="60" t="s">
        <v>30</v>
      </c>
      <c r="D15" s="60" t="s">
        <v>127</v>
      </c>
      <c r="E15" s="60" t="s">
        <v>128</v>
      </c>
      <c r="F15" s="63" t="s">
        <v>158</v>
      </c>
      <c r="G15" s="137">
        <v>75.0</v>
      </c>
      <c r="H15" s="137" t="s">
        <v>23</v>
      </c>
      <c r="I15" s="137">
        <v>17.9</v>
      </c>
      <c r="J15" s="138">
        <f t="shared" si="1"/>
        <v>1342.5</v>
      </c>
      <c r="K15" s="137">
        <f t="shared" si="2"/>
        <v>1.3425</v>
      </c>
      <c r="L15" s="139">
        <v>25.99</v>
      </c>
      <c r="M15" s="140">
        <f t="shared" si="3"/>
        <v>1949.25</v>
      </c>
      <c r="N15" s="115"/>
    </row>
    <row r="16">
      <c r="A16" s="60">
        <v>11.0</v>
      </c>
      <c r="B16" s="133"/>
      <c r="C16" s="60" t="s">
        <v>30</v>
      </c>
      <c r="D16" s="60" t="s">
        <v>129</v>
      </c>
      <c r="E16" s="60" t="s">
        <v>130</v>
      </c>
      <c r="F16" s="63" t="s">
        <v>158</v>
      </c>
      <c r="G16" s="137">
        <v>44.0</v>
      </c>
      <c r="H16" s="137" t="s">
        <v>23</v>
      </c>
      <c r="I16" s="137">
        <v>16.5</v>
      </c>
      <c r="J16" s="138">
        <f t="shared" si="1"/>
        <v>726</v>
      </c>
      <c r="K16" s="137">
        <f t="shared" si="2"/>
        <v>0.726</v>
      </c>
      <c r="L16" s="139">
        <v>24.17</v>
      </c>
      <c r="M16" s="140">
        <f t="shared" si="3"/>
        <v>1063.48</v>
      </c>
      <c r="N16" s="115"/>
    </row>
    <row r="17">
      <c r="A17" s="60">
        <v>12.0</v>
      </c>
      <c r="B17" s="133"/>
      <c r="C17" s="60" t="s">
        <v>30</v>
      </c>
      <c r="D17" s="60" t="s">
        <v>131</v>
      </c>
      <c r="E17" s="60" t="s">
        <v>32</v>
      </c>
      <c r="F17" s="63" t="s">
        <v>158</v>
      </c>
      <c r="G17" s="137">
        <f>428+155</f>
        <v>583</v>
      </c>
      <c r="H17" s="137" t="s">
        <v>23</v>
      </c>
      <c r="I17" s="137">
        <v>16.8</v>
      </c>
      <c r="J17" s="138">
        <f t="shared" si="1"/>
        <v>9794.4</v>
      </c>
      <c r="K17" s="137">
        <f t="shared" si="2"/>
        <v>9.7944</v>
      </c>
      <c r="L17" s="139">
        <v>25.15</v>
      </c>
      <c r="M17" s="140">
        <f t="shared" si="3"/>
        <v>14662.45</v>
      </c>
      <c r="N17" s="115"/>
    </row>
    <row r="18">
      <c r="A18" s="60">
        <v>13.0</v>
      </c>
      <c r="B18" s="133"/>
      <c r="C18" s="60" t="s">
        <v>30</v>
      </c>
      <c r="D18" s="60" t="s">
        <v>132</v>
      </c>
      <c r="E18" s="60" t="s">
        <v>34</v>
      </c>
      <c r="F18" s="63" t="s">
        <v>158</v>
      </c>
      <c r="G18" s="137">
        <f>150+85</f>
        <v>235</v>
      </c>
      <c r="H18" s="137" t="s">
        <v>23</v>
      </c>
      <c r="I18" s="137">
        <v>15.9</v>
      </c>
      <c r="J18" s="138">
        <f t="shared" si="1"/>
        <v>3736.5</v>
      </c>
      <c r="K18" s="137">
        <f t="shared" si="2"/>
        <v>3.7365</v>
      </c>
      <c r="L18" s="139">
        <v>23.89</v>
      </c>
      <c r="M18" s="140">
        <f t="shared" si="3"/>
        <v>5614.15</v>
      </c>
      <c r="N18" s="115"/>
    </row>
    <row r="19">
      <c r="A19" s="60">
        <v>14.0</v>
      </c>
      <c r="B19" s="133"/>
      <c r="C19" s="60" t="s">
        <v>35</v>
      </c>
      <c r="D19" s="60" t="s">
        <v>133</v>
      </c>
      <c r="E19" s="60" t="s">
        <v>37</v>
      </c>
      <c r="F19" s="63" t="s">
        <v>156</v>
      </c>
      <c r="G19" s="137">
        <v>819.0</v>
      </c>
      <c r="H19" s="137" t="s">
        <v>23</v>
      </c>
      <c r="I19" s="137">
        <v>15.2</v>
      </c>
      <c r="J19" s="138">
        <f t="shared" si="1"/>
        <v>12448.8</v>
      </c>
      <c r="K19" s="137">
        <f t="shared" si="2"/>
        <v>12.4488</v>
      </c>
      <c r="L19" s="139">
        <v>22.95</v>
      </c>
      <c r="M19" s="140">
        <f t="shared" si="3"/>
        <v>18796.05</v>
      </c>
      <c r="N19" s="115"/>
    </row>
    <row r="20">
      <c r="A20" s="60">
        <v>15.0</v>
      </c>
      <c r="B20" s="133"/>
      <c r="C20" s="60" t="s">
        <v>35</v>
      </c>
      <c r="D20" s="60" t="s">
        <v>134</v>
      </c>
      <c r="E20" s="60" t="s">
        <v>39</v>
      </c>
      <c r="F20" s="63" t="s">
        <v>156</v>
      </c>
      <c r="G20" s="137">
        <v>383.0</v>
      </c>
      <c r="H20" s="137" t="s">
        <v>23</v>
      </c>
      <c r="I20" s="137">
        <v>12.3</v>
      </c>
      <c r="J20" s="138">
        <f t="shared" si="1"/>
        <v>4710.9</v>
      </c>
      <c r="K20" s="137">
        <f t="shared" si="2"/>
        <v>4.7109</v>
      </c>
      <c r="L20" s="139">
        <v>22.79</v>
      </c>
      <c r="M20" s="140">
        <f t="shared" si="3"/>
        <v>8728.57</v>
      </c>
      <c r="N20" s="115"/>
    </row>
    <row r="21">
      <c r="A21" s="60">
        <v>16.0</v>
      </c>
      <c r="B21" s="133"/>
      <c r="C21" s="60" t="s">
        <v>20</v>
      </c>
      <c r="D21" s="60" t="s">
        <v>135</v>
      </c>
      <c r="E21" s="60" t="s">
        <v>37</v>
      </c>
      <c r="F21" s="63" t="s">
        <v>157</v>
      </c>
      <c r="G21" s="137">
        <v>1640.0</v>
      </c>
      <c r="H21" s="137" t="s">
        <v>23</v>
      </c>
      <c r="I21" s="137">
        <v>15.2</v>
      </c>
      <c r="J21" s="138">
        <f t="shared" si="1"/>
        <v>24928</v>
      </c>
      <c r="K21" s="137">
        <f t="shared" si="2"/>
        <v>24.928</v>
      </c>
      <c r="L21" s="139">
        <v>22.95</v>
      </c>
      <c r="M21" s="140">
        <f t="shared" si="3"/>
        <v>37638</v>
      </c>
      <c r="N21" s="115"/>
    </row>
    <row r="22" ht="15.75" customHeight="1">
      <c r="A22" s="60">
        <v>17.0</v>
      </c>
      <c r="B22" s="133"/>
      <c r="C22" s="60" t="s">
        <v>20</v>
      </c>
      <c r="D22" s="60" t="s">
        <v>136</v>
      </c>
      <c r="E22" s="60" t="s">
        <v>39</v>
      </c>
      <c r="F22" s="63" t="s">
        <v>157</v>
      </c>
      <c r="G22" s="137">
        <v>755.0</v>
      </c>
      <c r="H22" s="137" t="s">
        <v>23</v>
      </c>
      <c r="I22" s="137">
        <v>12.3</v>
      </c>
      <c r="J22" s="138">
        <f t="shared" si="1"/>
        <v>9286.5</v>
      </c>
      <c r="K22" s="137">
        <f t="shared" si="2"/>
        <v>9.2865</v>
      </c>
      <c r="L22" s="139">
        <v>18.33</v>
      </c>
      <c r="M22" s="140">
        <f t="shared" si="3"/>
        <v>13839.15</v>
      </c>
      <c r="N22" s="115"/>
    </row>
    <row r="23" ht="15.75" customHeight="1">
      <c r="A23" s="60">
        <v>18.0</v>
      </c>
      <c r="B23" s="50"/>
      <c r="C23" s="60" t="s">
        <v>20</v>
      </c>
      <c r="D23" s="60" t="s">
        <v>137</v>
      </c>
      <c r="E23" s="60" t="s">
        <v>43</v>
      </c>
      <c r="F23" s="63" t="s">
        <v>157</v>
      </c>
      <c r="G23" s="137">
        <v>461.0</v>
      </c>
      <c r="H23" s="137" t="s">
        <v>23</v>
      </c>
      <c r="I23" s="137">
        <v>12.0</v>
      </c>
      <c r="J23" s="138">
        <f t="shared" si="1"/>
        <v>5532</v>
      </c>
      <c r="K23" s="137">
        <f t="shared" si="2"/>
        <v>5.532</v>
      </c>
      <c r="L23" s="139">
        <v>18.17</v>
      </c>
      <c r="M23" s="140">
        <f t="shared" si="3"/>
        <v>8376.37</v>
      </c>
      <c r="N23" s="115"/>
    </row>
    <row r="24" ht="15.75" customHeight="1">
      <c r="A24" s="60"/>
      <c r="B24" s="60"/>
      <c r="C24" s="60"/>
      <c r="D24" s="60"/>
      <c r="E24" s="60"/>
      <c r="F24" s="63"/>
      <c r="G24" s="141"/>
      <c r="H24" s="137"/>
      <c r="I24" s="137"/>
      <c r="J24" s="138"/>
      <c r="K24" s="137"/>
      <c r="L24" s="142"/>
      <c r="M24" s="143">
        <f>sum(M6:M23)</f>
        <v>253311.63</v>
      </c>
      <c r="N24" s="115"/>
    </row>
    <row r="25" ht="15.75" customHeight="1">
      <c r="A25" s="60">
        <v>19.0</v>
      </c>
      <c r="B25" s="136" t="s">
        <v>138</v>
      </c>
      <c r="C25" s="60" t="s">
        <v>47</v>
      </c>
      <c r="D25" s="60" t="s">
        <v>139</v>
      </c>
      <c r="E25" s="60" t="s">
        <v>140</v>
      </c>
      <c r="F25" s="63" t="s">
        <v>93</v>
      </c>
      <c r="G25" s="141">
        <v>15800.0</v>
      </c>
      <c r="H25" s="137" t="s">
        <v>50</v>
      </c>
      <c r="I25" s="137">
        <v>1.0</v>
      </c>
      <c r="J25" s="138">
        <f t="shared" ref="J25:J36" si="4">G25*I25</f>
        <v>15800</v>
      </c>
      <c r="K25" s="137">
        <f t="shared" ref="K25:K36" si="5">J25/1000</f>
        <v>15.8</v>
      </c>
      <c r="L25" s="142">
        <f>'Cost Sheet_350 T'!M18</f>
        <v>33281</v>
      </c>
      <c r="M25" s="144">
        <f t="shared" ref="M25:M29" si="6">L25*K25</f>
        <v>525839.8</v>
      </c>
      <c r="N25" s="115"/>
    </row>
    <row r="26" ht="15.75" customHeight="1">
      <c r="A26" s="60">
        <v>20.0</v>
      </c>
      <c r="B26" s="133"/>
      <c r="C26" s="60" t="s">
        <v>54</v>
      </c>
      <c r="D26" s="60" t="s">
        <v>141</v>
      </c>
      <c r="E26" s="60" t="s">
        <v>142</v>
      </c>
      <c r="F26" s="63" t="s">
        <v>159</v>
      </c>
      <c r="G26" s="141">
        <v>20500.0</v>
      </c>
      <c r="H26" s="137" t="s">
        <v>50</v>
      </c>
      <c r="I26" s="137">
        <v>1.0</v>
      </c>
      <c r="J26" s="138">
        <f t="shared" si="4"/>
        <v>20500</v>
      </c>
      <c r="K26" s="137">
        <f t="shared" si="5"/>
        <v>20.5</v>
      </c>
      <c r="L26" s="142">
        <f>'Cost Sheet_350 T'!M20</f>
        <v>77011</v>
      </c>
      <c r="M26" s="144">
        <f t="shared" si="6"/>
        <v>1578725.5</v>
      </c>
      <c r="N26" s="115"/>
    </row>
    <row r="27" ht="15.75" customHeight="1">
      <c r="A27" s="60">
        <v>21.0</v>
      </c>
      <c r="B27" s="133"/>
      <c r="C27" s="60" t="s">
        <v>51</v>
      </c>
      <c r="D27" s="60" t="s">
        <v>143</v>
      </c>
      <c r="E27" s="60" t="s">
        <v>144</v>
      </c>
      <c r="F27" s="63" t="s">
        <v>160</v>
      </c>
      <c r="G27" s="141">
        <v>8075.0</v>
      </c>
      <c r="H27" s="137" t="s">
        <v>50</v>
      </c>
      <c r="I27" s="137">
        <v>1.0</v>
      </c>
      <c r="J27" s="138">
        <f t="shared" si="4"/>
        <v>8075</v>
      </c>
      <c r="K27" s="137">
        <f t="shared" si="5"/>
        <v>8.075</v>
      </c>
      <c r="L27" s="142">
        <f>'Cost Sheet_350 T'!M19</f>
        <v>47763</v>
      </c>
      <c r="M27" s="144">
        <f t="shared" si="6"/>
        <v>385686.225</v>
      </c>
      <c r="N27" s="115"/>
    </row>
    <row r="28" ht="15.75" customHeight="1">
      <c r="A28" s="60">
        <v>22.0</v>
      </c>
      <c r="B28" s="133"/>
      <c r="C28" s="60" t="s">
        <v>57</v>
      </c>
      <c r="D28" s="60"/>
      <c r="E28" s="60" t="s">
        <v>58</v>
      </c>
      <c r="F28" s="63" t="s">
        <v>161</v>
      </c>
      <c r="G28" s="137">
        <v>12000.0</v>
      </c>
      <c r="H28" s="137" t="s">
        <v>50</v>
      </c>
      <c r="I28" s="137">
        <v>1.0</v>
      </c>
      <c r="J28" s="138">
        <f t="shared" si="4"/>
        <v>12000</v>
      </c>
      <c r="K28" s="137">
        <f t="shared" si="5"/>
        <v>12</v>
      </c>
      <c r="L28" s="142">
        <f>'Cost Sheet_350 T'!M21</f>
        <v>61472</v>
      </c>
      <c r="M28" s="144">
        <f t="shared" si="6"/>
        <v>737664</v>
      </c>
      <c r="N28" s="115"/>
    </row>
    <row r="29" ht="15.75" customHeight="1">
      <c r="A29" s="60">
        <v>23.0</v>
      </c>
      <c r="B29" s="50"/>
      <c r="C29" s="60" t="s">
        <v>59</v>
      </c>
      <c r="D29" s="60"/>
      <c r="E29" s="60" t="s">
        <v>59</v>
      </c>
      <c r="F29" s="63" t="s">
        <v>162</v>
      </c>
      <c r="G29" s="141">
        <v>36000.0</v>
      </c>
      <c r="H29" s="137" t="s">
        <v>50</v>
      </c>
      <c r="I29" s="137">
        <v>1.0</v>
      </c>
      <c r="J29" s="138">
        <f t="shared" si="4"/>
        <v>36000</v>
      </c>
      <c r="K29" s="137">
        <f t="shared" si="5"/>
        <v>36</v>
      </c>
      <c r="L29" s="142">
        <f>'Cost Sheet_350 T'!M22</f>
        <v>51012</v>
      </c>
      <c r="M29" s="144">
        <f t="shared" si="6"/>
        <v>1836432</v>
      </c>
      <c r="N29" s="115"/>
    </row>
    <row r="30" ht="15.75" customHeight="1">
      <c r="A30" s="60">
        <v>24.0</v>
      </c>
      <c r="B30" s="136" t="s">
        <v>60</v>
      </c>
      <c r="C30" s="60" t="s">
        <v>61</v>
      </c>
      <c r="D30" s="60" t="s">
        <v>145</v>
      </c>
      <c r="E30" s="60" t="s">
        <v>146</v>
      </c>
      <c r="F30" s="63" t="s">
        <v>100</v>
      </c>
      <c r="G30" s="137">
        <v>3636.0</v>
      </c>
      <c r="H30" s="137" t="s">
        <v>23</v>
      </c>
      <c r="I30" s="137">
        <v>2.81</v>
      </c>
      <c r="J30" s="138">
        <f t="shared" si="4"/>
        <v>10217.16</v>
      </c>
      <c r="K30" s="145">
        <f t="shared" si="5"/>
        <v>10.21716</v>
      </c>
      <c r="L30" s="146">
        <f>'Cost Sheet_350 T'!M28/0.9</f>
        <v>149.0555556</v>
      </c>
      <c r="M30" s="147">
        <f t="shared" ref="M30:M34" si="7">L30*G30</f>
        <v>541966</v>
      </c>
      <c r="N30" s="115"/>
    </row>
    <row r="31" ht="15.75" customHeight="1">
      <c r="A31" s="60">
        <v>25.0</v>
      </c>
      <c r="B31" s="133"/>
      <c r="C31" s="60" t="s">
        <v>61</v>
      </c>
      <c r="D31" s="60" t="s">
        <v>145</v>
      </c>
      <c r="E31" s="60" t="s">
        <v>147</v>
      </c>
      <c r="F31" s="63" t="s">
        <v>100</v>
      </c>
      <c r="G31" s="137">
        <v>1908.0</v>
      </c>
      <c r="H31" s="137" t="s">
        <v>23</v>
      </c>
      <c r="I31" s="137">
        <v>2.74</v>
      </c>
      <c r="J31" s="138">
        <f t="shared" si="4"/>
        <v>5227.92</v>
      </c>
      <c r="K31" s="145">
        <f t="shared" si="5"/>
        <v>5.22792</v>
      </c>
      <c r="L31" s="146">
        <f>'Cost Sheet_350 T'!M28/0.9</f>
        <v>149.0555556</v>
      </c>
      <c r="M31" s="147">
        <f t="shared" si="7"/>
        <v>284398</v>
      </c>
      <c r="N31" s="115"/>
    </row>
    <row r="32" ht="15.75" customHeight="1">
      <c r="A32" s="60">
        <v>26.0</v>
      </c>
      <c r="B32" s="133"/>
      <c r="C32" s="60" t="s">
        <v>61</v>
      </c>
      <c r="D32" s="60" t="s">
        <v>145</v>
      </c>
      <c r="E32" s="60" t="s">
        <v>148</v>
      </c>
      <c r="F32" s="63" t="s">
        <v>100</v>
      </c>
      <c r="G32" s="137">
        <f>4200+200+3000</f>
        <v>7400</v>
      </c>
      <c r="H32" s="137" t="s">
        <v>23</v>
      </c>
      <c r="I32" s="137">
        <v>2.85</v>
      </c>
      <c r="J32" s="138">
        <f t="shared" si="4"/>
        <v>21090</v>
      </c>
      <c r="K32" s="137">
        <f t="shared" si="5"/>
        <v>21.09</v>
      </c>
      <c r="L32" s="146">
        <f>'Cost Sheet_350 T'!M28/0.9</f>
        <v>149.0555556</v>
      </c>
      <c r="M32" s="147">
        <f t="shared" si="7"/>
        <v>1103011.111</v>
      </c>
      <c r="N32" s="115"/>
    </row>
    <row r="33" ht="15.75" customHeight="1">
      <c r="A33" s="60">
        <v>27.0</v>
      </c>
      <c r="B33" s="133"/>
      <c r="C33" s="60" t="s">
        <v>61</v>
      </c>
      <c r="D33" s="60" t="s">
        <v>149</v>
      </c>
      <c r="E33" s="60" t="s">
        <v>150</v>
      </c>
      <c r="F33" s="63" t="s">
        <v>100</v>
      </c>
      <c r="G33" s="137">
        <v>280.0</v>
      </c>
      <c r="H33" s="137" t="s">
        <v>23</v>
      </c>
      <c r="I33" s="137">
        <v>4.6</v>
      </c>
      <c r="J33" s="138">
        <f t="shared" si="4"/>
        <v>1288</v>
      </c>
      <c r="K33" s="137">
        <f t="shared" si="5"/>
        <v>1.288</v>
      </c>
      <c r="L33" s="142">
        <f>'Cost Sheet_350 T'!M23/0.95</f>
        <v>174.5789474</v>
      </c>
      <c r="M33" s="147">
        <f t="shared" si="7"/>
        <v>48882.10526</v>
      </c>
      <c r="N33" s="115"/>
    </row>
    <row r="34" ht="15.75" customHeight="1">
      <c r="A34" s="60">
        <v>28.0</v>
      </c>
      <c r="B34" s="133"/>
      <c r="C34" s="60" t="s">
        <v>65</v>
      </c>
      <c r="D34" s="60" t="s">
        <v>151</v>
      </c>
      <c r="E34" s="60" t="s">
        <v>67</v>
      </c>
      <c r="F34" s="63" t="s">
        <v>102</v>
      </c>
      <c r="G34" s="137">
        <f>(3200+100+1200+100)*0.04</f>
        <v>184</v>
      </c>
      <c r="H34" s="141" t="s">
        <v>163</v>
      </c>
      <c r="I34" s="137">
        <v>1.0</v>
      </c>
      <c r="J34" s="138">
        <f t="shared" si="4"/>
        <v>184</v>
      </c>
      <c r="K34" s="137">
        <f t="shared" si="5"/>
        <v>0.184</v>
      </c>
      <c r="L34" s="148">
        <f>'Cost Sheet_350 T'!M25</f>
        <v>871</v>
      </c>
      <c r="M34" s="147">
        <f t="shared" si="7"/>
        <v>160264</v>
      </c>
      <c r="N34" s="115"/>
    </row>
    <row r="35" ht="15.75" customHeight="1">
      <c r="A35" s="60">
        <v>29.0</v>
      </c>
      <c r="B35" s="133"/>
      <c r="C35" s="60" t="s">
        <v>71</v>
      </c>
      <c r="D35" s="60"/>
      <c r="E35" s="60" t="s">
        <v>152</v>
      </c>
      <c r="F35" s="63" t="s">
        <v>106</v>
      </c>
      <c r="G35" s="137">
        <f>2500+500+2500+500</f>
        <v>6000</v>
      </c>
      <c r="H35" s="137" t="s">
        <v>50</v>
      </c>
      <c r="I35" s="137">
        <v>1.0</v>
      </c>
      <c r="J35" s="138">
        <f t="shared" si="4"/>
        <v>6000</v>
      </c>
      <c r="K35" s="137">
        <f t="shared" si="5"/>
        <v>6</v>
      </c>
      <c r="L35" s="148">
        <f>'Cost Sheet_350 T'!M27</f>
        <v>29373</v>
      </c>
      <c r="M35" s="147">
        <f t="shared" ref="M35:M36" si="8">L35*K35</f>
        <v>176238</v>
      </c>
      <c r="N35" s="115"/>
    </row>
    <row r="36" ht="15.75" customHeight="1">
      <c r="A36" s="60">
        <v>30.0</v>
      </c>
      <c r="B36" s="50"/>
      <c r="C36" s="60" t="s">
        <v>153</v>
      </c>
      <c r="D36" s="60" t="s">
        <v>154</v>
      </c>
      <c r="E36" s="60" t="s">
        <v>144</v>
      </c>
      <c r="F36" s="63" t="s">
        <v>164</v>
      </c>
      <c r="G36" s="137">
        <f>3900+200+500</f>
        <v>4600</v>
      </c>
      <c r="H36" s="137" t="s">
        <v>50</v>
      </c>
      <c r="I36" s="137">
        <v>1.0</v>
      </c>
      <c r="J36" s="138">
        <f t="shared" si="4"/>
        <v>4600</v>
      </c>
      <c r="K36" s="137">
        <f t="shared" si="5"/>
        <v>4.6</v>
      </c>
      <c r="L36" s="148">
        <f>'Cost Sheet_350 T'!M26</f>
        <v>16928</v>
      </c>
      <c r="M36" s="147">
        <f t="shared" si="8"/>
        <v>77868.8</v>
      </c>
      <c r="N36" s="115"/>
    </row>
    <row r="37" ht="15.75" customHeight="1">
      <c r="A37" s="56"/>
      <c r="B37" s="149"/>
      <c r="C37" s="56"/>
      <c r="D37" s="56"/>
      <c r="E37" s="56"/>
      <c r="F37" s="56"/>
      <c r="G37" s="135"/>
      <c r="H37" s="135"/>
      <c r="I37" s="135"/>
      <c r="J37" s="150">
        <f t="shared" ref="J37:K37" si="9">SUM(J6:J36)</f>
        <v>309384.38</v>
      </c>
      <c r="K37" s="150">
        <f t="shared" si="9"/>
        <v>309.38438</v>
      </c>
      <c r="L37" s="151"/>
      <c r="M37" s="152">
        <f>sum(M25:M36)</f>
        <v>7456975.541</v>
      </c>
    </row>
    <row r="38" ht="15.75" customHeight="1">
      <c r="B38" s="115"/>
      <c r="G38" s="153"/>
      <c r="H38" s="153"/>
      <c r="I38" s="153"/>
      <c r="J38" s="153"/>
      <c r="K38" s="153"/>
      <c r="L38" s="153"/>
      <c r="M38" s="153"/>
    </row>
    <row r="39" ht="15.75" customHeight="1">
      <c r="B39" s="115"/>
      <c r="G39" s="153"/>
      <c r="H39" s="153"/>
      <c r="I39" s="153"/>
      <c r="J39" s="153"/>
      <c r="K39" s="153"/>
      <c r="L39" s="153"/>
      <c r="M39" s="153"/>
    </row>
    <row r="40" ht="15.75" customHeight="1">
      <c r="B40" s="115"/>
      <c r="G40" s="153"/>
      <c r="H40" s="153"/>
      <c r="I40" s="153"/>
      <c r="J40" s="153"/>
      <c r="K40" s="153"/>
      <c r="L40" s="153"/>
      <c r="M40" s="153"/>
    </row>
    <row r="41" ht="15.75" customHeight="1">
      <c r="B41" s="115"/>
      <c r="G41" s="153"/>
      <c r="H41" s="153"/>
      <c r="I41" s="153"/>
      <c r="J41" s="153"/>
      <c r="K41" s="153"/>
      <c r="L41" s="153"/>
      <c r="M41" s="153"/>
    </row>
    <row r="42" ht="15.75" customHeight="1">
      <c r="B42" s="115"/>
      <c r="G42" s="153"/>
      <c r="H42" s="153"/>
      <c r="I42" s="153"/>
      <c r="J42" s="153"/>
      <c r="K42" s="153"/>
      <c r="L42" s="153"/>
      <c r="M42" s="153"/>
    </row>
    <row r="43" ht="15.75" customHeight="1">
      <c r="B43" s="115"/>
      <c r="G43" s="153"/>
      <c r="H43" s="153"/>
      <c r="I43" s="153"/>
      <c r="J43" s="153"/>
      <c r="K43" s="153"/>
      <c r="L43" s="153"/>
      <c r="M43" s="153"/>
    </row>
    <row r="44" ht="15.75" customHeight="1">
      <c r="B44" s="115"/>
      <c r="G44" s="153"/>
      <c r="H44" s="153"/>
      <c r="I44" s="153"/>
      <c r="J44" s="153"/>
      <c r="K44" s="153"/>
      <c r="L44" s="153"/>
      <c r="M44" s="153"/>
    </row>
    <row r="45" ht="15.75" customHeight="1">
      <c r="B45" s="115"/>
      <c r="G45" s="153"/>
      <c r="H45" s="153"/>
      <c r="I45" s="153"/>
      <c r="J45" s="153"/>
      <c r="K45" s="153"/>
      <c r="L45" s="153"/>
      <c r="M45" s="153"/>
    </row>
    <row r="46" ht="15.75" customHeight="1">
      <c r="B46" s="115"/>
      <c r="G46" s="153"/>
      <c r="H46" s="153"/>
      <c r="I46" s="153"/>
      <c r="J46" s="153"/>
      <c r="K46" s="153"/>
      <c r="L46" s="153"/>
      <c r="M46" s="153"/>
    </row>
    <row r="47" ht="15.75" customHeight="1">
      <c r="B47" s="115"/>
      <c r="G47" s="153"/>
      <c r="H47" s="153"/>
      <c r="I47" s="153"/>
      <c r="J47" s="153"/>
      <c r="K47" s="153"/>
      <c r="L47" s="153"/>
      <c r="M47" s="153"/>
    </row>
    <row r="48" ht="15.75" customHeight="1">
      <c r="B48" s="115"/>
      <c r="G48" s="153"/>
      <c r="H48" s="153"/>
      <c r="I48" s="153"/>
      <c r="J48" s="153"/>
      <c r="K48" s="153"/>
      <c r="L48" s="153"/>
      <c r="M48" s="153"/>
    </row>
    <row r="49" ht="15.75" customHeight="1">
      <c r="B49" s="115"/>
      <c r="G49" s="153"/>
      <c r="H49" s="153"/>
      <c r="I49" s="153"/>
      <c r="J49" s="153"/>
      <c r="K49" s="153"/>
      <c r="L49" s="153"/>
      <c r="M49" s="153"/>
    </row>
    <row r="50" ht="15.75" customHeight="1">
      <c r="B50" s="115"/>
      <c r="G50" s="153"/>
      <c r="H50" s="153"/>
      <c r="I50" s="153"/>
      <c r="J50" s="153"/>
      <c r="K50" s="153"/>
      <c r="L50" s="153"/>
      <c r="M50" s="153"/>
    </row>
    <row r="51" ht="15.75" customHeight="1">
      <c r="B51" s="115"/>
      <c r="G51" s="153"/>
      <c r="H51" s="153"/>
      <c r="I51" s="153"/>
      <c r="J51" s="153"/>
      <c r="K51" s="153"/>
      <c r="L51" s="153"/>
      <c r="M51" s="153"/>
    </row>
    <row r="52" ht="15.75" customHeight="1">
      <c r="B52" s="115"/>
      <c r="G52" s="153"/>
      <c r="H52" s="153"/>
      <c r="I52" s="153"/>
      <c r="J52" s="153"/>
      <c r="K52" s="153"/>
      <c r="L52" s="153"/>
      <c r="M52" s="153"/>
    </row>
    <row r="53" ht="15.75" customHeight="1">
      <c r="B53" s="115"/>
      <c r="G53" s="153"/>
      <c r="H53" s="153"/>
      <c r="I53" s="153"/>
      <c r="J53" s="153"/>
      <c r="K53" s="153"/>
      <c r="L53" s="153"/>
      <c r="M53" s="153"/>
    </row>
    <row r="54" ht="15.75" customHeight="1">
      <c r="B54" s="115"/>
      <c r="G54" s="153"/>
      <c r="H54" s="153"/>
      <c r="I54" s="153"/>
      <c r="J54" s="153"/>
      <c r="K54" s="153"/>
      <c r="L54" s="153"/>
      <c r="M54" s="153"/>
    </row>
    <row r="55" ht="15.75" customHeight="1">
      <c r="B55" s="115"/>
      <c r="G55" s="153"/>
      <c r="H55" s="153"/>
      <c r="I55" s="153"/>
      <c r="J55" s="153"/>
      <c r="K55" s="153"/>
      <c r="L55" s="153"/>
      <c r="M55" s="153"/>
    </row>
    <row r="56" ht="15.75" customHeight="1">
      <c r="B56" s="115"/>
      <c r="G56" s="153"/>
      <c r="H56" s="153"/>
      <c r="I56" s="153"/>
      <c r="J56" s="153"/>
      <c r="K56" s="153"/>
      <c r="L56" s="153"/>
      <c r="M56" s="153"/>
    </row>
    <row r="57" ht="15.75" customHeight="1">
      <c r="B57" s="115"/>
      <c r="G57" s="153"/>
      <c r="H57" s="153"/>
      <c r="I57" s="153"/>
      <c r="J57" s="153"/>
      <c r="K57" s="153"/>
      <c r="L57" s="153"/>
      <c r="M57" s="153"/>
    </row>
    <row r="58" ht="15.75" customHeight="1">
      <c r="B58" s="115"/>
      <c r="G58" s="153"/>
      <c r="H58" s="153"/>
      <c r="I58" s="153"/>
      <c r="J58" s="153"/>
      <c r="K58" s="153"/>
      <c r="L58" s="153"/>
      <c r="M58" s="153"/>
    </row>
    <row r="59" ht="15.75" customHeight="1">
      <c r="B59" s="115"/>
      <c r="G59" s="153"/>
      <c r="H59" s="153"/>
      <c r="I59" s="153"/>
      <c r="J59" s="153"/>
      <c r="K59" s="153"/>
      <c r="L59" s="153"/>
      <c r="M59" s="153"/>
    </row>
    <row r="60" ht="15.75" customHeight="1">
      <c r="B60" s="115"/>
      <c r="G60" s="153"/>
      <c r="H60" s="153"/>
      <c r="I60" s="153"/>
      <c r="J60" s="153"/>
      <c r="K60" s="153"/>
      <c r="L60" s="153"/>
      <c r="M60" s="153"/>
    </row>
    <row r="61" ht="15.75" customHeight="1">
      <c r="B61" s="115"/>
      <c r="G61" s="153"/>
      <c r="H61" s="153"/>
      <c r="I61" s="153"/>
      <c r="J61" s="153"/>
      <c r="K61" s="153"/>
      <c r="L61" s="153"/>
      <c r="M61" s="153"/>
    </row>
    <row r="62" ht="15.75" customHeight="1">
      <c r="B62" s="115"/>
      <c r="G62" s="153"/>
      <c r="H62" s="153"/>
      <c r="I62" s="153"/>
      <c r="J62" s="153"/>
      <c r="K62" s="153"/>
      <c r="L62" s="153"/>
      <c r="M62" s="153"/>
    </row>
    <row r="63" ht="15.75" customHeight="1">
      <c r="B63" s="115"/>
      <c r="G63" s="153"/>
      <c r="H63" s="153"/>
      <c r="I63" s="153"/>
      <c r="J63" s="153"/>
      <c r="K63" s="153"/>
      <c r="L63" s="153"/>
      <c r="M63" s="153"/>
    </row>
    <row r="64" ht="15.75" customHeight="1">
      <c r="B64" s="115"/>
      <c r="G64" s="153"/>
      <c r="H64" s="153"/>
      <c r="I64" s="153"/>
      <c r="J64" s="153"/>
      <c r="K64" s="153"/>
      <c r="L64" s="153"/>
      <c r="M64" s="153"/>
    </row>
    <row r="65" ht="15.75" customHeight="1">
      <c r="B65" s="115"/>
      <c r="G65" s="153"/>
      <c r="H65" s="153"/>
      <c r="I65" s="153"/>
      <c r="J65" s="153"/>
      <c r="K65" s="153"/>
      <c r="L65" s="153"/>
      <c r="M65" s="153"/>
    </row>
    <row r="66" ht="15.75" customHeight="1">
      <c r="B66" s="115"/>
      <c r="G66" s="153"/>
      <c r="H66" s="153"/>
      <c r="I66" s="153"/>
      <c r="J66" s="153"/>
      <c r="K66" s="153"/>
      <c r="L66" s="153"/>
      <c r="M66" s="153"/>
    </row>
    <row r="67" ht="15.75" customHeight="1">
      <c r="B67" s="115"/>
      <c r="G67" s="153"/>
      <c r="H67" s="153"/>
      <c r="I67" s="153"/>
      <c r="J67" s="153"/>
      <c r="K67" s="153"/>
      <c r="L67" s="153"/>
      <c r="M67" s="153"/>
    </row>
    <row r="68" ht="15.75" customHeight="1">
      <c r="B68" s="115"/>
      <c r="G68" s="153"/>
      <c r="H68" s="153"/>
      <c r="I68" s="153"/>
      <c r="J68" s="153"/>
      <c r="K68" s="153"/>
      <c r="L68" s="153"/>
      <c r="M68" s="153"/>
    </row>
    <row r="69" ht="15.75" customHeight="1">
      <c r="B69" s="115"/>
      <c r="G69" s="153"/>
      <c r="H69" s="153"/>
      <c r="I69" s="153"/>
      <c r="J69" s="153"/>
      <c r="K69" s="153"/>
      <c r="L69" s="153"/>
      <c r="M69" s="153"/>
    </row>
    <row r="70" ht="15.75" customHeight="1">
      <c r="B70" s="115"/>
      <c r="G70" s="153"/>
      <c r="H70" s="153"/>
      <c r="I70" s="153"/>
      <c r="J70" s="153"/>
      <c r="K70" s="153"/>
      <c r="L70" s="153"/>
      <c r="M70" s="153"/>
    </row>
    <row r="71" ht="15.75" customHeight="1">
      <c r="B71" s="115"/>
      <c r="G71" s="153"/>
      <c r="H71" s="153"/>
      <c r="I71" s="153"/>
      <c r="J71" s="153"/>
      <c r="K71" s="153"/>
      <c r="L71" s="153"/>
      <c r="M71" s="153"/>
    </row>
    <row r="72" ht="15.75" customHeight="1">
      <c r="B72" s="115"/>
      <c r="G72" s="153"/>
      <c r="H72" s="153"/>
      <c r="I72" s="153"/>
      <c r="J72" s="153"/>
      <c r="K72" s="153"/>
      <c r="L72" s="153"/>
      <c r="M72" s="153"/>
    </row>
    <row r="73" ht="15.75" customHeight="1">
      <c r="B73" s="115"/>
      <c r="G73" s="153"/>
      <c r="H73" s="153"/>
      <c r="I73" s="153"/>
      <c r="J73" s="153"/>
      <c r="K73" s="153"/>
      <c r="L73" s="153"/>
      <c r="M73" s="153"/>
    </row>
    <row r="74" ht="15.75" customHeight="1">
      <c r="B74" s="115"/>
      <c r="G74" s="153"/>
      <c r="H74" s="153"/>
      <c r="I74" s="153"/>
      <c r="J74" s="153"/>
      <c r="K74" s="153"/>
      <c r="L74" s="153"/>
      <c r="M74" s="153"/>
    </row>
    <row r="75" ht="15.75" customHeight="1">
      <c r="B75" s="115"/>
      <c r="G75" s="153"/>
      <c r="H75" s="153"/>
      <c r="I75" s="153"/>
      <c r="J75" s="153"/>
      <c r="K75" s="153"/>
      <c r="L75" s="153"/>
      <c r="M75" s="153"/>
    </row>
    <row r="76" ht="15.75" customHeight="1">
      <c r="B76" s="115"/>
      <c r="G76" s="153"/>
      <c r="H76" s="153"/>
      <c r="I76" s="153"/>
      <c r="J76" s="153"/>
      <c r="K76" s="153"/>
      <c r="L76" s="153"/>
      <c r="M76" s="153"/>
    </row>
    <row r="77" ht="15.75" customHeight="1">
      <c r="B77" s="115"/>
      <c r="G77" s="153"/>
      <c r="H77" s="153"/>
      <c r="I77" s="153"/>
      <c r="J77" s="153"/>
      <c r="K77" s="153"/>
      <c r="L77" s="153"/>
      <c r="M77" s="153"/>
    </row>
    <row r="78" ht="15.75" customHeight="1">
      <c r="B78" s="115"/>
      <c r="G78" s="153"/>
      <c r="H78" s="153"/>
      <c r="I78" s="153"/>
      <c r="J78" s="153"/>
      <c r="K78" s="153"/>
      <c r="L78" s="153"/>
      <c r="M78" s="153"/>
    </row>
    <row r="79" ht="15.75" customHeight="1">
      <c r="B79" s="115"/>
      <c r="G79" s="153"/>
      <c r="H79" s="153"/>
      <c r="I79" s="153"/>
      <c r="J79" s="153"/>
      <c r="K79" s="153"/>
      <c r="L79" s="153"/>
      <c r="M79" s="153"/>
    </row>
    <row r="80" ht="15.75" customHeight="1">
      <c r="B80" s="115"/>
      <c r="G80" s="153"/>
      <c r="H80" s="153"/>
      <c r="I80" s="153"/>
      <c r="J80" s="153"/>
      <c r="K80" s="153"/>
      <c r="L80" s="153"/>
      <c r="M80" s="153"/>
    </row>
    <row r="81" ht="15.75" customHeight="1">
      <c r="B81" s="115"/>
      <c r="G81" s="153"/>
      <c r="H81" s="153"/>
      <c r="I81" s="153"/>
      <c r="J81" s="153"/>
      <c r="K81" s="153"/>
      <c r="L81" s="153"/>
      <c r="M81" s="153"/>
    </row>
    <row r="82" ht="15.75" customHeight="1">
      <c r="B82" s="115"/>
      <c r="G82" s="153"/>
      <c r="H82" s="153"/>
      <c r="I82" s="153"/>
      <c r="J82" s="153"/>
      <c r="K82" s="153"/>
      <c r="L82" s="153"/>
      <c r="M82" s="153"/>
    </row>
    <row r="83" ht="15.75" customHeight="1">
      <c r="B83" s="115"/>
      <c r="G83" s="153"/>
      <c r="H83" s="153"/>
      <c r="I83" s="153"/>
      <c r="J83" s="153"/>
      <c r="K83" s="153"/>
      <c r="L83" s="153"/>
      <c r="M83" s="153"/>
    </row>
    <row r="84" ht="15.75" customHeight="1">
      <c r="B84" s="115"/>
      <c r="G84" s="153"/>
      <c r="H84" s="153"/>
      <c r="I84" s="153"/>
      <c r="J84" s="153"/>
      <c r="K84" s="153"/>
      <c r="L84" s="153"/>
      <c r="M84" s="153"/>
    </row>
    <row r="85" ht="15.75" customHeight="1">
      <c r="B85" s="115"/>
      <c r="G85" s="153"/>
      <c r="H85" s="153"/>
      <c r="I85" s="153"/>
      <c r="J85" s="153"/>
      <c r="K85" s="153"/>
      <c r="L85" s="153"/>
      <c r="M85" s="153"/>
    </row>
    <row r="86" ht="15.75" customHeight="1">
      <c r="B86" s="115"/>
      <c r="G86" s="153"/>
      <c r="H86" s="153"/>
      <c r="I86" s="153"/>
      <c r="J86" s="153"/>
      <c r="K86" s="153"/>
      <c r="L86" s="153"/>
      <c r="M86" s="153"/>
    </row>
    <row r="87" ht="15.75" customHeight="1">
      <c r="B87" s="115"/>
      <c r="G87" s="153"/>
      <c r="H87" s="153"/>
      <c r="I87" s="153"/>
      <c r="J87" s="153"/>
      <c r="K87" s="153"/>
      <c r="L87" s="153"/>
      <c r="M87" s="153"/>
    </row>
    <row r="88" ht="15.75" customHeight="1">
      <c r="B88" s="115"/>
      <c r="G88" s="153"/>
      <c r="H88" s="153"/>
      <c r="I88" s="153"/>
      <c r="J88" s="153"/>
      <c r="K88" s="153"/>
      <c r="L88" s="153"/>
      <c r="M88" s="153"/>
    </row>
    <row r="89" ht="15.75" customHeight="1">
      <c r="B89" s="115"/>
      <c r="G89" s="153"/>
      <c r="H89" s="153"/>
      <c r="I89" s="153"/>
      <c r="J89" s="153"/>
      <c r="K89" s="153"/>
      <c r="L89" s="153"/>
      <c r="M89" s="153"/>
    </row>
    <row r="90" ht="15.75" customHeight="1">
      <c r="B90" s="115"/>
      <c r="G90" s="153"/>
      <c r="H90" s="153"/>
      <c r="I90" s="153"/>
      <c r="J90" s="153"/>
      <c r="K90" s="153"/>
      <c r="L90" s="153"/>
      <c r="M90" s="153"/>
    </row>
    <row r="91" ht="15.75" customHeight="1">
      <c r="B91" s="115"/>
      <c r="G91" s="153"/>
      <c r="H91" s="153"/>
      <c r="I91" s="153"/>
      <c r="J91" s="153"/>
      <c r="K91" s="153"/>
      <c r="L91" s="153"/>
      <c r="M91" s="153"/>
    </row>
    <row r="92" ht="15.75" customHeight="1">
      <c r="B92" s="115"/>
      <c r="G92" s="153"/>
      <c r="H92" s="153"/>
      <c r="I92" s="153"/>
      <c r="J92" s="153"/>
      <c r="K92" s="153"/>
      <c r="L92" s="153"/>
      <c r="M92" s="153"/>
    </row>
    <row r="93" ht="15.75" customHeight="1">
      <c r="B93" s="115"/>
      <c r="G93" s="153"/>
      <c r="H93" s="153"/>
      <c r="I93" s="153"/>
      <c r="J93" s="153"/>
      <c r="K93" s="153"/>
      <c r="L93" s="153"/>
      <c r="M93" s="153"/>
    </row>
    <row r="94" ht="15.75" customHeight="1">
      <c r="B94" s="115"/>
      <c r="G94" s="153"/>
      <c r="H94" s="153"/>
      <c r="I94" s="153"/>
      <c r="J94" s="153"/>
      <c r="K94" s="153"/>
      <c r="L94" s="153"/>
      <c r="M94" s="153"/>
    </row>
    <row r="95" ht="15.75" customHeight="1">
      <c r="B95" s="115"/>
      <c r="G95" s="153"/>
      <c r="H95" s="153"/>
      <c r="I95" s="153"/>
      <c r="J95" s="153"/>
      <c r="K95" s="153"/>
      <c r="L95" s="153"/>
      <c r="M95" s="153"/>
    </row>
    <row r="96" ht="15.75" customHeight="1">
      <c r="B96" s="115"/>
      <c r="G96" s="153"/>
      <c r="H96" s="153"/>
      <c r="I96" s="153"/>
      <c r="J96" s="153"/>
      <c r="K96" s="153"/>
      <c r="L96" s="153"/>
      <c r="M96" s="153"/>
    </row>
    <row r="97" ht="15.75" customHeight="1">
      <c r="B97" s="115"/>
      <c r="G97" s="153"/>
      <c r="H97" s="153"/>
      <c r="I97" s="153"/>
      <c r="J97" s="153"/>
      <c r="K97" s="153"/>
      <c r="L97" s="153"/>
      <c r="M97" s="153"/>
    </row>
    <row r="98" ht="15.75" customHeight="1">
      <c r="B98" s="115"/>
      <c r="G98" s="153"/>
      <c r="H98" s="153"/>
      <c r="I98" s="153"/>
      <c r="J98" s="153"/>
      <c r="K98" s="153"/>
      <c r="L98" s="153"/>
      <c r="M98" s="153"/>
    </row>
    <row r="99" ht="15.75" customHeight="1">
      <c r="B99" s="115"/>
      <c r="G99" s="153"/>
      <c r="H99" s="153"/>
      <c r="I99" s="153"/>
      <c r="J99" s="153"/>
      <c r="K99" s="153"/>
      <c r="L99" s="153"/>
      <c r="M99" s="153"/>
    </row>
    <row r="100" ht="15.75" customHeight="1">
      <c r="B100" s="115"/>
      <c r="G100" s="153"/>
      <c r="H100" s="153"/>
      <c r="I100" s="153"/>
      <c r="J100" s="153"/>
      <c r="K100" s="153"/>
      <c r="L100" s="153"/>
      <c r="M100" s="153"/>
    </row>
    <row r="101" ht="15.75" customHeight="1">
      <c r="B101" s="115"/>
      <c r="G101" s="153"/>
      <c r="H101" s="153"/>
      <c r="I101" s="153"/>
      <c r="J101" s="153"/>
      <c r="K101" s="153"/>
      <c r="L101" s="153"/>
      <c r="M101" s="153"/>
    </row>
    <row r="102" ht="15.75" customHeight="1">
      <c r="B102" s="115"/>
      <c r="G102" s="153"/>
      <c r="H102" s="153"/>
      <c r="I102" s="153"/>
      <c r="J102" s="153"/>
      <c r="K102" s="153"/>
      <c r="L102" s="153"/>
      <c r="M102" s="153"/>
    </row>
    <row r="103" ht="15.75" customHeight="1">
      <c r="B103" s="115"/>
      <c r="G103" s="153"/>
      <c r="H103" s="153"/>
      <c r="I103" s="153"/>
      <c r="J103" s="153"/>
      <c r="K103" s="153"/>
      <c r="L103" s="153"/>
      <c r="M103" s="153"/>
    </row>
    <row r="104" ht="15.75" customHeight="1">
      <c r="B104" s="115"/>
      <c r="G104" s="153"/>
      <c r="H104" s="153"/>
      <c r="I104" s="153"/>
      <c r="J104" s="153"/>
      <c r="K104" s="153"/>
      <c r="L104" s="153"/>
      <c r="M104" s="153"/>
    </row>
    <row r="105" ht="15.75" customHeight="1">
      <c r="B105" s="115"/>
      <c r="G105" s="153"/>
      <c r="H105" s="153"/>
      <c r="I105" s="153"/>
      <c r="J105" s="153"/>
      <c r="K105" s="153"/>
      <c r="L105" s="153"/>
      <c r="M105" s="153"/>
    </row>
    <row r="106" ht="15.75" customHeight="1">
      <c r="B106" s="115"/>
      <c r="G106" s="153"/>
      <c r="H106" s="153"/>
      <c r="I106" s="153"/>
      <c r="J106" s="153"/>
      <c r="K106" s="153"/>
      <c r="L106" s="153"/>
      <c r="M106" s="153"/>
    </row>
    <row r="107" ht="15.75" customHeight="1">
      <c r="B107" s="115"/>
      <c r="G107" s="153"/>
      <c r="H107" s="153"/>
      <c r="I107" s="153"/>
      <c r="J107" s="153"/>
      <c r="K107" s="153"/>
      <c r="L107" s="153"/>
      <c r="M107" s="153"/>
    </row>
    <row r="108" ht="15.75" customHeight="1">
      <c r="B108" s="115"/>
      <c r="G108" s="153"/>
      <c r="H108" s="153"/>
      <c r="I108" s="153"/>
      <c r="J108" s="153"/>
      <c r="K108" s="153"/>
      <c r="L108" s="153"/>
      <c r="M108" s="153"/>
    </row>
    <row r="109" ht="15.75" customHeight="1">
      <c r="B109" s="115"/>
      <c r="G109" s="153"/>
      <c r="H109" s="153"/>
      <c r="I109" s="153"/>
      <c r="J109" s="153"/>
      <c r="K109" s="153"/>
      <c r="L109" s="153"/>
      <c r="M109" s="153"/>
    </row>
    <row r="110" ht="15.75" customHeight="1">
      <c r="B110" s="115"/>
      <c r="G110" s="153"/>
      <c r="H110" s="153"/>
      <c r="I110" s="153"/>
      <c r="J110" s="153"/>
      <c r="K110" s="153"/>
      <c r="L110" s="153"/>
      <c r="M110" s="153"/>
    </row>
    <row r="111" ht="15.75" customHeight="1">
      <c r="B111" s="115"/>
      <c r="G111" s="153"/>
      <c r="H111" s="153"/>
      <c r="I111" s="153"/>
      <c r="J111" s="153"/>
      <c r="K111" s="153"/>
      <c r="L111" s="153"/>
      <c r="M111" s="153"/>
    </row>
    <row r="112" ht="15.75" customHeight="1">
      <c r="B112" s="115"/>
      <c r="G112" s="153"/>
      <c r="H112" s="153"/>
      <c r="I112" s="153"/>
      <c r="J112" s="153"/>
      <c r="K112" s="153"/>
      <c r="L112" s="153"/>
      <c r="M112" s="153"/>
    </row>
    <row r="113" ht="15.75" customHeight="1">
      <c r="B113" s="115"/>
      <c r="G113" s="153"/>
      <c r="H113" s="153"/>
      <c r="I113" s="153"/>
      <c r="J113" s="153"/>
      <c r="K113" s="153"/>
      <c r="L113" s="153"/>
      <c r="M113" s="153"/>
    </row>
    <row r="114" ht="15.75" customHeight="1">
      <c r="B114" s="115"/>
      <c r="G114" s="153"/>
      <c r="H114" s="153"/>
      <c r="I114" s="153"/>
      <c r="J114" s="153"/>
      <c r="K114" s="153"/>
      <c r="L114" s="153"/>
      <c r="M114" s="153"/>
    </row>
    <row r="115" ht="15.75" customHeight="1">
      <c r="B115" s="115"/>
      <c r="G115" s="153"/>
      <c r="H115" s="153"/>
      <c r="I115" s="153"/>
      <c r="J115" s="153"/>
      <c r="K115" s="153"/>
      <c r="L115" s="153"/>
      <c r="M115" s="153"/>
    </row>
    <row r="116" ht="15.75" customHeight="1">
      <c r="B116" s="115"/>
      <c r="G116" s="153"/>
      <c r="H116" s="153"/>
      <c r="I116" s="153"/>
      <c r="J116" s="153"/>
      <c r="K116" s="153"/>
      <c r="L116" s="153"/>
      <c r="M116" s="153"/>
    </row>
    <row r="117" ht="15.75" customHeight="1">
      <c r="B117" s="115"/>
      <c r="G117" s="153"/>
      <c r="H117" s="153"/>
      <c r="I117" s="153"/>
      <c r="J117" s="153"/>
      <c r="K117" s="153"/>
      <c r="L117" s="153"/>
      <c r="M117" s="153"/>
    </row>
    <row r="118" ht="15.75" customHeight="1">
      <c r="B118" s="115"/>
      <c r="G118" s="153"/>
      <c r="H118" s="153"/>
      <c r="I118" s="153"/>
      <c r="J118" s="153"/>
      <c r="K118" s="153"/>
      <c r="L118" s="153"/>
      <c r="M118" s="153"/>
    </row>
    <row r="119" ht="15.75" customHeight="1">
      <c r="B119" s="115"/>
      <c r="G119" s="153"/>
      <c r="H119" s="153"/>
      <c r="I119" s="153"/>
      <c r="J119" s="153"/>
      <c r="K119" s="153"/>
      <c r="L119" s="153"/>
      <c r="M119" s="153"/>
    </row>
    <row r="120" ht="15.75" customHeight="1">
      <c r="B120" s="115"/>
      <c r="G120" s="153"/>
      <c r="H120" s="153"/>
      <c r="I120" s="153"/>
      <c r="J120" s="153"/>
      <c r="K120" s="153"/>
      <c r="L120" s="153"/>
      <c r="M120" s="153"/>
    </row>
    <row r="121" ht="15.75" customHeight="1">
      <c r="B121" s="115"/>
      <c r="G121" s="153"/>
      <c r="H121" s="153"/>
      <c r="I121" s="153"/>
      <c r="J121" s="153"/>
      <c r="K121" s="153"/>
      <c r="L121" s="153"/>
      <c r="M121" s="153"/>
    </row>
    <row r="122" ht="15.75" customHeight="1">
      <c r="B122" s="115"/>
      <c r="G122" s="153"/>
      <c r="H122" s="153"/>
      <c r="I122" s="153"/>
      <c r="J122" s="153"/>
      <c r="K122" s="153"/>
      <c r="L122" s="153"/>
      <c r="M122" s="153"/>
    </row>
    <row r="123" ht="15.75" customHeight="1">
      <c r="B123" s="115"/>
      <c r="G123" s="153"/>
      <c r="H123" s="153"/>
      <c r="I123" s="153"/>
      <c r="J123" s="153"/>
      <c r="K123" s="153"/>
      <c r="L123" s="153"/>
      <c r="M123" s="153"/>
    </row>
    <row r="124" ht="15.75" customHeight="1">
      <c r="B124" s="115"/>
      <c r="G124" s="153"/>
      <c r="H124" s="153"/>
      <c r="I124" s="153"/>
      <c r="J124" s="153"/>
      <c r="K124" s="153"/>
      <c r="L124" s="153"/>
      <c r="M124" s="153"/>
    </row>
    <row r="125" ht="15.75" customHeight="1">
      <c r="B125" s="115"/>
      <c r="G125" s="153"/>
      <c r="H125" s="153"/>
      <c r="I125" s="153"/>
      <c r="J125" s="153"/>
      <c r="K125" s="153"/>
      <c r="L125" s="153"/>
      <c r="M125" s="153"/>
    </row>
    <row r="126" ht="15.75" customHeight="1">
      <c r="B126" s="115"/>
      <c r="G126" s="153"/>
      <c r="H126" s="153"/>
      <c r="I126" s="153"/>
      <c r="J126" s="153"/>
      <c r="K126" s="153"/>
      <c r="L126" s="153"/>
      <c r="M126" s="153"/>
    </row>
    <row r="127" ht="15.75" customHeight="1">
      <c r="B127" s="115"/>
      <c r="G127" s="153"/>
      <c r="H127" s="153"/>
      <c r="I127" s="153"/>
      <c r="J127" s="153"/>
      <c r="K127" s="153"/>
      <c r="L127" s="153"/>
      <c r="M127" s="153"/>
    </row>
    <row r="128" ht="15.75" customHeight="1">
      <c r="B128" s="115"/>
      <c r="G128" s="153"/>
      <c r="H128" s="153"/>
      <c r="I128" s="153"/>
      <c r="J128" s="153"/>
      <c r="K128" s="153"/>
      <c r="L128" s="153"/>
      <c r="M128" s="153"/>
    </row>
    <row r="129" ht="15.75" customHeight="1">
      <c r="B129" s="115"/>
      <c r="G129" s="153"/>
      <c r="H129" s="153"/>
      <c r="I129" s="153"/>
      <c r="J129" s="153"/>
      <c r="K129" s="153"/>
      <c r="L129" s="153"/>
      <c r="M129" s="153"/>
    </row>
    <row r="130" ht="15.75" customHeight="1">
      <c r="B130" s="115"/>
      <c r="G130" s="153"/>
      <c r="H130" s="153"/>
      <c r="I130" s="153"/>
      <c r="J130" s="153"/>
      <c r="K130" s="153"/>
      <c r="L130" s="153"/>
      <c r="M130" s="153"/>
    </row>
    <row r="131" ht="15.75" customHeight="1">
      <c r="B131" s="115"/>
      <c r="G131" s="153"/>
      <c r="H131" s="153"/>
      <c r="I131" s="153"/>
      <c r="J131" s="153"/>
      <c r="K131" s="153"/>
      <c r="L131" s="153"/>
      <c r="M131" s="153"/>
    </row>
    <row r="132" ht="15.75" customHeight="1">
      <c r="B132" s="115"/>
      <c r="G132" s="153"/>
      <c r="H132" s="153"/>
      <c r="I132" s="153"/>
      <c r="J132" s="153"/>
      <c r="K132" s="153"/>
      <c r="L132" s="153"/>
      <c r="M132" s="153"/>
    </row>
    <row r="133" ht="15.75" customHeight="1">
      <c r="B133" s="115"/>
      <c r="G133" s="153"/>
      <c r="H133" s="153"/>
      <c r="I133" s="153"/>
      <c r="J133" s="153"/>
      <c r="K133" s="153"/>
      <c r="L133" s="153"/>
      <c r="M133" s="153"/>
    </row>
    <row r="134" ht="15.75" customHeight="1">
      <c r="B134" s="115"/>
      <c r="G134" s="153"/>
      <c r="H134" s="153"/>
      <c r="I134" s="153"/>
      <c r="J134" s="153"/>
      <c r="K134" s="153"/>
      <c r="L134" s="153"/>
      <c r="M134" s="153"/>
    </row>
    <row r="135" ht="15.75" customHeight="1">
      <c r="B135" s="115"/>
      <c r="G135" s="153"/>
      <c r="H135" s="153"/>
      <c r="I135" s="153"/>
      <c r="J135" s="153"/>
      <c r="K135" s="153"/>
      <c r="L135" s="153"/>
      <c r="M135" s="153"/>
    </row>
    <row r="136" ht="15.75" customHeight="1">
      <c r="B136" s="115"/>
      <c r="G136" s="153"/>
      <c r="H136" s="153"/>
      <c r="I136" s="153"/>
      <c r="J136" s="153"/>
      <c r="K136" s="153"/>
      <c r="L136" s="153"/>
      <c r="M136" s="153"/>
    </row>
    <row r="137" ht="15.75" customHeight="1">
      <c r="B137" s="115"/>
      <c r="G137" s="153"/>
      <c r="H137" s="153"/>
      <c r="I137" s="153"/>
      <c r="J137" s="153"/>
      <c r="K137" s="153"/>
      <c r="L137" s="153"/>
      <c r="M137" s="153"/>
    </row>
    <row r="138" ht="15.75" customHeight="1">
      <c r="B138" s="115"/>
      <c r="G138" s="153"/>
      <c r="H138" s="153"/>
      <c r="I138" s="153"/>
      <c r="J138" s="153"/>
      <c r="K138" s="153"/>
      <c r="L138" s="153"/>
      <c r="M138" s="153"/>
    </row>
    <row r="139" ht="15.75" customHeight="1">
      <c r="B139" s="115"/>
      <c r="G139" s="153"/>
      <c r="H139" s="153"/>
      <c r="I139" s="153"/>
      <c r="J139" s="153"/>
      <c r="K139" s="153"/>
      <c r="L139" s="153"/>
      <c r="M139" s="153"/>
    </row>
    <row r="140" ht="15.75" customHeight="1">
      <c r="B140" s="115"/>
      <c r="G140" s="153"/>
      <c r="H140" s="153"/>
      <c r="I140" s="153"/>
      <c r="J140" s="153"/>
      <c r="K140" s="153"/>
      <c r="L140" s="153"/>
      <c r="M140" s="153"/>
    </row>
    <row r="141" ht="15.75" customHeight="1">
      <c r="B141" s="115"/>
      <c r="G141" s="153"/>
      <c r="H141" s="153"/>
      <c r="I141" s="153"/>
      <c r="J141" s="153"/>
      <c r="K141" s="153"/>
      <c r="L141" s="153"/>
      <c r="M141" s="153"/>
    </row>
    <row r="142" ht="15.75" customHeight="1">
      <c r="B142" s="115"/>
      <c r="G142" s="153"/>
      <c r="H142" s="153"/>
      <c r="I142" s="153"/>
      <c r="J142" s="153"/>
      <c r="K142" s="153"/>
      <c r="L142" s="153"/>
      <c r="M142" s="153"/>
    </row>
    <row r="143" ht="15.75" customHeight="1">
      <c r="B143" s="115"/>
      <c r="G143" s="153"/>
      <c r="H143" s="153"/>
      <c r="I143" s="153"/>
      <c r="J143" s="153"/>
      <c r="K143" s="153"/>
      <c r="L143" s="153"/>
      <c r="M143" s="153"/>
    </row>
    <row r="144" ht="15.75" customHeight="1">
      <c r="B144" s="115"/>
      <c r="G144" s="153"/>
      <c r="H144" s="153"/>
      <c r="I144" s="153"/>
      <c r="J144" s="153"/>
      <c r="K144" s="153"/>
      <c r="L144" s="153"/>
      <c r="M144" s="153"/>
    </row>
    <row r="145" ht="15.75" customHeight="1">
      <c r="B145" s="115"/>
      <c r="G145" s="153"/>
      <c r="H145" s="153"/>
      <c r="I145" s="153"/>
      <c r="J145" s="153"/>
      <c r="K145" s="153"/>
      <c r="L145" s="153"/>
      <c r="M145" s="153"/>
    </row>
    <row r="146" ht="15.75" customHeight="1">
      <c r="B146" s="115"/>
      <c r="G146" s="153"/>
      <c r="H146" s="153"/>
      <c r="I146" s="153"/>
      <c r="J146" s="153"/>
      <c r="K146" s="153"/>
      <c r="L146" s="153"/>
      <c r="M146" s="153"/>
    </row>
    <row r="147" ht="15.75" customHeight="1">
      <c r="B147" s="115"/>
      <c r="G147" s="153"/>
      <c r="H147" s="153"/>
      <c r="I147" s="153"/>
      <c r="J147" s="153"/>
      <c r="K147" s="153"/>
      <c r="L147" s="153"/>
      <c r="M147" s="153"/>
    </row>
    <row r="148" ht="15.75" customHeight="1">
      <c r="B148" s="115"/>
      <c r="G148" s="153"/>
      <c r="H148" s="153"/>
      <c r="I148" s="153"/>
      <c r="J148" s="153"/>
      <c r="K148" s="153"/>
      <c r="L148" s="153"/>
      <c r="M148" s="153"/>
    </row>
    <row r="149" ht="15.75" customHeight="1">
      <c r="B149" s="115"/>
      <c r="G149" s="153"/>
      <c r="H149" s="153"/>
      <c r="I149" s="153"/>
      <c r="J149" s="153"/>
      <c r="K149" s="153"/>
      <c r="L149" s="153"/>
      <c r="M149" s="153"/>
    </row>
    <row r="150" ht="15.75" customHeight="1">
      <c r="B150" s="115"/>
      <c r="G150" s="153"/>
      <c r="H150" s="153"/>
      <c r="I150" s="153"/>
      <c r="J150" s="153"/>
      <c r="K150" s="153"/>
      <c r="L150" s="153"/>
      <c r="M150" s="153"/>
    </row>
    <row r="151" ht="15.75" customHeight="1">
      <c r="B151" s="115"/>
      <c r="G151" s="153"/>
      <c r="H151" s="153"/>
      <c r="I151" s="153"/>
      <c r="J151" s="153"/>
      <c r="K151" s="153"/>
      <c r="L151" s="153"/>
      <c r="M151" s="153"/>
    </row>
    <row r="152" ht="15.75" customHeight="1">
      <c r="B152" s="115"/>
      <c r="G152" s="153"/>
      <c r="H152" s="153"/>
      <c r="I152" s="153"/>
      <c r="J152" s="153"/>
      <c r="K152" s="153"/>
      <c r="L152" s="153"/>
      <c r="M152" s="153"/>
    </row>
    <row r="153" ht="15.75" customHeight="1">
      <c r="B153" s="115"/>
      <c r="G153" s="153"/>
      <c r="H153" s="153"/>
      <c r="I153" s="153"/>
      <c r="J153" s="153"/>
      <c r="K153" s="153"/>
      <c r="L153" s="153"/>
      <c r="M153" s="153"/>
    </row>
    <row r="154" ht="15.75" customHeight="1">
      <c r="B154" s="115"/>
      <c r="G154" s="153"/>
      <c r="H154" s="153"/>
      <c r="I154" s="153"/>
      <c r="J154" s="153"/>
      <c r="K154" s="153"/>
      <c r="L154" s="153"/>
      <c r="M154" s="153"/>
    </row>
    <row r="155" ht="15.75" customHeight="1">
      <c r="B155" s="115"/>
      <c r="G155" s="153"/>
      <c r="H155" s="153"/>
      <c r="I155" s="153"/>
      <c r="J155" s="153"/>
      <c r="K155" s="153"/>
      <c r="L155" s="153"/>
      <c r="M155" s="153"/>
    </row>
    <row r="156" ht="15.75" customHeight="1">
      <c r="B156" s="115"/>
      <c r="G156" s="153"/>
      <c r="H156" s="153"/>
      <c r="I156" s="153"/>
      <c r="J156" s="153"/>
      <c r="K156" s="153"/>
      <c r="L156" s="153"/>
      <c r="M156" s="153"/>
    </row>
    <row r="157" ht="15.75" customHeight="1">
      <c r="B157" s="115"/>
      <c r="G157" s="153"/>
      <c r="H157" s="153"/>
      <c r="I157" s="153"/>
      <c r="J157" s="153"/>
      <c r="K157" s="153"/>
      <c r="L157" s="153"/>
      <c r="M157" s="153"/>
    </row>
    <row r="158" ht="15.75" customHeight="1">
      <c r="B158" s="115"/>
      <c r="G158" s="153"/>
      <c r="H158" s="153"/>
      <c r="I158" s="153"/>
      <c r="J158" s="153"/>
      <c r="K158" s="153"/>
      <c r="L158" s="153"/>
      <c r="M158" s="153"/>
    </row>
    <row r="159" ht="15.75" customHeight="1">
      <c r="B159" s="115"/>
      <c r="G159" s="153"/>
      <c r="H159" s="153"/>
      <c r="I159" s="153"/>
      <c r="J159" s="153"/>
      <c r="K159" s="153"/>
      <c r="L159" s="153"/>
      <c r="M159" s="153"/>
    </row>
    <row r="160" ht="15.75" customHeight="1">
      <c r="B160" s="115"/>
      <c r="G160" s="153"/>
      <c r="H160" s="153"/>
      <c r="I160" s="153"/>
      <c r="J160" s="153"/>
      <c r="K160" s="153"/>
      <c r="L160" s="153"/>
      <c r="M160" s="153"/>
    </row>
    <row r="161" ht="15.75" customHeight="1">
      <c r="B161" s="115"/>
      <c r="G161" s="153"/>
      <c r="H161" s="153"/>
      <c r="I161" s="153"/>
      <c r="J161" s="153"/>
      <c r="K161" s="153"/>
      <c r="L161" s="153"/>
      <c r="M161" s="153"/>
    </row>
    <row r="162" ht="15.75" customHeight="1">
      <c r="B162" s="115"/>
      <c r="G162" s="153"/>
      <c r="H162" s="153"/>
      <c r="I162" s="153"/>
      <c r="J162" s="153"/>
      <c r="K162" s="153"/>
      <c r="L162" s="153"/>
      <c r="M162" s="153"/>
    </row>
    <row r="163" ht="15.75" customHeight="1">
      <c r="B163" s="115"/>
      <c r="G163" s="153"/>
      <c r="H163" s="153"/>
      <c r="I163" s="153"/>
      <c r="J163" s="153"/>
      <c r="K163" s="153"/>
      <c r="L163" s="153"/>
      <c r="M163" s="153"/>
    </row>
    <row r="164" ht="15.75" customHeight="1">
      <c r="B164" s="115"/>
      <c r="G164" s="153"/>
      <c r="H164" s="153"/>
      <c r="I164" s="153"/>
      <c r="J164" s="153"/>
      <c r="K164" s="153"/>
      <c r="L164" s="153"/>
      <c r="M164" s="153"/>
    </row>
    <row r="165" ht="15.75" customHeight="1">
      <c r="B165" s="115"/>
      <c r="G165" s="153"/>
      <c r="H165" s="153"/>
      <c r="I165" s="153"/>
      <c r="J165" s="153"/>
      <c r="K165" s="153"/>
      <c r="L165" s="153"/>
      <c r="M165" s="153"/>
    </row>
    <row r="166" ht="15.75" customHeight="1">
      <c r="B166" s="115"/>
      <c r="G166" s="153"/>
      <c r="H166" s="153"/>
      <c r="I166" s="153"/>
      <c r="J166" s="153"/>
      <c r="K166" s="153"/>
      <c r="L166" s="153"/>
      <c r="M166" s="153"/>
    </row>
    <row r="167" ht="15.75" customHeight="1">
      <c r="B167" s="115"/>
      <c r="G167" s="153"/>
      <c r="H167" s="153"/>
      <c r="I167" s="153"/>
      <c r="J167" s="153"/>
      <c r="K167" s="153"/>
      <c r="L167" s="153"/>
      <c r="M167" s="153"/>
    </row>
    <row r="168" ht="15.75" customHeight="1">
      <c r="B168" s="115"/>
      <c r="G168" s="153"/>
      <c r="H168" s="153"/>
      <c r="I168" s="153"/>
      <c r="J168" s="153"/>
      <c r="K168" s="153"/>
      <c r="L168" s="153"/>
      <c r="M168" s="153"/>
    </row>
    <row r="169" ht="15.75" customHeight="1">
      <c r="B169" s="115"/>
      <c r="G169" s="153"/>
      <c r="H169" s="153"/>
      <c r="I169" s="153"/>
      <c r="J169" s="153"/>
      <c r="K169" s="153"/>
      <c r="L169" s="153"/>
      <c r="M169" s="153"/>
    </row>
    <row r="170" ht="15.75" customHeight="1">
      <c r="B170" s="115"/>
      <c r="G170" s="153"/>
      <c r="H170" s="153"/>
      <c r="I170" s="153"/>
      <c r="J170" s="153"/>
      <c r="K170" s="153"/>
      <c r="L170" s="153"/>
      <c r="M170" s="153"/>
    </row>
    <row r="171" ht="15.75" customHeight="1">
      <c r="B171" s="115"/>
      <c r="G171" s="153"/>
      <c r="H171" s="153"/>
      <c r="I171" s="153"/>
      <c r="J171" s="153"/>
      <c r="K171" s="153"/>
      <c r="L171" s="153"/>
      <c r="M171" s="153"/>
    </row>
    <row r="172" ht="15.75" customHeight="1">
      <c r="B172" s="115"/>
      <c r="G172" s="153"/>
      <c r="H172" s="153"/>
      <c r="I172" s="153"/>
      <c r="J172" s="153"/>
      <c r="K172" s="153"/>
      <c r="L172" s="153"/>
      <c r="M172" s="153"/>
    </row>
    <row r="173" ht="15.75" customHeight="1">
      <c r="B173" s="115"/>
      <c r="G173" s="153"/>
      <c r="H173" s="153"/>
      <c r="I173" s="153"/>
      <c r="J173" s="153"/>
      <c r="K173" s="153"/>
      <c r="L173" s="153"/>
      <c r="M173" s="153"/>
    </row>
    <row r="174" ht="15.75" customHeight="1">
      <c r="B174" s="115"/>
      <c r="G174" s="153"/>
      <c r="H174" s="153"/>
      <c r="I174" s="153"/>
      <c r="J174" s="153"/>
      <c r="K174" s="153"/>
      <c r="L174" s="153"/>
      <c r="M174" s="153"/>
    </row>
    <row r="175" ht="15.75" customHeight="1">
      <c r="B175" s="115"/>
      <c r="G175" s="153"/>
      <c r="H175" s="153"/>
      <c r="I175" s="153"/>
      <c r="J175" s="153"/>
      <c r="K175" s="153"/>
      <c r="L175" s="153"/>
      <c r="M175" s="153"/>
    </row>
    <row r="176" ht="15.75" customHeight="1">
      <c r="B176" s="115"/>
      <c r="G176" s="153"/>
      <c r="H176" s="153"/>
      <c r="I176" s="153"/>
      <c r="J176" s="153"/>
      <c r="K176" s="153"/>
      <c r="L176" s="153"/>
      <c r="M176" s="153"/>
    </row>
    <row r="177" ht="15.75" customHeight="1">
      <c r="B177" s="115"/>
      <c r="G177" s="153"/>
      <c r="H177" s="153"/>
      <c r="I177" s="153"/>
      <c r="J177" s="153"/>
      <c r="K177" s="153"/>
      <c r="L177" s="153"/>
      <c r="M177" s="153"/>
    </row>
    <row r="178" ht="15.75" customHeight="1">
      <c r="B178" s="115"/>
      <c r="G178" s="153"/>
      <c r="H178" s="153"/>
      <c r="I178" s="153"/>
      <c r="J178" s="153"/>
      <c r="K178" s="153"/>
      <c r="L178" s="153"/>
      <c r="M178" s="153"/>
    </row>
    <row r="179" ht="15.75" customHeight="1">
      <c r="B179" s="115"/>
      <c r="G179" s="153"/>
      <c r="H179" s="153"/>
      <c r="I179" s="153"/>
      <c r="J179" s="153"/>
      <c r="K179" s="153"/>
      <c r="L179" s="153"/>
      <c r="M179" s="153"/>
    </row>
    <row r="180" ht="15.75" customHeight="1">
      <c r="B180" s="115"/>
      <c r="G180" s="153"/>
      <c r="H180" s="153"/>
      <c r="I180" s="153"/>
      <c r="J180" s="153"/>
      <c r="K180" s="153"/>
      <c r="L180" s="153"/>
      <c r="M180" s="153"/>
    </row>
    <row r="181" ht="15.75" customHeight="1">
      <c r="B181" s="115"/>
      <c r="G181" s="153"/>
      <c r="H181" s="153"/>
      <c r="I181" s="153"/>
      <c r="J181" s="153"/>
      <c r="K181" s="153"/>
      <c r="L181" s="153"/>
      <c r="M181" s="153"/>
    </row>
    <row r="182" ht="15.75" customHeight="1">
      <c r="B182" s="115"/>
      <c r="G182" s="153"/>
      <c r="H182" s="153"/>
      <c r="I182" s="153"/>
      <c r="J182" s="153"/>
      <c r="K182" s="153"/>
      <c r="L182" s="153"/>
      <c r="M182" s="153"/>
    </row>
    <row r="183" ht="15.75" customHeight="1">
      <c r="B183" s="115"/>
      <c r="G183" s="153"/>
      <c r="H183" s="153"/>
      <c r="I183" s="153"/>
      <c r="J183" s="153"/>
      <c r="K183" s="153"/>
      <c r="L183" s="153"/>
      <c r="M183" s="153"/>
    </row>
    <row r="184" ht="15.75" customHeight="1">
      <c r="B184" s="115"/>
      <c r="G184" s="153"/>
      <c r="H184" s="153"/>
      <c r="I184" s="153"/>
      <c r="J184" s="153"/>
      <c r="K184" s="153"/>
      <c r="L184" s="153"/>
      <c r="M184" s="153"/>
    </row>
    <row r="185" ht="15.75" customHeight="1">
      <c r="B185" s="115"/>
      <c r="G185" s="153"/>
      <c r="H185" s="153"/>
      <c r="I185" s="153"/>
      <c r="J185" s="153"/>
      <c r="K185" s="153"/>
      <c r="L185" s="153"/>
      <c r="M185" s="153"/>
    </row>
    <row r="186" ht="15.75" customHeight="1">
      <c r="B186" s="115"/>
      <c r="G186" s="153"/>
      <c r="H186" s="153"/>
      <c r="I186" s="153"/>
      <c r="J186" s="153"/>
      <c r="K186" s="153"/>
      <c r="L186" s="153"/>
      <c r="M186" s="153"/>
    </row>
    <row r="187" ht="15.75" customHeight="1">
      <c r="B187" s="115"/>
      <c r="G187" s="153"/>
      <c r="H187" s="153"/>
      <c r="I187" s="153"/>
      <c r="J187" s="153"/>
      <c r="K187" s="153"/>
      <c r="L187" s="153"/>
      <c r="M187" s="153"/>
    </row>
    <row r="188" ht="15.75" customHeight="1">
      <c r="B188" s="115"/>
      <c r="G188" s="153"/>
      <c r="H188" s="153"/>
      <c r="I188" s="153"/>
      <c r="J188" s="153"/>
      <c r="K188" s="153"/>
      <c r="L188" s="153"/>
      <c r="M188" s="153"/>
    </row>
    <row r="189" ht="15.75" customHeight="1">
      <c r="B189" s="115"/>
      <c r="G189" s="153"/>
      <c r="H189" s="153"/>
      <c r="I189" s="153"/>
      <c r="J189" s="153"/>
      <c r="K189" s="153"/>
      <c r="L189" s="153"/>
      <c r="M189" s="153"/>
    </row>
    <row r="190" ht="15.75" customHeight="1">
      <c r="B190" s="115"/>
      <c r="G190" s="153"/>
      <c r="H190" s="153"/>
      <c r="I190" s="153"/>
      <c r="J190" s="153"/>
      <c r="K190" s="153"/>
      <c r="L190" s="153"/>
      <c r="M190" s="153"/>
    </row>
    <row r="191" ht="15.75" customHeight="1">
      <c r="B191" s="115"/>
      <c r="G191" s="153"/>
      <c r="H191" s="153"/>
      <c r="I191" s="153"/>
      <c r="J191" s="153"/>
      <c r="K191" s="153"/>
      <c r="L191" s="153"/>
      <c r="M191" s="153"/>
    </row>
    <row r="192" ht="15.75" customHeight="1">
      <c r="B192" s="115"/>
      <c r="G192" s="153"/>
      <c r="H192" s="153"/>
      <c r="I192" s="153"/>
      <c r="J192" s="153"/>
      <c r="K192" s="153"/>
      <c r="L192" s="153"/>
      <c r="M192" s="153"/>
    </row>
    <row r="193" ht="15.75" customHeight="1">
      <c r="B193" s="115"/>
      <c r="G193" s="153"/>
      <c r="H193" s="153"/>
      <c r="I193" s="153"/>
      <c r="J193" s="153"/>
      <c r="K193" s="153"/>
      <c r="L193" s="153"/>
      <c r="M193" s="153"/>
    </row>
    <row r="194" ht="15.75" customHeight="1">
      <c r="B194" s="115"/>
      <c r="G194" s="153"/>
      <c r="H194" s="153"/>
      <c r="I194" s="153"/>
      <c r="J194" s="153"/>
      <c r="K194" s="153"/>
      <c r="L194" s="153"/>
      <c r="M194" s="153"/>
    </row>
    <row r="195" ht="15.75" customHeight="1">
      <c r="B195" s="115"/>
      <c r="G195" s="153"/>
      <c r="H195" s="153"/>
      <c r="I195" s="153"/>
      <c r="J195" s="153"/>
      <c r="K195" s="153"/>
      <c r="L195" s="153"/>
      <c r="M195" s="153"/>
    </row>
    <row r="196" ht="15.75" customHeight="1">
      <c r="B196" s="115"/>
      <c r="G196" s="153"/>
      <c r="H196" s="153"/>
      <c r="I196" s="153"/>
      <c r="J196" s="153"/>
      <c r="K196" s="153"/>
      <c r="L196" s="153"/>
      <c r="M196" s="153"/>
    </row>
    <row r="197" ht="15.75" customHeight="1">
      <c r="B197" s="115"/>
      <c r="G197" s="153"/>
      <c r="H197" s="153"/>
      <c r="I197" s="153"/>
      <c r="J197" s="153"/>
      <c r="K197" s="153"/>
      <c r="L197" s="153"/>
      <c r="M197" s="153"/>
    </row>
    <row r="198" ht="15.75" customHeight="1">
      <c r="B198" s="115"/>
      <c r="G198" s="153"/>
      <c r="H198" s="153"/>
      <c r="I198" s="153"/>
      <c r="J198" s="153"/>
      <c r="K198" s="153"/>
      <c r="L198" s="153"/>
      <c r="M198" s="153"/>
    </row>
    <row r="199" ht="15.75" customHeight="1">
      <c r="B199" s="115"/>
      <c r="G199" s="153"/>
      <c r="H199" s="153"/>
      <c r="I199" s="153"/>
      <c r="J199" s="153"/>
      <c r="K199" s="153"/>
      <c r="L199" s="153"/>
      <c r="M199" s="153"/>
    </row>
    <row r="200" ht="15.75" customHeight="1">
      <c r="B200" s="115"/>
      <c r="G200" s="153"/>
      <c r="H200" s="153"/>
      <c r="I200" s="153"/>
      <c r="J200" s="153"/>
      <c r="K200" s="153"/>
      <c r="L200" s="153"/>
      <c r="M200" s="153"/>
    </row>
    <row r="201" ht="15.75" customHeight="1">
      <c r="B201" s="115"/>
      <c r="G201" s="153"/>
      <c r="H201" s="153"/>
      <c r="I201" s="153"/>
      <c r="J201" s="153"/>
      <c r="K201" s="153"/>
      <c r="L201" s="153"/>
      <c r="M201" s="153"/>
    </row>
    <row r="202" ht="15.75" customHeight="1">
      <c r="B202" s="115"/>
      <c r="G202" s="153"/>
      <c r="H202" s="153"/>
      <c r="I202" s="153"/>
      <c r="J202" s="153"/>
      <c r="K202" s="153"/>
      <c r="L202" s="153"/>
      <c r="M202" s="153"/>
    </row>
    <row r="203" ht="15.75" customHeight="1">
      <c r="B203" s="115"/>
      <c r="G203" s="153"/>
      <c r="H203" s="153"/>
      <c r="I203" s="153"/>
      <c r="J203" s="153"/>
      <c r="K203" s="153"/>
      <c r="L203" s="153"/>
      <c r="M203" s="153"/>
    </row>
    <row r="204" ht="15.75" customHeight="1">
      <c r="B204" s="115"/>
      <c r="G204" s="153"/>
      <c r="H204" s="153"/>
      <c r="I204" s="153"/>
      <c r="J204" s="153"/>
      <c r="K204" s="153"/>
      <c r="L204" s="153"/>
      <c r="M204" s="153"/>
    </row>
    <row r="205" ht="15.75" customHeight="1">
      <c r="B205" s="115"/>
      <c r="G205" s="153"/>
      <c r="H205" s="153"/>
      <c r="I205" s="153"/>
      <c r="J205" s="153"/>
      <c r="K205" s="153"/>
      <c r="L205" s="153"/>
      <c r="M205" s="153"/>
    </row>
    <row r="206" ht="15.75" customHeight="1">
      <c r="B206" s="115"/>
      <c r="G206" s="153"/>
      <c r="H206" s="153"/>
      <c r="I206" s="153"/>
      <c r="J206" s="153"/>
      <c r="K206" s="153"/>
      <c r="L206" s="153"/>
      <c r="M206" s="153"/>
    </row>
    <row r="207" ht="15.75" customHeight="1">
      <c r="B207" s="115"/>
      <c r="G207" s="153"/>
      <c r="H207" s="153"/>
      <c r="I207" s="153"/>
      <c r="J207" s="153"/>
      <c r="K207" s="153"/>
      <c r="L207" s="153"/>
      <c r="M207" s="153"/>
    </row>
    <row r="208" ht="15.75" customHeight="1">
      <c r="B208" s="115"/>
      <c r="G208" s="153"/>
      <c r="H208" s="153"/>
      <c r="I208" s="153"/>
      <c r="J208" s="153"/>
      <c r="K208" s="153"/>
      <c r="L208" s="153"/>
      <c r="M208" s="153"/>
    </row>
    <row r="209" ht="15.75" customHeight="1">
      <c r="B209" s="115"/>
      <c r="G209" s="153"/>
      <c r="H209" s="153"/>
      <c r="I209" s="153"/>
      <c r="J209" s="153"/>
      <c r="K209" s="153"/>
      <c r="L209" s="153"/>
      <c r="M209" s="153"/>
    </row>
    <row r="210" ht="15.75" customHeight="1">
      <c r="B210" s="115"/>
      <c r="G210" s="153"/>
      <c r="H210" s="153"/>
      <c r="I210" s="153"/>
      <c r="J210" s="153"/>
      <c r="K210" s="153"/>
      <c r="L210" s="153"/>
      <c r="M210" s="153"/>
    </row>
    <row r="211" ht="15.75" customHeight="1">
      <c r="B211" s="115"/>
      <c r="G211" s="153"/>
      <c r="H211" s="153"/>
      <c r="I211" s="153"/>
      <c r="J211" s="153"/>
      <c r="K211" s="153"/>
      <c r="L211" s="153"/>
      <c r="M211" s="153"/>
    </row>
    <row r="212" ht="15.75" customHeight="1">
      <c r="B212" s="115"/>
      <c r="G212" s="153"/>
      <c r="H212" s="153"/>
      <c r="I212" s="153"/>
      <c r="J212" s="153"/>
      <c r="K212" s="153"/>
      <c r="L212" s="153"/>
      <c r="M212" s="153"/>
    </row>
    <row r="213" ht="15.75" customHeight="1">
      <c r="B213" s="115"/>
      <c r="G213" s="153"/>
      <c r="H213" s="153"/>
      <c r="I213" s="153"/>
      <c r="J213" s="153"/>
      <c r="K213" s="153"/>
      <c r="L213" s="153"/>
      <c r="M213" s="153"/>
    </row>
    <row r="214" ht="15.75" customHeight="1">
      <c r="B214" s="115"/>
      <c r="G214" s="153"/>
      <c r="H214" s="153"/>
      <c r="I214" s="153"/>
      <c r="J214" s="153"/>
      <c r="K214" s="153"/>
      <c r="L214" s="153"/>
      <c r="M214" s="153"/>
    </row>
    <row r="215" ht="15.75" customHeight="1">
      <c r="B215" s="115"/>
      <c r="G215" s="153"/>
      <c r="H215" s="153"/>
      <c r="I215" s="153"/>
      <c r="J215" s="153"/>
      <c r="K215" s="153"/>
      <c r="L215" s="153"/>
      <c r="M215" s="153"/>
    </row>
    <row r="216" ht="15.75" customHeight="1">
      <c r="B216" s="115"/>
      <c r="G216" s="153"/>
      <c r="H216" s="153"/>
      <c r="I216" s="153"/>
      <c r="J216" s="153"/>
      <c r="K216" s="153"/>
      <c r="L216" s="153"/>
      <c r="M216" s="153"/>
    </row>
    <row r="217" ht="15.75" customHeight="1">
      <c r="B217" s="115"/>
      <c r="G217" s="153"/>
      <c r="H217" s="153"/>
      <c r="I217" s="153"/>
      <c r="J217" s="153"/>
      <c r="K217" s="153"/>
      <c r="L217" s="153"/>
      <c r="M217" s="153"/>
    </row>
    <row r="218" ht="15.75" customHeight="1">
      <c r="B218" s="115"/>
      <c r="G218" s="153"/>
      <c r="H218" s="153"/>
      <c r="I218" s="153"/>
      <c r="J218" s="153"/>
      <c r="K218" s="153"/>
      <c r="L218" s="153"/>
      <c r="M218" s="153"/>
    </row>
    <row r="219" ht="15.75" customHeight="1">
      <c r="B219" s="115"/>
      <c r="G219" s="153"/>
      <c r="H219" s="153"/>
      <c r="I219" s="153"/>
      <c r="J219" s="153"/>
      <c r="K219" s="153"/>
      <c r="L219" s="153"/>
      <c r="M219" s="153"/>
    </row>
    <row r="220" ht="15.75" customHeight="1">
      <c r="B220" s="115"/>
      <c r="G220" s="153"/>
      <c r="H220" s="153"/>
      <c r="I220" s="153"/>
      <c r="J220" s="153"/>
      <c r="K220" s="153"/>
      <c r="L220" s="153"/>
      <c r="M220" s="153"/>
    </row>
    <row r="221" ht="15.75" customHeight="1">
      <c r="B221" s="115"/>
      <c r="G221" s="153"/>
      <c r="H221" s="153"/>
      <c r="I221" s="153"/>
      <c r="J221" s="153"/>
      <c r="K221" s="153"/>
      <c r="L221" s="153"/>
      <c r="M221" s="153"/>
    </row>
    <row r="222" ht="15.75" customHeight="1">
      <c r="B222" s="115"/>
      <c r="G222" s="153"/>
      <c r="H222" s="153"/>
      <c r="I222" s="153"/>
      <c r="J222" s="153"/>
      <c r="K222" s="153"/>
      <c r="L222" s="153"/>
      <c r="M222" s="153"/>
    </row>
    <row r="223" ht="15.75" customHeight="1">
      <c r="B223" s="115"/>
      <c r="G223" s="153"/>
      <c r="H223" s="153"/>
      <c r="I223" s="153"/>
      <c r="J223" s="153"/>
      <c r="K223" s="153"/>
      <c r="L223" s="153"/>
      <c r="M223" s="153"/>
    </row>
    <row r="224" ht="15.75" customHeight="1">
      <c r="B224" s="115"/>
      <c r="G224" s="153"/>
      <c r="H224" s="153"/>
      <c r="I224" s="153"/>
      <c r="J224" s="153"/>
      <c r="K224" s="153"/>
      <c r="L224" s="153"/>
      <c r="M224" s="153"/>
    </row>
    <row r="225" ht="15.75" customHeight="1">
      <c r="B225" s="115"/>
      <c r="G225" s="153"/>
      <c r="H225" s="153"/>
      <c r="I225" s="153"/>
      <c r="J225" s="153"/>
      <c r="K225" s="153"/>
      <c r="L225" s="153"/>
      <c r="M225" s="153"/>
    </row>
    <row r="226" ht="15.75" customHeight="1">
      <c r="B226" s="115"/>
      <c r="G226" s="153"/>
      <c r="H226" s="153"/>
      <c r="I226" s="153"/>
      <c r="J226" s="153"/>
      <c r="K226" s="153"/>
      <c r="L226" s="153"/>
      <c r="M226" s="153"/>
    </row>
    <row r="227" ht="15.75" customHeight="1">
      <c r="B227" s="115"/>
      <c r="G227" s="153"/>
      <c r="H227" s="153"/>
      <c r="I227" s="153"/>
      <c r="J227" s="153"/>
      <c r="K227" s="153"/>
      <c r="L227" s="153"/>
      <c r="M227" s="153"/>
    </row>
    <row r="228" ht="15.75" customHeight="1">
      <c r="B228" s="115"/>
      <c r="G228" s="153"/>
      <c r="H228" s="153"/>
      <c r="I228" s="153"/>
      <c r="J228" s="153"/>
      <c r="K228" s="153"/>
      <c r="L228" s="153"/>
      <c r="M228" s="153"/>
    </row>
    <row r="229" ht="15.75" customHeight="1">
      <c r="B229" s="115"/>
      <c r="G229" s="153"/>
      <c r="H229" s="153"/>
      <c r="I229" s="153"/>
      <c r="J229" s="153"/>
      <c r="K229" s="153"/>
      <c r="L229" s="153"/>
      <c r="M229" s="153"/>
    </row>
    <row r="230" ht="15.75" customHeight="1">
      <c r="B230" s="115"/>
      <c r="G230" s="153"/>
      <c r="H230" s="153"/>
      <c r="I230" s="153"/>
      <c r="J230" s="153"/>
      <c r="K230" s="153"/>
      <c r="L230" s="153"/>
      <c r="M230" s="153"/>
    </row>
    <row r="231" ht="15.75" customHeight="1">
      <c r="B231" s="115"/>
      <c r="G231" s="153"/>
      <c r="H231" s="153"/>
      <c r="I231" s="153"/>
      <c r="J231" s="153"/>
      <c r="K231" s="153"/>
      <c r="L231" s="153"/>
      <c r="M231" s="153"/>
    </row>
    <row r="232" ht="15.75" customHeight="1">
      <c r="B232" s="115"/>
      <c r="G232" s="153"/>
      <c r="H232" s="153"/>
      <c r="I232" s="153"/>
      <c r="J232" s="153"/>
      <c r="K232" s="153"/>
      <c r="L232" s="153"/>
      <c r="M232" s="153"/>
    </row>
    <row r="233" ht="15.75" customHeight="1">
      <c r="B233" s="115"/>
      <c r="G233" s="153"/>
      <c r="H233" s="153"/>
      <c r="I233" s="153"/>
      <c r="J233" s="153"/>
      <c r="K233" s="153"/>
      <c r="L233" s="153"/>
      <c r="M233" s="153"/>
    </row>
    <row r="234" ht="15.75" customHeight="1">
      <c r="B234" s="115"/>
      <c r="G234" s="153"/>
      <c r="H234" s="153"/>
      <c r="I234" s="153"/>
      <c r="J234" s="153"/>
      <c r="K234" s="153"/>
      <c r="L234" s="153"/>
      <c r="M234" s="153"/>
    </row>
    <row r="235" ht="15.75" customHeight="1">
      <c r="B235" s="115"/>
      <c r="G235" s="153"/>
      <c r="H235" s="153"/>
      <c r="I235" s="153"/>
      <c r="J235" s="153"/>
      <c r="K235" s="153"/>
      <c r="L235" s="153"/>
      <c r="M235" s="153"/>
    </row>
    <row r="236" ht="15.75" customHeight="1">
      <c r="B236" s="115"/>
      <c r="G236" s="153"/>
      <c r="H236" s="153"/>
      <c r="I236" s="153"/>
      <c r="J236" s="153"/>
      <c r="K236" s="153"/>
      <c r="L236" s="153"/>
      <c r="M236" s="153"/>
    </row>
    <row r="237" ht="15.75" customHeight="1">
      <c r="B237" s="115"/>
      <c r="G237" s="153"/>
      <c r="H237" s="153"/>
      <c r="I237" s="153"/>
      <c r="J237" s="153"/>
      <c r="K237" s="153"/>
      <c r="L237" s="153"/>
      <c r="M237" s="153"/>
    </row>
    <row r="238" ht="15.75" customHeight="1">
      <c r="B238" s="115"/>
      <c r="G238" s="153"/>
      <c r="H238" s="153"/>
      <c r="I238" s="153"/>
      <c r="J238" s="153"/>
      <c r="K238" s="153"/>
      <c r="L238" s="153"/>
      <c r="M238" s="153"/>
    </row>
    <row r="239" ht="15.75" customHeight="1">
      <c r="B239" s="115"/>
      <c r="G239" s="153"/>
      <c r="H239" s="153"/>
      <c r="I239" s="153"/>
      <c r="J239" s="153"/>
      <c r="K239" s="153"/>
      <c r="L239" s="153"/>
      <c r="M239" s="153"/>
    </row>
    <row r="240" ht="15.75" customHeight="1">
      <c r="B240" s="115"/>
      <c r="G240" s="153"/>
      <c r="H240" s="153"/>
      <c r="I240" s="153"/>
      <c r="J240" s="153"/>
      <c r="K240" s="153"/>
      <c r="L240" s="153"/>
      <c r="M240" s="153"/>
    </row>
    <row r="241" ht="15.75" customHeight="1">
      <c r="B241" s="115"/>
      <c r="G241" s="153"/>
      <c r="H241" s="153"/>
      <c r="I241" s="153"/>
      <c r="J241" s="153"/>
      <c r="K241" s="153"/>
      <c r="L241" s="153"/>
      <c r="M241" s="153"/>
    </row>
    <row r="242" ht="15.75" customHeight="1">
      <c r="B242" s="115"/>
      <c r="G242" s="153"/>
      <c r="H242" s="153"/>
      <c r="I242" s="153"/>
      <c r="J242" s="153"/>
      <c r="K242" s="153"/>
      <c r="L242" s="153"/>
      <c r="M242" s="153"/>
    </row>
    <row r="243" ht="15.75" customHeight="1">
      <c r="B243" s="115"/>
      <c r="G243" s="153"/>
      <c r="H243" s="153"/>
      <c r="I243" s="153"/>
      <c r="J243" s="153"/>
      <c r="K243" s="153"/>
      <c r="L243" s="153"/>
      <c r="M243" s="153"/>
    </row>
    <row r="244" ht="15.75" customHeight="1">
      <c r="B244" s="115"/>
      <c r="G244" s="153"/>
      <c r="H244" s="153"/>
      <c r="I244" s="153"/>
      <c r="J244" s="153"/>
      <c r="K244" s="153"/>
      <c r="L244" s="153"/>
      <c r="M244" s="153"/>
    </row>
    <row r="245" ht="15.75" customHeight="1">
      <c r="B245" s="115"/>
      <c r="G245" s="153"/>
      <c r="H245" s="153"/>
      <c r="I245" s="153"/>
      <c r="J245" s="153"/>
      <c r="K245" s="153"/>
      <c r="L245" s="153"/>
      <c r="M245" s="153"/>
    </row>
    <row r="246" ht="15.75" customHeight="1">
      <c r="B246" s="115"/>
      <c r="G246" s="153"/>
      <c r="H246" s="153"/>
      <c r="I246" s="153"/>
      <c r="J246" s="153"/>
      <c r="K246" s="153"/>
      <c r="L246" s="153"/>
      <c r="M246" s="153"/>
    </row>
    <row r="247" ht="15.75" customHeight="1">
      <c r="B247" s="115"/>
      <c r="G247" s="153"/>
      <c r="H247" s="153"/>
      <c r="I247" s="153"/>
      <c r="J247" s="153"/>
      <c r="K247" s="153"/>
      <c r="L247" s="153"/>
      <c r="M247" s="153"/>
    </row>
    <row r="248" ht="15.75" customHeight="1">
      <c r="B248" s="115"/>
      <c r="G248" s="153"/>
      <c r="H248" s="153"/>
      <c r="I248" s="153"/>
      <c r="J248" s="153"/>
      <c r="K248" s="153"/>
      <c r="L248" s="153"/>
      <c r="M248" s="153"/>
    </row>
    <row r="249" ht="15.75" customHeight="1">
      <c r="B249" s="115"/>
      <c r="G249" s="153"/>
      <c r="H249" s="153"/>
      <c r="I249" s="153"/>
      <c r="J249" s="153"/>
      <c r="K249" s="153"/>
      <c r="L249" s="153"/>
      <c r="M249" s="153"/>
    </row>
    <row r="250" ht="15.75" customHeight="1">
      <c r="B250" s="115"/>
      <c r="G250" s="153"/>
      <c r="H250" s="153"/>
      <c r="I250" s="153"/>
      <c r="J250" s="153"/>
      <c r="K250" s="153"/>
      <c r="L250" s="153"/>
      <c r="M250" s="153"/>
    </row>
    <row r="251" ht="15.75" customHeight="1">
      <c r="B251" s="115"/>
      <c r="G251" s="153"/>
      <c r="H251" s="153"/>
      <c r="I251" s="153"/>
      <c r="J251" s="153"/>
      <c r="K251" s="153"/>
      <c r="L251" s="153"/>
      <c r="M251" s="153"/>
    </row>
    <row r="252" ht="15.75" customHeight="1">
      <c r="B252" s="115"/>
      <c r="G252" s="153"/>
      <c r="H252" s="153"/>
      <c r="I252" s="153"/>
      <c r="J252" s="153"/>
      <c r="K252" s="153"/>
      <c r="L252" s="153"/>
      <c r="M252" s="153"/>
    </row>
    <row r="253" ht="15.75" customHeight="1">
      <c r="B253" s="115"/>
      <c r="G253" s="153"/>
      <c r="H253" s="153"/>
      <c r="I253" s="153"/>
      <c r="J253" s="153"/>
      <c r="K253" s="153"/>
      <c r="L253" s="153"/>
      <c r="M253" s="153"/>
    </row>
    <row r="254" ht="15.75" customHeight="1">
      <c r="B254" s="115"/>
      <c r="G254" s="153"/>
      <c r="H254" s="153"/>
      <c r="I254" s="153"/>
      <c r="J254" s="153"/>
      <c r="K254" s="153"/>
      <c r="L254" s="153"/>
      <c r="M254" s="153"/>
    </row>
    <row r="255" ht="15.75" customHeight="1">
      <c r="B255" s="115"/>
      <c r="G255" s="153"/>
      <c r="H255" s="153"/>
      <c r="I255" s="153"/>
      <c r="J255" s="153"/>
      <c r="K255" s="153"/>
      <c r="L255" s="153"/>
      <c r="M255" s="153"/>
    </row>
    <row r="256" ht="15.75" customHeight="1">
      <c r="B256" s="115"/>
      <c r="G256" s="153"/>
      <c r="H256" s="153"/>
      <c r="I256" s="153"/>
      <c r="J256" s="153"/>
      <c r="K256" s="153"/>
      <c r="L256" s="153"/>
      <c r="M256" s="153"/>
    </row>
    <row r="257" ht="15.75" customHeight="1">
      <c r="B257" s="115"/>
      <c r="G257" s="153"/>
      <c r="H257" s="153"/>
      <c r="I257" s="153"/>
      <c r="J257" s="153"/>
      <c r="K257" s="153"/>
      <c r="L257" s="153"/>
      <c r="M257" s="153"/>
    </row>
    <row r="258" ht="15.75" customHeight="1">
      <c r="B258" s="115"/>
      <c r="G258" s="153"/>
      <c r="H258" s="153"/>
      <c r="I258" s="153"/>
      <c r="J258" s="153"/>
      <c r="K258" s="153"/>
      <c r="L258" s="153"/>
      <c r="M258" s="153"/>
    </row>
    <row r="259" ht="15.75" customHeight="1">
      <c r="B259" s="115"/>
      <c r="G259" s="153"/>
      <c r="H259" s="153"/>
      <c r="I259" s="153"/>
      <c r="J259" s="153"/>
      <c r="K259" s="153"/>
      <c r="L259" s="153"/>
      <c r="M259" s="153"/>
    </row>
    <row r="260" ht="15.75" customHeight="1">
      <c r="B260" s="115"/>
      <c r="G260" s="153"/>
      <c r="H260" s="153"/>
      <c r="I260" s="153"/>
      <c r="J260" s="153"/>
      <c r="K260" s="153"/>
      <c r="L260" s="153"/>
      <c r="M260" s="153"/>
    </row>
    <row r="261" ht="15.75" customHeight="1">
      <c r="B261" s="115"/>
      <c r="G261" s="153"/>
      <c r="H261" s="153"/>
      <c r="I261" s="153"/>
      <c r="J261" s="153"/>
      <c r="K261" s="153"/>
      <c r="L261" s="153"/>
      <c r="M261" s="153"/>
    </row>
    <row r="262" ht="15.75" customHeight="1">
      <c r="B262" s="115"/>
      <c r="G262" s="153"/>
      <c r="H262" s="153"/>
      <c r="I262" s="153"/>
      <c r="J262" s="153"/>
      <c r="K262" s="153"/>
      <c r="L262" s="153"/>
      <c r="M262" s="153"/>
    </row>
    <row r="263" ht="15.75" customHeight="1">
      <c r="B263" s="115"/>
      <c r="G263" s="153"/>
      <c r="H263" s="153"/>
      <c r="I263" s="153"/>
      <c r="J263" s="153"/>
      <c r="K263" s="153"/>
      <c r="L263" s="153"/>
      <c r="M263" s="153"/>
    </row>
    <row r="264" ht="15.75" customHeight="1">
      <c r="B264" s="115"/>
      <c r="G264" s="153"/>
      <c r="H264" s="153"/>
      <c r="I264" s="153"/>
      <c r="J264" s="153"/>
      <c r="K264" s="153"/>
      <c r="L264" s="153"/>
      <c r="M264" s="153"/>
    </row>
    <row r="265" ht="15.75" customHeight="1">
      <c r="B265" s="115"/>
      <c r="G265" s="153"/>
      <c r="H265" s="153"/>
      <c r="I265" s="153"/>
      <c r="J265" s="153"/>
      <c r="K265" s="153"/>
      <c r="L265" s="153"/>
      <c r="M265" s="153"/>
    </row>
    <row r="266" ht="15.75" customHeight="1">
      <c r="B266" s="115"/>
      <c r="G266" s="153"/>
      <c r="H266" s="153"/>
      <c r="I266" s="153"/>
      <c r="J266" s="153"/>
      <c r="K266" s="153"/>
      <c r="L266" s="153"/>
      <c r="M266" s="153"/>
    </row>
    <row r="267" ht="15.75" customHeight="1">
      <c r="B267" s="115"/>
      <c r="G267" s="153"/>
      <c r="H267" s="153"/>
      <c r="I267" s="153"/>
      <c r="J267" s="153"/>
      <c r="K267" s="153"/>
      <c r="L267" s="153"/>
      <c r="M267" s="153"/>
    </row>
    <row r="268" ht="15.75" customHeight="1">
      <c r="B268" s="115"/>
      <c r="G268" s="153"/>
      <c r="H268" s="153"/>
      <c r="I268" s="153"/>
      <c r="J268" s="153"/>
      <c r="K268" s="153"/>
      <c r="L268" s="153"/>
      <c r="M268" s="153"/>
    </row>
    <row r="269" ht="15.75" customHeight="1">
      <c r="B269" s="115"/>
      <c r="G269" s="153"/>
      <c r="H269" s="153"/>
      <c r="I269" s="153"/>
      <c r="J269" s="153"/>
      <c r="K269" s="153"/>
      <c r="L269" s="153"/>
      <c r="M269" s="153"/>
    </row>
    <row r="270" ht="15.75" customHeight="1">
      <c r="B270" s="115"/>
      <c r="G270" s="153"/>
      <c r="H270" s="153"/>
      <c r="I270" s="153"/>
      <c r="J270" s="153"/>
      <c r="K270" s="153"/>
      <c r="L270" s="153"/>
      <c r="M270" s="153"/>
    </row>
    <row r="271" ht="15.75" customHeight="1">
      <c r="B271" s="115"/>
      <c r="G271" s="153"/>
      <c r="H271" s="153"/>
      <c r="I271" s="153"/>
      <c r="J271" s="153"/>
      <c r="K271" s="153"/>
      <c r="L271" s="153"/>
      <c r="M271" s="153"/>
    </row>
    <row r="272" ht="15.75" customHeight="1">
      <c r="B272" s="115"/>
      <c r="G272" s="153"/>
      <c r="H272" s="153"/>
      <c r="I272" s="153"/>
      <c r="J272" s="153"/>
      <c r="K272" s="153"/>
      <c r="L272" s="153"/>
      <c r="M272" s="153"/>
    </row>
    <row r="273" ht="15.75" customHeight="1">
      <c r="B273" s="115"/>
      <c r="G273" s="153"/>
      <c r="H273" s="153"/>
      <c r="I273" s="153"/>
      <c r="J273" s="153"/>
      <c r="K273" s="153"/>
      <c r="L273" s="153"/>
      <c r="M273" s="153"/>
    </row>
    <row r="274" ht="15.75" customHeight="1">
      <c r="B274" s="115"/>
      <c r="G274" s="153"/>
      <c r="H274" s="153"/>
      <c r="I274" s="153"/>
      <c r="J274" s="153"/>
      <c r="K274" s="153"/>
      <c r="L274" s="153"/>
      <c r="M274" s="153"/>
    </row>
    <row r="275" ht="15.75" customHeight="1">
      <c r="B275" s="115"/>
      <c r="G275" s="153"/>
      <c r="H275" s="153"/>
      <c r="I275" s="153"/>
      <c r="J275" s="153"/>
      <c r="K275" s="153"/>
      <c r="L275" s="153"/>
      <c r="M275" s="153"/>
    </row>
    <row r="276" ht="15.75" customHeight="1">
      <c r="B276" s="115"/>
      <c r="G276" s="153"/>
      <c r="H276" s="153"/>
      <c r="I276" s="153"/>
      <c r="J276" s="153"/>
      <c r="K276" s="153"/>
      <c r="L276" s="153"/>
      <c r="M276" s="153"/>
    </row>
    <row r="277" ht="15.75" customHeight="1">
      <c r="B277" s="115"/>
      <c r="G277" s="153"/>
      <c r="H277" s="153"/>
      <c r="I277" s="153"/>
      <c r="J277" s="153"/>
      <c r="K277" s="153"/>
      <c r="L277" s="153"/>
      <c r="M277" s="153"/>
    </row>
    <row r="278" ht="15.75" customHeight="1">
      <c r="B278" s="115"/>
      <c r="G278" s="153"/>
      <c r="H278" s="153"/>
      <c r="I278" s="153"/>
      <c r="J278" s="153"/>
      <c r="K278" s="153"/>
      <c r="L278" s="153"/>
      <c r="M278" s="153"/>
    </row>
    <row r="279" ht="15.75" customHeight="1">
      <c r="B279" s="115"/>
      <c r="G279" s="153"/>
      <c r="H279" s="153"/>
      <c r="I279" s="153"/>
      <c r="J279" s="153"/>
      <c r="K279" s="153"/>
      <c r="L279" s="153"/>
      <c r="M279" s="153"/>
    </row>
    <row r="280" ht="15.75" customHeight="1">
      <c r="B280" s="115"/>
      <c r="G280" s="153"/>
      <c r="H280" s="153"/>
      <c r="I280" s="153"/>
      <c r="J280" s="153"/>
      <c r="K280" s="153"/>
      <c r="L280" s="153"/>
      <c r="M280" s="153"/>
    </row>
    <row r="281" ht="15.75" customHeight="1">
      <c r="B281" s="115"/>
      <c r="G281" s="153"/>
      <c r="H281" s="153"/>
      <c r="I281" s="153"/>
      <c r="J281" s="153"/>
      <c r="K281" s="153"/>
      <c r="L281" s="153"/>
      <c r="M281" s="153"/>
    </row>
    <row r="282" ht="15.75" customHeight="1">
      <c r="B282" s="115"/>
      <c r="G282" s="153"/>
      <c r="H282" s="153"/>
      <c r="I282" s="153"/>
      <c r="J282" s="153"/>
      <c r="K282" s="153"/>
      <c r="L282" s="153"/>
      <c r="M282" s="153"/>
    </row>
    <row r="283" ht="15.75" customHeight="1">
      <c r="B283" s="115"/>
      <c r="G283" s="153"/>
      <c r="H283" s="153"/>
      <c r="I283" s="153"/>
      <c r="J283" s="153"/>
      <c r="K283" s="153"/>
      <c r="L283" s="153"/>
      <c r="M283" s="153"/>
    </row>
    <row r="284" ht="15.75" customHeight="1">
      <c r="B284" s="115"/>
      <c r="G284" s="153"/>
      <c r="H284" s="153"/>
      <c r="I284" s="153"/>
      <c r="J284" s="153"/>
      <c r="K284" s="153"/>
      <c r="L284" s="153"/>
      <c r="M284" s="153"/>
    </row>
    <row r="285" ht="15.75" customHeight="1">
      <c r="B285" s="115"/>
      <c r="G285" s="153"/>
      <c r="H285" s="153"/>
      <c r="I285" s="153"/>
      <c r="J285" s="153"/>
      <c r="K285" s="153"/>
      <c r="L285" s="153"/>
      <c r="M285" s="153"/>
    </row>
    <row r="286" ht="15.75" customHeight="1">
      <c r="B286" s="115"/>
      <c r="G286" s="153"/>
      <c r="H286" s="153"/>
      <c r="I286" s="153"/>
      <c r="J286" s="153"/>
      <c r="K286" s="153"/>
      <c r="L286" s="153"/>
      <c r="M286" s="153"/>
    </row>
    <row r="287" ht="15.75" customHeight="1">
      <c r="B287" s="115"/>
      <c r="G287" s="153"/>
      <c r="H287" s="153"/>
      <c r="I287" s="153"/>
      <c r="J287" s="153"/>
      <c r="K287" s="153"/>
      <c r="L287" s="153"/>
      <c r="M287" s="153"/>
    </row>
    <row r="288" ht="15.75" customHeight="1">
      <c r="B288" s="115"/>
      <c r="G288" s="153"/>
      <c r="H288" s="153"/>
      <c r="I288" s="153"/>
      <c r="J288" s="153"/>
      <c r="K288" s="153"/>
      <c r="L288" s="153"/>
      <c r="M288" s="153"/>
    </row>
    <row r="289" ht="15.75" customHeight="1">
      <c r="B289" s="115"/>
      <c r="G289" s="153"/>
      <c r="H289" s="153"/>
      <c r="I289" s="153"/>
      <c r="J289" s="153"/>
      <c r="K289" s="153"/>
      <c r="L289" s="153"/>
      <c r="M289" s="153"/>
    </row>
    <row r="290" ht="15.75" customHeight="1">
      <c r="B290" s="115"/>
      <c r="G290" s="153"/>
      <c r="H290" s="153"/>
      <c r="I290" s="153"/>
      <c r="J290" s="153"/>
      <c r="K290" s="153"/>
      <c r="L290" s="153"/>
      <c r="M290" s="153"/>
    </row>
    <row r="291" ht="15.75" customHeight="1">
      <c r="B291" s="115"/>
      <c r="G291" s="153"/>
      <c r="H291" s="153"/>
      <c r="I291" s="153"/>
      <c r="J291" s="153"/>
      <c r="K291" s="153"/>
      <c r="L291" s="153"/>
      <c r="M291" s="153"/>
    </row>
    <row r="292" ht="15.75" customHeight="1">
      <c r="B292" s="115"/>
      <c r="G292" s="153"/>
      <c r="H292" s="153"/>
      <c r="I292" s="153"/>
      <c r="J292" s="153"/>
      <c r="K292" s="153"/>
      <c r="L292" s="153"/>
      <c r="M292" s="153"/>
    </row>
    <row r="293" ht="15.75" customHeight="1">
      <c r="B293" s="115"/>
      <c r="G293" s="153"/>
      <c r="H293" s="153"/>
      <c r="I293" s="153"/>
      <c r="J293" s="153"/>
      <c r="K293" s="153"/>
      <c r="L293" s="153"/>
      <c r="M293" s="153"/>
    </row>
    <row r="294" ht="15.75" customHeight="1">
      <c r="B294" s="115"/>
      <c r="G294" s="153"/>
      <c r="H294" s="153"/>
      <c r="I294" s="153"/>
      <c r="J294" s="153"/>
      <c r="K294" s="153"/>
      <c r="L294" s="153"/>
      <c r="M294" s="153"/>
    </row>
    <row r="295" ht="15.75" customHeight="1">
      <c r="B295" s="115"/>
      <c r="G295" s="153"/>
      <c r="H295" s="153"/>
      <c r="I295" s="153"/>
      <c r="J295" s="153"/>
      <c r="K295" s="153"/>
      <c r="L295" s="153"/>
      <c r="M295" s="153"/>
    </row>
    <row r="296" ht="15.75" customHeight="1">
      <c r="B296" s="115"/>
      <c r="G296" s="153"/>
      <c r="H296" s="153"/>
      <c r="I296" s="153"/>
      <c r="J296" s="153"/>
      <c r="K296" s="153"/>
      <c r="L296" s="153"/>
      <c r="M296" s="153"/>
    </row>
    <row r="297" ht="15.75" customHeight="1">
      <c r="B297" s="115"/>
      <c r="G297" s="153"/>
      <c r="H297" s="153"/>
      <c r="I297" s="153"/>
      <c r="J297" s="153"/>
      <c r="K297" s="153"/>
      <c r="L297" s="153"/>
      <c r="M297" s="153"/>
    </row>
    <row r="298" ht="15.75" customHeight="1">
      <c r="B298" s="115"/>
      <c r="G298" s="153"/>
      <c r="H298" s="153"/>
      <c r="I298" s="153"/>
      <c r="J298" s="153"/>
      <c r="K298" s="153"/>
      <c r="L298" s="153"/>
      <c r="M298" s="153"/>
    </row>
    <row r="299" ht="15.75" customHeight="1">
      <c r="B299" s="115"/>
      <c r="G299" s="153"/>
      <c r="H299" s="153"/>
      <c r="I299" s="153"/>
      <c r="J299" s="153"/>
      <c r="K299" s="153"/>
      <c r="L299" s="153"/>
      <c r="M299" s="153"/>
    </row>
    <row r="300" ht="15.75" customHeight="1">
      <c r="B300" s="115"/>
      <c r="G300" s="153"/>
      <c r="H300" s="153"/>
      <c r="I300" s="153"/>
      <c r="J300" s="153"/>
      <c r="K300" s="153"/>
      <c r="L300" s="153"/>
      <c r="M300" s="153"/>
    </row>
    <row r="301" ht="15.75" customHeight="1">
      <c r="B301" s="115"/>
      <c r="G301" s="153"/>
      <c r="H301" s="153"/>
      <c r="I301" s="153"/>
      <c r="J301" s="153"/>
      <c r="K301" s="153"/>
      <c r="L301" s="153"/>
      <c r="M301" s="153"/>
    </row>
    <row r="302" ht="15.75" customHeight="1">
      <c r="B302" s="115"/>
      <c r="G302" s="153"/>
      <c r="H302" s="153"/>
      <c r="I302" s="153"/>
      <c r="J302" s="153"/>
      <c r="K302" s="153"/>
      <c r="L302" s="153"/>
      <c r="M302" s="153"/>
    </row>
    <row r="303" ht="15.75" customHeight="1">
      <c r="B303" s="115"/>
      <c r="G303" s="153"/>
      <c r="H303" s="153"/>
      <c r="I303" s="153"/>
      <c r="J303" s="153"/>
      <c r="K303" s="153"/>
      <c r="L303" s="153"/>
      <c r="M303" s="153"/>
    </row>
    <row r="304" ht="15.75" customHeight="1">
      <c r="B304" s="115"/>
      <c r="G304" s="153"/>
      <c r="H304" s="153"/>
      <c r="I304" s="153"/>
      <c r="J304" s="153"/>
      <c r="K304" s="153"/>
      <c r="L304" s="153"/>
      <c r="M304" s="153"/>
    </row>
    <row r="305" ht="15.75" customHeight="1">
      <c r="B305" s="115"/>
      <c r="G305" s="153"/>
      <c r="H305" s="153"/>
      <c r="I305" s="153"/>
      <c r="J305" s="153"/>
      <c r="K305" s="153"/>
      <c r="L305" s="153"/>
      <c r="M305" s="153"/>
    </row>
    <row r="306" ht="15.75" customHeight="1">
      <c r="B306" s="115"/>
      <c r="G306" s="153"/>
      <c r="H306" s="153"/>
      <c r="I306" s="153"/>
      <c r="J306" s="153"/>
      <c r="K306" s="153"/>
      <c r="L306" s="153"/>
      <c r="M306" s="153"/>
    </row>
    <row r="307" ht="15.75" customHeight="1">
      <c r="B307" s="115"/>
      <c r="G307" s="153"/>
      <c r="H307" s="153"/>
      <c r="I307" s="153"/>
      <c r="J307" s="153"/>
      <c r="K307" s="153"/>
      <c r="L307" s="153"/>
      <c r="M307" s="153"/>
    </row>
    <row r="308" ht="15.75" customHeight="1">
      <c r="B308" s="115"/>
      <c r="G308" s="153"/>
      <c r="H308" s="153"/>
      <c r="I308" s="153"/>
      <c r="J308" s="153"/>
      <c r="K308" s="153"/>
      <c r="L308" s="153"/>
      <c r="M308" s="153"/>
    </row>
    <row r="309" ht="15.75" customHeight="1">
      <c r="B309" s="115"/>
      <c r="G309" s="153"/>
      <c r="H309" s="153"/>
      <c r="I309" s="153"/>
      <c r="J309" s="153"/>
      <c r="K309" s="153"/>
      <c r="L309" s="153"/>
      <c r="M309" s="153"/>
    </row>
    <row r="310" ht="15.75" customHeight="1">
      <c r="B310" s="115"/>
      <c r="G310" s="153"/>
      <c r="H310" s="153"/>
      <c r="I310" s="153"/>
      <c r="J310" s="153"/>
      <c r="K310" s="153"/>
      <c r="L310" s="153"/>
      <c r="M310" s="153"/>
    </row>
    <row r="311" ht="15.75" customHeight="1">
      <c r="B311" s="115"/>
      <c r="G311" s="153"/>
      <c r="H311" s="153"/>
      <c r="I311" s="153"/>
      <c r="J311" s="153"/>
      <c r="K311" s="153"/>
      <c r="L311" s="153"/>
      <c r="M311" s="153"/>
    </row>
    <row r="312" ht="15.75" customHeight="1">
      <c r="B312" s="115"/>
      <c r="G312" s="153"/>
      <c r="H312" s="153"/>
      <c r="I312" s="153"/>
      <c r="J312" s="153"/>
      <c r="K312" s="153"/>
      <c r="L312" s="153"/>
      <c r="M312" s="153"/>
    </row>
    <row r="313" ht="15.75" customHeight="1">
      <c r="B313" s="115"/>
      <c r="G313" s="153"/>
      <c r="H313" s="153"/>
      <c r="I313" s="153"/>
      <c r="J313" s="153"/>
      <c r="K313" s="153"/>
      <c r="L313" s="153"/>
      <c r="M313" s="153"/>
    </row>
    <row r="314" ht="15.75" customHeight="1">
      <c r="B314" s="115"/>
      <c r="G314" s="153"/>
      <c r="H314" s="153"/>
      <c r="I314" s="153"/>
      <c r="J314" s="153"/>
      <c r="K314" s="153"/>
      <c r="L314" s="153"/>
      <c r="M314" s="153"/>
    </row>
    <row r="315" ht="15.75" customHeight="1">
      <c r="B315" s="115"/>
      <c r="G315" s="153"/>
      <c r="H315" s="153"/>
      <c r="I315" s="153"/>
      <c r="J315" s="153"/>
      <c r="K315" s="153"/>
      <c r="L315" s="153"/>
      <c r="M315" s="153"/>
    </row>
    <row r="316" ht="15.75" customHeight="1">
      <c r="B316" s="115"/>
      <c r="G316" s="153"/>
      <c r="H316" s="153"/>
      <c r="I316" s="153"/>
      <c r="J316" s="153"/>
      <c r="K316" s="153"/>
      <c r="L316" s="153"/>
      <c r="M316" s="153"/>
    </row>
    <row r="317" ht="15.75" customHeight="1">
      <c r="B317" s="115"/>
      <c r="G317" s="153"/>
      <c r="H317" s="153"/>
      <c r="I317" s="153"/>
      <c r="J317" s="153"/>
      <c r="K317" s="153"/>
      <c r="L317" s="153"/>
      <c r="M317" s="153"/>
    </row>
    <row r="318" ht="15.75" customHeight="1">
      <c r="B318" s="115"/>
      <c r="G318" s="153"/>
      <c r="H318" s="153"/>
      <c r="I318" s="153"/>
      <c r="J318" s="153"/>
      <c r="K318" s="153"/>
      <c r="L318" s="153"/>
      <c r="M318" s="153"/>
    </row>
    <row r="319" ht="15.75" customHeight="1">
      <c r="B319" s="115"/>
      <c r="G319" s="153"/>
      <c r="H319" s="153"/>
      <c r="I319" s="153"/>
      <c r="J319" s="153"/>
      <c r="K319" s="153"/>
      <c r="L319" s="153"/>
      <c r="M319" s="153"/>
    </row>
    <row r="320" ht="15.75" customHeight="1">
      <c r="B320" s="115"/>
      <c r="G320" s="153"/>
      <c r="H320" s="153"/>
      <c r="I320" s="153"/>
      <c r="J320" s="153"/>
      <c r="K320" s="153"/>
      <c r="L320" s="153"/>
      <c r="M320" s="153"/>
    </row>
    <row r="321" ht="15.75" customHeight="1">
      <c r="B321" s="115"/>
      <c r="G321" s="153"/>
      <c r="H321" s="153"/>
      <c r="I321" s="153"/>
      <c r="J321" s="153"/>
      <c r="K321" s="153"/>
      <c r="L321" s="153"/>
      <c r="M321" s="153"/>
    </row>
    <row r="322" ht="15.75" customHeight="1">
      <c r="B322" s="115"/>
      <c r="G322" s="153"/>
      <c r="H322" s="153"/>
      <c r="I322" s="153"/>
      <c r="J322" s="153"/>
      <c r="K322" s="153"/>
      <c r="L322" s="153"/>
      <c r="M322" s="153"/>
    </row>
    <row r="323" ht="15.75" customHeight="1">
      <c r="B323" s="115"/>
      <c r="G323" s="153"/>
      <c r="H323" s="153"/>
      <c r="I323" s="153"/>
      <c r="J323" s="153"/>
      <c r="K323" s="153"/>
      <c r="L323" s="153"/>
      <c r="M323" s="153"/>
    </row>
    <row r="324" ht="15.75" customHeight="1">
      <c r="B324" s="115"/>
      <c r="G324" s="153"/>
      <c r="H324" s="153"/>
      <c r="I324" s="153"/>
      <c r="J324" s="153"/>
      <c r="K324" s="153"/>
      <c r="L324" s="153"/>
      <c r="M324" s="153"/>
    </row>
    <row r="325" ht="15.75" customHeight="1">
      <c r="B325" s="115"/>
      <c r="G325" s="153"/>
      <c r="H325" s="153"/>
      <c r="I325" s="153"/>
      <c r="J325" s="153"/>
      <c r="K325" s="153"/>
      <c r="L325" s="153"/>
      <c r="M325" s="153"/>
    </row>
    <row r="326" ht="15.75" customHeight="1">
      <c r="B326" s="115"/>
      <c r="G326" s="153"/>
      <c r="H326" s="153"/>
      <c r="I326" s="153"/>
      <c r="J326" s="153"/>
      <c r="K326" s="153"/>
      <c r="L326" s="153"/>
      <c r="M326" s="153"/>
    </row>
    <row r="327" ht="15.75" customHeight="1">
      <c r="B327" s="115"/>
      <c r="G327" s="153"/>
      <c r="H327" s="153"/>
      <c r="I327" s="153"/>
      <c r="J327" s="153"/>
      <c r="K327" s="153"/>
      <c r="L327" s="153"/>
      <c r="M327" s="153"/>
    </row>
    <row r="328" ht="15.75" customHeight="1">
      <c r="B328" s="115"/>
      <c r="G328" s="153"/>
      <c r="H328" s="153"/>
      <c r="I328" s="153"/>
      <c r="J328" s="153"/>
      <c r="K328" s="153"/>
      <c r="L328" s="153"/>
      <c r="M328" s="153"/>
    </row>
    <row r="329" ht="15.75" customHeight="1">
      <c r="B329" s="115"/>
      <c r="G329" s="153"/>
      <c r="H329" s="153"/>
      <c r="I329" s="153"/>
      <c r="J329" s="153"/>
      <c r="K329" s="153"/>
      <c r="L329" s="153"/>
      <c r="M329" s="153"/>
    </row>
    <row r="330" ht="15.75" customHeight="1">
      <c r="B330" s="115"/>
      <c r="G330" s="153"/>
      <c r="H330" s="153"/>
      <c r="I330" s="153"/>
      <c r="J330" s="153"/>
      <c r="K330" s="153"/>
      <c r="L330" s="153"/>
      <c r="M330" s="153"/>
    </row>
    <row r="331" ht="15.75" customHeight="1">
      <c r="B331" s="115"/>
      <c r="G331" s="153"/>
      <c r="H331" s="153"/>
      <c r="I331" s="153"/>
      <c r="J331" s="153"/>
      <c r="K331" s="153"/>
      <c r="L331" s="153"/>
      <c r="M331" s="153"/>
    </row>
    <row r="332" ht="15.75" customHeight="1">
      <c r="B332" s="115"/>
      <c r="G332" s="153"/>
      <c r="H332" s="153"/>
      <c r="I332" s="153"/>
      <c r="J332" s="153"/>
      <c r="K332" s="153"/>
      <c r="L332" s="153"/>
      <c r="M332" s="153"/>
    </row>
    <row r="333" ht="15.75" customHeight="1">
      <c r="B333" s="115"/>
      <c r="G333" s="153"/>
      <c r="H333" s="153"/>
      <c r="I333" s="153"/>
      <c r="J333" s="153"/>
      <c r="K333" s="153"/>
      <c r="L333" s="153"/>
      <c r="M333" s="153"/>
    </row>
    <row r="334" ht="15.75" customHeight="1">
      <c r="B334" s="115"/>
      <c r="G334" s="153"/>
      <c r="H334" s="153"/>
      <c r="I334" s="153"/>
      <c r="J334" s="153"/>
      <c r="K334" s="153"/>
      <c r="L334" s="153"/>
      <c r="M334" s="153"/>
    </row>
    <row r="335" ht="15.75" customHeight="1">
      <c r="B335" s="115"/>
      <c r="G335" s="153"/>
      <c r="H335" s="153"/>
      <c r="I335" s="153"/>
      <c r="J335" s="153"/>
      <c r="K335" s="153"/>
      <c r="L335" s="153"/>
      <c r="M335" s="153"/>
    </row>
    <row r="336" ht="15.75" customHeight="1">
      <c r="B336" s="115"/>
      <c r="G336" s="153"/>
      <c r="H336" s="153"/>
      <c r="I336" s="153"/>
      <c r="J336" s="153"/>
      <c r="K336" s="153"/>
      <c r="L336" s="153"/>
      <c r="M336" s="153"/>
    </row>
    <row r="337" ht="15.75" customHeight="1">
      <c r="B337" s="115"/>
      <c r="G337" s="153"/>
      <c r="H337" s="153"/>
      <c r="I337" s="153"/>
      <c r="J337" s="153"/>
      <c r="K337" s="153"/>
      <c r="L337" s="153"/>
      <c r="M337" s="153"/>
    </row>
    <row r="338" ht="15.75" customHeight="1">
      <c r="B338" s="115"/>
      <c r="G338" s="153"/>
      <c r="H338" s="153"/>
      <c r="I338" s="153"/>
      <c r="J338" s="153"/>
      <c r="K338" s="153"/>
      <c r="L338" s="153"/>
      <c r="M338" s="153"/>
    </row>
    <row r="339" ht="15.75" customHeight="1">
      <c r="B339" s="115"/>
      <c r="G339" s="153"/>
      <c r="H339" s="153"/>
      <c r="I339" s="153"/>
      <c r="J339" s="153"/>
      <c r="K339" s="153"/>
      <c r="L339" s="153"/>
      <c r="M339" s="153"/>
    </row>
    <row r="340" ht="15.75" customHeight="1">
      <c r="B340" s="115"/>
      <c r="G340" s="153"/>
      <c r="H340" s="153"/>
      <c r="I340" s="153"/>
      <c r="J340" s="153"/>
      <c r="K340" s="153"/>
      <c r="L340" s="153"/>
      <c r="M340" s="153"/>
    </row>
    <row r="341" ht="15.75" customHeight="1">
      <c r="B341" s="115"/>
      <c r="G341" s="153"/>
      <c r="H341" s="153"/>
      <c r="I341" s="153"/>
      <c r="J341" s="153"/>
      <c r="K341" s="153"/>
      <c r="L341" s="153"/>
      <c r="M341" s="153"/>
    </row>
    <row r="342" ht="15.75" customHeight="1">
      <c r="B342" s="115"/>
      <c r="G342" s="153"/>
      <c r="H342" s="153"/>
      <c r="I342" s="153"/>
      <c r="J342" s="153"/>
      <c r="K342" s="153"/>
      <c r="L342" s="153"/>
      <c r="M342" s="153"/>
    </row>
    <row r="343" ht="15.75" customHeight="1">
      <c r="B343" s="115"/>
      <c r="G343" s="153"/>
      <c r="H343" s="153"/>
      <c r="I343" s="153"/>
      <c r="J343" s="153"/>
      <c r="K343" s="153"/>
      <c r="L343" s="153"/>
      <c r="M343" s="153"/>
    </row>
    <row r="344" ht="15.75" customHeight="1">
      <c r="B344" s="115"/>
      <c r="G344" s="153"/>
      <c r="H344" s="153"/>
      <c r="I344" s="153"/>
      <c r="J344" s="153"/>
      <c r="K344" s="153"/>
      <c r="L344" s="153"/>
      <c r="M344" s="153"/>
    </row>
    <row r="345" ht="15.75" customHeight="1">
      <c r="B345" s="115"/>
      <c r="G345" s="153"/>
      <c r="H345" s="153"/>
      <c r="I345" s="153"/>
      <c r="J345" s="153"/>
      <c r="K345" s="153"/>
      <c r="L345" s="153"/>
      <c r="M345" s="153"/>
    </row>
    <row r="346" ht="15.75" customHeight="1">
      <c r="B346" s="115"/>
      <c r="G346" s="153"/>
      <c r="H346" s="153"/>
      <c r="I346" s="153"/>
      <c r="J346" s="153"/>
      <c r="K346" s="153"/>
      <c r="L346" s="153"/>
      <c r="M346" s="153"/>
    </row>
    <row r="347" ht="15.75" customHeight="1">
      <c r="B347" s="115"/>
      <c r="G347" s="153"/>
      <c r="H347" s="153"/>
      <c r="I347" s="153"/>
      <c r="J347" s="153"/>
      <c r="K347" s="153"/>
      <c r="L347" s="153"/>
      <c r="M347" s="153"/>
    </row>
    <row r="348" ht="15.75" customHeight="1">
      <c r="B348" s="115"/>
      <c r="G348" s="153"/>
      <c r="H348" s="153"/>
      <c r="I348" s="153"/>
      <c r="J348" s="153"/>
      <c r="K348" s="153"/>
      <c r="L348" s="153"/>
      <c r="M348" s="153"/>
    </row>
    <row r="349" ht="15.75" customHeight="1">
      <c r="B349" s="115"/>
      <c r="G349" s="153"/>
      <c r="H349" s="153"/>
      <c r="I349" s="153"/>
      <c r="J349" s="153"/>
      <c r="K349" s="153"/>
      <c r="L349" s="153"/>
      <c r="M349" s="153"/>
    </row>
    <row r="350" ht="15.75" customHeight="1">
      <c r="B350" s="115"/>
      <c r="G350" s="153"/>
      <c r="H350" s="153"/>
      <c r="I350" s="153"/>
      <c r="J350" s="153"/>
      <c r="K350" s="153"/>
      <c r="L350" s="153"/>
      <c r="M350" s="153"/>
    </row>
    <row r="351" ht="15.75" customHeight="1">
      <c r="B351" s="115"/>
      <c r="G351" s="153"/>
      <c r="H351" s="153"/>
      <c r="I351" s="153"/>
      <c r="J351" s="153"/>
      <c r="K351" s="153"/>
      <c r="L351" s="153"/>
      <c r="M351" s="153"/>
    </row>
    <row r="352" ht="15.75" customHeight="1">
      <c r="B352" s="115"/>
      <c r="G352" s="153"/>
      <c r="H352" s="153"/>
      <c r="I352" s="153"/>
      <c r="J352" s="153"/>
      <c r="K352" s="153"/>
      <c r="L352" s="153"/>
      <c r="M352" s="153"/>
    </row>
    <row r="353" ht="15.75" customHeight="1">
      <c r="B353" s="115"/>
      <c r="G353" s="153"/>
      <c r="H353" s="153"/>
      <c r="I353" s="153"/>
      <c r="J353" s="153"/>
      <c r="K353" s="153"/>
      <c r="L353" s="153"/>
      <c r="M353" s="153"/>
    </row>
    <row r="354" ht="15.75" customHeight="1">
      <c r="B354" s="115"/>
      <c r="G354" s="153"/>
      <c r="H354" s="153"/>
      <c r="I354" s="153"/>
      <c r="J354" s="153"/>
      <c r="K354" s="153"/>
      <c r="L354" s="153"/>
      <c r="M354" s="153"/>
    </row>
    <row r="355" ht="15.75" customHeight="1">
      <c r="B355" s="115"/>
      <c r="G355" s="153"/>
      <c r="H355" s="153"/>
      <c r="I355" s="153"/>
      <c r="J355" s="153"/>
      <c r="K355" s="153"/>
      <c r="L355" s="153"/>
      <c r="M355" s="153"/>
    </row>
    <row r="356" ht="15.75" customHeight="1">
      <c r="B356" s="115"/>
      <c r="G356" s="153"/>
      <c r="H356" s="153"/>
      <c r="I356" s="153"/>
      <c r="J356" s="153"/>
      <c r="K356" s="153"/>
      <c r="L356" s="153"/>
      <c r="M356" s="153"/>
    </row>
    <row r="357" ht="15.75" customHeight="1">
      <c r="B357" s="115"/>
      <c r="G357" s="153"/>
      <c r="H357" s="153"/>
      <c r="I357" s="153"/>
      <c r="J357" s="153"/>
      <c r="K357" s="153"/>
      <c r="L357" s="153"/>
      <c r="M357" s="153"/>
    </row>
    <row r="358" ht="15.75" customHeight="1">
      <c r="B358" s="115"/>
      <c r="G358" s="153"/>
      <c r="H358" s="153"/>
      <c r="I358" s="153"/>
      <c r="J358" s="153"/>
      <c r="K358" s="153"/>
      <c r="L358" s="153"/>
      <c r="M358" s="153"/>
    </row>
    <row r="359" ht="15.75" customHeight="1">
      <c r="B359" s="115"/>
      <c r="G359" s="153"/>
      <c r="H359" s="153"/>
      <c r="I359" s="153"/>
      <c r="J359" s="153"/>
      <c r="K359" s="153"/>
      <c r="L359" s="153"/>
      <c r="M359" s="153"/>
    </row>
    <row r="360" ht="15.75" customHeight="1">
      <c r="B360" s="115"/>
      <c r="G360" s="153"/>
      <c r="H360" s="153"/>
      <c r="I360" s="153"/>
      <c r="J360" s="153"/>
      <c r="K360" s="153"/>
      <c r="L360" s="153"/>
      <c r="M360" s="153"/>
    </row>
    <row r="361" ht="15.75" customHeight="1">
      <c r="B361" s="115"/>
      <c r="G361" s="153"/>
      <c r="H361" s="153"/>
      <c r="I361" s="153"/>
      <c r="J361" s="153"/>
      <c r="K361" s="153"/>
      <c r="L361" s="153"/>
      <c r="M361" s="153"/>
    </row>
    <row r="362" ht="15.75" customHeight="1">
      <c r="B362" s="115"/>
      <c r="G362" s="153"/>
      <c r="H362" s="153"/>
      <c r="I362" s="153"/>
      <c r="J362" s="153"/>
      <c r="K362" s="153"/>
      <c r="L362" s="153"/>
      <c r="M362" s="153"/>
    </row>
    <row r="363" ht="15.75" customHeight="1">
      <c r="B363" s="115"/>
      <c r="G363" s="153"/>
      <c r="H363" s="153"/>
      <c r="I363" s="153"/>
      <c r="J363" s="153"/>
      <c r="K363" s="153"/>
      <c r="L363" s="153"/>
      <c r="M363" s="153"/>
    </row>
    <row r="364" ht="15.75" customHeight="1">
      <c r="B364" s="115"/>
      <c r="G364" s="153"/>
      <c r="H364" s="153"/>
      <c r="I364" s="153"/>
      <c r="J364" s="153"/>
      <c r="K364" s="153"/>
      <c r="L364" s="153"/>
      <c r="M364" s="153"/>
    </row>
    <row r="365" ht="15.75" customHeight="1">
      <c r="B365" s="115"/>
      <c r="G365" s="153"/>
      <c r="H365" s="153"/>
      <c r="I365" s="153"/>
      <c r="J365" s="153"/>
      <c r="K365" s="153"/>
      <c r="L365" s="153"/>
      <c r="M365" s="153"/>
    </row>
    <row r="366" ht="15.75" customHeight="1">
      <c r="B366" s="115"/>
      <c r="G366" s="153"/>
      <c r="H366" s="153"/>
      <c r="I366" s="153"/>
      <c r="J366" s="153"/>
      <c r="K366" s="153"/>
      <c r="L366" s="153"/>
      <c r="M366" s="153"/>
    </row>
    <row r="367" ht="15.75" customHeight="1">
      <c r="B367" s="115"/>
      <c r="G367" s="153"/>
      <c r="H367" s="153"/>
      <c r="I367" s="153"/>
      <c r="J367" s="153"/>
      <c r="K367" s="153"/>
      <c r="L367" s="153"/>
      <c r="M367" s="153"/>
    </row>
    <row r="368" ht="15.75" customHeight="1">
      <c r="B368" s="115"/>
      <c r="G368" s="153"/>
      <c r="H368" s="153"/>
      <c r="I368" s="153"/>
      <c r="J368" s="153"/>
      <c r="K368" s="153"/>
      <c r="L368" s="153"/>
      <c r="M368" s="153"/>
    </row>
    <row r="369" ht="15.75" customHeight="1">
      <c r="B369" s="115"/>
      <c r="G369" s="153"/>
      <c r="H369" s="153"/>
      <c r="I369" s="153"/>
      <c r="J369" s="153"/>
      <c r="K369" s="153"/>
      <c r="L369" s="153"/>
      <c r="M369" s="153"/>
    </row>
    <row r="370" ht="15.75" customHeight="1">
      <c r="B370" s="115"/>
      <c r="G370" s="153"/>
      <c r="H370" s="153"/>
      <c r="I370" s="153"/>
      <c r="J370" s="153"/>
      <c r="K370" s="153"/>
      <c r="L370" s="153"/>
      <c r="M370" s="153"/>
    </row>
    <row r="371" ht="15.75" customHeight="1">
      <c r="B371" s="115"/>
      <c r="G371" s="153"/>
      <c r="H371" s="153"/>
      <c r="I371" s="153"/>
      <c r="J371" s="153"/>
      <c r="K371" s="153"/>
      <c r="L371" s="153"/>
      <c r="M371" s="153"/>
    </row>
    <row r="372" ht="15.75" customHeight="1">
      <c r="B372" s="115"/>
      <c r="G372" s="153"/>
      <c r="H372" s="153"/>
      <c r="I372" s="153"/>
      <c r="J372" s="153"/>
      <c r="K372" s="153"/>
      <c r="L372" s="153"/>
      <c r="M372" s="153"/>
    </row>
    <row r="373" ht="15.75" customHeight="1">
      <c r="B373" s="115"/>
      <c r="G373" s="153"/>
      <c r="H373" s="153"/>
      <c r="I373" s="153"/>
      <c r="J373" s="153"/>
      <c r="K373" s="153"/>
      <c r="L373" s="153"/>
      <c r="M373" s="153"/>
    </row>
    <row r="374" ht="15.75" customHeight="1">
      <c r="B374" s="115"/>
      <c r="G374" s="153"/>
      <c r="H374" s="153"/>
      <c r="I374" s="153"/>
      <c r="J374" s="153"/>
      <c r="K374" s="153"/>
      <c r="L374" s="153"/>
      <c r="M374" s="153"/>
    </row>
    <row r="375" ht="15.75" customHeight="1">
      <c r="B375" s="115"/>
      <c r="G375" s="153"/>
      <c r="H375" s="153"/>
      <c r="I375" s="153"/>
      <c r="J375" s="153"/>
      <c r="K375" s="153"/>
      <c r="L375" s="153"/>
      <c r="M375" s="153"/>
    </row>
    <row r="376" ht="15.75" customHeight="1">
      <c r="B376" s="115"/>
      <c r="G376" s="153"/>
      <c r="H376" s="153"/>
      <c r="I376" s="153"/>
      <c r="J376" s="153"/>
      <c r="K376" s="153"/>
      <c r="L376" s="153"/>
      <c r="M376" s="153"/>
    </row>
    <row r="377" ht="15.75" customHeight="1">
      <c r="B377" s="115"/>
      <c r="G377" s="153"/>
      <c r="H377" s="153"/>
      <c r="I377" s="153"/>
      <c r="J377" s="153"/>
      <c r="K377" s="153"/>
      <c r="L377" s="153"/>
      <c r="M377" s="153"/>
    </row>
    <row r="378" ht="15.75" customHeight="1">
      <c r="B378" s="115"/>
      <c r="G378" s="153"/>
      <c r="H378" s="153"/>
      <c r="I378" s="153"/>
      <c r="J378" s="153"/>
      <c r="K378" s="153"/>
      <c r="L378" s="153"/>
      <c r="M378" s="153"/>
    </row>
    <row r="379" ht="15.75" customHeight="1">
      <c r="B379" s="115"/>
      <c r="G379" s="153"/>
      <c r="H379" s="153"/>
      <c r="I379" s="153"/>
      <c r="J379" s="153"/>
      <c r="K379" s="153"/>
      <c r="L379" s="153"/>
      <c r="M379" s="153"/>
    </row>
    <row r="380" ht="15.75" customHeight="1">
      <c r="B380" s="115"/>
      <c r="G380" s="153"/>
      <c r="H380" s="153"/>
      <c r="I380" s="153"/>
      <c r="J380" s="153"/>
      <c r="K380" s="153"/>
      <c r="L380" s="153"/>
      <c r="M380" s="153"/>
    </row>
    <row r="381" ht="15.75" customHeight="1">
      <c r="B381" s="115"/>
      <c r="G381" s="153"/>
      <c r="H381" s="153"/>
      <c r="I381" s="153"/>
      <c r="J381" s="153"/>
      <c r="K381" s="153"/>
      <c r="L381" s="153"/>
      <c r="M381" s="153"/>
    </row>
    <row r="382" ht="15.75" customHeight="1">
      <c r="B382" s="115"/>
      <c r="G382" s="153"/>
      <c r="H382" s="153"/>
      <c r="I382" s="153"/>
      <c r="J382" s="153"/>
      <c r="K382" s="153"/>
      <c r="L382" s="153"/>
      <c r="M382" s="153"/>
    </row>
    <row r="383" ht="15.75" customHeight="1">
      <c r="B383" s="115"/>
      <c r="G383" s="153"/>
      <c r="H383" s="153"/>
      <c r="I383" s="153"/>
      <c r="J383" s="153"/>
      <c r="K383" s="153"/>
      <c r="L383" s="153"/>
      <c r="M383" s="153"/>
    </row>
    <row r="384" ht="15.75" customHeight="1">
      <c r="B384" s="115"/>
      <c r="G384" s="153"/>
      <c r="H384" s="153"/>
      <c r="I384" s="153"/>
      <c r="J384" s="153"/>
      <c r="K384" s="153"/>
      <c r="L384" s="153"/>
      <c r="M384" s="153"/>
    </row>
    <row r="385" ht="15.75" customHeight="1">
      <c r="B385" s="115"/>
      <c r="G385" s="153"/>
      <c r="H385" s="153"/>
      <c r="I385" s="153"/>
      <c r="J385" s="153"/>
      <c r="K385" s="153"/>
      <c r="L385" s="153"/>
      <c r="M385" s="153"/>
    </row>
    <row r="386" ht="15.75" customHeight="1">
      <c r="B386" s="115"/>
      <c r="G386" s="153"/>
      <c r="H386" s="153"/>
      <c r="I386" s="153"/>
      <c r="J386" s="153"/>
      <c r="K386" s="153"/>
      <c r="L386" s="153"/>
      <c r="M386" s="153"/>
    </row>
    <row r="387" ht="15.75" customHeight="1">
      <c r="B387" s="115"/>
      <c r="G387" s="153"/>
      <c r="H387" s="153"/>
      <c r="I387" s="153"/>
      <c r="J387" s="153"/>
      <c r="K387" s="153"/>
      <c r="L387" s="153"/>
      <c r="M387" s="153"/>
    </row>
    <row r="388" ht="15.75" customHeight="1">
      <c r="B388" s="115"/>
      <c r="G388" s="153"/>
      <c r="H388" s="153"/>
      <c r="I388" s="153"/>
      <c r="J388" s="153"/>
      <c r="K388" s="153"/>
      <c r="L388" s="153"/>
      <c r="M388" s="153"/>
    </row>
    <row r="389" ht="15.75" customHeight="1">
      <c r="B389" s="115"/>
      <c r="G389" s="153"/>
      <c r="H389" s="153"/>
      <c r="I389" s="153"/>
      <c r="J389" s="153"/>
      <c r="K389" s="153"/>
      <c r="L389" s="153"/>
      <c r="M389" s="153"/>
    </row>
    <row r="390" ht="15.75" customHeight="1">
      <c r="B390" s="115"/>
      <c r="G390" s="153"/>
      <c r="H390" s="153"/>
      <c r="I390" s="153"/>
      <c r="J390" s="153"/>
      <c r="K390" s="153"/>
      <c r="L390" s="153"/>
      <c r="M390" s="153"/>
    </row>
    <row r="391" ht="15.75" customHeight="1">
      <c r="B391" s="115"/>
      <c r="G391" s="153"/>
      <c r="H391" s="153"/>
      <c r="I391" s="153"/>
      <c r="J391" s="153"/>
      <c r="K391" s="153"/>
      <c r="L391" s="153"/>
      <c r="M391" s="153"/>
    </row>
    <row r="392" ht="15.75" customHeight="1">
      <c r="B392" s="115"/>
      <c r="G392" s="153"/>
      <c r="H392" s="153"/>
      <c r="I392" s="153"/>
      <c r="J392" s="153"/>
      <c r="K392" s="153"/>
      <c r="L392" s="153"/>
      <c r="M392" s="153"/>
    </row>
    <row r="393" ht="15.75" customHeight="1">
      <c r="B393" s="115"/>
      <c r="G393" s="153"/>
      <c r="H393" s="153"/>
      <c r="I393" s="153"/>
      <c r="J393" s="153"/>
      <c r="K393" s="153"/>
      <c r="L393" s="153"/>
      <c r="M393" s="153"/>
    </row>
    <row r="394" ht="15.75" customHeight="1">
      <c r="B394" s="115"/>
      <c r="G394" s="153"/>
      <c r="H394" s="153"/>
      <c r="I394" s="153"/>
      <c r="J394" s="153"/>
      <c r="K394" s="153"/>
      <c r="L394" s="153"/>
      <c r="M394" s="153"/>
    </row>
    <row r="395" ht="15.75" customHeight="1">
      <c r="B395" s="115"/>
      <c r="G395" s="153"/>
      <c r="H395" s="153"/>
      <c r="I395" s="153"/>
      <c r="J395" s="153"/>
      <c r="K395" s="153"/>
      <c r="L395" s="153"/>
      <c r="M395" s="153"/>
    </row>
    <row r="396" ht="15.75" customHeight="1">
      <c r="B396" s="115"/>
      <c r="G396" s="153"/>
      <c r="H396" s="153"/>
      <c r="I396" s="153"/>
      <c r="J396" s="153"/>
      <c r="K396" s="153"/>
      <c r="L396" s="153"/>
      <c r="M396" s="153"/>
    </row>
    <row r="397" ht="15.75" customHeight="1">
      <c r="B397" s="115"/>
      <c r="G397" s="153"/>
      <c r="H397" s="153"/>
      <c r="I397" s="153"/>
      <c r="J397" s="153"/>
      <c r="K397" s="153"/>
      <c r="L397" s="153"/>
      <c r="M397" s="153"/>
    </row>
    <row r="398" ht="15.75" customHeight="1">
      <c r="B398" s="115"/>
      <c r="G398" s="153"/>
      <c r="H398" s="153"/>
      <c r="I398" s="153"/>
      <c r="J398" s="153"/>
      <c r="K398" s="153"/>
      <c r="L398" s="153"/>
      <c r="M398" s="153"/>
    </row>
    <row r="399" ht="15.75" customHeight="1">
      <c r="B399" s="115"/>
      <c r="G399" s="153"/>
      <c r="H399" s="153"/>
      <c r="I399" s="153"/>
      <c r="J399" s="153"/>
      <c r="K399" s="153"/>
      <c r="L399" s="153"/>
      <c r="M399" s="153"/>
    </row>
    <row r="400" ht="15.75" customHeight="1">
      <c r="B400" s="115"/>
      <c r="G400" s="153"/>
      <c r="H400" s="153"/>
      <c r="I400" s="153"/>
      <c r="J400" s="153"/>
      <c r="K400" s="153"/>
      <c r="L400" s="153"/>
      <c r="M400" s="153"/>
    </row>
    <row r="401" ht="15.75" customHeight="1">
      <c r="B401" s="115"/>
      <c r="G401" s="153"/>
      <c r="H401" s="153"/>
      <c r="I401" s="153"/>
      <c r="J401" s="153"/>
      <c r="K401" s="153"/>
      <c r="L401" s="153"/>
      <c r="M401" s="153"/>
    </row>
    <row r="402" ht="15.75" customHeight="1">
      <c r="B402" s="115"/>
      <c r="G402" s="153"/>
      <c r="H402" s="153"/>
      <c r="I402" s="153"/>
      <c r="J402" s="153"/>
      <c r="K402" s="153"/>
      <c r="L402" s="153"/>
      <c r="M402" s="153"/>
    </row>
    <row r="403" ht="15.75" customHeight="1">
      <c r="B403" s="115"/>
      <c r="G403" s="153"/>
      <c r="H403" s="153"/>
      <c r="I403" s="153"/>
      <c r="J403" s="153"/>
      <c r="K403" s="153"/>
      <c r="L403" s="153"/>
      <c r="M403" s="153"/>
    </row>
    <row r="404" ht="15.75" customHeight="1">
      <c r="B404" s="115"/>
      <c r="G404" s="153"/>
      <c r="H404" s="153"/>
      <c r="I404" s="153"/>
      <c r="J404" s="153"/>
      <c r="K404" s="153"/>
      <c r="L404" s="153"/>
      <c r="M404" s="153"/>
    </row>
    <row r="405" ht="15.75" customHeight="1">
      <c r="B405" s="115"/>
      <c r="G405" s="153"/>
      <c r="H405" s="153"/>
      <c r="I405" s="153"/>
      <c r="J405" s="153"/>
      <c r="K405" s="153"/>
      <c r="L405" s="153"/>
      <c r="M405" s="153"/>
    </row>
    <row r="406" ht="15.75" customHeight="1">
      <c r="B406" s="115"/>
      <c r="G406" s="153"/>
      <c r="H406" s="153"/>
      <c r="I406" s="153"/>
      <c r="J406" s="153"/>
      <c r="K406" s="153"/>
      <c r="L406" s="153"/>
      <c r="M406" s="153"/>
    </row>
    <row r="407" ht="15.75" customHeight="1">
      <c r="B407" s="115"/>
      <c r="G407" s="153"/>
      <c r="H407" s="153"/>
      <c r="I407" s="153"/>
      <c r="J407" s="153"/>
      <c r="K407" s="153"/>
      <c r="L407" s="153"/>
      <c r="M407" s="153"/>
    </row>
    <row r="408" ht="15.75" customHeight="1">
      <c r="B408" s="115"/>
      <c r="G408" s="153"/>
      <c r="H408" s="153"/>
      <c r="I408" s="153"/>
      <c r="J408" s="153"/>
      <c r="K408" s="153"/>
      <c r="L408" s="153"/>
      <c r="M408" s="153"/>
    </row>
    <row r="409" ht="15.75" customHeight="1">
      <c r="B409" s="115"/>
      <c r="G409" s="153"/>
      <c r="H409" s="153"/>
      <c r="I409" s="153"/>
      <c r="J409" s="153"/>
      <c r="K409" s="153"/>
      <c r="L409" s="153"/>
      <c r="M409" s="153"/>
    </row>
    <row r="410" ht="15.75" customHeight="1">
      <c r="B410" s="115"/>
      <c r="G410" s="153"/>
      <c r="H410" s="153"/>
      <c r="I410" s="153"/>
      <c r="J410" s="153"/>
      <c r="K410" s="153"/>
      <c r="L410" s="153"/>
      <c r="M410" s="153"/>
    </row>
    <row r="411" ht="15.75" customHeight="1">
      <c r="B411" s="115"/>
      <c r="G411" s="153"/>
      <c r="H411" s="153"/>
      <c r="I411" s="153"/>
      <c r="J411" s="153"/>
      <c r="K411" s="153"/>
      <c r="L411" s="153"/>
      <c r="M411" s="153"/>
    </row>
    <row r="412" ht="15.75" customHeight="1">
      <c r="B412" s="115"/>
      <c r="G412" s="153"/>
      <c r="H412" s="153"/>
      <c r="I412" s="153"/>
      <c r="J412" s="153"/>
      <c r="K412" s="153"/>
      <c r="L412" s="153"/>
      <c r="M412" s="153"/>
    </row>
    <row r="413" ht="15.75" customHeight="1">
      <c r="B413" s="115"/>
      <c r="G413" s="153"/>
      <c r="H413" s="153"/>
      <c r="I413" s="153"/>
      <c r="J413" s="153"/>
      <c r="K413" s="153"/>
      <c r="L413" s="153"/>
      <c r="M413" s="153"/>
    </row>
    <row r="414" ht="15.75" customHeight="1">
      <c r="B414" s="115"/>
      <c r="G414" s="153"/>
      <c r="H414" s="153"/>
      <c r="I414" s="153"/>
      <c r="J414" s="153"/>
      <c r="K414" s="153"/>
      <c r="L414" s="153"/>
      <c r="M414" s="153"/>
    </row>
    <row r="415" ht="15.75" customHeight="1">
      <c r="B415" s="115"/>
      <c r="G415" s="153"/>
      <c r="H415" s="153"/>
      <c r="I415" s="153"/>
      <c r="J415" s="153"/>
      <c r="K415" s="153"/>
      <c r="L415" s="153"/>
      <c r="M415" s="153"/>
    </row>
    <row r="416" ht="15.75" customHeight="1">
      <c r="B416" s="115"/>
      <c r="G416" s="153"/>
      <c r="H416" s="153"/>
      <c r="I416" s="153"/>
      <c r="J416" s="153"/>
      <c r="K416" s="153"/>
      <c r="L416" s="153"/>
      <c r="M416" s="153"/>
    </row>
    <row r="417" ht="15.75" customHeight="1">
      <c r="B417" s="115"/>
      <c r="G417" s="153"/>
      <c r="H417" s="153"/>
      <c r="I417" s="153"/>
      <c r="J417" s="153"/>
      <c r="K417" s="153"/>
      <c r="L417" s="153"/>
      <c r="M417" s="153"/>
    </row>
    <row r="418" ht="15.75" customHeight="1">
      <c r="B418" s="115"/>
      <c r="G418" s="153"/>
      <c r="H418" s="153"/>
      <c r="I418" s="153"/>
      <c r="J418" s="153"/>
      <c r="K418" s="153"/>
      <c r="L418" s="153"/>
      <c r="M418" s="153"/>
    </row>
    <row r="419" ht="15.75" customHeight="1">
      <c r="B419" s="115"/>
      <c r="G419" s="153"/>
      <c r="H419" s="153"/>
      <c r="I419" s="153"/>
      <c r="J419" s="153"/>
      <c r="K419" s="153"/>
      <c r="L419" s="153"/>
      <c r="M419" s="153"/>
    </row>
    <row r="420" ht="15.75" customHeight="1">
      <c r="B420" s="115"/>
      <c r="G420" s="153"/>
      <c r="H420" s="153"/>
      <c r="I420" s="153"/>
      <c r="J420" s="153"/>
      <c r="K420" s="153"/>
      <c r="L420" s="153"/>
      <c r="M420" s="153"/>
    </row>
    <row r="421" ht="15.75" customHeight="1">
      <c r="B421" s="115"/>
      <c r="G421" s="153"/>
      <c r="H421" s="153"/>
      <c r="I421" s="153"/>
      <c r="J421" s="153"/>
      <c r="K421" s="153"/>
      <c r="L421" s="153"/>
      <c r="M421" s="153"/>
    </row>
    <row r="422" ht="15.75" customHeight="1">
      <c r="B422" s="115"/>
      <c r="G422" s="153"/>
      <c r="H422" s="153"/>
      <c r="I422" s="153"/>
      <c r="J422" s="153"/>
      <c r="K422" s="153"/>
      <c r="L422" s="153"/>
      <c r="M422" s="153"/>
    </row>
    <row r="423" ht="15.75" customHeight="1">
      <c r="B423" s="115"/>
      <c r="G423" s="153"/>
      <c r="H423" s="153"/>
      <c r="I423" s="153"/>
      <c r="J423" s="153"/>
      <c r="K423" s="153"/>
      <c r="L423" s="153"/>
      <c r="M423" s="153"/>
    </row>
    <row r="424" ht="15.75" customHeight="1">
      <c r="B424" s="115"/>
      <c r="G424" s="153"/>
      <c r="H424" s="153"/>
      <c r="I424" s="153"/>
      <c r="J424" s="153"/>
      <c r="K424" s="153"/>
      <c r="L424" s="153"/>
      <c r="M424" s="153"/>
    </row>
    <row r="425" ht="15.75" customHeight="1">
      <c r="B425" s="115"/>
      <c r="G425" s="153"/>
      <c r="H425" s="153"/>
      <c r="I425" s="153"/>
      <c r="J425" s="153"/>
      <c r="K425" s="153"/>
      <c r="L425" s="153"/>
      <c r="M425" s="153"/>
    </row>
    <row r="426" ht="15.75" customHeight="1">
      <c r="B426" s="115"/>
      <c r="G426" s="153"/>
      <c r="H426" s="153"/>
      <c r="I426" s="153"/>
      <c r="J426" s="153"/>
      <c r="K426" s="153"/>
      <c r="L426" s="153"/>
      <c r="M426" s="153"/>
    </row>
    <row r="427" ht="15.75" customHeight="1">
      <c r="B427" s="115"/>
      <c r="G427" s="153"/>
      <c r="H427" s="153"/>
      <c r="I427" s="153"/>
      <c r="J427" s="153"/>
      <c r="K427" s="153"/>
      <c r="L427" s="153"/>
      <c r="M427" s="153"/>
    </row>
    <row r="428" ht="15.75" customHeight="1">
      <c r="B428" s="115"/>
      <c r="G428" s="153"/>
      <c r="H428" s="153"/>
      <c r="I428" s="153"/>
      <c r="J428" s="153"/>
      <c r="K428" s="153"/>
      <c r="L428" s="153"/>
      <c r="M428" s="153"/>
    </row>
    <row r="429" ht="15.75" customHeight="1">
      <c r="B429" s="115"/>
      <c r="G429" s="153"/>
      <c r="H429" s="153"/>
      <c r="I429" s="153"/>
      <c r="J429" s="153"/>
      <c r="K429" s="153"/>
      <c r="L429" s="153"/>
      <c r="M429" s="153"/>
    </row>
    <row r="430" ht="15.75" customHeight="1">
      <c r="B430" s="115"/>
      <c r="G430" s="153"/>
      <c r="H430" s="153"/>
      <c r="I430" s="153"/>
      <c r="J430" s="153"/>
      <c r="K430" s="153"/>
      <c r="L430" s="153"/>
      <c r="M430" s="153"/>
    </row>
    <row r="431" ht="15.75" customHeight="1">
      <c r="B431" s="115"/>
      <c r="G431" s="153"/>
      <c r="H431" s="153"/>
      <c r="I431" s="153"/>
      <c r="J431" s="153"/>
      <c r="K431" s="153"/>
      <c r="L431" s="153"/>
      <c r="M431" s="153"/>
    </row>
    <row r="432" ht="15.75" customHeight="1">
      <c r="B432" s="115"/>
      <c r="G432" s="153"/>
      <c r="H432" s="153"/>
      <c r="I432" s="153"/>
      <c r="J432" s="153"/>
      <c r="K432" s="153"/>
      <c r="L432" s="153"/>
      <c r="M432" s="153"/>
    </row>
    <row r="433" ht="15.75" customHeight="1">
      <c r="B433" s="115"/>
      <c r="G433" s="153"/>
      <c r="H433" s="153"/>
      <c r="I433" s="153"/>
      <c r="J433" s="153"/>
      <c r="K433" s="153"/>
      <c r="L433" s="153"/>
      <c r="M433" s="153"/>
    </row>
    <row r="434" ht="15.75" customHeight="1">
      <c r="B434" s="115"/>
      <c r="G434" s="153"/>
      <c r="H434" s="153"/>
      <c r="I434" s="153"/>
      <c r="J434" s="153"/>
      <c r="K434" s="153"/>
      <c r="L434" s="153"/>
      <c r="M434" s="153"/>
    </row>
    <row r="435" ht="15.75" customHeight="1">
      <c r="B435" s="115"/>
      <c r="G435" s="153"/>
      <c r="H435" s="153"/>
      <c r="I435" s="153"/>
      <c r="J435" s="153"/>
      <c r="K435" s="153"/>
      <c r="L435" s="153"/>
      <c r="M435" s="153"/>
    </row>
    <row r="436" ht="15.75" customHeight="1">
      <c r="B436" s="115"/>
      <c r="G436" s="153"/>
      <c r="H436" s="153"/>
      <c r="I436" s="153"/>
      <c r="J436" s="153"/>
      <c r="K436" s="153"/>
      <c r="L436" s="153"/>
      <c r="M436" s="153"/>
    </row>
    <row r="437" ht="15.75" customHeight="1">
      <c r="B437" s="115"/>
      <c r="G437" s="153"/>
      <c r="H437" s="153"/>
      <c r="I437" s="153"/>
      <c r="J437" s="153"/>
      <c r="K437" s="153"/>
      <c r="L437" s="153"/>
      <c r="M437" s="153"/>
    </row>
    <row r="438" ht="15.75" customHeight="1">
      <c r="B438" s="115"/>
      <c r="G438" s="153"/>
      <c r="H438" s="153"/>
      <c r="I438" s="153"/>
      <c r="J438" s="153"/>
      <c r="K438" s="153"/>
      <c r="L438" s="153"/>
      <c r="M438" s="153"/>
    </row>
    <row r="439" ht="15.75" customHeight="1">
      <c r="B439" s="115"/>
      <c r="G439" s="153"/>
      <c r="H439" s="153"/>
      <c r="I439" s="153"/>
      <c r="J439" s="153"/>
      <c r="K439" s="153"/>
      <c r="L439" s="153"/>
      <c r="M439" s="153"/>
    </row>
    <row r="440" ht="15.75" customHeight="1">
      <c r="B440" s="115"/>
      <c r="G440" s="153"/>
      <c r="H440" s="153"/>
      <c r="I440" s="153"/>
      <c r="J440" s="153"/>
      <c r="K440" s="153"/>
      <c r="L440" s="153"/>
      <c r="M440" s="153"/>
    </row>
    <row r="441" ht="15.75" customHeight="1">
      <c r="B441" s="115"/>
      <c r="G441" s="153"/>
      <c r="H441" s="153"/>
      <c r="I441" s="153"/>
      <c r="J441" s="153"/>
      <c r="K441" s="153"/>
      <c r="L441" s="153"/>
      <c r="M441" s="153"/>
    </row>
    <row r="442" ht="15.75" customHeight="1">
      <c r="B442" s="115"/>
      <c r="G442" s="153"/>
      <c r="H442" s="153"/>
      <c r="I442" s="153"/>
      <c r="J442" s="153"/>
      <c r="K442" s="153"/>
      <c r="L442" s="153"/>
      <c r="M442" s="153"/>
    </row>
    <row r="443" ht="15.75" customHeight="1">
      <c r="B443" s="115"/>
      <c r="G443" s="153"/>
      <c r="H443" s="153"/>
      <c r="I443" s="153"/>
      <c r="J443" s="153"/>
      <c r="K443" s="153"/>
      <c r="L443" s="153"/>
      <c r="M443" s="153"/>
    </row>
    <row r="444" ht="15.75" customHeight="1">
      <c r="B444" s="115"/>
      <c r="G444" s="153"/>
      <c r="H444" s="153"/>
      <c r="I444" s="153"/>
      <c r="J444" s="153"/>
      <c r="K444" s="153"/>
      <c r="L444" s="153"/>
      <c r="M444" s="153"/>
    </row>
    <row r="445" ht="15.75" customHeight="1">
      <c r="B445" s="115"/>
      <c r="G445" s="153"/>
      <c r="H445" s="153"/>
      <c r="I445" s="153"/>
      <c r="J445" s="153"/>
      <c r="K445" s="153"/>
      <c r="L445" s="153"/>
      <c r="M445" s="153"/>
    </row>
    <row r="446" ht="15.75" customHeight="1">
      <c r="B446" s="115"/>
      <c r="G446" s="153"/>
      <c r="H446" s="153"/>
      <c r="I446" s="153"/>
      <c r="J446" s="153"/>
      <c r="K446" s="153"/>
      <c r="L446" s="153"/>
      <c r="M446" s="153"/>
    </row>
    <row r="447" ht="15.75" customHeight="1">
      <c r="B447" s="115"/>
      <c r="G447" s="153"/>
      <c r="H447" s="153"/>
      <c r="I447" s="153"/>
      <c r="J447" s="153"/>
      <c r="K447" s="153"/>
      <c r="L447" s="153"/>
      <c r="M447" s="153"/>
    </row>
    <row r="448" ht="15.75" customHeight="1">
      <c r="B448" s="115"/>
      <c r="G448" s="153"/>
      <c r="H448" s="153"/>
      <c r="I448" s="153"/>
      <c r="J448" s="153"/>
      <c r="K448" s="153"/>
      <c r="L448" s="153"/>
      <c r="M448" s="153"/>
    </row>
    <row r="449" ht="15.75" customHeight="1">
      <c r="B449" s="115"/>
      <c r="G449" s="153"/>
      <c r="H449" s="153"/>
      <c r="I449" s="153"/>
      <c r="J449" s="153"/>
      <c r="K449" s="153"/>
      <c r="L449" s="153"/>
      <c r="M449" s="153"/>
    </row>
    <row r="450" ht="15.75" customHeight="1">
      <c r="B450" s="115"/>
      <c r="G450" s="153"/>
      <c r="H450" s="153"/>
      <c r="I450" s="153"/>
      <c r="J450" s="153"/>
      <c r="K450" s="153"/>
      <c r="L450" s="153"/>
      <c r="M450" s="153"/>
    </row>
    <row r="451" ht="15.75" customHeight="1">
      <c r="B451" s="115"/>
      <c r="G451" s="153"/>
      <c r="H451" s="153"/>
      <c r="I451" s="153"/>
      <c r="J451" s="153"/>
      <c r="K451" s="153"/>
      <c r="L451" s="153"/>
      <c r="M451" s="153"/>
    </row>
    <row r="452" ht="15.75" customHeight="1">
      <c r="B452" s="115"/>
      <c r="G452" s="153"/>
      <c r="H452" s="153"/>
      <c r="I452" s="153"/>
      <c r="J452" s="153"/>
      <c r="K452" s="153"/>
      <c r="L452" s="153"/>
      <c r="M452" s="153"/>
    </row>
    <row r="453" ht="15.75" customHeight="1">
      <c r="B453" s="115"/>
      <c r="G453" s="153"/>
      <c r="H453" s="153"/>
      <c r="I453" s="153"/>
      <c r="J453" s="153"/>
      <c r="K453" s="153"/>
      <c r="L453" s="153"/>
      <c r="M453" s="153"/>
    </row>
    <row r="454" ht="15.75" customHeight="1">
      <c r="B454" s="115"/>
      <c r="G454" s="153"/>
      <c r="H454" s="153"/>
      <c r="I454" s="153"/>
      <c r="J454" s="153"/>
      <c r="K454" s="153"/>
      <c r="L454" s="153"/>
      <c r="M454" s="153"/>
    </row>
    <row r="455" ht="15.75" customHeight="1">
      <c r="B455" s="115"/>
      <c r="G455" s="153"/>
      <c r="H455" s="153"/>
      <c r="I455" s="153"/>
      <c r="J455" s="153"/>
      <c r="K455" s="153"/>
      <c r="L455" s="153"/>
      <c r="M455" s="153"/>
    </row>
    <row r="456" ht="15.75" customHeight="1">
      <c r="B456" s="115"/>
      <c r="G456" s="153"/>
      <c r="H456" s="153"/>
      <c r="I456" s="153"/>
      <c r="J456" s="153"/>
      <c r="K456" s="153"/>
      <c r="L456" s="153"/>
      <c r="M456" s="153"/>
    </row>
    <row r="457" ht="15.75" customHeight="1">
      <c r="B457" s="115"/>
      <c r="G457" s="153"/>
      <c r="H457" s="153"/>
      <c r="I457" s="153"/>
      <c r="J457" s="153"/>
      <c r="K457" s="153"/>
      <c r="L457" s="153"/>
      <c r="M457" s="153"/>
    </row>
    <row r="458" ht="15.75" customHeight="1">
      <c r="B458" s="115"/>
      <c r="G458" s="153"/>
      <c r="H458" s="153"/>
      <c r="I458" s="153"/>
      <c r="J458" s="153"/>
      <c r="K458" s="153"/>
      <c r="L458" s="153"/>
      <c r="M458" s="153"/>
    </row>
    <row r="459" ht="15.75" customHeight="1">
      <c r="B459" s="115"/>
      <c r="G459" s="153"/>
      <c r="H459" s="153"/>
      <c r="I459" s="153"/>
      <c r="J459" s="153"/>
      <c r="K459" s="153"/>
      <c r="L459" s="153"/>
      <c r="M459" s="153"/>
    </row>
    <row r="460" ht="15.75" customHeight="1">
      <c r="B460" s="115"/>
      <c r="G460" s="153"/>
      <c r="H460" s="153"/>
      <c r="I460" s="153"/>
      <c r="J460" s="153"/>
      <c r="K460" s="153"/>
      <c r="L460" s="153"/>
      <c r="M460" s="153"/>
    </row>
    <row r="461" ht="15.75" customHeight="1">
      <c r="B461" s="115"/>
      <c r="G461" s="153"/>
      <c r="H461" s="153"/>
      <c r="I461" s="153"/>
      <c r="J461" s="153"/>
      <c r="K461" s="153"/>
      <c r="L461" s="153"/>
      <c r="M461" s="153"/>
    </row>
    <row r="462" ht="15.75" customHeight="1">
      <c r="B462" s="115"/>
      <c r="G462" s="153"/>
      <c r="H462" s="153"/>
      <c r="I462" s="153"/>
      <c r="J462" s="153"/>
      <c r="K462" s="153"/>
      <c r="L462" s="153"/>
      <c r="M462" s="153"/>
    </row>
    <row r="463" ht="15.75" customHeight="1">
      <c r="B463" s="115"/>
      <c r="G463" s="153"/>
      <c r="H463" s="153"/>
      <c r="I463" s="153"/>
      <c r="J463" s="153"/>
      <c r="K463" s="153"/>
      <c r="L463" s="153"/>
      <c r="M463" s="153"/>
    </row>
    <row r="464" ht="15.75" customHeight="1">
      <c r="B464" s="115"/>
      <c r="G464" s="153"/>
      <c r="H464" s="153"/>
      <c r="I464" s="153"/>
      <c r="J464" s="153"/>
      <c r="K464" s="153"/>
      <c r="L464" s="153"/>
      <c r="M464" s="153"/>
    </row>
    <row r="465" ht="15.75" customHeight="1">
      <c r="B465" s="115"/>
      <c r="G465" s="153"/>
      <c r="H465" s="153"/>
      <c r="I465" s="153"/>
      <c r="J465" s="153"/>
      <c r="K465" s="153"/>
      <c r="L465" s="153"/>
      <c r="M465" s="153"/>
    </row>
    <row r="466" ht="15.75" customHeight="1">
      <c r="B466" s="115"/>
      <c r="G466" s="153"/>
      <c r="H466" s="153"/>
      <c r="I466" s="153"/>
      <c r="J466" s="153"/>
      <c r="K466" s="153"/>
      <c r="L466" s="153"/>
      <c r="M466" s="153"/>
    </row>
    <row r="467" ht="15.75" customHeight="1">
      <c r="B467" s="115"/>
      <c r="G467" s="153"/>
      <c r="H467" s="153"/>
      <c r="I467" s="153"/>
      <c r="J467" s="153"/>
      <c r="K467" s="153"/>
      <c r="L467" s="153"/>
      <c r="M467" s="153"/>
    </row>
    <row r="468" ht="15.75" customHeight="1">
      <c r="B468" s="115"/>
      <c r="G468" s="153"/>
      <c r="H468" s="153"/>
      <c r="I468" s="153"/>
      <c r="J468" s="153"/>
      <c r="K468" s="153"/>
      <c r="L468" s="153"/>
      <c r="M468" s="153"/>
    </row>
    <row r="469" ht="15.75" customHeight="1">
      <c r="B469" s="115"/>
      <c r="G469" s="153"/>
      <c r="H469" s="153"/>
      <c r="I469" s="153"/>
      <c r="J469" s="153"/>
      <c r="K469" s="153"/>
      <c r="L469" s="153"/>
      <c r="M469" s="153"/>
    </row>
    <row r="470" ht="15.75" customHeight="1">
      <c r="B470" s="115"/>
      <c r="G470" s="153"/>
      <c r="H470" s="153"/>
      <c r="I470" s="153"/>
      <c r="J470" s="153"/>
      <c r="K470" s="153"/>
      <c r="L470" s="153"/>
      <c r="M470" s="153"/>
    </row>
    <row r="471" ht="15.75" customHeight="1">
      <c r="B471" s="115"/>
      <c r="G471" s="153"/>
      <c r="H471" s="153"/>
      <c r="I471" s="153"/>
      <c r="J471" s="153"/>
      <c r="K471" s="153"/>
      <c r="L471" s="153"/>
      <c r="M471" s="153"/>
    </row>
    <row r="472" ht="15.75" customHeight="1">
      <c r="B472" s="115"/>
      <c r="G472" s="153"/>
      <c r="H472" s="153"/>
      <c r="I472" s="153"/>
      <c r="J472" s="153"/>
      <c r="K472" s="153"/>
      <c r="L472" s="153"/>
      <c r="M472" s="153"/>
    </row>
    <row r="473" ht="15.75" customHeight="1">
      <c r="B473" s="115"/>
      <c r="G473" s="153"/>
      <c r="H473" s="153"/>
      <c r="I473" s="153"/>
      <c r="J473" s="153"/>
      <c r="K473" s="153"/>
      <c r="L473" s="153"/>
      <c r="M473" s="153"/>
    </row>
    <row r="474" ht="15.75" customHeight="1">
      <c r="B474" s="115"/>
      <c r="G474" s="153"/>
      <c r="H474" s="153"/>
      <c r="I474" s="153"/>
      <c r="J474" s="153"/>
      <c r="K474" s="153"/>
      <c r="L474" s="153"/>
      <c r="M474" s="153"/>
    </row>
    <row r="475" ht="15.75" customHeight="1">
      <c r="B475" s="115"/>
      <c r="G475" s="153"/>
      <c r="H475" s="153"/>
      <c r="I475" s="153"/>
      <c r="J475" s="153"/>
      <c r="K475" s="153"/>
      <c r="L475" s="153"/>
      <c r="M475" s="153"/>
    </row>
    <row r="476" ht="15.75" customHeight="1">
      <c r="B476" s="115"/>
      <c r="G476" s="153"/>
      <c r="H476" s="153"/>
      <c r="I476" s="153"/>
      <c r="J476" s="153"/>
      <c r="K476" s="153"/>
      <c r="L476" s="153"/>
      <c r="M476" s="153"/>
    </row>
    <row r="477" ht="15.75" customHeight="1">
      <c r="B477" s="115"/>
      <c r="G477" s="153"/>
      <c r="H477" s="153"/>
      <c r="I477" s="153"/>
      <c r="J477" s="153"/>
      <c r="K477" s="153"/>
      <c r="L477" s="153"/>
      <c r="M477" s="153"/>
    </row>
    <row r="478" ht="15.75" customHeight="1">
      <c r="B478" s="115"/>
      <c r="G478" s="153"/>
      <c r="H478" s="153"/>
      <c r="I478" s="153"/>
      <c r="J478" s="153"/>
      <c r="K478" s="153"/>
      <c r="L478" s="153"/>
      <c r="M478" s="153"/>
    </row>
    <row r="479" ht="15.75" customHeight="1">
      <c r="B479" s="115"/>
      <c r="G479" s="153"/>
      <c r="H479" s="153"/>
      <c r="I479" s="153"/>
      <c r="J479" s="153"/>
      <c r="K479" s="153"/>
      <c r="L479" s="153"/>
      <c r="M479" s="153"/>
    </row>
    <row r="480" ht="15.75" customHeight="1">
      <c r="B480" s="115"/>
      <c r="G480" s="153"/>
      <c r="H480" s="153"/>
      <c r="I480" s="153"/>
      <c r="J480" s="153"/>
      <c r="K480" s="153"/>
      <c r="L480" s="153"/>
      <c r="M480" s="153"/>
    </row>
    <row r="481" ht="15.75" customHeight="1">
      <c r="B481" s="115"/>
      <c r="G481" s="153"/>
      <c r="H481" s="153"/>
      <c r="I481" s="153"/>
      <c r="J481" s="153"/>
      <c r="K481" s="153"/>
      <c r="L481" s="153"/>
      <c r="M481" s="153"/>
    </row>
    <row r="482" ht="15.75" customHeight="1">
      <c r="B482" s="115"/>
      <c r="G482" s="153"/>
      <c r="H482" s="153"/>
      <c r="I482" s="153"/>
      <c r="J482" s="153"/>
      <c r="K482" s="153"/>
      <c r="L482" s="153"/>
      <c r="M482" s="153"/>
    </row>
    <row r="483" ht="15.75" customHeight="1">
      <c r="B483" s="115"/>
      <c r="G483" s="153"/>
      <c r="H483" s="153"/>
      <c r="I483" s="153"/>
      <c r="J483" s="153"/>
      <c r="K483" s="153"/>
      <c r="L483" s="153"/>
      <c r="M483" s="153"/>
    </row>
    <row r="484" ht="15.75" customHeight="1">
      <c r="B484" s="115"/>
      <c r="G484" s="153"/>
      <c r="H484" s="153"/>
      <c r="I484" s="153"/>
      <c r="J484" s="153"/>
      <c r="K484" s="153"/>
      <c r="L484" s="153"/>
      <c r="M484" s="153"/>
    </row>
    <row r="485" ht="15.75" customHeight="1">
      <c r="B485" s="115"/>
      <c r="G485" s="153"/>
      <c r="H485" s="153"/>
      <c r="I485" s="153"/>
      <c r="J485" s="153"/>
      <c r="K485" s="153"/>
      <c r="L485" s="153"/>
      <c r="M485" s="153"/>
    </row>
    <row r="486" ht="15.75" customHeight="1">
      <c r="B486" s="115"/>
      <c r="G486" s="153"/>
      <c r="H486" s="153"/>
      <c r="I486" s="153"/>
      <c r="J486" s="153"/>
      <c r="K486" s="153"/>
      <c r="L486" s="153"/>
      <c r="M486" s="153"/>
    </row>
    <row r="487" ht="15.75" customHeight="1">
      <c r="B487" s="115"/>
      <c r="G487" s="153"/>
      <c r="H487" s="153"/>
      <c r="I487" s="153"/>
      <c r="J487" s="153"/>
      <c r="K487" s="153"/>
      <c r="L487" s="153"/>
      <c r="M487" s="153"/>
    </row>
    <row r="488" ht="15.75" customHeight="1">
      <c r="B488" s="115"/>
      <c r="G488" s="153"/>
      <c r="H488" s="153"/>
      <c r="I488" s="153"/>
      <c r="J488" s="153"/>
      <c r="K488" s="153"/>
      <c r="L488" s="153"/>
      <c r="M488" s="153"/>
    </row>
    <row r="489" ht="15.75" customHeight="1">
      <c r="B489" s="115"/>
      <c r="G489" s="153"/>
      <c r="H489" s="153"/>
      <c r="I489" s="153"/>
      <c r="J489" s="153"/>
      <c r="K489" s="153"/>
      <c r="L489" s="153"/>
      <c r="M489" s="153"/>
    </row>
    <row r="490" ht="15.75" customHeight="1">
      <c r="B490" s="115"/>
      <c r="G490" s="153"/>
      <c r="H490" s="153"/>
      <c r="I490" s="153"/>
      <c r="J490" s="153"/>
      <c r="K490" s="153"/>
      <c r="L490" s="153"/>
      <c r="M490" s="153"/>
    </row>
    <row r="491" ht="15.75" customHeight="1">
      <c r="B491" s="115"/>
      <c r="G491" s="153"/>
      <c r="H491" s="153"/>
      <c r="I491" s="153"/>
      <c r="J491" s="153"/>
      <c r="K491" s="153"/>
      <c r="L491" s="153"/>
      <c r="M491" s="153"/>
    </row>
    <row r="492" ht="15.75" customHeight="1">
      <c r="B492" s="115"/>
      <c r="G492" s="153"/>
      <c r="H492" s="153"/>
      <c r="I492" s="153"/>
      <c r="J492" s="153"/>
      <c r="K492" s="153"/>
      <c r="L492" s="153"/>
      <c r="M492" s="153"/>
    </row>
    <row r="493" ht="15.75" customHeight="1">
      <c r="B493" s="115"/>
      <c r="G493" s="153"/>
      <c r="H493" s="153"/>
      <c r="I493" s="153"/>
      <c r="J493" s="153"/>
      <c r="K493" s="153"/>
      <c r="L493" s="153"/>
      <c r="M493" s="153"/>
    </row>
    <row r="494" ht="15.75" customHeight="1">
      <c r="B494" s="115"/>
      <c r="G494" s="153"/>
      <c r="H494" s="153"/>
      <c r="I494" s="153"/>
      <c r="J494" s="153"/>
      <c r="K494" s="153"/>
      <c r="L494" s="153"/>
      <c r="M494" s="153"/>
    </row>
    <row r="495" ht="15.75" customHeight="1">
      <c r="B495" s="115"/>
      <c r="G495" s="153"/>
      <c r="H495" s="153"/>
      <c r="I495" s="153"/>
      <c r="J495" s="153"/>
      <c r="K495" s="153"/>
      <c r="L495" s="153"/>
      <c r="M495" s="153"/>
    </row>
    <row r="496" ht="15.75" customHeight="1">
      <c r="B496" s="115"/>
      <c r="G496" s="153"/>
      <c r="H496" s="153"/>
      <c r="I496" s="153"/>
      <c r="J496" s="153"/>
      <c r="K496" s="153"/>
      <c r="L496" s="153"/>
      <c r="M496" s="153"/>
    </row>
    <row r="497" ht="15.75" customHeight="1">
      <c r="B497" s="115"/>
      <c r="G497" s="153"/>
      <c r="H497" s="153"/>
      <c r="I497" s="153"/>
      <c r="J497" s="153"/>
      <c r="K497" s="153"/>
      <c r="L497" s="153"/>
      <c r="M497" s="153"/>
    </row>
    <row r="498" ht="15.75" customHeight="1">
      <c r="B498" s="115"/>
      <c r="G498" s="153"/>
      <c r="H498" s="153"/>
      <c r="I498" s="153"/>
      <c r="J498" s="153"/>
      <c r="K498" s="153"/>
      <c r="L498" s="153"/>
      <c r="M498" s="153"/>
    </row>
    <row r="499" ht="15.75" customHeight="1">
      <c r="B499" s="115"/>
      <c r="G499" s="153"/>
      <c r="H499" s="153"/>
      <c r="I499" s="153"/>
      <c r="J499" s="153"/>
      <c r="K499" s="153"/>
      <c r="L499" s="153"/>
      <c r="M499" s="153"/>
    </row>
    <row r="500" ht="15.75" customHeight="1">
      <c r="B500" s="115"/>
      <c r="G500" s="153"/>
      <c r="H500" s="153"/>
      <c r="I500" s="153"/>
      <c r="J500" s="153"/>
      <c r="K500" s="153"/>
      <c r="L500" s="153"/>
      <c r="M500" s="153"/>
    </row>
    <row r="501" ht="15.75" customHeight="1">
      <c r="B501" s="115"/>
      <c r="G501" s="153"/>
      <c r="H501" s="153"/>
      <c r="I501" s="153"/>
      <c r="J501" s="153"/>
      <c r="K501" s="153"/>
      <c r="L501" s="153"/>
      <c r="M501" s="153"/>
    </row>
    <row r="502" ht="15.75" customHeight="1">
      <c r="B502" s="115"/>
      <c r="G502" s="153"/>
      <c r="H502" s="153"/>
      <c r="I502" s="153"/>
      <c r="J502" s="153"/>
      <c r="K502" s="153"/>
      <c r="L502" s="153"/>
      <c r="M502" s="153"/>
    </row>
    <row r="503" ht="15.75" customHeight="1">
      <c r="B503" s="115"/>
      <c r="G503" s="153"/>
      <c r="H503" s="153"/>
      <c r="I503" s="153"/>
      <c r="J503" s="153"/>
      <c r="K503" s="153"/>
      <c r="L503" s="153"/>
      <c r="M503" s="153"/>
    </row>
    <row r="504" ht="15.75" customHeight="1">
      <c r="B504" s="115"/>
      <c r="G504" s="153"/>
      <c r="H504" s="153"/>
      <c r="I504" s="153"/>
      <c r="J504" s="153"/>
      <c r="K504" s="153"/>
      <c r="L504" s="153"/>
      <c r="M504" s="153"/>
    </row>
    <row r="505" ht="15.75" customHeight="1">
      <c r="B505" s="115"/>
      <c r="G505" s="153"/>
      <c r="H505" s="153"/>
      <c r="I505" s="153"/>
      <c r="J505" s="153"/>
      <c r="K505" s="153"/>
      <c r="L505" s="153"/>
      <c r="M505" s="153"/>
    </row>
    <row r="506" ht="15.75" customHeight="1">
      <c r="B506" s="115"/>
      <c r="G506" s="153"/>
      <c r="H506" s="153"/>
      <c r="I506" s="153"/>
      <c r="J506" s="153"/>
      <c r="K506" s="153"/>
      <c r="L506" s="153"/>
      <c r="M506" s="153"/>
    </row>
    <row r="507" ht="15.75" customHeight="1">
      <c r="B507" s="115"/>
      <c r="G507" s="153"/>
      <c r="H507" s="153"/>
      <c r="I507" s="153"/>
      <c r="J507" s="153"/>
      <c r="K507" s="153"/>
      <c r="L507" s="153"/>
      <c r="M507" s="153"/>
    </row>
    <row r="508" ht="15.75" customHeight="1">
      <c r="B508" s="115"/>
      <c r="G508" s="153"/>
      <c r="H508" s="153"/>
      <c r="I508" s="153"/>
      <c r="J508" s="153"/>
      <c r="K508" s="153"/>
      <c r="L508" s="153"/>
      <c r="M508" s="153"/>
    </row>
    <row r="509" ht="15.75" customHeight="1">
      <c r="B509" s="115"/>
      <c r="G509" s="153"/>
      <c r="H509" s="153"/>
      <c r="I509" s="153"/>
      <c r="J509" s="153"/>
      <c r="K509" s="153"/>
      <c r="L509" s="153"/>
      <c r="M509" s="153"/>
    </row>
    <row r="510" ht="15.75" customHeight="1">
      <c r="B510" s="115"/>
      <c r="G510" s="153"/>
      <c r="H510" s="153"/>
      <c r="I510" s="153"/>
      <c r="J510" s="153"/>
      <c r="K510" s="153"/>
      <c r="L510" s="153"/>
      <c r="M510" s="153"/>
    </row>
    <row r="511" ht="15.75" customHeight="1">
      <c r="B511" s="115"/>
      <c r="G511" s="153"/>
      <c r="H511" s="153"/>
      <c r="I511" s="153"/>
      <c r="J511" s="153"/>
      <c r="K511" s="153"/>
      <c r="L511" s="153"/>
      <c r="M511" s="153"/>
    </row>
    <row r="512" ht="15.75" customHeight="1">
      <c r="B512" s="115"/>
      <c r="G512" s="153"/>
      <c r="H512" s="153"/>
      <c r="I512" s="153"/>
      <c r="J512" s="153"/>
      <c r="K512" s="153"/>
      <c r="L512" s="153"/>
      <c r="M512" s="153"/>
    </row>
    <row r="513" ht="15.75" customHeight="1">
      <c r="B513" s="115"/>
      <c r="G513" s="153"/>
      <c r="H513" s="153"/>
      <c r="I513" s="153"/>
      <c r="J513" s="153"/>
      <c r="K513" s="153"/>
      <c r="L513" s="153"/>
      <c r="M513" s="153"/>
    </row>
    <row r="514" ht="15.75" customHeight="1">
      <c r="B514" s="115"/>
      <c r="G514" s="153"/>
      <c r="H514" s="153"/>
      <c r="I514" s="153"/>
      <c r="J514" s="153"/>
      <c r="K514" s="153"/>
      <c r="L514" s="153"/>
      <c r="M514" s="153"/>
    </row>
    <row r="515" ht="15.75" customHeight="1">
      <c r="B515" s="115"/>
      <c r="G515" s="153"/>
      <c r="H515" s="153"/>
      <c r="I515" s="153"/>
      <c r="J515" s="153"/>
      <c r="K515" s="153"/>
      <c r="L515" s="153"/>
      <c r="M515" s="153"/>
    </row>
    <row r="516" ht="15.75" customHeight="1">
      <c r="B516" s="115"/>
      <c r="G516" s="153"/>
      <c r="H516" s="153"/>
      <c r="I516" s="153"/>
      <c r="J516" s="153"/>
      <c r="K516" s="153"/>
      <c r="L516" s="153"/>
      <c r="M516" s="153"/>
    </row>
    <row r="517" ht="15.75" customHeight="1">
      <c r="B517" s="115"/>
      <c r="G517" s="153"/>
      <c r="H517" s="153"/>
      <c r="I517" s="153"/>
      <c r="J517" s="153"/>
      <c r="K517" s="153"/>
      <c r="L517" s="153"/>
      <c r="M517" s="153"/>
    </row>
    <row r="518" ht="15.75" customHeight="1">
      <c r="B518" s="115"/>
      <c r="G518" s="153"/>
      <c r="H518" s="153"/>
      <c r="I518" s="153"/>
      <c r="J518" s="153"/>
      <c r="K518" s="153"/>
      <c r="L518" s="153"/>
      <c r="M518" s="153"/>
    </row>
    <row r="519" ht="15.75" customHeight="1">
      <c r="B519" s="115"/>
      <c r="G519" s="153"/>
      <c r="H519" s="153"/>
      <c r="I519" s="153"/>
      <c r="J519" s="153"/>
      <c r="K519" s="153"/>
      <c r="L519" s="153"/>
      <c r="M519" s="153"/>
    </row>
    <row r="520" ht="15.75" customHeight="1">
      <c r="B520" s="115"/>
      <c r="G520" s="153"/>
      <c r="H520" s="153"/>
      <c r="I520" s="153"/>
      <c r="J520" s="153"/>
      <c r="K520" s="153"/>
      <c r="L520" s="153"/>
      <c r="M520" s="153"/>
    </row>
    <row r="521" ht="15.75" customHeight="1">
      <c r="B521" s="115"/>
      <c r="G521" s="153"/>
      <c r="H521" s="153"/>
      <c r="I521" s="153"/>
      <c r="J521" s="153"/>
      <c r="K521" s="153"/>
      <c r="L521" s="153"/>
      <c r="M521" s="153"/>
    </row>
    <row r="522" ht="15.75" customHeight="1">
      <c r="B522" s="115"/>
      <c r="G522" s="153"/>
      <c r="H522" s="153"/>
      <c r="I522" s="153"/>
      <c r="J522" s="153"/>
      <c r="K522" s="153"/>
      <c r="L522" s="153"/>
      <c r="M522" s="153"/>
    </row>
    <row r="523" ht="15.75" customHeight="1">
      <c r="B523" s="115"/>
      <c r="G523" s="153"/>
      <c r="H523" s="153"/>
      <c r="I523" s="153"/>
      <c r="J523" s="153"/>
      <c r="K523" s="153"/>
      <c r="L523" s="153"/>
      <c r="M523" s="153"/>
    </row>
    <row r="524" ht="15.75" customHeight="1">
      <c r="B524" s="115"/>
      <c r="G524" s="153"/>
      <c r="H524" s="153"/>
      <c r="I524" s="153"/>
      <c r="J524" s="153"/>
      <c r="K524" s="153"/>
      <c r="L524" s="153"/>
      <c r="M524" s="153"/>
    </row>
    <row r="525" ht="15.75" customHeight="1">
      <c r="B525" s="115"/>
      <c r="G525" s="153"/>
      <c r="H525" s="153"/>
      <c r="I525" s="153"/>
      <c r="J525" s="153"/>
      <c r="K525" s="153"/>
      <c r="L525" s="153"/>
      <c r="M525" s="153"/>
    </row>
    <row r="526" ht="15.75" customHeight="1">
      <c r="B526" s="115"/>
      <c r="G526" s="153"/>
      <c r="H526" s="153"/>
      <c r="I526" s="153"/>
      <c r="J526" s="153"/>
      <c r="K526" s="153"/>
      <c r="L526" s="153"/>
      <c r="M526" s="153"/>
    </row>
    <row r="527" ht="15.75" customHeight="1">
      <c r="B527" s="115"/>
      <c r="G527" s="153"/>
      <c r="H527" s="153"/>
      <c r="I527" s="153"/>
      <c r="J527" s="153"/>
      <c r="K527" s="153"/>
      <c r="L527" s="153"/>
      <c r="M527" s="153"/>
    </row>
    <row r="528" ht="15.75" customHeight="1">
      <c r="B528" s="115"/>
      <c r="G528" s="153"/>
      <c r="H528" s="153"/>
      <c r="I528" s="153"/>
      <c r="J528" s="153"/>
      <c r="K528" s="153"/>
      <c r="L528" s="153"/>
      <c r="M528" s="153"/>
    </row>
    <row r="529" ht="15.75" customHeight="1">
      <c r="B529" s="115"/>
      <c r="G529" s="153"/>
      <c r="H529" s="153"/>
      <c r="I529" s="153"/>
      <c r="J529" s="153"/>
      <c r="K529" s="153"/>
      <c r="L529" s="153"/>
      <c r="M529" s="153"/>
    </row>
    <row r="530" ht="15.75" customHeight="1">
      <c r="B530" s="115"/>
      <c r="G530" s="153"/>
      <c r="H530" s="153"/>
      <c r="I530" s="153"/>
      <c r="J530" s="153"/>
      <c r="K530" s="153"/>
      <c r="L530" s="153"/>
      <c r="M530" s="153"/>
    </row>
    <row r="531" ht="15.75" customHeight="1">
      <c r="B531" s="115"/>
      <c r="G531" s="153"/>
      <c r="H531" s="153"/>
      <c r="I531" s="153"/>
      <c r="J531" s="153"/>
      <c r="K531" s="153"/>
      <c r="L531" s="153"/>
      <c r="M531" s="153"/>
    </row>
    <row r="532" ht="15.75" customHeight="1">
      <c r="B532" s="115"/>
      <c r="G532" s="153"/>
      <c r="H532" s="153"/>
      <c r="I532" s="153"/>
      <c r="J532" s="153"/>
      <c r="K532" s="153"/>
      <c r="L532" s="153"/>
      <c r="M532" s="153"/>
    </row>
    <row r="533" ht="15.75" customHeight="1">
      <c r="B533" s="115"/>
      <c r="G533" s="153"/>
      <c r="H533" s="153"/>
      <c r="I533" s="153"/>
      <c r="J533" s="153"/>
      <c r="K533" s="153"/>
      <c r="L533" s="153"/>
      <c r="M533" s="153"/>
    </row>
    <row r="534" ht="15.75" customHeight="1">
      <c r="B534" s="115"/>
      <c r="G534" s="153"/>
      <c r="H534" s="153"/>
      <c r="I534" s="153"/>
      <c r="J534" s="153"/>
      <c r="K534" s="153"/>
      <c r="L534" s="153"/>
      <c r="M534" s="153"/>
    </row>
    <row r="535" ht="15.75" customHeight="1">
      <c r="B535" s="115"/>
      <c r="G535" s="153"/>
      <c r="H535" s="153"/>
      <c r="I535" s="153"/>
      <c r="J535" s="153"/>
      <c r="K535" s="153"/>
      <c r="L535" s="153"/>
      <c r="M535" s="153"/>
    </row>
    <row r="536" ht="15.75" customHeight="1">
      <c r="B536" s="115"/>
      <c r="G536" s="153"/>
      <c r="H536" s="153"/>
      <c r="I536" s="153"/>
      <c r="J536" s="153"/>
      <c r="K536" s="153"/>
      <c r="L536" s="153"/>
      <c r="M536" s="153"/>
    </row>
    <row r="537" ht="15.75" customHeight="1">
      <c r="B537" s="115"/>
      <c r="G537" s="153"/>
      <c r="H537" s="153"/>
      <c r="I537" s="153"/>
      <c r="J537" s="153"/>
      <c r="K537" s="153"/>
      <c r="L537" s="153"/>
      <c r="M537" s="153"/>
    </row>
    <row r="538" ht="15.75" customHeight="1">
      <c r="B538" s="115"/>
      <c r="G538" s="153"/>
      <c r="H538" s="153"/>
      <c r="I538" s="153"/>
      <c r="J538" s="153"/>
      <c r="K538" s="153"/>
      <c r="L538" s="153"/>
      <c r="M538" s="153"/>
    </row>
    <row r="539" ht="15.75" customHeight="1">
      <c r="B539" s="115"/>
      <c r="G539" s="153"/>
      <c r="H539" s="153"/>
      <c r="I539" s="153"/>
      <c r="J539" s="153"/>
      <c r="K539" s="153"/>
      <c r="L539" s="153"/>
      <c r="M539" s="153"/>
    </row>
    <row r="540" ht="15.75" customHeight="1">
      <c r="B540" s="115"/>
      <c r="G540" s="153"/>
      <c r="H540" s="153"/>
      <c r="I540" s="153"/>
      <c r="J540" s="153"/>
      <c r="K540" s="153"/>
      <c r="L540" s="153"/>
      <c r="M540" s="153"/>
    </row>
    <row r="541" ht="15.75" customHeight="1">
      <c r="B541" s="115"/>
      <c r="G541" s="153"/>
      <c r="H541" s="153"/>
      <c r="I541" s="153"/>
      <c r="J541" s="153"/>
      <c r="K541" s="153"/>
      <c r="L541" s="153"/>
      <c r="M541" s="153"/>
    </row>
    <row r="542" ht="15.75" customHeight="1">
      <c r="B542" s="115"/>
      <c r="G542" s="153"/>
      <c r="H542" s="153"/>
      <c r="I542" s="153"/>
      <c r="J542" s="153"/>
      <c r="K542" s="153"/>
      <c r="L542" s="153"/>
      <c r="M542" s="153"/>
    </row>
    <row r="543" ht="15.75" customHeight="1">
      <c r="B543" s="115"/>
      <c r="G543" s="153"/>
      <c r="H543" s="153"/>
      <c r="I543" s="153"/>
      <c r="J543" s="153"/>
      <c r="K543" s="153"/>
      <c r="L543" s="153"/>
      <c r="M543" s="153"/>
    </row>
    <row r="544" ht="15.75" customHeight="1">
      <c r="B544" s="115"/>
      <c r="G544" s="153"/>
      <c r="H544" s="153"/>
      <c r="I544" s="153"/>
      <c r="J544" s="153"/>
      <c r="K544" s="153"/>
      <c r="L544" s="153"/>
      <c r="M544" s="153"/>
    </row>
    <row r="545" ht="15.75" customHeight="1">
      <c r="B545" s="115"/>
      <c r="G545" s="153"/>
      <c r="H545" s="153"/>
      <c r="I545" s="153"/>
      <c r="J545" s="153"/>
      <c r="K545" s="153"/>
      <c r="L545" s="153"/>
      <c r="M545" s="153"/>
    </row>
    <row r="546" ht="15.75" customHeight="1">
      <c r="B546" s="115"/>
      <c r="G546" s="153"/>
      <c r="H546" s="153"/>
      <c r="I546" s="153"/>
      <c r="J546" s="153"/>
      <c r="K546" s="153"/>
      <c r="L546" s="153"/>
      <c r="M546" s="153"/>
    </row>
    <row r="547" ht="15.75" customHeight="1">
      <c r="B547" s="115"/>
      <c r="G547" s="153"/>
      <c r="H547" s="153"/>
      <c r="I547" s="153"/>
      <c r="J547" s="153"/>
      <c r="K547" s="153"/>
      <c r="L547" s="153"/>
      <c r="M547" s="153"/>
    </row>
    <row r="548" ht="15.75" customHeight="1">
      <c r="B548" s="115"/>
      <c r="G548" s="153"/>
      <c r="H548" s="153"/>
      <c r="I548" s="153"/>
      <c r="J548" s="153"/>
      <c r="K548" s="153"/>
      <c r="L548" s="153"/>
      <c r="M548" s="153"/>
    </row>
    <row r="549" ht="15.75" customHeight="1">
      <c r="B549" s="115"/>
      <c r="G549" s="153"/>
      <c r="H549" s="153"/>
      <c r="I549" s="153"/>
      <c r="J549" s="153"/>
      <c r="K549" s="153"/>
      <c r="L549" s="153"/>
      <c r="M549" s="153"/>
    </row>
    <row r="550" ht="15.75" customHeight="1">
      <c r="B550" s="115"/>
      <c r="G550" s="153"/>
      <c r="H550" s="153"/>
      <c r="I550" s="153"/>
      <c r="J550" s="153"/>
      <c r="K550" s="153"/>
      <c r="L550" s="153"/>
      <c r="M550" s="153"/>
    </row>
    <row r="551" ht="15.75" customHeight="1">
      <c r="B551" s="115"/>
      <c r="G551" s="153"/>
      <c r="H551" s="153"/>
      <c r="I551" s="153"/>
      <c r="J551" s="153"/>
      <c r="K551" s="153"/>
      <c r="L551" s="153"/>
      <c r="M551" s="153"/>
    </row>
    <row r="552" ht="15.75" customHeight="1">
      <c r="B552" s="115"/>
      <c r="G552" s="153"/>
      <c r="H552" s="153"/>
      <c r="I552" s="153"/>
      <c r="J552" s="153"/>
      <c r="K552" s="153"/>
      <c r="L552" s="153"/>
      <c r="M552" s="153"/>
    </row>
    <row r="553" ht="15.75" customHeight="1">
      <c r="B553" s="115"/>
      <c r="G553" s="153"/>
      <c r="H553" s="153"/>
      <c r="I553" s="153"/>
      <c r="J553" s="153"/>
      <c r="K553" s="153"/>
      <c r="L553" s="153"/>
      <c r="M553" s="153"/>
    </row>
    <row r="554" ht="15.75" customHeight="1">
      <c r="B554" s="115"/>
      <c r="G554" s="153"/>
      <c r="H554" s="153"/>
      <c r="I554" s="153"/>
      <c r="J554" s="153"/>
      <c r="K554" s="153"/>
      <c r="L554" s="153"/>
      <c r="M554" s="153"/>
    </row>
    <row r="555" ht="15.75" customHeight="1">
      <c r="B555" s="115"/>
      <c r="G555" s="153"/>
      <c r="H555" s="153"/>
      <c r="I555" s="153"/>
      <c r="J555" s="153"/>
      <c r="K555" s="153"/>
      <c r="L555" s="153"/>
      <c r="M555" s="153"/>
    </row>
    <row r="556" ht="15.75" customHeight="1">
      <c r="B556" s="115"/>
      <c r="G556" s="153"/>
      <c r="H556" s="153"/>
      <c r="I556" s="153"/>
      <c r="J556" s="153"/>
      <c r="K556" s="153"/>
      <c r="L556" s="153"/>
      <c r="M556" s="153"/>
    </row>
    <row r="557" ht="15.75" customHeight="1">
      <c r="B557" s="115"/>
      <c r="G557" s="153"/>
      <c r="H557" s="153"/>
      <c r="I557" s="153"/>
      <c r="J557" s="153"/>
      <c r="K557" s="153"/>
      <c r="L557" s="153"/>
      <c r="M557" s="153"/>
    </row>
    <row r="558" ht="15.75" customHeight="1">
      <c r="B558" s="115"/>
      <c r="G558" s="153"/>
      <c r="H558" s="153"/>
      <c r="I558" s="153"/>
      <c r="J558" s="153"/>
      <c r="K558" s="153"/>
      <c r="L558" s="153"/>
      <c r="M558" s="153"/>
    </row>
    <row r="559" ht="15.75" customHeight="1">
      <c r="B559" s="115"/>
      <c r="G559" s="153"/>
      <c r="H559" s="153"/>
      <c r="I559" s="153"/>
      <c r="J559" s="153"/>
      <c r="K559" s="153"/>
      <c r="L559" s="153"/>
      <c r="M559" s="153"/>
    </row>
    <row r="560" ht="15.75" customHeight="1">
      <c r="B560" s="115"/>
      <c r="G560" s="153"/>
      <c r="H560" s="153"/>
      <c r="I560" s="153"/>
      <c r="J560" s="153"/>
      <c r="K560" s="153"/>
      <c r="L560" s="153"/>
      <c r="M560" s="153"/>
    </row>
    <row r="561" ht="15.75" customHeight="1">
      <c r="B561" s="115"/>
      <c r="G561" s="153"/>
      <c r="H561" s="153"/>
      <c r="I561" s="153"/>
      <c r="J561" s="153"/>
      <c r="K561" s="153"/>
      <c r="L561" s="153"/>
      <c r="M561" s="153"/>
    </row>
    <row r="562" ht="15.75" customHeight="1">
      <c r="B562" s="115"/>
      <c r="G562" s="153"/>
      <c r="H562" s="153"/>
      <c r="I562" s="153"/>
      <c r="J562" s="153"/>
      <c r="K562" s="153"/>
      <c r="L562" s="153"/>
      <c r="M562" s="153"/>
    </row>
    <row r="563" ht="15.75" customHeight="1">
      <c r="B563" s="115"/>
      <c r="G563" s="153"/>
      <c r="H563" s="153"/>
      <c r="I563" s="153"/>
      <c r="J563" s="153"/>
      <c r="K563" s="153"/>
      <c r="L563" s="153"/>
      <c r="M563" s="153"/>
    </row>
    <row r="564" ht="15.75" customHeight="1">
      <c r="B564" s="115"/>
      <c r="G564" s="153"/>
      <c r="H564" s="153"/>
      <c r="I564" s="153"/>
      <c r="J564" s="153"/>
      <c r="K564" s="153"/>
      <c r="L564" s="153"/>
      <c r="M564" s="153"/>
    </row>
    <row r="565" ht="15.75" customHeight="1">
      <c r="B565" s="115"/>
      <c r="G565" s="153"/>
      <c r="H565" s="153"/>
      <c r="I565" s="153"/>
      <c r="J565" s="153"/>
      <c r="K565" s="153"/>
      <c r="L565" s="153"/>
      <c r="M565" s="153"/>
    </row>
    <row r="566" ht="15.75" customHeight="1">
      <c r="B566" s="115"/>
      <c r="G566" s="153"/>
      <c r="H566" s="153"/>
      <c r="I566" s="153"/>
      <c r="J566" s="153"/>
      <c r="K566" s="153"/>
      <c r="L566" s="153"/>
      <c r="M566" s="153"/>
    </row>
    <row r="567" ht="15.75" customHeight="1">
      <c r="B567" s="115"/>
      <c r="G567" s="153"/>
      <c r="H567" s="153"/>
      <c r="I567" s="153"/>
      <c r="J567" s="153"/>
      <c r="K567" s="153"/>
      <c r="L567" s="153"/>
      <c r="M567" s="153"/>
    </row>
    <row r="568" ht="15.75" customHeight="1">
      <c r="B568" s="115"/>
      <c r="G568" s="153"/>
      <c r="H568" s="153"/>
      <c r="I568" s="153"/>
      <c r="J568" s="153"/>
      <c r="K568" s="153"/>
      <c r="L568" s="153"/>
      <c r="M568" s="153"/>
    </row>
    <row r="569" ht="15.75" customHeight="1">
      <c r="B569" s="115"/>
      <c r="G569" s="153"/>
      <c r="H569" s="153"/>
      <c r="I569" s="153"/>
      <c r="J569" s="153"/>
      <c r="K569" s="153"/>
      <c r="L569" s="153"/>
      <c r="M569" s="153"/>
    </row>
    <row r="570" ht="15.75" customHeight="1">
      <c r="B570" s="115"/>
      <c r="G570" s="153"/>
      <c r="H570" s="153"/>
      <c r="I570" s="153"/>
      <c r="J570" s="153"/>
      <c r="K570" s="153"/>
      <c r="L570" s="153"/>
      <c r="M570" s="153"/>
    </row>
    <row r="571" ht="15.75" customHeight="1">
      <c r="B571" s="115"/>
      <c r="G571" s="153"/>
      <c r="H571" s="153"/>
      <c r="I571" s="153"/>
      <c r="J571" s="153"/>
      <c r="K571" s="153"/>
      <c r="L571" s="153"/>
      <c r="M571" s="153"/>
    </row>
    <row r="572" ht="15.75" customHeight="1">
      <c r="B572" s="115"/>
      <c r="G572" s="153"/>
      <c r="H572" s="153"/>
      <c r="I572" s="153"/>
      <c r="J572" s="153"/>
      <c r="K572" s="153"/>
      <c r="L572" s="153"/>
      <c r="M572" s="153"/>
    </row>
    <row r="573" ht="15.75" customHeight="1">
      <c r="B573" s="115"/>
      <c r="G573" s="153"/>
      <c r="H573" s="153"/>
      <c r="I573" s="153"/>
      <c r="J573" s="153"/>
      <c r="K573" s="153"/>
      <c r="L573" s="153"/>
      <c r="M573" s="153"/>
    </row>
    <row r="574" ht="15.75" customHeight="1">
      <c r="B574" s="115"/>
      <c r="G574" s="153"/>
      <c r="H574" s="153"/>
      <c r="I574" s="153"/>
      <c r="J574" s="153"/>
      <c r="K574" s="153"/>
      <c r="L574" s="153"/>
      <c r="M574" s="153"/>
    </row>
    <row r="575" ht="15.75" customHeight="1">
      <c r="B575" s="115"/>
      <c r="G575" s="153"/>
      <c r="H575" s="153"/>
      <c r="I575" s="153"/>
      <c r="J575" s="153"/>
      <c r="K575" s="153"/>
      <c r="L575" s="153"/>
      <c r="M575" s="153"/>
    </row>
    <row r="576" ht="15.75" customHeight="1">
      <c r="B576" s="115"/>
      <c r="G576" s="153"/>
      <c r="H576" s="153"/>
      <c r="I576" s="153"/>
      <c r="J576" s="153"/>
      <c r="K576" s="153"/>
      <c r="L576" s="153"/>
      <c r="M576" s="153"/>
    </row>
    <row r="577" ht="15.75" customHeight="1">
      <c r="B577" s="115"/>
      <c r="G577" s="153"/>
      <c r="H577" s="153"/>
      <c r="I577" s="153"/>
      <c r="J577" s="153"/>
      <c r="K577" s="153"/>
      <c r="L577" s="153"/>
      <c r="M577" s="153"/>
    </row>
    <row r="578" ht="15.75" customHeight="1">
      <c r="B578" s="115"/>
      <c r="G578" s="153"/>
      <c r="H578" s="153"/>
      <c r="I578" s="153"/>
      <c r="J578" s="153"/>
      <c r="K578" s="153"/>
      <c r="L578" s="153"/>
      <c r="M578" s="153"/>
    </row>
    <row r="579" ht="15.75" customHeight="1">
      <c r="B579" s="115"/>
      <c r="G579" s="153"/>
      <c r="H579" s="153"/>
      <c r="I579" s="153"/>
      <c r="J579" s="153"/>
      <c r="K579" s="153"/>
      <c r="L579" s="153"/>
      <c r="M579" s="153"/>
    </row>
    <row r="580" ht="15.75" customHeight="1">
      <c r="B580" s="115"/>
      <c r="G580" s="153"/>
      <c r="H580" s="153"/>
      <c r="I580" s="153"/>
      <c r="J580" s="153"/>
      <c r="K580" s="153"/>
      <c r="L580" s="153"/>
      <c r="M580" s="153"/>
    </row>
    <row r="581" ht="15.75" customHeight="1">
      <c r="B581" s="115"/>
      <c r="G581" s="153"/>
      <c r="H581" s="153"/>
      <c r="I581" s="153"/>
      <c r="J581" s="153"/>
      <c r="K581" s="153"/>
      <c r="L581" s="153"/>
      <c r="M581" s="153"/>
    </row>
    <row r="582" ht="15.75" customHeight="1">
      <c r="B582" s="115"/>
      <c r="G582" s="153"/>
      <c r="H582" s="153"/>
      <c r="I582" s="153"/>
      <c r="J582" s="153"/>
      <c r="K582" s="153"/>
      <c r="L582" s="153"/>
      <c r="M582" s="153"/>
    </row>
    <row r="583" ht="15.75" customHeight="1">
      <c r="B583" s="115"/>
      <c r="G583" s="153"/>
      <c r="H583" s="153"/>
      <c r="I583" s="153"/>
      <c r="J583" s="153"/>
      <c r="K583" s="153"/>
      <c r="L583" s="153"/>
      <c r="M583" s="153"/>
    </row>
    <row r="584" ht="15.75" customHeight="1">
      <c r="B584" s="115"/>
      <c r="G584" s="153"/>
      <c r="H584" s="153"/>
      <c r="I584" s="153"/>
      <c r="J584" s="153"/>
      <c r="K584" s="153"/>
      <c r="L584" s="153"/>
      <c r="M584" s="153"/>
    </row>
    <row r="585" ht="15.75" customHeight="1">
      <c r="B585" s="115"/>
      <c r="G585" s="153"/>
      <c r="H585" s="153"/>
      <c r="I585" s="153"/>
      <c r="J585" s="153"/>
      <c r="K585" s="153"/>
      <c r="L585" s="153"/>
      <c r="M585" s="153"/>
    </row>
    <row r="586" ht="15.75" customHeight="1">
      <c r="B586" s="115"/>
      <c r="G586" s="153"/>
      <c r="H586" s="153"/>
      <c r="I586" s="153"/>
      <c r="J586" s="153"/>
      <c r="K586" s="153"/>
      <c r="L586" s="153"/>
      <c r="M586" s="153"/>
    </row>
    <row r="587" ht="15.75" customHeight="1">
      <c r="B587" s="115"/>
      <c r="G587" s="153"/>
      <c r="H587" s="153"/>
      <c r="I587" s="153"/>
      <c r="J587" s="153"/>
      <c r="K587" s="153"/>
      <c r="L587" s="153"/>
      <c r="M587" s="153"/>
    </row>
    <row r="588" ht="15.75" customHeight="1">
      <c r="B588" s="115"/>
      <c r="G588" s="153"/>
      <c r="H588" s="153"/>
      <c r="I588" s="153"/>
      <c r="J588" s="153"/>
      <c r="K588" s="153"/>
      <c r="L588" s="153"/>
      <c r="M588" s="153"/>
    </row>
    <row r="589" ht="15.75" customHeight="1">
      <c r="B589" s="115"/>
      <c r="G589" s="153"/>
      <c r="H589" s="153"/>
      <c r="I589" s="153"/>
      <c r="J589" s="153"/>
      <c r="K589" s="153"/>
      <c r="L589" s="153"/>
      <c r="M589" s="153"/>
    </row>
    <row r="590" ht="15.75" customHeight="1">
      <c r="B590" s="115"/>
      <c r="G590" s="153"/>
      <c r="H590" s="153"/>
      <c r="I590" s="153"/>
      <c r="J590" s="153"/>
      <c r="K590" s="153"/>
      <c r="L590" s="153"/>
      <c r="M590" s="153"/>
    </row>
    <row r="591" ht="15.75" customHeight="1">
      <c r="B591" s="115"/>
      <c r="G591" s="153"/>
      <c r="H591" s="153"/>
      <c r="I591" s="153"/>
      <c r="J591" s="153"/>
      <c r="K591" s="153"/>
      <c r="L591" s="153"/>
      <c r="M591" s="153"/>
    </row>
    <row r="592" ht="15.75" customHeight="1">
      <c r="B592" s="115"/>
      <c r="G592" s="153"/>
      <c r="H592" s="153"/>
      <c r="I592" s="153"/>
      <c r="J592" s="153"/>
      <c r="K592" s="153"/>
      <c r="L592" s="153"/>
      <c r="M592" s="153"/>
    </row>
    <row r="593" ht="15.75" customHeight="1">
      <c r="B593" s="115"/>
      <c r="G593" s="153"/>
      <c r="H593" s="153"/>
      <c r="I593" s="153"/>
      <c r="J593" s="153"/>
      <c r="K593" s="153"/>
      <c r="L593" s="153"/>
      <c r="M593" s="153"/>
    </row>
    <row r="594" ht="15.75" customHeight="1">
      <c r="B594" s="115"/>
      <c r="G594" s="153"/>
      <c r="H594" s="153"/>
      <c r="I594" s="153"/>
      <c r="J594" s="153"/>
      <c r="K594" s="153"/>
      <c r="L594" s="153"/>
      <c r="M594" s="153"/>
    </row>
    <row r="595" ht="15.75" customHeight="1">
      <c r="B595" s="115"/>
      <c r="G595" s="153"/>
      <c r="H595" s="153"/>
      <c r="I595" s="153"/>
      <c r="J595" s="153"/>
      <c r="K595" s="153"/>
      <c r="L595" s="153"/>
      <c r="M595" s="153"/>
    </row>
    <row r="596" ht="15.75" customHeight="1">
      <c r="B596" s="115"/>
      <c r="G596" s="153"/>
      <c r="H596" s="153"/>
      <c r="I596" s="153"/>
      <c r="J596" s="153"/>
      <c r="K596" s="153"/>
      <c r="L596" s="153"/>
      <c r="M596" s="153"/>
    </row>
    <row r="597" ht="15.75" customHeight="1">
      <c r="B597" s="115"/>
      <c r="G597" s="153"/>
      <c r="H597" s="153"/>
      <c r="I597" s="153"/>
      <c r="J597" s="153"/>
      <c r="K597" s="153"/>
      <c r="L597" s="153"/>
      <c r="M597" s="153"/>
    </row>
    <row r="598" ht="15.75" customHeight="1">
      <c r="B598" s="115"/>
      <c r="G598" s="153"/>
      <c r="H598" s="153"/>
      <c r="I598" s="153"/>
      <c r="J598" s="153"/>
      <c r="K598" s="153"/>
      <c r="L598" s="153"/>
      <c r="M598" s="153"/>
    </row>
    <row r="599" ht="15.75" customHeight="1">
      <c r="B599" s="115"/>
      <c r="G599" s="153"/>
      <c r="H599" s="153"/>
      <c r="I599" s="153"/>
      <c r="J599" s="153"/>
      <c r="K599" s="153"/>
      <c r="L599" s="153"/>
      <c r="M599" s="153"/>
    </row>
    <row r="600" ht="15.75" customHeight="1">
      <c r="B600" s="115"/>
      <c r="G600" s="153"/>
      <c r="H600" s="153"/>
      <c r="I600" s="153"/>
      <c r="J600" s="153"/>
      <c r="K600" s="153"/>
      <c r="L600" s="153"/>
      <c r="M600" s="153"/>
    </row>
    <row r="601" ht="15.75" customHeight="1">
      <c r="B601" s="115"/>
      <c r="G601" s="153"/>
      <c r="H601" s="153"/>
      <c r="I601" s="153"/>
      <c r="J601" s="153"/>
      <c r="K601" s="153"/>
      <c r="L601" s="153"/>
      <c r="M601" s="153"/>
    </row>
    <row r="602" ht="15.75" customHeight="1">
      <c r="B602" s="115"/>
      <c r="G602" s="153"/>
      <c r="H602" s="153"/>
      <c r="I602" s="153"/>
      <c r="J602" s="153"/>
      <c r="K602" s="153"/>
      <c r="L602" s="153"/>
      <c r="M602" s="153"/>
    </row>
    <row r="603" ht="15.75" customHeight="1">
      <c r="B603" s="115"/>
      <c r="G603" s="153"/>
      <c r="H603" s="153"/>
      <c r="I603" s="153"/>
      <c r="J603" s="153"/>
      <c r="K603" s="153"/>
      <c r="L603" s="153"/>
      <c r="M603" s="153"/>
    </row>
    <row r="604" ht="15.75" customHeight="1">
      <c r="B604" s="115"/>
      <c r="G604" s="153"/>
      <c r="H604" s="153"/>
      <c r="I604" s="153"/>
      <c r="J604" s="153"/>
      <c r="K604" s="153"/>
      <c r="L604" s="153"/>
      <c r="M604" s="153"/>
    </row>
    <row r="605" ht="15.75" customHeight="1">
      <c r="B605" s="115"/>
      <c r="G605" s="153"/>
      <c r="H605" s="153"/>
      <c r="I605" s="153"/>
      <c r="J605" s="153"/>
      <c r="K605" s="153"/>
      <c r="L605" s="153"/>
      <c r="M605" s="153"/>
    </row>
    <row r="606" ht="15.75" customHeight="1">
      <c r="B606" s="115"/>
      <c r="G606" s="153"/>
      <c r="H606" s="153"/>
      <c r="I606" s="153"/>
      <c r="J606" s="153"/>
      <c r="K606" s="153"/>
      <c r="L606" s="153"/>
      <c r="M606" s="153"/>
    </row>
    <row r="607" ht="15.75" customHeight="1">
      <c r="B607" s="115"/>
      <c r="G607" s="153"/>
      <c r="H607" s="153"/>
      <c r="I607" s="153"/>
      <c r="J607" s="153"/>
      <c r="K607" s="153"/>
      <c r="L607" s="153"/>
      <c r="M607" s="153"/>
    </row>
    <row r="608" ht="15.75" customHeight="1">
      <c r="B608" s="115"/>
      <c r="G608" s="153"/>
      <c r="H608" s="153"/>
      <c r="I608" s="153"/>
      <c r="J608" s="153"/>
      <c r="K608" s="153"/>
      <c r="L608" s="153"/>
      <c r="M608" s="153"/>
    </row>
    <row r="609" ht="15.75" customHeight="1">
      <c r="B609" s="115"/>
      <c r="G609" s="153"/>
      <c r="H609" s="153"/>
      <c r="I609" s="153"/>
      <c r="J609" s="153"/>
      <c r="K609" s="153"/>
      <c r="L609" s="153"/>
      <c r="M609" s="153"/>
    </row>
    <row r="610" ht="15.75" customHeight="1">
      <c r="B610" s="115"/>
      <c r="G610" s="153"/>
      <c r="H610" s="153"/>
      <c r="I610" s="153"/>
      <c r="J610" s="153"/>
      <c r="K610" s="153"/>
      <c r="L610" s="153"/>
      <c r="M610" s="153"/>
    </row>
    <row r="611" ht="15.75" customHeight="1">
      <c r="B611" s="115"/>
      <c r="G611" s="153"/>
      <c r="H611" s="153"/>
      <c r="I611" s="153"/>
      <c r="J611" s="153"/>
      <c r="K611" s="153"/>
      <c r="L611" s="153"/>
      <c r="M611" s="153"/>
    </row>
    <row r="612" ht="15.75" customHeight="1">
      <c r="B612" s="115"/>
      <c r="G612" s="153"/>
      <c r="H612" s="153"/>
      <c r="I612" s="153"/>
      <c r="J612" s="153"/>
      <c r="K612" s="153"/>
      <c r="L612" s="153"/>
      <c r="M612" s="153"/>
    </row>
    <row r="613" ht="15.75" customHeight="1">
      <c r="B613" s="115"/>
      <c r="G613" s="153"/>
      <c r="H613" s="153"/>
      <c r="I613" s="153"/>
      <c r="J613" s="153"/>
      <c r="K613" s="153"/>
      <c r="L613" s="153"/>
      <c r="M613" s="153"/>
    </row>
    <row r="614" ht="15.75" customHeight="1">
      <c r="B614" s="115"/>
      <c r="G614" s="153"/>
      <c r="H614" s="153"/>
      <c r="I614" s="153"/>
      <c r="J614" s="153"/>
      <c r="K614" s="153"/>
      <c r="L614" s="153"/>
      <c r="M614" s="153"/>
    </row>
    <row r="615" ht="15.75" customHeight="1">
      <c r="B615" s="115"/>
      <c r="G615" s="153"/>
      <c r="H615" s="153"/>
      <c r="I615" s="153"/>
      <c r="J615" s="153"/>
      <c r="K615" s="153"/>
      <c r="L615" s="153"/>
      <c r="M615" s="153"/>
    </row>
    <row r="616" ht="15.75" customHeight="1">
      <c r="B616" s="115"/>
      <c r="G616" s="153"/>
      <c r="H616" s="153"/>
      <c r="I616" s="153"/>
      <c r="J616" s="153"/>
      <c r="K616" s="153"/>
      <c r="L616" s="153"/>
      <c r="M616" s="153"/>
    </row>
    <row r="617" ht="15.75" customHeight="1">
      <c r="B617" s="115"/>
      <c r="G617" s="153"/>
      <c r="H617" s="153"/>
      <c r="I617" s="153"/>
      <c r="J617" s="153"/>
      <c r="K617" s="153"/>
      <c r="L617" s="153"/>
      <c r="M617" s="153"/>
    </row>
    <row r="618" ht="15.75" customHeight="1">
      <c r="B618" s="115"/>
      <c r="G618" s="153"/>
      <c r="H618" s="153"/>
      <c r="I618" s="153"/>
      <c r="J618" s="153"/>
      <c r="K618" s="153"/>
      <c r="L618" s="153"/>
      <c r="M618" s="153"/>
    </row>
    <row r="619" ht="15.75" customHeight="1">
      <c r="B619" s="115"/>
      <c r="G619" s="153"/>
      <c r="H619" s="153"/>
      <c r="I619" s="153"/>
      <c r="J619" s="153"/>
      <c r="K619" s="153"/>
      <c r="L619" s="153"/>
      <c r="M619" s="153"/>
    </row>
    <row r="620" ht="15.75" customHeight="1">
      <c r="B620" s="115"/>
      <c r="G620" s="153"/>
      <c r="H620" s="153"/>
      <c r="I620" s="153"/>
      <c r="J620" s="153"/>
      <c r="K620" s="153"/>
      <c r="L620" s="153"/>
      <c r="M620" s="153"/>
    </row>
    <row r="621" ht="15.75" customHeight="1">
      <c r="B621" s="115"/>
      <c r="G621" s="153"/>
      <c r="H621" s="153"/>
      <c r="I621" s="153"/>
      <c r="J621" s="153"/>
      <c r="K621" s="153"/>
      <c r="L621" s="153"/>
      <c r="M621" s="153"/>
    </row>
    <row r="622" ht="15.75" customHeight="1">
      <c r="B622" s="115"/>
      <c r="G622" s="153"/>
      <c r="H622" s="153"/>
      <c r="I622" s="153"/>
      <c r="J622" s="153"/>
      <c r="K622" s="153"/>
      <c r="L622" s="153"/>
      <c r="M622" s="153"/>
    </row>
    <row r="623" ht="15.75" customHeight="1">
      <c r="B623" s="115"/>
      <c r="G623" s="153"/>
      <c r="H623" s="153"/>
      <c r="I623" s="153"/>
      <c r="J623" s="153"/>
      <c r="K623" s="153"/>
      <c r="L623" s="153"/>
      <c r="M623" s="153"/>
    </row>
    <row r="624" ht="15.75" customHeight="1">
      <c r="B624" s="115"/>
      <c r="G624" s="153"/>
      <c r="H624" s="153"/>
      <c r="I624" s="153"/>
      <c r="J624" s="153"/>
      <c r="K624" s="153"/>
      <c r="L624" s="153"/>
      <c r="M624" s="153"/>
    </row>
    <row r="625" ht="15.75" customHeight="1">
      <c r="B625" s="115"/>
      <c r="G625" s="153"/>
      <c r="H625" s="153"/>
      <c r="I625" s="153"/>
      <c r="J625" s="153"/>
      <c r="K625" s="153"/>
      <c r="L625" s="153"/>
      <c r="M625" s="153"/>
    </row>
    <row r="626" ht="15.75" customHeight="1">
      <c r="B626" s="115"/>
      <c r="G626" s="153"/>
      <c r="H626" s="153"/>
      <c r="I626" s="153"/>
      <c r="J626" s="153"/>
      <c r="K626" s="153"/>
      <c r="L626" s="153"/>
      <c r="M626" s="153"/>
    </row>
    <row r="627" ht="15.75" customHeight="1">
      <c r="B627" s="115"/>
      <c r="G627" s="153"/>
      <c r="H627" s="153"/>
      <c r="I627" s="153"/>
      <c r="J627" s="153"/>
      <c r="K627" s="153"/>
      <c r="L627" s="153"/>
      <c r="M627" s="153"/>
    </row>
    <row r="628" ht="15.75" customHeight="1">
      <c r="B628" s="115"/>
      <c r="G628" s="153"/>
      <c r="H628" s="153"/>
      <c r="I628" s="153"/>
      <c r="J628" s="153"/>
      <c r="K628" s="153"/>
      <c r="L628" s="153"/>
      <c r="M628" s="153"/>
    </row>
    <row r="629" ht="15.75" customHeight="1">
      <c r="B629" s="115"/>
      <c r="G629" s="153"/>
      <c r="H629" s="153"/>
      <c r="I629" s="153"/>
      <c r="J629" s="153"/>
      <c r="K629" s="153"/>
      <c r="L629" s="153"/>
      <c r="M629" s="153"/>
    </row>
    <row r="630" ht="15.75" customHeight="1">
      <c r="B630" s="115"/>
      <c r="G630" s="153"/>
      <c r="H630" s="153"/>
      <c r="I630" s="153"/>
      <c r="J630" s="153"/>
      <c r="K630" s="153"/>
      <c r="L630" s="153"/>
      <c r="M630" s="153"/>
    </row>
    <row r="631" ht="15.75" customHeight="1">
      <c r="B631" s="115"/>
      <c r="G631" s="153"/>
      <c r="H631" s="153"/>
      <c r="I631" s="153"/>
      <c r="J631" s="153"/>
      <c r="K631" s="153"/>
      <c r="L631" s="153"/>
      <c r="M631" s="153"/>
    </row>
    <row r="632" ht="15.75" customHeight="1">
      <c r="B632" s="115"/>
      <c r="G632" s="153"/>
      <c r="H632" s="153"/>
      <c r="I632" s="153"/>
      <c r="J632" s="153"/>
      <c r="K632" s="153"/>
      <c r="L632" s="153"/>
      <c r="M632" s="153"/>
    </row>
    <row r="633" ht="15.75" customHeight="1">
      <c r="B633" s="115"/>
      <c r="G633" s="153"/>
      <c r="H633" s="153"/>
      <c r="I633" s="153"/>
      <c r="J633" s="153"/>
      <c r="K633" s="153"/>
      <c r="L633" s="153"/>
      <c r="M633" s="153"/>
    </row>
    <row r="634" ht="15.75" customHeight="1">
      <c r="B634" s="115"/>
      <c r="G634" s="153"/>
      <c r="H634" s="153"/>
      <c r="I634" s="153"/>
      <c r="J634" s="153"/>
      <c r="K634" s="153"/>
      <c r="L634" s="153"/>
      <c r="M634" s="153"/>
    </row>
    <row r="635" ht="15.75" customHeight="1">
      <c r="B635" s="115"/>
      <c r="G635" s="153"/>
      <c r="H635" s="153"/>
      <c r="I635" s="153"/>
      <c r="J635" s="153"/>
      <c r="K635" s="153"/>
      <c r="L635" s="153"/>
      <c r="M635" s="153"/>
    </row>
    <row r="636" ht="15.75" customHeight="1">
      <c r="B636" s="115"/>
      <c r="G636" s="153"/>
      <c r="H636" s="153"/>
      <c r="I636" s="153"/>
      <c r="J636" s="153"/>
      <c r="K636" s="153"/>
      <c r="L636" s="153"/>
      <c r="M636" s="153"/>
    </row>
    <row r="637" ht="15.75" customHeight="1">
      <c r="B637" s="115"/>
      <c r="G637" s="153"/>
      <c r="H637" s="153"/>
      <c r="I637" s="153"/>
      <c r="J637" s="153"/>
      <c r="K637" s="153"/>
      <c r="L637" s="153"/>
      <c r="M637" s="153"/>
    </row>
    <row r="638" ht="15.75" customHeight="1">
      <c r="B638" s="115"/>
      <c r="G638" s="153"/>
      <c r="H638" s="153"/>
      <c r="I638" s="153"/>
      <c r="J638" s="153"/>
      <c r="K638" s="153"/>
      <c r="L638" s="153"/>
      <c r="M638" s="153"/>
    </row>
    <row r="639" ht="15.75" customHeight="1">
      <c r="B639" s="115"/>
      <c r="G639" s="153"/>
      <c r="H639" s="153"/>
      <c r="I639" s="153"/>
      <c r="J639" s="153"/>
      <c r="K639" s="153"/>
      <c r="L639" s="153"/>
      <c r="M639" s="153"/>
    </row>
    <row r="640" ht="15.75" customHeight="1">
      <c r="B640" s="115"/>
      <c r="G640" s="153"/>
      <c r="H640" s="153"/>
      <c r="I640" s="153"/>
      <c r="J640" s="153"/>
      <c r="K640" s="153"/>
      <c r="L640" s="153"/>
      <c r="M640" s="153"/>
    </row>
    <row r="641" ht="15.75" customHeight="1">
      <c r="B641" s="115"/>
      <c r="G641" s="153"/>
      <c r="H641" s="153"/>
      <c r="I641" s="153"/>
      <c r="J641" s="153"/>
      <c r="K641" s="153"/>
      <c r="L641" s="153"/>
      <c r="M641" s="153"/>
    </row>
    <row r="642" ht="15.75" customHeight="1">
      <c r="B642" s="115"/>
      <c r="G642" s="153"/>
      <c r="H642" s="153"/>
      <c r="I642" s="153"/>
      <c r="J642" s="153"/>
      <c r="K642" s="153"/>
      <c r="L642" s="153"/>
      <c r="M642" s="153"/>
    </row>
    <row r="643" ht="15.75" customHeight="1">
      <c r="B643" s="115"/>
      <c r="G643" s="153"/>
      <c r="H643" s="153"/>
      <c r="I643" s="153"/>
      <c r="J643" s="153"/>
      <c r="K643" s="153"/>
      <c r="L643" s="153"/>
      <c r="M643" s="153"/>
    </row>
    <row r="644" ht="15.75" customHeight="1">
      <c r="B644" s="115"/>
      <c r="G644" s="153"/>
      <c r="H644" s="153"/>
      <c r="I644" s="153"/>
      <c r="J644" s="153"/>
      <c r="K644" s="153"/>
      <c r="L644" s="153"/>
      <c r="M644" s="153"/>
    </row>
    <row r="645" ht="15.75" customHeight="1">
      <c r="B645" s="115"/>
      <c r="G645" s="153"/>
      <c r="H645" s="153"/>
      <c r="I645" s="153"/>
      <c r="J645" s="153"/>
      <c r="K645" s="153"/>
      <c r="L645" s="153"/>
      <c r="M645" s="153"/>
    </row>
    <row r="646" ht="15.75" customHeight="1">
      <c r="B646" s="115"/>
      <c r="G646" s="153"/>
      <c r="H646" s="153"/>
      <c r="I646" s="153"/>
      <c r="J646" s="153"/>
      <c r="K646" s="153"/>
      <c r="L646" s="153"/>
      <c r="M646" s="153"/>
    </row>
    <row r="647" ht="15.75" customHeight="1">
      <c r="B647" s="115"/>
      <c r="G647" s="153"/>
      <c r="H647" s="153"/>
      <c r="I647" s="153"/>
      <c r="J647" s="153"/>
      <c r="K647" s="153"/>
      <c r="L647" s="153"/>
      <c r="M647" s="153"/>
    </row>
    <row r="648" ht="15.75" customHeight="1">
      <c r="B648" s="115"/>
      <c r="G648" s="153"/>
      <c r="H648" s="153"/>
      <c r="I648" s="153"/>
      <c r="J648" s="153"/>
      <c r="K648" s="153"/>
      <c r="L648" s="153"/>
      <c r="M648" s="153"/>
    </row>
    <row r="649" ht="15.75" customHeight="1">
      <c r="B649" s="115"/>
      <c r="G649" s="153"/>
      <c r="H649" s="153"/>
      <c r="I649" s="153"/>
      <c r="J649" s="153"/>
      <c r="K649" s="153"/>
      <c r="L649" s="153"/>
      <c r="M649" s="153"/>
    </row>
    <row r="650" ht="15.75" customHeight="1">
      <c r="B650" s="115"/>
      <c r="G650" s="153"/>
      <c r="H650" s="153"/>
      <c r="I650" s="153"/>
      <c r="J650" s="153"/>
      <c r="K650" s="153"/>
      <c r="L650" s="153"/>
      <c r="M650" s="153"/>
    </row>
    <row r="651" ht="15.75" customHeight="1">
      <c r="B651" s="115"/>
      <c r="G651" s="153"/>
      <c r="H651" s="153"/>
      <c r="I651" s="153"/>
      <c r="J651" s="153"/>
      <c r="K651" s="153"/>
      <c r="L651" s="153"/>
      <c r="M651" s="153"/>
    </row>
    <row r="652" ht="15.75" customHeight="1">
      <c r="B652" s="115"/>
      <c r="G652" s="153"/>
      <c r="H652" s="153"/>
      <c r="I652" s="153"/>
      <c r="J652" s="153"/>
      <c r="K652" s="153"/>
      <c r="L652" s="153"/>
      <c r="M652" s="153"/>
    </row>
    <row r="653" ht="15.75" customHeight="1">
      <c r="B653" s="115"/>
      <c r="G653" s="153"/>
      <c r="H653" s="153"/>
      <c r="I653" s="153"/>
      <c r="J653" s="153"/>
      <c r="K653" s="153"/>
      <c r="L653" s="153"/>
      <c r="M653" s="153"/>
    </row>
    <row r="654" ht="15.75" customHeight="1">
      <c r="B654" s="115"/>
      <c r="G654" s="153"/>
      <c r="H654" s="153"/>
      <c r="I654" s="153"/>
      <c r="J654" s="153"/>
      <c r="K654" s="153"/>
      <c r="L654" s="153"/>
      <c r="M654" s="153"/>
    </row>
    <row r="655" ht="15.75" customHeight="1">
      <c r="B655" s="115"/>
      <c r="G655" s="153"/>
      <c r="H655" s="153"/>
      <c r="I655" s="153"/>
      <c r="J655" s="153"/>
      <c r="K655" s="153"/>
      <c r="L655" s="153"/>
      <c r="M655" s="153"/>
    </row>
    <row r="656" ht="15.75" customHeight="1">
      <c r="B656" s="115"/>
      <c r="G656" s="153"/>
      <c r="H656" s="153"/>
      <c r="I656" s="153"/>
      <c r="J656" s="153"/>
      <c r="K656" s="153"/>
      <c r="L656" s="153"/>
      <c r="M656" s="153"/>
    </row>
    <row r="657" ht="15.75" customHeight="1">
      <c r="B657" s="115"/>
      <c r="G657" s="153"/>
      <c r="H657" s="153"/>
      <c r="I657" s="153"/>
      <c r="J657" s="153"/>
      <c r="K657" s="153"/>
      <c r="L657" s="153"/>
      <c r="M657" s="153"/>
    </row>
    <row r="658" ht="15.75" customHeight="1">
      <c r="B658" s="115"/>
      <c r="G658" s="153"/>
      <c r="H658" s="153"/>
      <c r="I658" s="153"/>
      <c r="J658" s="153"/>
      <c r="K658" s="153"/>
      <c r="L658" s="153"/>
      <c r="M658" s="153"/>
    </row>
    <row r="659" ht="15.75" customHeight="1">
      <c r="B659" s="115"/>
      <c r="G659" s="153"/>
      <c r="H659" s="153"/>
      <c r="I659" s="153"/>
      <c r="J659" s="153"/>
      <c r="K659" s="153"/>
      <c r="L659" s="153"/>
      <c r="M659" s="153"/>
    </row>
    <row r="660" ht="15.75" customHeight="1">
      <c r="B660" s="115"/>
      <c r="G660" s="153"/>
      <c r="H660" s="153"/>
      <c r="I660" s="153"/>
      <c r="J660" s="153"/>
      <c r="K660" s="153"/>
      <c r="L660" s="153"/>
      <c r="M660" s="153"/>
    </row>
    <row r="661" ht="15.75" customHeight="1">
      <c r="B661" s="115"/>
      <c r="G661" s="153"/>
      <c r="H661" s="153"/>
      <c r="I661" s="153"/>
      <c r="J661" s="153"/>
      <c r="K661" s="153"/>
      <c r="L661" s="153"/>
      <c r="M661" s="153"/>
    </row>
    <row r="662" ht="15.75" customHeight="1">
      <c r="B662" s="115"/>
      <c r="G662" s="153"/>
      <c r="H662" s="153"/>
      <c r="I662" s="153"/>
      <c r="J662" s="153"/>
      <c r="K662" s="153"/>
      <c r="L662" s="153"/>
      <c r="M662" s="153"/>
    </row>
    <row r="663" ht="15.75" customHeight="1">
      <c r="B663" s="115"/>
      <c r="G663" s="153"/>
      <c r="H663" s="153"/>
      <c r="I663" s="153"/>
      <c r="J663" s="153"/>
      <c r="K663" s="153"/>
      <c r="L663" s="153"/>
      <c r="M663" s="153"/>
    </row>
    <row r="664" ht="15.75" customHeight="1">
      <c r="B664" s="115"/>
      <c r="G664" s="153"/>
      <c r="H664" s="153"/>
      <c r="I664" s="153"/>
      <c r="J664" s="153"/>
      <c r="K664" s="153"/>
      <c r="L664" s="153"/>
      <c r="M664" s="153"/>
    </row>
    <row r="665" ht="15.75" customHeight="1">
      <c r="B665" s="115"/>
      <c r="G665" s="153"/>
      <c r="H665" s="153"/>
      <c r="I665" s="153"/>
      <c r="J665" s="153"/>
      <c r="K665" s="153"/>
      <c r="L665" s="153"/>
      <c r="M665" s="153"/>
    </row>
    <row r="666" ht="15.75" customHeight="1">
      <c r="B666" s="115"/>
      <c r="G666" s="153"/>
      <c r="H666" s="153"/>
      <c r="I666" s="153"/>
      <c r="J666" s="153"/>
      <c r="K666" s="153"/>
      <c r="L666" s="153"/>
      <c r="M666" s="153"/>
    </row>
    <row r="667" ht="15.75" customHeight="1">
      <c r="B667" s="115"/>
      <c r="G667" s="153"/>
      <c r="H667" s="153"/>
      <c r="I667" s="153"/>
      <c r="J667" s="153"/>
      <c r="K667" s="153"/>
      <c r="L667" s="153"/>
      <c r="M667" s="153"/>
    </row>
    <row r="668" ht="15.75" customHeight="1">
      <c r="B668" s="115"/>
      <c r="G668" s="153"/>
      <c r="H668" s="153"/>
      <c r="I668" s="153"/>
      <c r="J668" s="153"/>
      <c r="K668" s="153"/>
      <c r="L668" s="153"/>
      <c r="M668" s="153"/>
    </row>
    <row r="669" ht="15.75" customHeight="1">
      <c r="B669" s="115"/>
      <c r="G669" s="153"/>
      <c r="H669" s="153"/>
      <c r="I669" s="153"/>
      <c r="J669" s="153"/>
      <c r="K669" s="153"/>
      <c r="L669" s="153"/>
      <c r="M669" s="153"/>
    </row>
    <row r="670" ht="15.75" customHeight="1">
      <c r="B670" s="115"/>
      <c r="G670" s="153"/>
      <c r="H670" s="153"/>
      <c r="I670" s="153"/>
      <c r="J670" s="153"/>
      <c r="K670" s="153"/>
      <c r="L670" s="153"/>
      <c r="M670" s="153"/>
    </row>
    <row r="671" ht="15.75" customHeight="1">
      <c r="B671" s="115"/>
      <c r="G671" s="153"/>
      <c r="H671" s="153"/>
      <c r="I671" s="153"/>
      <c r="J671" s="153"/>
      <c r="K671" s="153"/>
      <c r="L671" s="153"/>
      <c r="M671" s="153"/>
    </row>
    <row r="672" ht="15.75" customHeight="1">
      <c r="B672" s="115"/>
      <c r="G672" s="153"/>
      <c r="H672" s="153"/>
      <c r="I672" s="153"/>
      <c r="J672" s="153"/>
      <c r="K672" s="153"/>
      <c r="L672" s="153"/>
      <c r="M672" s="153"/>
    </row>
    <row r="673" ht="15.75" customHeight="1">
      <c r="B673" s="115"/>
      <c r="G673" s="153"/>
      <c r="H673" s="153"/>
      <c r="I673" s="153"/>
      <c r="J673" s="153"/>
      <c r="K673" s="153"/>
      <c r="L673" s="153"/>
      <c r="M673" s="153"/>
    </row>
    <row r="674" ht="15.75" customHeight="1">
      <c r="B674" s="115"/>
      <c r="G674" s="153"/>
      <c r="H674" s="153"/>
      <c r="I674" s="153"/>
      <c r="J674" s="153"/>
      <c r="K674" s="153"/>
      <c r="L674" s="153"/>
      <c r="M674" s="153"/>
    </row>
    <row r="675" ht="15.75" customHeight="1">
      <c r="B675" s="115"/>
      <c r="G675" s="153"/>
      <c r="H675" s="153"/>
      <c r="I675" s="153"/>
      <c r="J675" s="153"/>
      <c r="K675" s="153"/>
      <c r="L675" s="153"/>
      <c r="M675" s="153"/>
    </row>
    <row r="676" ht="15.75" customHeight="1">
      <c r="B676" s="115"/>
      <c r="G676" s="153"/>
      <c r="H676" s="153"/>
      <c r="I676" s="153"/>
      <c r="J676" s="153"/>
      <c r="K676" s="153"/>
      <c r="L676" s="153"/>
      <c r="M676" s="153"/>
    </row>
    <row r="677" ht="15.75" customHeight="1">
      <c r="B677" s="115"/>
      <c r="G677" s="153"/>
      <c r="H677" s="153"/>
      <c r="I677" s="153"/>
      <c r="J677" s="153"/>
      <c r="K677" s="153"/>
      <c r="L677" s="153"/>
      <c r="M677" s="153"/>
    </row>
    <row r="678" ht="15.75" customHeight="1">
      <c r="B678" s="115"/>
      <c r="G678" s="153"/>
      <c r="H678" s="153"/>
      <c r="I678" s="153"/>
      <c r="J678" s="153"/>
      <c r="K678" s="153"/>
      <c r="L678" s="153"/>
      <c r="M678" s="153"/>
    </row>
    <row r="679" ht="15.75" customHeight="1">
      <c r="B679" s="115"/>
      <c r="G679" s="153"/>
      <c r="H679" s="153"/>
      <c r="I679" s="153"/>
      <c r="J679" s="153"/>
      <c r="K679" s="153"/>
      <c r="L679" s="153"/>
      <c r="M679" s="153"/>
    </row>
    <row r="680" ht="15.75" customHeight="1">
      <c r="B680" s="115"/>
      <c r="G680" s="153"/>
      <c r="H680" s="153"/>
      <c r="I680" s="153"/>
      <c r="J680" s="153"/>
      <c r="K680" s="153"/>
      <c r="L680" s="153"/>
      <c r="M680" s="153"/>
    </row>
    <row r="681" ht="15.75" customHeight="1">
      <c r="B681" s="115"/>
      <c r="G681" s="153"/>
      <c r="H681" s="153"/>
      <c r="I681" s="153"/>
      <c r="J681" s="153"/>
      <c r="K681" s="153"/>
      <c r="L681" s="153"/>
      <c r="M681" s="153"/>
    </row>
    <row r="682" ht="15.75" customHeight="1">
      <c r="B682" s="115"/>
      <c r="G682" s="153"/>
      <c r="H682" s="153"/>
      <c r="I682" s="153"/>
      <c r="J682" s="153"/>
      <c r="K682" s="153"/>
      <c r="L682" s="153"/>
      <c r="M682" s="153"/>
    </row>
    <row r="683" ht="15.75" customHeight="1">
      <c r="B683" s="115"/>
      <c r="G683" s="153"/>
      <c r="H683" s="153"/>
      <c r="I683" s="153"/>
      <c r="J683" s="153"/>
      <c r="K683" s="153"/>
      <c r="L683" s="153"/>
      <c r="M683" s="153"/>
    </row>
    <row r="684" ht="15.75" customHeight="1">
      <c r="B684" s="115"/>
      <c r="G684" s="153"/>
      <c r="H684" s="153"/>
      <c r="I684" s="153"/>
      <c r="J684" s="153"/>
      <c r="K684" s="153"/>
      <c r="L684" s="153"/>
      <c r="M684" s="153"/>
    </row>
    <row r="685" ht="15.75" customHeight="1">
      <c r="B685" s="115"/>
      <c r="G685" s="153"/>
      <c r="H685" s="153"/>
      <c r="I685" s="153"/>
      <c r="J685" s="153"/>
      <c r="K685" s="153"/>
      <c r="L685" s="153"/>
      <c r="M685" s="153"/>
    </row>
    <row r="686" ht="15.75" customHeight="1">
      <c r="B686" s="115"/>
      <c r="G686" s="153"/>
      <c r="H686" s="153"/>
      <c r="I686" s="153"/>
      <c r="J686" s="153"/>
      <c r="K686" s="153"/>
      <c r="L686" s="153"/>
      <c r="M686" s="153"/>
    </row>
    <row r="687" ht="15.75" customHeight="1">
      <c r="B687" s="115"/>
      <c r="G687" s="153"/>
      <c r="H687" s="153"/>
      <c r="I687" s="153"/>
      <c r="J687" s="153"/>
      <c r="K687" s="153"/>
      <c r="L687" s="153"/>
      <c r="M687" s="153"/>
    </row>
    <row r="688" ht="15.75" customHeight="1">
      <c r="B688" s="115"/>
      <c r="G688" s="153"/>
      <c r="H688" s="153"/>
      <c r="I688" s="153"/>
      <c r="J688" s="153"/>
      <c r="K688" s="153"/>
      <c r="L688" s="153"/>
      <c r="M688" s="153"/>
    </row>
    <row r="689" ht="15.75" customHeight="1">
      <c r="B689" s="115"/>
      <c r="G689" s="153"/>
      <c r="H689" s="153"/>
      <c r="I689" s="153"/>
      <c r="J689" s="153"/>
      <c r="K689" s="153"/>
      <c r="L689" s="153"/>
      <c r="M689" s="153"/>
    </row>
    <row r="690" ht="15.75" customHeight="1">
      <c r="B690" s="115"/>
      <c r="G690" s="153"/>
      <c r="H690" s="153"/>
      <c r="I690" s="153"/>
      <c r="J690" s="153"/>
      <c r="K690" s="153"/>
      <c r="L690" s="153"/>
      <c r="M690" s="153"/>
    </row>
    <row r="691" ht="15.75" customHeight="1">
      <c r="B691" s="115"/>
      <c r="G691" s="153"/>
      <c r="H691" s="153"/>
      <c r="I691" s="153"/>
      <c r="J691" s="153"/>
      <c r="K691" s="153"/>
      <c r="L691" s="153"/>
      <c r="M691" s="153"/>
    </row>
    <row r="692" ht="15.75" customHeight="1">
      <c r="B692" s="115"/>
      <c r="G692" s="153"/>
      <c r="H692" s="153"/>
      <c r="I692" s="153"/>
      <c r="J692" s="153"/>
      <c r="K692" s="153"/>
      <c r="L692" s="153"/>
      <c r="M692" s="153"/>
    </row>
    <row r="693" ht="15.75" customHeight="1">
      <c r="B693" s="115"/>
      <c r="G693" s="153"/>
      <c r="H693" s="153"/>
      <c r="I693" s="153"/>
      <c r="J693" s="153"/>
      <c r="K693" s="153"/>
      <c r="L693" s="153"/>
      <c r="M693" s="153"/>
    </row>
    <row r="694" ht="15.75" customHeight="1">
      <c r="B694" s="115"/>
      <c r="G694" s="153"/>
      <c r="H694" s="153"/>
      <c r="I694" s="153"/>
      <c r="J694" s="153"/>
      <c r="K694" s="153"/>
      <c r="L694" s="153"/>
      <c r="M694" s="153"/>
    </row>
    <row r="695" ht="15.75" customHeight="1">
      <c r="B695" s="115"/>
      <c r="G695" s="153"/>
      <c r="H695" s="153"/>
      <c r="I695" s="153"/>
      <c r="J695" s="153"/>
      <c r="K695" s="153"/>
      <c r="L695" s="153"/>
      <c r="M695" s="153"/>
    </row>
    <row r="696" ht="15.75" customHeight="1">
      <c r="B696" s="115"/>
      <c r="G696" s="153"/>
      <c r="H696" s="153"/>
      <c r="I696" s="153"/>
      <c r="J696" s="153"/>
      <c r="K696" s="153"/>
      <c r="L696" s="153"/>
      <c r="M696" s="153"/>
    </row>
    <row r="697" ht="15.75" customHeight="1">
      <c r="B697" s="115"/>
      <c r="G697" s="153"/>
      <c r="H697" s="153"/>
      <c r="I697" s="153"/>
      <c r="J697" s="153"/>
      <c r="K697" s="153"/>
      <c r="L697" s="153"/>
      <c r="M697" s="153"/>
    </row>
    <row r="698" ht="15.75" customHeight="1">
      <c r="B698" s="115"/>
      <c r="G698" s="153"/>
      <c r="H698" s="153"/>
      <c r="I698" s="153"/>
      <c r="J698" s="153"/>
      <c r="K698" s="153"/>
      <c r="L698" s="153"/>
      <c r="M698" s="153"/>
    </row>
    <row r="699" ht="15.75" customHeight="1">
      <c r="B699" s="115"/>
      <c r="G699" s="153"/>
      <c r="H699" s="153"/>
      <c r="I699" s="153"/>
      <c r="J699" s="153"/>
      <c r="K699" s="153"/>
      <c r="L699" s="153"/>
      <c r="M699" s="153"/>
    </row>
    <row r="700" ht="15.75" customHeight="1">
      <c r="B700" s="115"/>
      <c r="G700" s="153"/>
      <c r="H700" s="153"/>
      <c r="I700" s="153"/>
      <c r="J700" s="153"/>
      <c r="K700" s="153"/>
      <c r="L700" s="153"/>
      <c r="M700" s="153"/>
    </row>
    <row r="701" ht="15.75" customHeight="1">
      <c r="B701" s="115"/>
      <c r="G701" s="153"/>
      <c r="H701" s="153"/>
      <c r="I701" s="153"/>
      <c r="J701" s="153"/>
      <c r="K701" s="153"/>
      <c r="L701" s="153"/>
      <c r="M701" s="153"/>
    </row>
    <row r="702" ht="15.75" customHeight="1">
      <c r="B702" s="115"/>
      <c r="G702" s="153"/>
      <c r="H702" s="153"/>
      <c r="I702" s="153"/>
      <c r="J702" s="153"/>
      <c r="K702" s="153"/>
      <c r="L702" s="153"/>
      <c r="M702" s="153"/>
    </row>
    <row r="703" ht="15.75" customHeight="1">
      <c r="B703" s="115"/>
      <c r="G703" s="153"/>
      <c r="H703" s="153"/>
      <c r="I703" s="153"/>
      <c r="J703" s="153"/>
      <c r="K703" s="153"/>
      <c r="L703" s="153"/>
      <c r="M703" s="153"/>
    </row>
    <row r="704" ht="15.75" customHeight="1">
      <c r="B704" s="115"/>
      <c r="G704" s="153"/>
      <c r="H704" s="153"/>
      <c r="I704" s="153"/>
      <c r="J704" s="153"/>
      <c r="K704" s="153"/>
      <c r="L704" s="153"/>
      <c r="M704" s="153"/>
    </row>
    <row r="705" ht="15.75" customHeight="1">
      <c r="B705" s="115"/>
      <c r="G705" s="153"/>
      <c r="H705" s="153"/>
      <c r="I705" s="153"/>
      <c r="J705" s="153"/>
      <c r="K705" s="153"/>
      <c r="L705" s="153"/>
      <c r="M705" s="153"/>
    </row>
    <row r="706" ht="15.75" customHeight="1">
      <c r="B706" s="115"/>
      <c r="G706" s="153"/>
      <c r="H706" s="153"/>
      <c r="I706" s="153"/>
      <c r="J706" s="153"/>
      <c r="K706" s="153"/>
      <c r="L706" s="153"/>
      <c r="M706" s="153"/>
    </row>
    <row r="707" ht="15.75" customHeight="1">
      <c r="B707" s="115"/>
      <c r="G707" s="153"/>
      <c r="H707" s="153"/>
      <c r="I707" s="153"/>
      <c r="J707" s="153"/>
      <c r="K707" s="153"/>
      <c r="L707" s="153"/>
      <c r="M707" s="153"/>
    </row>
    <row r="708" ht="15.75" customHeight="1">
      <c r="B708" s="115"/>
      <c r="G708" s="153"/>
      <c r="H708" s="153"/>
      <c r="I708" s="153"/>
      <c r="J708" s="153"/>
      <c r="K708" s="153"/>
      <c r="L708" s="153"/>
      <c r="M708" s="153"/>
    </row>
    <row r="709" ht="15.75" customHeight="1">
      <c r="B709" s="115"/>
      <c r="G709" s="153"/>
      <c r="H709" s="153"/>
      <c r="I709" s="153"/>
      <c r="J709" s="153"/>
      <c r="K709" s="153"/>
      <c r="L709" s="153"/>
      <c r="M709" s="153"/>
    </row>
    <row r="710" ht="15.75" customHeight="1">
      <c r="B710" s="115"/>
      <c r="G710" s="153"/>
      <c r="H710" s="153"/>
      <c r="I710" s="153"/>
      <c r="J710" s="153"/>
      <c r="K710" s="153"/>
      <c r="L710" s="153"/>
      <c r="M710" s="153"/>
    </row>
    <row r="711" ht="15.75" customHeight="1">
      <c r="B711" s="115"/>
      <c r="G711" s="153"/>
      <c r="H711" s="153"/>
      <c r="I711" s="153"/>
      <c r="J711" s="153"/>
      <c r="K711" s="153"/>
      <c r="L711" s="153"/>
      <c r="M711" s="153"/>
    </row>
    <row r="712" ht="15.75" customHeight="1">
      <c r="B712" s="115"/>
      <c r="G712" s="153"/>
      <c r="H712" s="153"/>
      <c r="I712" s="153"/>
      <c r="J712" s="153"/>
      <c r="K712" s="153"/>
      <c r="L712" s="153"/>
      <c r="M712" s="153"/>
    </row>
    <row r="713" ht="15.75" customHeight="1">
      <c r="B713" s="115"/>
      <c r="G713" s="153"/>
      <c r="H713" s="153"/>
      <c r="I713" s="153"/>
      <c r="J713" s="153"/>
      <c r="K713" s="153"/>
      <c r="L713" s="153"/>
      <c r="M713" s="153"/>
    </row>
    <row r="714" ht="15.75" customHeight="1">
      <c r="B714" s="115"/>
      <c r="G714" s="153"/>
      <c r="H714" s="153"/>
      <c r="I714" s="153"/>
      <c r="J714" s="153"/>
      <c r="K714" s="153"/>
      <c r="L714" s="153"/>
      <c r="M714" s="153"/>
    </row>
    <row r="715" ht="15.75" customHeight="1">
      <c r="B715" s="115"/>
      <c r="G715" s="153"/>
      <c r="H715" s="153"/>
      <c r="I715" s="153"/>
      <c r="J715" s="153"/>
      <c r="K715" s="153"/>
      <c r="L715" s="153"/>
      <c r="M715" s="153"/>
    </row>
    <row r="716" ht="15.75" customHeight="1">
      <c r="B716" s="115"/>
      <c r="G716" s="153"/>
      <c r="H716" s="153"/>
      <c r="I716" s="153"/>
      <c r="J716" s="153"/>
      <c r="K716" s="153"/>
      <c r="L716" s="153"/>
      <c r="M716" s="153"/>
    </row>
    <row r="717" ht="15.75" customHeight="1">
      <c r="B717" s="115"/>
      <c r="G717" s="153"/>
      <c r="H717" s="153"/>
      <c r="I717" s="153"/>
      <c r="J717" s="153"/>
      <c r="K717" s="153"/>
      <c r="L717" s="153"/>
      <c r="M717" s="153"/>
    </row>
    <row r="718" ht="15.75" customHeight="1">
      <c r="B718" s="115"/>
      <c r="G718" s="153"/>
      <c r="H718" s="153"/>
      <c r="I718" s="153"/>
      <c r="J718" s="153"/>
      <c r="K718" s="153"/>
      <c r="L718" s="153"/>
      <c r="M718" s="153"/>
    </row>
    <row r="719" ht="15.75" customHeight="1">
      <c r="B719" s="115"/>
      <c r="G719" s="153"/>
      <c r="H719" s="153"/>
      <c r="I719" s="153"/>
      <c r="J719" s="153"/>
      <c r="K719" s="153"/>
      <c r="L719" s="153"/>
      <c r="M719" s="153"/>
    </row>
    <row r="720" ht="15.75" customHeight="1">
      <c r="B720" s="115"/>
      <c r="G720" s="153"/>
      <c r="H720" s="153"/>
      <c r="I720" s="153"/>
      <c r="J720" s="153"/>
      <c r="K720" s="153"/>
      <c r="L720" s="153"/>
      <c r="M720" s="153"/>
    </row>
    <row r="721" ht="15.75" customHeight="1">
      <c r="B721" s="115"/>
      <c r="G721" s="153"/>
      <c r="H721" s="153"/>
      <c r="I721" s="153"/>
      <c r="J721" s="153"/>
      <c r="K721" s="153"/>
      <c r="L721" s="153"/>
      <c r="M721" s="153"/>
    </row>
    <row r="722" ht="15.75" customHeight="1">
      <c r="B722" s="115"/>
      <c r="G722" s="153"/>
      <c r="H722" s="153"/>
      <c r="I722" s="153"/>
      <c r="J722" s="153"/>
      <c r="K722" s="153"/>
      <c r="L722" s="153"/>
      <c r="M722" s="153"/>
    </row>
    <row r="723" ht="15.75" customHeight="1">
      <c r="B723" s="115"/>
      <c r="G723" s="153"/>
      <c r="H723" s="153"/>
      <c r="I723" s="153"/>
      <c r="J723" s="153"/>
      <c r="K723" s="153"/>
      <c r="L723" s="153"/>
      <c r="M723" s="153"/>
    </row>
    <row r="724" ht="15.75" customHeight="1">
      <c r="B724" s="115"/>
      <c r="G724" s="153"/>
      <c r="H724" s="153"/>
      <c r="I724" s="153"/>
      <c r="J724" s="153"/>
      <c r="K724" s="153"/>
      <c r="L724" s="153"/>
      <c r="M724" s="153"/>
    </row>
    <row r="725" ht="15.75" customHeight="1">
      <c r="B725" s="115"/>
      <c r="G725" s="153"/>
      <c r="H725" s="153"/>
      <c r="I725" s="153"/>
      <c r="J725" s="153"/>
      <c r="K725" s="153"/>
      <c r="L725" s="153"/>
      <c r="M725" s="153"/>
    </row>
    <row r="726" ht="15.75" customHeight="1">
      <c r="B726" s="115"/>
      <c r="G726" s="153"/>
      <c r="H726" s="153"/>
      <c r="I726" s="153"/>
      <c r="J726" s="153"/>
      <c r="K726" s="153"/>
      <c r="L726" s="153"/>
      <c r="M726" s="153"/>
    </row>
    <row r="727" ht="15.75" customHeight="1">
      <c r="B727" s="115"/>
      <c r="G727" s="153"/>
      <c r="H727" s="153"/>
      <c r="I727" s="153"/>
      <c r="J727" s="153"/>
      <c r="K727" s="153"/>
      <c r="L727" s="153"/>
      <c r="M727" s="153"/>
    </row>
    <row r="728" ht="15.75" customHeight="1">
      <c r="B728" s="115"/>
      <c r="G728" s="153"/>
      <c r="H728" s="153"/>
      <c r="I728" s="153"/>
      <c r="J728" s="153"/>
      <c r="K728" s="153"/>
      <c r="L728" s="153"/>
      <c r="M728" s="153"/>
    </row>
    <row r="729" ht="15.75" customHeight="1">
      <c r="B729" s="115"/>
      <c r="G729" s="153"/>
      <c r="H729" s="153"/>
      <c r="I729" s="153"/>
      <c r="J729" s="153"/>
      <c r="K729" s="153"/>
      <c r="L729" s="153"/>
      <c r="M729" s="153"/>
    </row>
    <row r="730" ht="15.75" customHeight="1">
      <c r="B730" s="115"/>
      <c r="G730" s="153"/>
      <c r="H730" s="153"/>
      <c r="I730" s="153"/>
      <c r="J730" s="153"/>
      <c r="K730" s="153"/>
      <c r="L730" s="153"/>
      <c r="M730" s="153"/>
    </row>
    <row r="731" ht="15.75" customHeight="1">
      <c r="B731" s="115"/>
      <c r="G731" s="153"/>
      <c r="H731" s="153"/>
      <c r="I731" s="153"/>
      <c r="J731" s="153"/>
      <c r="K731" s="153"/>
      <c r="L731" s="153"/>
      <c r="M731" s="153"/>
    </row>
    <row r="732" ht="15.75" customHeight="1">
      <c r="B732" s="115"/>
      <c r="G732" s="153"/>
      <c r="H732" s="153"/>
      <c r="I732" s="153"/>
      <c r="J732" s="153"/>
      <c r="K732" s="153"/>
      <c r="L732" s="153"/>
      <c r="M732" s="153"/>
    </row>
    <row r="733" ht="15.75" customHeight="1">
      <c r="B733" s="115"/>
      <c r="G733" s="153"/>
      <c r="H733" s="153"/>
      <c r="I733" s="153"/>
      <c r="J733" s="153"/>
      <c r="K733" s="153"/>
      <c r="L733" s="153"/>
      <c r="M733" s="153"/>
    </row>
    <row r="734" ht="15.75" customHeight="1">
      <c r="B734" s="115"/>
      <c r="G734" s="153"/>
      <c r="H734" s="153"/>
      <c r="I734" s="153"/>
      <c r="J734" s="153"/>
      <c r="K734" s="153"/>
      <c r="L734" s="153"/>
      <c r="M734" s="153"/>
    </row>
    <row r="735" ht="15.75" customHeight="1">
      <c r="B735" s="115"/>
      <c r="G735" s="153"/>
      <c r="H735" s="153"/>
      <c r="I735" s="153"/>
      <c r="J735" s="153"/>
      <c r="K735" s="153"/>
      <c r="L735" s="153"/>
      <c r="M735" s="153"/>
    </row>
    <row r="736" ht="15.75" customHeight="1">
      <c r="B736" s="115"/>
      <c r="G736" s="153"/>
      <c r="H736" s="153"/>
      <c r="I736" s="153"/>
      <c r="J736" s="153"/>
      <c r="K736" s="153"/>
      <c r="L736" s="153"/>
      <c r="M736" s="153"/>
    </row>
    <row r="737" ht="15.75" customHeight="1">
      <c r="B737" s="115"/>
      <c r="G737" s="153"/>
      <c r="H737" s="153"/>
      <c r="I737" s="153"/>
      <c r="J737" s="153"/>
      <c r="K737" s="153"/>
      <c r="L737" s="153"/>
      <c r="M737" s="153"/>
    </row>
    <row r="738" ht="15.75" customHeight="1">
      <c r="B738" s="115"/>
      <c r="G738" s="153"/>
      <c r="H738" s="153"/>
      <c r="I738" s="153"/>
      <c r="J738" s="153"/>
      <c r="K738" s="153"/>
      <c r="L738" s="153"/>
      <c r="M738" s="153"/>
    </row>
    <row r="739" ht="15.75" customHeight="1">
      <c r="B739" s="115"/>
      <c r="G739" s="153"/>
      <c r="H739" s="153"/>
      <c r="I739" s="153"/>
      <c r="J739" s="153"/>
      <c r="K739" s="153"/>
      <c r="L739" s="153"/>
      <c r="M739" s="153"/>
    </row>
    <row r="740" ht="15.75" customHeight="1">
      <c r="B740" s="115"/>
      <c r="G740" s="153"/>
      <c r="H740" s="153"/>
      <c r="I740" s="153"/>
      <c r="J740" s="153"/>
      <c r="K740" s="153"/>
      <c r="L740" s="153"/>
      <c r="M740" s="153"/>
    </row>
    <row r="741" ht="15.75" customHeight="1">
      <c r="B741" s="115"/>
      <c r="G741" s="153"/>
      <c r="H741" s="153"/>
      <c r="I741" s="153"/>
      <c r="J741" s="153"/>
      <c r="K741" s="153"/>
      <c r="L741" s="153"/>
      <c r="M741" s="153"/>
    </row>
    <row r="742" ht="15.75" customHeight="1">
      <c r="B742" s="115"/>
      <c r="G742" s="153"/>
      <c r="H742" s="153"/>
      <c r="I742" s="153"/>
      <c r="J742" s="153"/>
      <c r="K742" s="153"/>
      <c r="L742" s="153"/>
      <c r="M742" s="153"/>
    </row>
    <row r="743" ht="15.75" customHeight="1">
      <c r="B743" s="115"/>
      <c r="G743" s="153"/>
      <c r="H743" s="153"/>
      <c r="I743" s="153"/>
      <c r="J743" s="153"/>
      <c r="K743" s="153"/>
      <c r="L743" s="153"/>
      <c r="M743" s="153"/>
    </row>
    <row r="744" ht="15.75" customHeight="1">
      <c r="B744" s="115"/>
      <c r="G744" s="153"/>
      <c r="H744" s="153"/>
      <c r="I744" s="153"/>
      <c r="J744" s="153"/>
      <c r="K744" s="153"/>
      <c r="L744" s="153"/>
      <c r="M744" s="153"/>
    </row>
    <row r="745" ht="15.75" customHeight="1">
      <c r="B745" s="115"/>
      <c r="G745" s="153"/>
      <c r="H745" s="153"/>
      <c r="I745" s="153"/>
      <c r="J745" s="153"/>
      <c r="K745" s="153"/>
      <c r="L745" s="153"/>
      <c r="M745" s="153"/>
    </row>
    <row r="746" ht="15.75" customHeight="1">
      <c r="B746" s="115"/>
      <c r="G746" s="153"/>
      <c r="H746" s="153"/>
      <c r="I746" s="153"/>
      <c r="J746" s="153"/>
      <c r="K746" s="153"/>
      <c r="L746" s="153"/>
      <c r="M746" s="153"/>
    </row>
    <row r="747" ht="15.75" customHeight="1">
      <c r="B747" s="115"/>
      <c r="G747" s="153"/>
      <c r="H747" s="153"/>
      <c r="I747" s="153"/>
      <c r="J747" s="153"/>
      <c r="K747" s="153"/>
      <c r="L747" s="153"/>
      <c r="M747" s="153"/>
    </row>
    <row r="748" ht="15.75" customHeight="1">
      <c r="B748" s="115"/>
      <c r="G748" s="153"/>
      <c r="H748" s="153"/>
      <c r="I748" s="153"/>
      <c r="J748" s="153"/>
      <c r="K748" s="153"/>
      <c r="L748" s="153"/>
      <c r="M748" s="153"/>
    </row>
    <row r="749" ht="15.75" customHeight="1">
      <c r="B749" s="115"/>
      <c r="G749" s="153"/>
      <c r="H749" s="153"/>
      <c r="I749" s="153"/>
      <c r="J749" s="153"/>
      <c r="K749" s="153"/>
      <c r="L749" s="153"/>
      <c r="M749" s="153"/>
    </row>
    <row r="750" ht="15.75" customHeight="1">
      <c r="B750" s="115"/>
      <c r="G750" s="153"/>
      <c r="H750" s="153"/>
      <c r="I750" s="153"/>
      <c r="J750" s="153"/>
      <c r="K750" s="153"/>
      <c r="L750" s="153"/>
      <c r="M750" s="153"/>
    </row>
    <row r="751" ht="15.75" customHeight="1">
      <c r="B751" s="115"/>
      <c r="G751" s="153"/>
      <c r="H751" s="153"/>
      <c r="I751" s="153"/>
      <c r="J751" s="153"/>
      <c r="K751" s="153"/>
      <c r="L751" s="153"/>
      <c r="M751" s="153"/>
    </row>
    <row r="752" ht="15.75" customHeight="1">
      <c r="B752" s="115"/>
      <c r="G752" s="153"/>
      <c r="H752" s="153"/>
      <c r="I752" s="153"/>
      <c r="J752" s="153"/>
      <c r="K752" s="153"/>
      <c r="L752" s="153"/>
      <c r="M752" s="153"/>
    </row>
    <row r="753" ht="15.75" customHeight="1">
      <c r="B753" s="115"/>
      <c r="G753" s="153"/>
      <c r="H753" s="153"/>
      <c r="I753" s="153"/>
      <c r="J753" s="153"/>
      <c r="K753" s="153"/>
      <c r="L753" s="153"/>
      <c r="M753" s="153"/>
    </row>
    <row r="754" ht="15.75" customHeight="1">
      <c r="B754" s="115"/>
      <c r="G754" s="153"/>
      <c r="H754" s="153"/>
      <c r="I754" s="153"/>
      <c r="J754" s="153"/>
      <c r="K754" s="153"/>
      <c r="L754" s="153"/>
      <c r="M754" s="153"/>
    </row>
    <row r="755" ht="15.75" customHeight="1">
      <c r="B755" s="115"/>
      <c r="G755" s="153"/>
      <c r="H755" s="153"/>
      <c r="I755" s="153"/>
      <c r="J755" s="153"/>
      <c r="K755" s="153"/>
      <c r="L755" s="153"/>
      <c r="M755" s="153"/>
    </row>
    <row r="756" ht="15.75" customHeight="1">
      <c r="B756" s="115"/>
      <c r="G756" s="153"/>
      <c r="H756" s="153"/>
      <c r="I756" s="153"/>
      <c r="J756" s="153"/>
      <c r="K756" s="153"/>
      <c r="L756" s="153"/>
      <c r="M756" s="153"/>
    </row>
    <row r="757" ht="15.75" customHeight="1">
      <c r="B757" s="115"/>
      <c r="G757" s="153"/>
      <c r="H757" s="153"/>
      <c r="I757" s="153"/>
      <c r="J757" s="153"/>
      <c r="K757" s="153"/>
      <c r="L757" s="153"/>
      <c r="M757" s="153"/>
    </row>
    <row r="758" ht="15.75" customHeight="1">
      <c r="B758" s="115"/>
      <c r="G758" s="153"/>
      <c r="H758" s="153"/>
      <c r="I758" s="153"/>
      <c r="J758" s="153"/>
      <c r="K758" s="153"/>
      <c r="L758" s="153"/>
      <c r="M758" s="153"/>
    </row>
    <row r="759" ht="15.75" customHeight="1">
      <c r="B759" s="115"/>
      <c r="G759" s="153"/>
      <c r="H759" s="153"/>
      <c r="I759" s="153"/>
      <c r="J759" s="153"/>
      <c r="K759" s="153"/>
      <c r="L759" s="153"/>
      <c r="M759" s="153"/>
    </row>
    <row r="760" ht="15.75" customHeight="1">
      <c r="B760" s="115"/>
      <c r="G760" s="153"/>
      <c r="H760" s="153"/>
      <c r="I760" s="153"/>
      <c r="J760" s="153"/>
      <c r="K760" s="153"/>
      <c r="L760" s="153"/>
      <c r="M760" s="153"/>
    </row>
    <row r="761" ht="15.75" customHeight="1">
      <c r="B761" s="115"/>
      <c r="G761" s="153"/>
      <c r="H761" s="153"/>
      <c r="I761" s="153"/>
      <c r="J761" s="153"/>
      <c r="K761" s="153"/>
      <c r="L761" s="153"/>
      <c r="M761" s="153"/>
    </row>
    <row r="762" ht="15.75" customHeight="1">
      <c r="B762" s="115"/>
      <c r="G762" s="153"/>
      <c r="H762" s="153"/>
      <c r="I762" s="153"/>
      <c r="J762" s="153"/>
      <c r="K762" s="153"/>
      <c r="L762" s="153"/>
      <c r="M762" s="153"/>
    </row>
    <row r="763" ht="15.75" customHeight="1">
      <c r="B763" s="115"/>
      <c r="G763" s="153"/>
      <c r="H763" s="153"/>
      <c r="I763" s="153"/>
      <c r="J763" s="153"/>
      <c r="K763" s="153"/>
      <c r="L763" s="153"/>
      <c r="M763" s="153"/>
    </row>
    <row r="764" ht="15.75" customHeight="1">
      <c r="B764" s="115"/>
      <c r="G764" s="153"/>
      <c r="H764" s="153"/>
      <c r="I764" s="153"/>
      <c r="J764" s="153"/>
      <c r="K764" s="153"/>
      <c r="L764" s="153"/>
      <c r="M764" s="153"/>
    </row>
    <row r="765" ht="15.75" customHeight="1">
      <c r="B765" s="115"/>
      <c r="G765" s="153"/>
      <c r="H765" s="153"/>
      <c r="I765" s="153"/>
      <c r="J765" s="153"/>
      <c r="K765" s="153"/>
      <c r="L765" s="153"/>
      <c r="M765" s="153"/>
    </row>
    <row r="766" ht="15.75" customHeight="1">
      <c r="B766" s="115"/>
      <c r="G766" s="153"/>
      <c r="H766" s="153"/>
      <c r="I766" s="153"/>
      <c r="J766" s="153"/>
      <c r="K766" s="153"/>
      <c r="L766" s="153"/>
      <c r="M766" s="153"/>
    </row>
    <row r="767" ht="15.75" customHeight="1">
      <c r="B767" s="115"/>
      <c r="G767" s="153"/>
      <c r="H767" s="153"/>
      <c r="I767" s="153"/>
      <c r="J767" s="153"/>
      <c r="K767" s="153"/>
      <c r="L767" s="153"/>
      <c r="M767" s="153"/>
    </row>
    <row r="768" ht="15.75" customHeight="1">
      <c r="B768" s="115"/>
      <c r="G768" s="153"/>
      <c r="H768" s="153"/>
      <c r="I768" s="153"/>
      <c r="J768" s="153"/>
      <c r="K768" s="153"/>
      <c r="L768" s="153"/>
      <c r="M768" s="153"/>
    </row>
    <row r="769" ht="15.75" customHeight="1">
      <c r="B769" s="115"/>
      <c r="G769" s="153"/>
      <c r="H769" s="153"/>
      <c r="I769" s="153"/>
      <c r="J769" s="153"/>
      <c r="K769" s="153"/>
      <c r="L769" s="153"/>
      <c r="M769" s="153"/>
    </row>
    <row r="770" ht="15.75" customHeight="1">
      <c r="B770" s="115"/>
      <c r="G770" s="153"/>
      <c r="H770" s="153"/>
      <c r="I770" s="153"/>
      <c r="J770" s="153"/>
      <c r="K770" s="153"/>
      <c r="L770" s="153"/>
      <c r="M770" s="153"/>
    </row>
    <row r="771" ht="15.75" customHeight="1">
      <c r="B771" s="115"/>
      <c r="G771" s="153"/>
      <c r="H771" s="153"/>
      <c r="I771" s="153"/>
      <c r="J771" s="153"/>
      <c r="K771" s="153"/>
      <c r="L771" s="153"/>
      <c r="M771" s="153"/>
    </row>
    <row r="772" ht="15.75" customHeight="1">
      <c r="B772" s="115"/>
      <c r="G772" s="153"/>
      <c r="H772" s="153"/>
      <c r="I772" s="153"/>
      <c r="J772" s="153"/>
      <c r="K772" s="153"/>
      <c r="L772" s="153"/>
      <c r="M772" s="153"/>
    </row>
    <row r="773" ht="15.75" customHeight="1">
      <c r="B773" s="115"/>
      <c r="G773" s="153"/>
      <c r="H773" s="153"/>
      <c r="I773" s="153"/>
      <c r="J773" s="153"/>
      <c r="K773" s="153"/>
      <c r="L773" s="153"/>
      <c r="M773" s="153"/>
    </row>
    <row r="774" ht="15.75" customHeight="1">
      <c r="B774" s="115"/>
      <c r="G774" s="153"/>
      <c r="H774" s="153"/>
      <c r="I774" s="153"/>
      <c r="J774" s="153"/>
      <c r="K774" s="153"/>
      <c r="L774" s="153"/>
      <c r="M774" s="153"/>
    </row>
    <row r="775" ht="15.75" customHeight="1">
      <c r="B775" s="115"/>
      <c r="G775" s="153"/>
      <c r="H775" s="153"/>
      <c r="I775" s="153"/>
      <c r="J775" s="153"/>
      <c r="K775" s="153"/>
      <c r="L775" s="153"/>
      <c r="M775" s="153"/>
    </row>
    <row r="776" ht="15.75" customHeight="1">
      <c r="B776" s="115"/>
      <c r="G776" s="153"/>
      <c r="H776" s="153"/>
      <c r="I776" s="153"/>
      <c r="J776" s="153"/>
      <c r="K776" s="153"/>
      <c r="L776" s="153"/>
      <c r="M776" s="153"/>
    </row>
    <row r="777" ht="15.75" customHeight="1">
      <c r="B777" s="115"/>
      <c r="G777" s="153"/>
      <c r="H777" s="153"/>
      <c r="I777" s="153"/>
      <c r="J777" s="153"/>
      <c r="K777" s="153"/>
      <c r="L777" s="153"/>
      <c r="M777" s="153"/>
    </row>
    <row r="778" ht="15.75" customHeight="1">
      <c r="B778" s="115"/>
      <c r="G778" s="153"/>
      <c r="H778" s="153"/>
      <c r="I778" s="153"/>
      <c r="J778" s="153"/>
      <c r="K778" s="153"/>
      <c r="L778" s="153"/>
      <c r="M778" s="153"/>
    </row>
    <row r="779" ht="15.75" customHeight="1">
      <c r="B779" s="115"/>
      <c r="G779" s="153"/>
      <c r="H779" s="153"/>
      <c r="I779" s="153"/>
      <c r="J779" s="153"/>
      <c r="K779" s="153"/>
      <c r="L779" s="153"/>
      <c r="M779" s="153"/>
    </row>
    <row r="780" ht="15.75" customHeight="1">
      <c r="B780" s="115"/>
      <c r="G780" s="153"/>
      <c r="H780" s="153"/>
      <c r="I780" s="153"/>
      <c r="J780" s="153"/>
      <c r="K780" s="153"/>
      <c r="L780" s="153"/>
      <c r="M780" s="153"/>
    </row>
    <row r="781" ht="15.75" customHeight="1">
      <c r="B781" s="115"/>
      <c r="G781" s="153"/>
      <c r="H781" s="153"/>
      <c r="I781" s="153"/>
      <c r="J781" s="153"/>
      <c r="K781" s="153"/>
      <c r="L781" s="153"/>
      <c r="M781" s="153"/>
    </row>
    <row r="782" ht="15.75" customHeight="1">
      <c r="B782" s="115"/>
      <c r="G782" s="153"/>
      <c r="H782" s="153"/>
      <c r="I782" s="153"/>
      <c r="J782" s="153"/>
      <c r="K782" s="153"/>
      <c r="L782" s="153"/>
      <c r="M782" s="153"/>
    </row>
    <row r="783" ht="15.75" customHeight="1">
      <c r="B783" s="115"/>
      <c r="G783" s="153"/>
      <c r="H783" s="153"/>
      <c r="I783" s="153"/>
      <c r="J783" s="153"/>
      <c r="K783" s="153"/>
      <c r="L783" s="153"/>
      <c r="M783" s="153"/>
    </row>
    <row r="784" ht="15.75" customHeight="1">
      <c r="B784" s="115"/>
      <c r="G784" s="153"/>
      <c r="H784" s="153"/>
      <c r="I784" s="153"/>
      <c r="J784" s="153"/>
      <c r="K784" s="153"/>
      <c r="L784" s="153"/>
      <c r="M784" s="153"/>
    </row>
    <row r="785" ht="15.75" customHeight="1">
      <c r="B785" s="115"/>
      <c r="G785" s="153"/>
      <c r="H785" s="153"/>
      <c r="I785" s="153"/>
      <c r="J785" s="153"/>
      <c r="K785" s="153"/>
      <c r="L785" s="153"/>
      <c r="M785" s="153"/>
    </row>
    <row r="786" ht="15.75" customHeight="1">
      <c r="B786" s="115"/>
      <c r="G786" s="153"/>
      <c r="H786" s="153"/>
      <c r="I786" s="153"/>
      <c r="J786" s="153"/>
      <c r="K786" s="153"/>
      <c r="L786" s="153"/>
      <c r="M786" s="153"/>
    </row>
    <row r="787" ht="15.75" customHeight="1">
      <c r="B787" s="115"/>
      <c r="G787" s="153"/>
      <c r="H787" s="153"/>
      <c r="I787" s="153"/>
      <c r="J787" s="153"/>
      <c r="K787" s="153"/>
      <c r="L787" s="153"/>
      <c r="M787" s="153"/>
    </row>
    <row r="788" ht="15.75" customHeight="1">
      <c r="B788" s="115"/>
      <c r="G788" s="153"/>
      <c r="H788" s="153"/>
      <c r="I788" s="153"/>
      <c r="J788" s="153"/>
      <c r="K788" s="153"/>
      <c r="L788" s="153"/>
      <c r="M788" s="153"/>
    </row>
    <row r="789" ht="15.75" customHeight="1">
      <c r="B789" s="115"/>
      <c r="G789" s="153"/>
      <c r="H789" s="153"/>
      <c r="I789" s="153"/>
      <c r="J789" s="153"/>
      <c r="K789" s="153"/>
      <c r="L789" s="153"/>
      <c r="M789" s="153"/>
    </row>
    <row r="790" ht="15.75" customHeight="1">
      <c r="B790" s="115"/>
      <c r="G790" s="153"/>
      <c r="H790" s="153"/>
      <c r="I790" s="153"/>
      <c r="J790" s="153"/>
      <c r="K790" s="153"/>
      <c r="L790" s="153"/>
      <c r="M790" s="153"/>
    </row>
    <row r="791" ht="15.75" customHeight="1">
      <c r="B791" s="115"/>
      <c r="G791" s="153"/>
      <c r="H791" s="153"/>
      <c r="I791" s="153"/>
      <c r="J791" s="153"/>
      <c r="K791" s="153"/>
      <c r="L791" s="153"/>
      <c r="M791" s="153"/>
    </row>
    <row r="792" ht="15.75" customHeight="1">
      <c r="B792" s="115"/>
      <c r="G792" s="153"/>
      <c r="H792" s="153"/>
      <c r="I792" s="153"/>
      <c r="J792" s="153"/>
      <c r="K792" s="153"/>
      <c r="L792" s="153"/>
      <c r="M792" s="153"/>
    </row>
    <row r="793" ht="15.75" customHeight="1">
      <c r="B793" s="115"/>
      <c r="G793" s="153"/>
      <c r="H793" s="153"/>
      <c r="I793" s="153"/>
      <c r="J793" s="153"/>
      <c r="K793" s="153"/>
      <c r="L793" s="153"/>
      <c r="M793" s="153"/>
    </row>
    <row r="794" ht="15.75" customHeight="1">
      <c r="B794" s="115"/>
      <c r="G794" s="153"/>
      <c r="H794" s="153"/>
      <c r="I794" s="153"/>
      <c r="J794" s="153"/>
      <c r="K794" s="153"/>
      <c r="L794" s="153"/>
      <c r="M794" s="153"/>
    </row>
    <row r="795" ht="15.75" customHeight="1">
      <c r="B795" s="115"/>
      <c r="G795" s="153"/>
      <c r="H795" s="153"/>
      <c r="I795" s="153"/>
      <c r="J795" s="153"/>
      <c r="K795" s="153"/>
      <c r="L795" s="153"/>
      <c r="M795" s="153"/>
    </row>
    <row r="796" ht="15.75" customHeight="1">
      <c r="B796" s="115"/>
      <c r="G796" s="153"/>
      <c r="H796" s="153"/>
      <c r="I796" s="153"/>
      <c r="J796" s="153"/>
      <c r="K796" s="153"/>
      <c r="L796" s="153"/>
      <c r="M796" s="153"/>
    </row>
    <row r="797" ht="15.75" customHeight="1">
      <c r="B797" s="115"/>
      <c r="G797" s="153"/>
      <c r="H797" s="153"/>
      <c r="I797" s="153"/>
      <c r="J797" s="153"/>
      <c r="K797" s="153"/>
      <c r="L797" s="153"/>
      <c r="M797" s="153"/>
    </row>
    <row r="798" ht="15.75" customHeight="1">
      <c r="B798" s="115"/>
      <c r="G798" s="153"/>
      <c r="H798" s="153"/>
      <c r="I798" s="153"/>
      <c r="J798" s="153"/>
      <c r="K798" s="153"/>
      <c r="L798" s="153"/>
      <c r="M798" s="153"/>
    </row>
    <row r="799" ht="15.75" customHeight="1">
      <c r="B799" s="115"/>
      <c r="G799" s="153"/>
      <c r="H799" s="153"/>
      <c r="I799" s="153"/>
      <c r="J799" s="153"/>
      <c r="K799" s="153"/>
      <c r="L799" s="153"/>
      <c r="M799" s="153"/>
    </row>
    <row r="800" ht="15.75" customHeight="1">
      <c r="B800" s="115"/>
      <c r="G800" s="153"/>
      <c r="H800" s="153"/>
      <c r="I800" s="153"/>
      <c r="J800" s="153"/>
      <c r="K800" s="153"/>
      <c r="L800" s="153"/>
      <c r="M800" s="153"/>
    </row>
    <row r="801" ht="15.75" customHeight="1">
      <c r="B801" s="115"/>
      <c r="G801" s="153"/>
      <c r="H801" s="153"/>
      <c r="I801" s="153"/>
      <c r="J801" s="153"/>
      <c r="K801" s="153"/>
      <c r="L801" s="153"/>
      <c r="M801" s="153"/>
    </row>
    <row r="802" ht="15.75" customHeight="1">
      <c r="B802" s="115"/>
      <c r="G802" s="153"/>
      <c r="H802" s="153"/>
      <c r="I802" s="153"/>
      <c r="J802" s="153"/>
      <c r="K802" s="153"/>
      <c r="L802" s="153"/>
      <c r="M802" s="153"/>
    </row>
    <row r="803" ht="15.75" customHeight="1">
      <c r="B803" s="115"/>
      <c r="G803" s="153"/>
      <c r="H803" s="153"/>
      <c r="I803" s="153"/>
      <c r="J803" s="153"/>
      <c r="K803" s="153"/>
      <c r="L803" s="153"/>
      <c r="M803" s="153"/>
    </row>
    <row r="804" ht="15.75" customHeight="1">
      <c r="B804" s="115"/>
      <c r="G804" s="153"/>
      <c r="H804" s="153"/>
      <c r="I804" s="153"/>
      <c r="J804" s="153"/>
      <c r="K804" s="153"/>
      <c r="L804" s="153"/>
      <c r="M804" s="153"/>
    </row>
    <row r="805" ht="15.75" customHeight="1">
      <c r="B805" s="115"/>
      <c r="G805" s="153"/>
      <c r="H805" s="153"/>
      <c r="I805" s="153"/>
      <c r="J805" s="153"/>
      <c r="K805" s="153"/>
      <c r="L805" s="153"/>
      <c r="M805" s="153"/>
    </row>
    <row r="806" ht="15.75" customHeight="1">
      <c r="B806" s="115"/>
      <c r="G806" s="153"/>
      <c r="H806" s="153"/>
      <c r="I806" s="153"/>
      <c r="J806" s="153"/>
      <c r="K806" s="153"/>
      <c r="L806" s="153"/>
      <c r="M806" s="153"/>
    </row>
    <row r="807" ht="15.75" customHeight="1">
      <c r="B807" s="115"/>
      <c r="G807" s="153"/>
      <c r="H807" s="153"/>
      <c r="I807" s="153"/>
      <c r="J807" s="153"/>
      <c r="K807" s="153"/>
      <c r="L807" s="153"/>
      <c r="M807" s="153"/>
    </row>
    <row r="808" ht="15.75" customHeight="1">
      <c r="B808" s="115"/>
      <c r="G808" s="153"/>
      <c r="H808" s="153"/>
      <c r="I808" s="153"/>
      <c r="J808" s="153"/>
      <c r="K808" s="153"/>
      <c r="L808" s="153"/>
      <c r="M808" s="153"/>
    </row>
    <row r="809" ht="15.75" customHeight="1">
      <c r="B809" s="115"/>
      <c r="G809" s="153"/>
      <c r="H809" s="153"/>
      <c r="I809" s="153"/>
      <c r="J809" s="153"/>
      <c r="K809" s="153"/>
      <c r="L809" s="153"/>
      <c r="M809" s="153"/>
    </row>
    <row r="810" ht="15.75" customHeight="1">
      <c r="B810" s="115"/>
      <c r="G810" s="153"/>
      <c r="H810" s="153"/>
      <c r="I810" s="153"/>
      <c r="J810" s="153"/>
      <c r="K810" s="153"/>
      <c r="L810" s="153"/>
      <c r="M810" s="153"/>
    </row>
    <row r="811" ht="15.75" customHeight="1">
      <c r="B811" s="115"/>
      <c r="G811" s="153"/>
      <c r="H811" s="153"/>
      <c r="I811" s="153"/>
      <c r="J811" s="153"/>
      <c r="K811" s="153"/>
      <c r="L811" s="153"/>
      <c r="M811" s="153"/>
    </row>
    <row r="812" ht="15.75" customHeight="1">
      <c r="B812" s="115"/>
      <c r="G812" s="153"/>
      <c r="H812" s="153"/>
      <c r="I812" s="153"/>
      <c r="J812" s="153"/>
      <c r="K812" s="153"/>
      <c r="L812" s="153"/>
      <c r="M812" s="153"/>
    </row>
    <row r="813" ht="15.75" customHeight="1">
      <c r="B813" s="115"/>
      <c r="G813" s="153"/>
      <c r="H813" s="153"/>
      <c r="I813" s="153"/>
      <c r="J813" s="153"/>
      <c r="K813" s="153"/>
      <c r="L813" s="153"/>
      <c r="M813" s="153"/>
    </row>
    <row r="814" ht="15.75" customHeight="1">
      <c r="B814" s="115"/>
      <c r="G814" s="153"/>
      <c r="H814" s="153"/>
      <c r="I814" s="153"/>
      <c r="J814" s="153"/>
      <c r="K814" s="153"/>
      <c r="L814" s="153"/>
      <c r="M814" s="153"/>
    </row>
    <row r="815" ht="15.75" customHeight="1">
      <c r="B815" s="115"/>
      <c r="G815" s="153"/>
      <c r="H815" s="153"/>
      <c r="I815" s="153"/>
      <c r="J815" s="153"/>
      <c r="K815" s="153"/>
      <c r="L815" s="153"/>
      <c r="M815" s="153"/>
    </row>
    <row r="816" ht="15.75" customHeight="1">
      <c r="B816" s="115"/>
      <c r="G816" s="153"/>
      <c r="H816" s="153"/>
      <c r="I816" s="153"/>
      <c r="J816" s="153"/>
      <c r="K816" s="153"/>
      <c r="L816" s="153"/>
      <c r="M816" s="153"/>
    </row>
    <row r="817" ht="15.75" customHeight="1">
      <c r="B817" s="115"/>
      <c r="G817" s="153"/>
      <c r="H817" s="153"/>
      <c r="I817" s="153"/>
      <c r="J817" s="153"/>
      <c r="K817" s="153"/>
      <c r="L817" s="153"/>
      <c r="M817" s="153"/>
    </row>
    <row r="818" ht="15.75" customHeight="1">
      <c r="B818" s="115"/>
      <c r="G818" s="153"/>
      <c r="H818" s="153"/>
      <c r="I818" s="153"/>
      <c r="J818" s="153"/>
      <c r="K818" s="153"/>
      <c r="L818" s="153"/>
      <c r="M818" s="153"/>
    </row>
    <row r="819" ht="15.75" customHeight="1">
      <c r="B819" s="115"/>
      <c r="G819" s="153"/>
      <c r="H819" s="153"/>
      <c r="I819" s="153"/>
      <c r="J819" s="153"/>
      <c r="K819" s="153"/>
      <c r="L819" s="153"/>
      <c r="M819" s="153"/>
    </row>
    <row r="820" ht="15.75" customHeight="1">
      <c r="B820" s="115"/>
      <c r="G820" s="153"/>
      <c r="H820" s="153"/>
      <c r="I820" s="153"/>
      <c r="J820" s="153"/>
      <c r="K820" s="153"/>
      <c r="L820" s="153"/>
      <c r="M820" s="153"/>
    </row>
    <row r="821" ht="15.75" customHeight="1">
      <c r="B821" s="115"/>
      <c r="G821" s="153"/>
      <c r="H821" s="153"/>
      <c r="I821" s="153"/>
      <c r="J821" s="153"/>
      <c r="K821" s="153"/>
      <c r="L821" s="153"/>
      <c r="M821" s="153"/>
    </row>
    <row r="822" ht="15.75" customHeight="1">
      <c r="B822" s="115"/>
      <c r="G822" s="153"/>
      <c r="H822" s="153"/>
      <c r="I822" s="153"/>
      <c r="J822" s="153"/>
      <c r="K822" s="153"/>
      <c r="L822" s="153"/>
      <c r="M822" s="153"/>
    </row>
    <row r="823" ht="15.75" customHeight="1">
      <c r="B823" s="115"/>
      <c r="G823" s="153"/>
      <c r="H823" s="153"/>
      <c r="I823" s="153"/>
      <c r="J823" s="153"/>
      <c r="K823" s="153"/>
      <c r="L823" s="153"/>
      <c r="M823" s="153"/>
    </row>
    <row r="824" ht="15.75" customHeight="1">
      <c r="B824" s="115"/>
      <c r="G824" s="153"/>
      <c r="H824" s="153"/>
      <c r="I824" s="153"/>
      <c r="J824" s="153"/>
      <c r="K824" s="153"/>
      <c r="L824" s="153"/>
      <c r="M824" s="153"/>
    </row>
    <row r="825" ht="15.75" customHeight="1">
      <c r="B825" s="115"/>
      <c r="G825" s="153"/>
      <c r="H825" s="153"/>
      <c r="I825" s="153"/>
      <c r="J825" s="153"/>
      <c r="K825" s="153"/>
      <c r="L825" s="153"/>
      <c r="M825" s="153"/>
    </row>
    <row r="826" ht="15.75" customHeight="1">
      <c r="B826" s="115"/>
      <c r="G826" s="153"/>
      <c r="H826" s="153"/>
      <c r="I826" s="153"/>
      <c r="J826" s="153"/>
      <c r="K826" s="153"/>
      <c r="L826" s="153"/>
      <c r="M826" s="153"/>
    </row>
    <row r="827" ht="15.75" customHeight="1">
      <c r="B827" s="115"/>
      <c r="G827" s="153"/>
      <c r="H827" s="153"/>
      <c r="I827" s="153"/>
      <c r="J827" s="153"/>
      <c r="K827" s="153"/>
      <c r="L827" s="153"/>
      <c r="M827" s="153"/>
    </row>
    <row r="828" ht="15.75" customHeight="1">
      <c r="B828" s="115"/>
      <c r="G828" s="153"/>
      <c r="H828" s="153"/>
      <c r="I828" s="153"/>
      <c r="J828" s="153"/>
      <c r="K828" s="153"/>
      <c r="L828" s="153"/>
      <c r="M828" s="153"/>
    </row>
    <row r="829" ht="15.75" customHeight="1">
      <c r="B829" s="115"/>
      <c r="G829" s="153"/>
      <c r="H829" s="153"/>
      <c r="I829" s="153"/>
      <c r="J829" s="153"/>
      <c r="K829" s="153"/>
      <c r="L829" s="153"/>
      <c r="M829" s="153"/>
    </row>
    <row r="830" ht="15.75" customHeight="1">
      <c r="B830" s="115"/>
      <c r="G830" s="153"/>
      <c r="H830" s="153"/>
      <c r="I830" s="153"/>
      <c r="J830" s="153"/>
      <c r="K830" s="153"/>
      <c r="L830" s="153"/>
      <c r="M830" s="153"/>
    </row>
    <row r="831" ht="15.75" customHeight="1">
      <c r="B831" s="115"/>
      <c r="G831" s="153"/>
      <c r="H831" s="153"/>
      <c r="I831" s="153"/>
      <c r="J831" s="153"/>
      <c r="K831" s="153"/>
      <c r="L831" s="153"/>
      <c r="M831" s="153"/>
    </row>
    <row r="832" ht="15.75" customHeight="1">
      <c r="B832" s="115"/>
      <c r="G832" s="153"/>
      <c r="H832" s="153"/>
      <c r="I832" s="153"/>
      <c r="J832" s="153"/>
      <c r="K832" s="153"/>
      <c r="L832" s="153"/>
      <c r="M832" s="153"/>
    </row>
    <row r="833" ht="15.75" customHeight="1">
      <c r="B833" s="115"/>
      <c r="G833" s="153"/>
      <c r="H833" s="153"/>
      <c r="I833" s="153"/>
      <c r="J833" s="153"/>
      <c r="K833" s="153"/>
      <c r="L833" s="153"/>
      <c r="M833" s="153"/>
    </row>
    <row r="834" ht="15.75" customHeight="1">
      <c r="B834" s="115"/>
      <c r="G834" s="153"/>
      <c r="H834" s="153"/>
      <c r="I834" s="153"/>
      <c r="J834" s="153"/>
      <c r="K834" s="153"/>
      <c r="L834" s="153"/>
      <c r="M834" s="153"/>
    </row>
    <row r="835" ht="15.75" customHeight="1">
      <c r="B835" s="115"/>
      <c r="G835" s="153"/>
      <c r="H835" s="153"/>
      <c r="I835" s="153"/>
      <c r="J835" s="153"/>
      <c r="K835" s="153"/>
      <c r="L835" s="153"/>
      <c r="M835" s="153"/>
    </row>
    <row r="836" ht="15.75" customHeight="1">
      <c r="B836" s="115"/>
      <c r="G836" s="153"/>
      <c r="H836" s="153"/>
      <c r="I836" s="153"/>
      <c r="J836" s="153"/>
      <c r="K836" s="153"/>
      <c r="L836" s="153"/>
      <c r="M836" s="153"/>
    </row>
    <row r="837" ht="15.75" customHeight="1">
      <c r="B837" s="115"/>
      <c r="G837" s="153"/>
      <c r="H837" s="153"/>
      <c r="I837" s="153"/>
      <c r="J837" s="153"/>
      <c r="K837" s="153"/>
      <c r="L837" s="153"/>
      <c r="M837" s="153"/>
    </row>
    <row r="838" ht="15.75" customHeight="1">
      <c r="B838" s="115"/>
      <c r="G838" s="153"/>
      <c r="H838" s="153"/>
      <c r="I838" s="153"/>
      <c r="J838" s="153"/>
      <c r="K838" s="153"/>
      <c r="L838" s="153"/>
      <c r="M838" s="153"/>
    </row>
    <row r="839" ht="15.75" customHeight="1">
      <c r="B839" s="115"/>
      <c r="G839" s="153"/>
      <c r="H839" s="153"/>
      <c r="I839" s="153"/>
      <c r="J839" s="153"/>
      <c r="K839" s="153"/>
      <c r="L839" s="153"/>
      <c r="M839" s="153"/>
    </row>
    <row r="840" ht="15.75" customHeight="1">
      <c r="B840" s="115"/>
      <c r="G840" s="153"/>
      <c r="H840" s="153"/>
      <c r="I840" s="153"/>
      <c r="J840" s="153"/>
      <c r="K840" s="153"/>
      <c r="L840" s="153"/>
      <c r="M840" s="153"/>
    </row>
    <row r="841" ht="15.75" customHeight="1">
      <c r="B841" s="115"/>
      <c r="G841" s="153"/>
      <c r="H841" s="153"/>
      <c r="I841" s="153"/>
      <c r="J841" s="153"/>
      <c r="K841" s="153"/>
      <c r="L841" s="153"/>
      <c r="M841" s="153"/>
    </row>
    <row r="842" ht="15.75" customHeight="1">
      <c r="B842" s="115"/>
      <c r="G842" s="153"/>
      <c r="H842" s="153"/>
      <c r="I842" s="153"/>
      <c r="J842" s="153"/>
      <c r="K842" s="153"/>
      <c r="L842" s="153"/>
      <c r="M842" s="153"/>
    </row>
    <row r="843" ht="15.75" customHeight="1">
      <c r="B843" s="115"/>
      <c r="G843" s="153"/>
      <c r="H843" s="153"/>
      <c r="I843" s="153"/>
      <c r="J843" s="153"/>
      <c r="K843" s="153"/>
      <c r="L843" s="153"/>
      <c r="M843" s="153"/>
    </row>
    <row r="844" ht="15.75" customHeight="1">
      <c r="B844" s="115"/>
      <c r="G844" s="153"/>
      <c r="H844" s="153"/>
      <c r="I844" s="153"/>
      <c r="J844" s="153"/>
      <c r="K844" s="153"/>
      <c r="L844" s="153"/>
      <c r="M844" s="153"/>
    </row>
    <row r="845" ht="15.75" customHeight="1">
      <c r="B845" s="115"/>
      <c r="G845" s="153"/>
      <c r="H845" s="153"/>
      <c r="I845" s="153"/>
      <c r="J845" s="153"/>
      <c r="K845" s="153"/>
      <c r="L845" s="153"/>
      <c r="M845" s="153"/>
    </row>
    <row r="846" ht="15.75" customHeight="1">
      <c r="B846" s="115"/>
      <c r="G846" s="153"/>
      <c r="H846" s="153"/>
      <c r="I846" s="153"/>
      <c r="J846" s="153"/>
      <c r="K846" s="153"/>
      <c r="L846" s="153"/>
      <c r="M846" s="153"/>
    </row>
    <row r="847" ht="15.75" customHeight="1">
      <c r="B847" s="115"/>
      <c r="G847" s="153"/>
      <c r="H847" s="153"/>
      <c r="I847" s="153"/>
      <c r="J847" s="153"/>
      <c r="K847" s="153"/>
      <c r="L847" s="153"/>
      <c r="M847" s="153"/>
    </row>
    <row r="848" ht="15.75" customHeight="1">
      <c r="B848" s="115"/>
      <c r="G848" s="153"/>
      <c r="H848" s="153"/>
      <c r="I848" s="153"/>
      <c r="J848" s="153"/>
      <c r="K848" s="153"/>
      <c r="L848" s="153"/>
      <c r="M848" s="153"/>
    </row>
    <row r="849" ht="15.75" customHeight="1">
      <c r="B849" s="115"/>
      <c r="G849" s="153"/>
      <c r="H849" s="153"/>
      <c r="I849" s="153"/>
      <c r="J849" s="153"/>
      <c r="K849" s="153"/>
      <c r="L849" s="153"/>
      <c r="M849" s="153"/>
    </row>
    <row r="850" ht="15.75" customHeight="1">
      <c r="B850" s="115"/>
      <c r="G850" s="153"/>
      <c r="H850" s="153"/>
      <c r="I850" s="153"/>
      <c r="J850" s="153"/>
      <c r="K850" s="153"/>
      <c r="L850" s="153"/>
      <c r="M850" s="153"/>
    </row>
    <row r="851" ht="15.75" customHeight="1">
      <c r="B851" s="115"/>
      <c r="G851" s="153"/>
      <c r="H851" s="153"/>
      <c r="I851" s="153"/>
      <c r="J851" s="153"/>
      <c r="K851" s="153"/>
      <c r="L851" s="153"/>
      <c r="M851" s="153"/>
    </row>
    <row r="852" ht="15.75" customHeight="1">
      <c r="B852" s="115"/>
      <c r="G852" s="153"/>
      <c r="H852" s="153"/>
      <c r="I852" s="153"/>
      <c r="J852" s="153"/>
      <c r="K852" s="153"/>
      <c r="L852" s="153"/>
      <c r="M852" s="153"/>
    </row>
    <row r="853" ht="15.75" customHeight="1">
      <c r="B853" s="115"/>
      <c r="G853" s="153"/>
      <c r="H853" s="153"/>
      <c r="I853" s="153"/>
      <c r="J853" s="153"/>
      <c r="K853" s="153"/>
      <c r="L853" s="153"/>
      <c r="M853" s="153"/>
    </row>
    <row r="854" ht="15.75" customHeight="1">
      <c r="B854" s="115"/>
      <c r="G854" s="153"/>
      <c r="H854" s="153"/>
      <c r="I854" s="153"/>
      <c r="J854" s="153"/>
      <c r="K854" s="153"/>
      <c r="L854" s="153"/>
      <c r="M854" s="153"/>
    </row>
    <row r="855" ht="15.75" customHeight="1">
      <c r="B855" s="115"/>
      <c r="G855" s="153"/>
      <c r="H855" s="153"/>
      <c r="I855" s="153"/>
      <c r="J855" s="153"/>
      <c r="K855" s="153"/>
      <c r="L855" s="153"/>
      <c r="M855" s="153"/>
    </row>
    <row r="856" ht="15.75" customHeight="1">
      <c r="B856" s="115"/>
      <c r="G856" s="153"/>
      <c r="H856" s="153"/>
      <c r="I856" s="153"/>
      <c r="J856" s="153"/>
      <c r="K856" s="153"/>
      <c r="L856" s="153"/>
      <c r="M856" s="153"/>
    </row>
    <row r="857" ht="15.75" customHeight="1">
      <c r="B857" s="115"/>
      <c r="G857" s="153"/>
      <c r="H857" s="153"/>
      <c r="I857" s="153"/>
      <c r="J857" s="153"/>
      <c r="K857" s="153"/>
      <c r="L857" s="153"/>
      <c r="M857" s="153"/>
    </row>
    <row r="858" ht="15.75" customHeight="1">
      <c r="B858" s="115"/>
      <c r="G858" s="153"/>
      <c r="H858" s="153"/>
      <c r="I858" s="153"/>
      <c r="J858" s="153"/>
      <c r="K858" s="153"/>
      <c r="L858" s="153"/>
      <c r="M858" s="153"/>
    </row>
    <row r="859" ht="15.75" customHeight="1">
      <c r="B859" s="115"/>
      <c r="G859" s="153"/>
      <c r="H859" s="153"/>
      <c r="I859" s="153"/>
      <c r="J859" s="153"/>
      <c r="K859" s="153"/>
      <c r="L859" s="153"/>
      <c r="M859" s="153"/>
    </row>
    <row r="860" ht="15.75" customHeight="1">
      <c r="B860" s="115"/>
      <c r="G860" s="153"/>
      <c r="H860" s="153"/>
      <c r="I860" s="153"/>
      <c r="J860" s="153"/>
      <c r="K860" s="153"/>
      <c r="L860" s="153"/>
      <c r="M860" s="153"/>
    </row>
    <row r="861" ht="15.75" customHeight="1">
      <c r="B861" s="115"/>
      <c r="G861" s="153"/>
      <c r="H861" s="153"/>
      <c r="I861" s="153"/>
      <c r="J861" s="153"/>
      <c r="K861" s="153"/>
      <c r="L861" s="153"/>
      <c r="M861" s="153"/>
    </row>
    <row r="862" ht="15.75" customHeight="1">
      <c r="B862" s="115"/>
      <c r="G862" s="153"/>
      <c r="H862" s="153"/>
      <c r="I862" s="153"/>
      <c r="J862" s="153"/>
      <c r="K862" s="153"/>
      <c r="L862" s="153"/>
      <c r="M862" s="153"/>
    </row>
    <row r="863" ht="15.75" customHeight="1">
      <c r="B863" s="115"/>
      <c r="G863" s="153"/>
      <c r="H863" s="153"/>
      <c r="I863" s="153"/>
      <c r="J863" s="153"/>
      <c r="K863" s="153"/>
      <c r="L863" s="153"/>
      <c r="M863" s="153"/>
    </row>
    <row r="864" ht="15.75" customHeight="1">
      <c r="B864" s="115"/>
      <c r="G864" s="153"/>
      <c r="H864" s="153"/>
      <c r="I864" s="153"/>
      <c r="J864" s="153"/>
      <c r="K864" s="153"/>
      <c r="L864" s="153"/>
      <c r="M864" s="153"/>
    </row>
    <row r="865" ht="15.75" customHeight="1">
      <c r="B865" s="115"/>
      <c r="G865" s="153"/>
      <c r="H865" s="153"/>
      <c r="I865" s="153"/>
      <c r="J865" s="153"/>
      <c r="K865" s="153"/>
      <c r="L865" s="153"/>
      <c r="M865" s="153"/>
    </row>
    <row r="866" ht="15.75" customHeight="1">
      <c r="B866" s="115"/>
      <c r="G866" s="153"/>
      <c r="H866" s="153"/>
      <c r="I866" s="153"/>
      <c r="J866" s="153"/>
      <c r="K866" s="153"/>
      <c r="L866" s="153"/>
      <c r="M866" s="153"/>
    </row>
    <row r="867" ht="15.75" customHeight="1">
      <c r="B867" s="115"/>
      <c r="G867" s="153"/>
      <c r="H867" s="153"/>
      <c r="I867" s="153"/>
      <c r="J867" s="153"/>
      <c r="K867" s="153"/>
      <c r="L867" s="153"/>
      <c r="M867" s="153"/>
    </row>
    <row r="868" ht="15.75" customHeight="1">
      <c r="B868" s="115"/>
      <c r="G868" s="153"/>
      <c r="H868" s="153"/>
      <c r="I868" s="153"/>
      <c r="J868" s="153"/>
      <c r="K868" s="153"/>
      <c r="L868" s="153"/>
      <c r="M868" s="153"/>
    </row>
    <row r="869" ht="15.75" customHeight="1">
      <c r="B869" s="115"/>
      <c r="G869" s="153"/>
      <c r="H869" s="153"/>
      <c r="I869" s="153"/>
      <c r="J869" s="153"/>
      <c r="K869" s="153"/>
      <c r="L869" s="153"/>
      <c r="M869" s="153"/>
    </row>
    <row r="870" ht="15.75" customHeight="1">
      <c r="B870" s="115"/>
      <c r="G870" s="153"/>
      <c r="H870" s="153"/>
      <c r="I870" s="153"/>
      <c r="J870" s="153"/>
      <c r="K870" s="153"/>
      <c r="L870" s="153"/>
      <c r="M870" s="153"/>
    </row>
    <row r="871" ht="15.75" customHeight="1">
      <c r="B871" s="115"/>
      <c r="G871" s="153"/>
      <c r="H871" s="153"/>
      <c r="I871" s="153"/>
      <c r="J871" s="153"/>
      <c r="K871" s="153"/>
      <c r="L871" s="153"/>
      <c r="M871" s="153"/>
    </row>
    <row r="872" ht="15.75" customHeight="1">
      <c r="B872" s="115"/>
      <c r="G872" s="153"/>
      <c r="H872" s="153"/>
      <c r="I872" s="153"/>
      <c r="J872" s="153"/>
      <c r="K872" s="153"/>
      <c r="L872" s="153"/>
      <c r="M872" s="153"/>
    </row>
    <row r="873" ht="15.75" customHeight="1">
      <c r="B873" s="115"/>
      <c r="G873" s="153"/>
      <c r="H873" s="153"/>
      <c r="I873" s="153"/>
      <c r="J873" s="153"/>
      <c r="K873" s="153"/>
      <c r="L873" s="153"/>
      <c r="M873" s="153"/>
    </row>
    <row r="874" ht="15.75" customHeight="1">
      <c r="B874" s="115"/>
      <c r="G874" s="153"/>
      <c r="H874" s="153"/>
      <c r="I874" s="153"/>
      <c r="J874" s="153"/>
      <c r="K874" s="153"/>
      <c r="L874" s="153"/>
      <c r="M874" s="153"/>
    </row>
    <row r="875" ht="15.75" customHeight="1">
      <c r="B875" s="115"/>
      <c r="G875" s="153"/>
      <c r="H875" s="153"/>
      <c r="I875" s="153"/>
      <c r="J875" s="153"/>
      <c r="K875" s="153"/>
      <c r="L875" s="153"/>
      <c r="M875" s="153"/>
    </row>
    <row r="876" ht="15.75" customHeight="1">
      <c r="B876" s="115"/>
      <c r="G876" s="153"/>
      <c r="H876" s="153"/>
      <c r="I876" s="153"/>
      <c r="J876" s="153"/>
      <c r="K876" s="153"/>
      <c r="L876" s="153"/>
      <c r="M876" s="153"/>
    </row>
    <row r="877" ht="15.75" customHeight="1">
      <c r="B877" s="115"/>
      <c r="G877" s="153"/>
      <c r="H877" s="153"/>
      <c r="I877" s="153"/>
      <c r="J877" s="153"/>
      <c r="K877" s="153"/>
      <c r="L877" s="153"/>
      <c r="M877" s="153"/>
    </row>
    <row r="878" ht="15.75" customHeight="1">
      <c r="B878" s="115"/>
      <c r="G878" s="153"/>
      <c r="H878" s="153"/>
      <c r="I878" s="153"/>
      <c r="J878" s="153"/>
      <c r="K878" s="153"/>
      <c r="L878" s="153"/>
      <c r="M878" s="153"/>
    </row>
    <row r="879" ht="15.75" customHeight="1">
      <c r="B879" s="115"/>
      <c r="G879" s="153"/>
      <c r="H879" s="153"/>
      <c r="I879" s="153"/>
      <c r="J879" s="153"/>
      <c r="K879" s="153"/>
      <c r="L879" s="153"/>
      <c r="M879" s="153"/>
    </row>
    <row r="880" ht="15.75" customHeight="1">
      <c r="B880" s="115"/>
      <c r="G880" s="153"/>
      <c r="H880" s="153"/>
      <c r="I880" s="153"/>
      <c r="J880" s="153"/>
      <c r="K880" s="153"/>
      <c r="L880" s="153"/>
      <c r="M880" s="153"/>
    </row>
    <row r="881" ht="15.75" customHeight="1">
      <c r="B881" s="115"/>
      <c r="G881" s="153"/>
      <c r="H881" s="153"/>
      <c r="I881" s="153"/>
      <c r="J881" s="153"/>
      <c r="K881" s="153"/>
      <c r="L881" s="153"/>
      <c r="M881" s="153"/>
    </row>
    <row r="882" ht="15.75" customHeight="1">
      <c r="B882" s="115"/>
      <c r="G882" s="153"/>
      <c r="H882" s="153"/>
      <c r="I882" s="153"/>
      <c r="J882" s="153"/>
      <c r="K882" s="153"/>
      <c r="L882" s="153"/>
      <c r="M882" s="153"/>
    </row>
    <row r="883" ht="15.75" customHeight="1">
      <c r="B883" s="115"/>
      <c r="G883" s="153"/>
      <c r="H883" s="153"/>
      <c r="I883" s="153"/>
      <c r="J883" s="153"/>
      <c r="K883" s="153"/>
      <c r="L883" s="153"/>
      <c r="M883" s="153"/>
    </row>
    <row r="884" ht="15.75" customHeight="1">
      <c r="B884" s="115"/>
      <c r="G884" s="153"/>
      <c r="H884" s="153"/>
      <c r="I884" s="153"/>
      <c r="J884" s="153"/>
      <c r="K884" s="153"/>
      <c r="L884" s="153"/>
      <c r="M884" s="153"/>
    </row>
    <row r="885" ht="15.75" customHeight="1">
      <c r="B885" s="115"/>
      <c r="G885" s="153"/>
      <c r="H885" s="153"/>
      <c r="I885" s="153"/>
      <c r="J885" s="153"/>
      <c r="K885" s="153"/>
      <c r="L885" s="153"/>
      <c r="M885" s="153"/>
    </row>
    <row r="886" ht="15.75" customHeight="1">
      <c r="B886" s="115"/>
      <c r="G886" s="153"/>
      <c r="H886" s="153"/>
      <c r="I886" s="153"/>
      <c r="J886" s="153"/>
      <c r="K886" s="153"/>
      <c r="L886" s="153"/>
      <c r="M886" s="153"/>
    </row>
    <row r="887" ht="15.75" customHeight="1">
      <c r="B887" s="115"/>
      <c r="G887" s="153"/>
      <c r="H887" s="153"/>
      <c r="I887" s="153"/>
      <c r="J887" s="153"/>
      <c r="K887" s="153"/>
      <c r="L887" s="153"/>
      <c r="M887" s="153"/>
    </row>
    <row r="888" ht="15.75" customHeight="1">
      <c r="B888" s="115"/>
      <c r="G888" s="153"/>
      <c r="H888" s="153"/>
      <c r="I888" s="153"/>
      <c r="J888" s="153"/>
      <c r="K888" s="153"/>
      <c r="L888" s="153"/>
      <c r="M888" s="153"/>
    </row>
    <row r="889" ht="15.75" customHeight="1">
      <c r="B889" s="115"/>
      <c r="G889" s="153"/>
      <c r="H889" s="153"/>
      <c r="I889" s="153"/>
      <c r="J889" s="153"/>
      <c r="K889" s="153"/>
      <c r="L889" s="153"/>
      <c r="M889" s="153"/>
    </row>
    <row r="890" ht="15.75" customHeight="1">
      <c r="B890" s="115"/>
      <c r="G890" s="153"/>
      <c r="H890" s="153"/>
      <c r="I890" s="153"/>
      <c r="J890" s="153"/>
      <c r="K890" s="153"/>
      <c r="L890" s="153"/>
      <c r="M890" s="153"/>
    </row>
    <row r="891" ht="15.75" customHeight="1">
      <c r="B891" s="115"/>
      <c r="G891" s="153"/>
      <c r="H891" s="153"/>
      <c r="I891" s="153"/>
      <c r="J891" s="153"/>
      <c r="K891" s="153"/>
      <c r="L891" s="153"/>
      <c r="M891" s="153"/>
    </row>
    <row r="892" ht="15.75" customHeight="1">
      <c r="B892" s="115"/>
      <c r="G892" s="153"/>
      <c r="H892" s="153"/>
      <c r="I892" s="153"/>
      <c r="J892" s="153"/>
      <c r="K892" s="153"/>
      <c r="L892" s="153"/>
      <c r="M892" s="153"/>
    </row>
    <row r="893" ht="15.75" customHeight="1">
      <c r="B893" s="115"/>
      <c r="G893" s="153"/>
      <c r="H893" s="153"/>
      <c r="I893" s="153"/>
      <c r="J893" s="153"/>
      <c r="K893" s="153"/>
      <c r="L893" s="153"/>
      <c r="M893" s="153"/>
    </row>
    <row r="894" ht="15.75" customHeight="1">
      <c r="B894" s="115"/>
      <c r="G894" s="153"/>
      <c r="H894" s="153"/>
      <c r="I894" s="153"/>
      <c r="J894" s="153"/>
      <c r="K894" s="153"/>
      <c r="L894" s="153"/>
      <c r="M894" s="153"/>
    </row>
    <row r="895" ht="15.75" customHeight="1">
      <c r="B895" s="115"/>
      <c r="G895" s="153"/>
      <c r="H895" s="153"/>
      <c r="I895" s="153"/>
      <c r="J895" s="153"/>
      <c r="K895" s="153"/>
      <c r="L895" s="153"/>
      <c r="M895" s="153"/>
    </row>
    <row r="896" ht="15.75" customHeight="1">
      <c r="B896" s="115"/>
      <c r="G896" s="153"/>
      <c r="H896" s="153"/>
      <c r="I896" s="153"/>
      <c r="J896" s="153"/>
      <c r="K896" s="153"/>
      <c r="L896" s="153"/>
      <c r="M896" s="153"/>
    </row>
    <row r="897" ht="15.75" customHeight="1">
      <c r="B897" s="115"/>
      <c r="G897" s="153"/>
      <c r="H897" s="153"/>
      <c r="I897" s="153"/>
      <c r="J897" s="153"/>
      <c r="K897" s="153"/>
      <c r="L897" s="153"/>
      <c r="M897" s="153"/>
    </row>
    <row r="898" ht="15.75" customHeight="1">
      <c r="B898" s="115"/>
      <c r="G898" s="153"/>
      <c r="H898" s="153"/>
      <c r="I898" s="153"/>
      <c r="J898" s="153"/>
      <c r="K898" s="153"/>
      <c r="L898" s="153"/>
      <c r="M898" s="153"/>
    </row>
    <row r="899" ht="15.75" customHeight="1">
      <c r="B899" s="115"/>
      <c r="G899" s="153"/>
      <c r="H899" s="153"/>
      <c r="I899" s="153"/>
      <c r="J899" s="153"/>
      <c r="K899" s="153"/>
      <c r="L899" s="153"/>
      <c r="M899" s="153"/>
    </row>
    <row r="900" ht="15.75" customHeight="1">
      <c r="B900" s="115"/>
      <c r="G900" s="153"/>
      <c r="H900" s="153"/>
      <c r="I900" s="153"/>
      <c r="J900" s="153"/>
      <c r="K900" s="153"/>
      <c r="L900" s="153"/>
      <c r="M900" s="153"/>
    </row>
    <row r="901" ht="15.75" customHeight="1">
      <c r="B901" s="115"/>
      <c r="G901" s="153"/>
      <c r="H901" s="153"/>
      <c r="I901" s="153"/>
      <c r="J901" s="153"/>
      <c r="K901" s="153"/>
      <c r="L901" s="153"/>
      <c r="M901" s="153"/>
    </row>
    <row r="902" ht="15.75" customHeight="1">
      <c r="B902" s="115"/>
      <c r="G902" s="153"/>
      <c r="H902" s="153"/>
      <c r="I902" s="153"/>
      <c r="J902" s="153"/>
      <c r="K902" s="153"/>
      <c r="L902" s="153"/>
      <c r="M902" s="153"/>
    </row>
    <row r="903" ht="15.75" customHeight="1">
      <c r="B903" s="115"/>
      <c r="G903" s="153"/>
      <c r="H903" s="153"/>
      <c r="I903" s="153"/>
      <c r="J903" s="153"/>
      <c r="K903" s="153"/>
      <c r="L903" s="153"/>
      <c r="M903" s="153"/>
    </row>
    <row r="904" ht="15.75" customHeight="1">
      <c r="B904" s="115"/>
      <c r="G904" s="153"/>
      <c r="H904" s="153"/>
      <c r="I904" s="153"/>
      <c r="J904" s="153"/>
      <c r="K904" s="153"/>
      <c r="L904" s="153"/>
      <c r="M904" s="153"/>
    </row>
    <row r="905" ht="15.75" customHeight="1">
      <c r="B905" s="115"/>
      <c r="G905" s="153"/>
      <c r="H905" s="153"/>
      <c r="I905" s="153"/>
      <c r="J905" s="153"/>
      <c r="K905" s="153"/>
      <c r="L905" s="153"/>
      <c r="M905" s="153"/>
    </row>
    <row r="906" ht="15.75" customHeight="1">
      <c r="B906" s="115"/>
      <c r="G906" s="153"/>
      <c r="H906" s="153"/>
      <c r="I906" s="153"/>
      <c r="J906" s="153"/>
      <c r="K906" s="153"/>
      <c r="L906" s="153"/>
      <c r="M906" s="153"/>
    </row>
    <row r="907" ht="15.75" customHeight="1">
      <c r="B907" s="115"/>
      <c r="G907" s="153"/>
      <c r="H907" s="153"/>
      <c r="I907" s="153"/>
      <c r="J907" s="153"/>
      <c r="K907" s="153"/>
      <c r="L907" s="153"/>
      <c r="M907" s="153"/>
    </row>
    <row r="908" ht="15.75" customHeight="1">
      <c r="B908" s="115"/>
      <c r="G908" s="153"/>
      <c r="H908" s="153"/>
      <c r="I908" s="153"/>
      <c r="J908" s="153"/>
      <c r="K908" s="153"/>
      <c r="L908" s="153"/>
      <c r="M908" s="153"/>
    </row>
    <row r="909" ht="15.75" customHeight="1">
      <c r="B909" s="115"/>
      <c r="G909" s="153"/>
      <c r="H909" s="153"/>
      <c r="I909" s="153"/>
      <c r="J909" s="153"/>
      <c r="K909" s="153"/>
      <c r="L909" s="153"/>
      <c r="M909" s="153"/>
    </row>
    <row r="910" ht="15.75" customHeight="1">
      <c r="B910" s="115"/>
      <c r="G910" s="153"/>
      <c r="H910" s="153"/>
      <c r="I910" s="153"/>
      <c r="J910" s="153"/>
      <c r="K910" s="153"/>
      <c r="L910" s="153"/>
      <c r="M910" s="153"/>
    </row>
    <row r="911" ht="15.75" customHeight="1">
      <c r="B911" s="115"/>
      <c r="G911" s="153"/>
      <c r="H911" s="153"/>
      <c r="I911" s="153"/>
      <c r="J911" s="153"/>
      <c r="K911" s="153"/>
      <c r="L911" s="153"/>
      <c r="M911" s="153"/>
    </row>
    <row r="912" ht="15.75" customHeight="1">
      <c r="B912" s="115"/>
      <c r="G912" s="153"/>
      <c r="H912" s="153"/>
      <c r="I912" s="153"/>
      <c r="J912" s="153"/>
      <c r="K912" s="153"/>
      <c r="L912" s="153"/>
      <c r="M912" s="153"/>
    </row>
    <row r="913" ht="15.75" customHeight="1">
      <c r="B913" s="115"/>
      <c r="G913" s="153"/>
      <c r="H913" s="153"/>
      <c r="I913" s="153"/>
      <c r="J913" s="153"/>
      <c r="K913" s="153"/>
      <c r="L913" s="153"/>
      <c r="M913" s="153"/>
    </row>
    <row r="914" ht="15.75" customHeight="1">
      <c r="B914" s="115"/>
      <c r="G914" s="153"/>
      <c r="H914" s="153"/>
      <c r="I914" s="153"/>
      <c r="J914" s="153"/>
      <c r="K914" s="153"/>
      <c r="L914" s="153"/>
      <c r="M914" s="153"/>
    </row>
    <row r="915" ht="15.75" customHeight="1">
      <c r="B915" s="115"/>
      <c r="G915" s="153"/>
      <c r="H915" s="153"/>
      <c r="I915" s="153"/>
      <c r="J915" s="153"/>
      <c r="K915" s="153"/>
      <c r="L915" s="153"/>
      <c r="M915" s="153"/>
    </row>
    <row r="916" ht="15.75" customHeight="1">
      <c r="B916" s="115"/>
      <c r="G916" s="153"/>
      <c r="H916" s="153"/>
      <c r="I916" s="153"/>
      <c r="J916" s="153"/>
      <c r="K916" s="153"/>
      <c r="L916" s="153"/>
      <c r="M916" s="153"/>
    </row>
    <row r="917" ht="15.75" customHeight="1">
      <c r="B917" s="115"/>
      <c r="G917" s="153"/>
      <c r="H917" s="153"/>
      <c r="I917" s="153"/>
      <c r="J917" s="153"/>
      <c r="K917" s="153"/>
      <c r="L917" s="153"/>
      <c r="M917" s="153"/>
    </row>
    <row r="918" ht="15.75" customHeight="1">
      <c r="B918" s="115"/>
      <c r="G918" s="153"/>
      <c r="H918" s="153"/>
      <c r="I918" s="153"/>
      <c r="J918" s="153"/>
      <c r="K918" s="153"/>
      <c r="L918" s="153"/>
      <c r="M918" s="153"/>
    </row>
    <row r="919" ht="15.75" customHeight="1">
      <c r="B919" s="115"/>
      <c r="G919" s="153"/>
      <c r="H919" s="153"/>
      <c r="I919" s="153"/>
      <c r="J919" s="153"/>
      <c r="K919" s="153"/>
      <c r="L919" s="153"/>
      <c r="M919" s="153"/>
    </row>
    <row r="920" ht="15.75" customHeight="1">
      <c r="B920" s="115"/>
      <c r="G920" s="153"/>
      <c r="H920" s="153"/>
      <c r="I920" s="153"/>
      <c r="J920" s="153"/>
      <c r="K920" s="153"/>
      <c r="L920" s="153"/>
      <c r="M920" s="153"/>
    </row>
    <row r="921" ht="15.75" customHeight="1">
      <c r="B921" s="115"/>
      <c r="G921" s="153"/>
      <c r="H921" s="153"/>
      <c r="I921" s="153"/>
      <c r="J921" s="153"/>
      <c r="K921" s="153"/>
      <c r="L921" s="153"/>
      <c r="M921" s="153"/>
    </row>
    <row r="922" ht="15.75" customHeight="1">
      <c r="B922" s="115"/>
      <c r="G922" s="153"/>
      <c r="H922" s="153"/>
      <c r="I922" s="153"/>
      <c r="J922" s="153"/>
      <c r="K922" s="153"/>
      <c r="L922" s="153"/>
      <c r="M922" s="153"/>
    </row>
    <row r="923" ht="15.75" customHeight="1">
      <c r="B923" s="115"/>
      <c r="G923" s="153"/>
      <c r="H923" s="153"/>
      <c r="I923" s="153"/>
      <c r="J923" s="153"/>
      <c r="K923" s="153"/>
      <c r="L923" s="153"/>
      <c r="M923" s="153"/>
    </row>
    <row r="924" ht="15.75" customHeight="1">
      <c r="B924" s="115"/>
      <c r="G924" s="153"/>
      <c r="H924" s="153"/>
      <c r="I924" s="153"/>
      <c r="J924" s="153"/>
      <c r="K924" s="153"/>
      <c r="L924" s="153"/>
      <c r="M924" s="153"/>
    </row>
    <row r="925" ht="15.75" customHeight="1">
      <c r="B925" s="115"/>
      <c r="G925" s="153"/>
      <c r="H925" s="153"/>
      <c r="I925" s="153"/>
      <c r="J925" s="153"/>
      <c r="K925" s="153"/>
      <c r="L925" s="153"/>
      <c r="M925" s="153"/>
    </row>
    <row r="926" ht="15.75" customHeight="1">
      <c r="B926" s="115"/>
      <c r="G926" s="153"/>
      <c r="H926" s="153"/>
      <c r="I926" s="153"/>
      <c r="J926" s="153"/>
      <c r="K926" s="153"/>
      <c r="L926" s="153"/>
      <c r="M926" s="153"/>
    </row>
    <row r="927" ht="15.75" customHeight="1">
      <c r="B927" s="115"/>
      <c r="G927" s="153"/>
      <c r="H927" s="153"/>
      <c r="I927" s="153"/>
      <c r="J927" s="153"/>
      <c r="K927" s="153"/>
      <c r="L927" s="153"/>
      <c r="M927" s="153"/>
    </row>
    <row r="928" ht="15.75" customHeight="1">
      <c r="B928" s="115"/>
      <c r="G928" s="153"/>
      <c r="H928" s="153"/>
      <c r="I928" s="153"/>
      <c r="J928" s="153"/>
      <c r="K928" s="153"/>
      <c r="L928" s="153"/>
      <c r="M928" s="153"/>
    </row>
    <row r="929" ht="15.75" customHeight="1">
      <c r="B929" s="115"/>
      <c r="G929" s="153"/>
      <c r="H929" s="153"/>
      <c r="I929" s="153"/>
      <c r="J929" s="153"/>
      <c r="K929" s="153"/>
      <c r="L929" s="153"/>
      <c r="M929" s="153"/>
    </row>
    <row r="930" ht="15.75" customHeight="1">
      <c r="B930" s="115"/>
      <c r="G930" s="153"/>
      <c r="H930" s="153"/>
      <c r="I930" s="153"/>
      <c r="J930" s="153"/>
      <c r="K930" s="153"/>
      <c r="L930" s="153"/>
      <c r="M930" s="153"/>
    </row>
    <row r="931" ht="15.75" customHeight="1">
      <c r="B931" s="115"/>
      <c r="G931" s="153"/>
      <c r="H931" s="153"/>
      <c r="I931" s="153"/>
      <c r="J931" s="153"/>
      <c r="K931" s="153"/>
      <c r="L931" s="153"/>
      <c r="M931" s="153"/>
    </row>
    <row r="932" ht="15.75" customHeight="1">
      <c r="B932" s="115"/>
      <c r="G932" s="153"/>
      <c r="H932" s="153"/>
      <c r="I932" s="153"/>
      <c r="J932" s="153"/>
      <c r="K932" s="153"/>
      <c r="L932" s="153"/>
      <c r="M932" s="153"/>
    </row>
    <row r="933" ht="15.75" customHeight="1">
      <c r="B933" s="115"/>
      <c r="G933" s="153"/>
      <c r="H933" s="153"/>
      <c r="I933" s="153"/>
      <c r="J933" s="153"/>
      <c r="K933" s="153"/>
      <c r="L933" s="153"/>
      <c r="M933" s="153"/>
    </row>
    <row r="934" ht="15.75" customHeight="1">
      <c r="B934" s="115"/>
      <c r="G934" s="153"/>
      <c r="H934" s="153"/>
      <c r="I934" s="153"/>
      <c r="J934" s="153"/>
      <c r="K934" s="153"/>
      <c r="L934" s="153"/>
      <c r="M934" s="153"/>
    </row>
    <row r="935" ht="15.75" customHeight="1">
      <c r="B935" s="115"/>
      <c r="G935" s="153"/>
      <c r="H935" s="153"/>
      <c r="I935" s="153"/>
      <c r="J935" s="153"/>
      <c r="K935" s="153"/>
      <c r="L935" s="153"/>
      <c r="M935" s="153"/>
    </row>
    <row r="936" ht="15.75" customHeight="1">
      <c r="B936" s="115"/>
      <c r="G936" s="153"/>
      <c r="H936" s="153"/>
      <c r="I936" s="153"/>
      <c r="J936" s="153"/>
      <c r="K936" s="153"/>
      <c r="L936" s="153"/>
      <c r="M936" s="153"/>
    </row>
    <row r="937" ht="15.75" customHeight="1">
      <c r="B937" s="115"/>
      <c r="G937" s="153"/>
      <c r="H937" s="153"/>
      <c r="I937" s="153"/>
      <c r="J937" s="153"/>
      <c r="K937" s="153"/>
      <c r="L937" s="153"/>
      <c r="M937" s="153"/>
    </row>
    <row r="938" ht="15.75" customHeight="1">
      <c r="B938" s="115"/>
      <c r="G938" s="153"/>
      <c r="H938" s="153"/>
      <c r="I938" s="153"/>
      <c r="J938" s="153"/>
      <c r="K938" s="153"/>
      <c r="L938" s="153"/>
      <c r="M938" s="153"/>
    </row>
    <row r="939" ht="15.75" customHeight="1">
      <c r="B939" s="115"/>
      <c r="G939" s="153"/>
      <c r="H939" s="153"/>
      <c r="I939" s="153"/>
      <c r="J939" s="153"/>
      <c r="K939" s="153"/>
      <c r="L939" s="153"/>
      <c r="M939" s="153"/>
    </row>
    <row r="940" ht="15.75" customHeight="1">
      <c r="B940" s="115"/>
      <c r="G940" s="153"/>
      <c r="H940" s="153"/>
      <c r="I940" s="153"/>
      <c r="J940" s="153"/>
      <c r="K940" s="153"/>
      <c r="L940" s="153"/>
      <c r="M940" s="153"/>
    </row>
    <row r="941" ht="15.75" customHeight="1">
      <c r="B941" s="115"/>
      <c r="G941" s="153"/>
      <c r="H941" s="153"/>
      <c r="I941" s="153"/>
      <c r="J941" s="153"/>
      <c r="K941" s="153"/>
      <c r="L941" s="153"/>
      <c r="M941" s="153"/>
    </row>
    <row r="942" ht="15.75" customHeight="1">
      <c r="B942" s="115"/>
      <c r="G942" s="153"/>
      <c r="H942" s="153"/>
      <c r="I942" s="153"/>
      <c r="J942" s="153"/>
      <c r="K942" s="153"/>
      <c r="L942" s="153"/>
      <c r="M942" s="153"/>
    </row>
    <row r="943" ht="15.75" customHeight="1">
      <c r="B943" s="115"/>
      <c r="G943" s="153"/>
      <c r="H943" s="153"/>
      <c r="I943" s="153"/>
      <c r="J943" s="153"/>
      <c r="K943" s="153"/>
      <c r="L943" s="153"/>
      <c r="M943" s="153"/>
    </row>
    <row r="944" ht="15.75" customHeight="1">
      <c r="B944" s="115"/>
      <c r="G944" s="153"/>
      <c r="H944" s="153"/>
      <c r="I944" s="153"/>
      <c r="J944" s="153"/>
      <c r="K944" s="153"/>
      <c r="L944" s="153"/>
      <c r="M944" s="153"/>
    </row>
    <row r="945" ht="15.75" customHeight="1">
      <c r="B945" s="115"/>
      <c r="G945" s="153"/>
      <c r="H945" s="153"/>
      <c r="I945" s="153"/>
      <c r="J945" s="153"/>
      <c r="K945" s="153"/>
      <c r="L945" s="153"/>
      <c r="M945" s="153"/>
    </row>
    <row r="946" ht="15.75" customHeight="1">
      <c r="B946" s="115"/>
      <c r="G946" s="153"/>
      <c r="H946" s="153"/>
      <c r="I946" s="153"/>
      <c r="J946" s="153"/>
      <c r="K946" s="153"/>
      <c r="L946" s="153"/>
      <c r="M946" s="153"/>
    </row>
    <row r="947" ht="15.75" customHeight="1">
      <c r="B947" s="115"/>
      <c r="G947" s="153"/>
      <c r="H947" s="153"/>
      <c r="I947" s="153"/>
      <c r="J947" s="153"/>
      <c r="K947" s="153"/>
      <c r="L947" s="153"/>
      <c r="M947" s="153"/>
    </row>
    <row r="948" ht="15.75" customHeight="1">
      <c r="B948" s="115"/>
      <c r="G948" s="153"/>
      <c r="H948" s="153"/>
      <c r="I948" s="153"/>
      <c r="J948" s="153"/>
      <c r="K948" s="153"/>
      <c r="L948" s="153"/>
      <c r="M948" s="153"/>
    </row>
    <row r="949" ht="15.75" customHeight="1">
      <c r="B949" s="115"/>
      <c r="G949" s="153"/>
      <c r="H949" s="153"/>
      <c r="I949" s="153"/>
      <c r="J949" s="153"/>
      <c r="K949" s="153"/>
      <c r="L949" s="153"/>
      <c r="M949" s="153"/>
    </row>
    <row r="950" ht="15.75" customHeight="1">
      <c r="B950" s="115"/>
      <c r="G950" s="153"/>
      <c r="H950" s="153"/>
      <c r="I950" s="153"/>
      <c r="J950" s="153"/>
      <c r="K950" s="153"/>
      <c r="L950" s="153"/>
      <c r="M950" s="153"/>
    </row>
    <row r="951" ht="15.75" customHeight="1">
      <c r="B951" s="115"/>
      <c r="G951" s="153"/>
      <c r="H951" s="153"/>
      <c r="I951" s="153"/>
      <c r="J951" s="153"/>
      <c r="K951" s="153"/>
      <c r="L951" s="153"/>
      <c r="M951" s="153"/>
    </row>
    <row r="952" ht="15.75" customHeight="1">
      <c r="B952" s="115"/>
      <c r="G952" s="153"/>
      <c r="H952" s="153"/>
      <c r="I952" s="153"/>
      <c r="J952" s="153"/>
      <c r="K952" s="153"/>
      <c r="L952" s="153"/>
      <c r="M952" s="153"/>
    </row>
    <row r="953" ht="15.75" customHeight="1">
      <c r="B953" s="115"/>
      <c r="G953" s="153"/>
      <c r="H953" s="153"/>
      <c r="I953" s="153"/>
      <c r="J953" s="153"/>
      <c r="K953" s="153"/>
      <c r="L953" s="153"/>
      <c r="M953" s="153"/>
    </row>
    <row r="954" ht="15.75" customHeight="1">
      <c r="B954" s="115"/>
      <c r="G954" s="153"/>
      <c r="H954" s="153"/>
      <c r="I954" s="153"/>
      <c r="J954" s="153"/>
      <c r="K954" s="153"/>
      <c r="L954" s="153"/>
      <c r="M954" s="153"/>
    </row>
    <row r="955" ht="15.75" customHeight="1">
      <c r="B955" s="115"/>
      <c r="G955" s="153"/>
      <c r="H955" s="153"/>
      <c r="I955" s="153"/>
      <c r="J955" s="153"/>
      <c r="K955" s="153"/>
      <c r="L955" s="153"/>
      <c r="M955" s="153"/>
    </row>
    <row r="956" ht="15.75" customHeight="1">
      <c r="B956" s="115"/>
      <c r="G956" s="153"/>
      <c r="H956" s="153"/>
      <c r="I956" s="153"/>
      <c r="J956" s="153"/>
      <c r="K956" s="153"/>
      <c r="L956" s="153"/>
      <c r="M956" s="153"/>
    </row>
    <row r="957" ht="15.75" customHeight="1">
      <c r="B957" s="115"/>
      <c r="G957" s="153"/>
      <c r="H957" s="153"/>
      <c r="I957" s="153"/>
      <c r="J957" s="153"/>
      <c r="K957" s="153"/>
      <c r="L957" s="153"/>
      <c r="M957" s="153"/>
    </row>
    <row r="958" ht="15.75" customHeight="1">
      <c r="B958" s="115"/>
      <c r="G958" s="153"/>
      <c r="H958" s="153"/>
      <c r="I958" s="153"/>
      <c r="J958" s="153"/>
      <c r="K958" s="153"/>
      <c r="L958" s="153"/>
      <c r="M958" s="153"/>
    </row>
    <row r="959" ht="15.75" customHeight="1">
      <c r="B959" s="115"/>
      <c r="G959" s="153"/>
      <c r="H959" s="153"/>
      <c r="I959" s="153"/>
      <c r="J959" s="153"/>
      <c r="K959" s="153"/>
      <c r="L959" s="153"/>
      <c r="M959" s="153"/>
    </row>
    <row r="960" ht="15.75" customHeight="1">
      <c r="B960" s="115"/>
      <c r="G960" s="153"/>
      <c r="H960" s="153"/>
      <c r="I960" s="153"/>
      <c r="J960" s="153"/>
      <c r="K960" s="153"/>
      <c r="L960" s="153"/>
      <c r="M960" s="153"/>
    </row>
    <row r="961" ht="15.75" customHeight="1">
      <c r="B961" s="115"/>
      <c r="G961" s="153"/>
      <c r="H961" s="153"/>
      <c r="I961" s="153"/>
      <c r="J961" s="153"/>
      <c r="K961" s="153"/>
      <c r="L961" s="153"/>
      <c r="M961" s="153"/>
    </row>
    <row r="962" ht="15.75" customHeight="1">
      <c r="B962" s="115"/>
      <c r="G962" s="153"/>
      <c r="H962" s="153"/>
      <c r="I962" s="153"/>
      <c r="J962" s="153"/>
      <c r="K962" s="153"/>
      <c r="L962" s="153"/>
      <c r="M962" s="153"/>
    </row>
    <row r="963" ht="15.75" customHeight="1">
      <c r="B963" s="115"/>
      <c r="G963" s="153"/>
      <c r="H963" s="153"/>
      <c r="I963" s="153"/>
      <c r="J963" s="153"/>
      <c r="K963" s="153"/>
      <c r="L963" s="153"/>
      <c r="M963" s="153"/>
    </row>
    <row r="964" ht="15.75" customHeight="1">
      <c r="B964" s="115"/>
      <c r="G964" s="153"/>
      <c r="H964" s="153"/>
      <c r="I964" s="153"/>
      <c r="J964" s="153"/>
      <c r="K964" s="153"/>
      <c r="L964" s="153"/>
      <c r="M964" s="153"/>
    </row>
    <row r="965" ht="15.75" customHeight="1">
      <c r="B965" s="115"/>
      <c r="G965" s="153"/>
      <c r="H965" s="153"/>
      <c r="I965" s="153"/>
      <c r="J965" s="153"/>
      <c r="K965" s="153"/>
      <c r="L965" s="153"/>
      <c r="M965" s="153"/>
    </row>
    <row r="966" ht="15.75" customHeight="1">
      <c r="B966" s="115"/>
      <c r="G966" s="153"/>
      <c r="H966" s="153"/>
      <c r="I966" s="153"/>
      <c r="J966" s="153"/>
      <c r="K966" s="153"/>
      <c r="L966" s="153"/>
      <c r="M966" s="153"/>
    </row>
    <row r="967" ht="15.75" customHeight="1">
      <c r="B967" s="115"/>
      <c r="G967" s="153"/>
      <c r="H967" s="153"/>
      <c r="I967" s="153"/>
      <c r="J967" s="153"/>
      <c r="K967" s="153"/>
      <c r="L967" s="153"/>
      <c r="M967" s="153"/>
    </row>
    <row r="968" ht="15.75" customHeight="1">
      <c r="B968" s="115"/>
      <c r="G968" s="153"/>
      <c r="H968" s="153"/>
      <c r="I968" s="153"/>
      <c r="J968" s="153"/>
      <c r="K968" s="153"/>
      <c r="L968" s="153"/>
      <c r="M968" s="153"/>
    </row>
    <row r="969" ht="15.75" customHeight="1">
      <c r="B969" s="115"/>
      <c r="G969" s="153"/>
      <c r="H969" s="153"/>
      <c r="I969" s="153"/>
      <c r="J969" s="153"/>
      <c r="K969" s="153"/>
      <c r="L969" s="153"/>
      <c r="M969" s="153"/>
    </row>
    <row r="970" ht="15.75" customHeight="1">
      <c r="B970" s="115"/>
      <c r="G970" s="153"/>
      <c r="H970" s="153"/>
      <c r="I970" s="153"/>
      <c r="J970" s="153"/>
      <c r="K970" s="153"/>
      <c r="L970" s="153"/>
      <c r="M970" s="153"/>
    </row>
    <row r="971" ht="15.75" customHeight="1">
      <c r="B971" s="115"/>
      <c r="G971" s="153"/>
      <c r="H971" s="153"/>
      <c r="I971" s="153"/>
      <c r="J971" s="153"/>
      <c r="K971" s="153"/>
      <c r="L971" s="153"/>
      <c r="M971" s="153"/>
    </row>
    <row r="972" ht="15.75" customHeight="1">
      <c r="B972" s="115"/>
      <c r="G972" s="153"/>
      <c r="H972" s="153"/>
      <c r="I972" s="153"/>
      <c r="J972" s="153"/>
      <c r="K972" s="153"/>
      <c r="L972" s="153"/>
      <c r="M972" s="153"/>
    </row>
    <row r="973" ht="15.75" customHeight="1">
      <c r="B973" s="115"/>
      <c r="G973" s="153"/>
      <c r="H973" s="153"/>
      <c r="I973" s="153"/>
      <c r="J973" s="153"/>
      <c r="K973" s="153"/>
      <c r="L973" s="153"/>
      <c r="M973" s="153"/>
    </row>
    <row r="974" ht="15.75" customHeight="1">
      <c r="B974" s="115"/>
      <c r="G974" s="153"/>
      <c r="H974" s="153"/>
      <c r="I974" s="153"/>
      <c r="J974" s="153"/>
      <c r="K974" s="153"/>
      <c r="L974" s="153"/>
      <c r="M974" s="153"/>
    </row>
    <row r="975" ht="15.75" customHeight="1">
      <c r="B975" s="115"/>
      <c r="G975" s="153"/>
      <c r="H975" s="153"/>
      <c r="I975" s="153"/>
      <c r="J975" s="153"/>
      <c r="K975" s="153"/>
      <c r="L975" s="153"/>
      <c r="M975" s="153"/>
    </row>
    <row r="976" ht="15.75" customHeight="1">
      <c r="B976" s="115"/>
      <c r="G976" s="153"/>
      <c r="H976" s="153"/>
      <c r="I976" s="153"/>
      <c r="J976" s="153"/>
      <c r="K976" s="153"/>
      <c r="L976" s="153"/>
      <c r="M976" s="153"/>
    </row>
    <row r="977" ht="15.75" customHeight="1">
      <c r="B977" s="115"/>
      <c r="G977" s="153"/>
      <c r="H977" s="153"/>
      <c r="I977" s="153"/>
      <c r="J977" s="153"/>
      <c r="K977" s="153"/>
      <c r="L977" s="153"/>
      <c r="M977" s="153"/>
    </row>
    <row r="978" ht="15.75" customHeight="1">
      <c r="B978" s="115"/>
      <c r="G978" s="153"/>
      <c r="H978" s="153"/>
      <c r="I978" s="153"/>
      <c r="J978" s="153"/>
      <c r="K978" s="153"/>
      <c r="L978" s="153"/>
      <c r="M978" s="153"/>
    </row>
    <row r="979" ht="15.75" customHeight="1">
      <c r="B979" s="115"/>
      <c r="G979" s="153"/>
      <c r="H979" s="153"/>
      <c r="I979" s="153"/>
      <c r="J979" s="153"/>
      <c r="K979" s="153"/>
      <c r="L979" s="153"/>
      <c r="M979" s="153"/>
    </row>
    <row r="980" ht="15.75" customHeight="1">
      <c r="B980" s="115"/>
      <c r="G980" s="153"/>
      <c r="H980" s="153"/>
      <c r="I980" s="153"/>
      <c r="J980" s="153"/>
      <c r="K980" s="153"/>
      <c r="L980" s="153"/>
      <c r="M980" s="153"/>
    </row>
    <row r="981" ht="15.75" customHeight="1">
      <c r="B981" s="115"/>
      <c r="G981" s="153"/>
      <c r="H981" s="153"/>
      <c r="I981" s="153"/>
      <c r="J981" s="153"/>
      <c r="K981" s="153"/>
      <c r="L981" s="153"/>
      <c r="M981" s="153"/>
    </row>
    <row r="982" ht="15.75" customHeight="1">
      <c r="B982" s="115"/>
      <c r="G982" s="153"/>
      <c r="H982" s="153"/>
      <c r="I982" s="153"/>
      <c r="J982" s="153"/>
      <c r="K982" s="153"/>
      <c r="L982" s="153"/>
      <c r="M982" s="153"/>
    </row>
    <row r="983" ht="15.75" customHeight="1">
      <c r="B983" s="115"/>
      <c r="G983" s="153"/>
      <c r="H983" s="153"/>
      <c r="I983" s="153"/>
      <c r="J983" s="153"/>
      <c r="K983" s="153"/>
      <c r="L983" s="153"/>
      <c r="M983" s="153"/>
    </row>
    <row r="984" ht="15.75" customHeight="1">
      <c r="B984" s="115"/>
      <c r="G984" s="153"/>
      <c r="H984" s="153"/>
      <c r="I984" s="153"/>
      <c r="J984" s="153"/>
      <c r="K984" s="153"/>
      <c r="L984" s="153"/>
      <c r="M984" s="153"/>
    </row>
    <row r="985" ht="15.75" customHeight="1">
      <c r="B985" s="115"/>
      <c r="G985" s="153"/>
      <c r="H985" s="153"/>
      <c r="I985" s="153"/>
      <c r="J985" s="153"/>
      <c r="K985" s="153"/>
      <c r="L985" s="153"/>
      <c r="M985" s="153"/>
    </row>
    <row r="986" ht="15.75" customHeight="1">
      <c r="B986" s="115"/>
      <c r="G986" s="153"/>
      <c r="H986" s="153"/>
      <c r="I986" s="153"/>
      <c r="J986" s="153"/>
      <c r="K986" s="153"/>
      <c r="L986" s="153"/>
      <c r="M986" s="153"/>
    </row>
    <row r="987" ht="15.75" customHeight="1">
      <c r="B987" s="115"/>
      <c r="G987" s="153"/>
      <c r="H987" s="153"/>
      <c r="I987" s="153"/>
      <c r="J987" s="153"/>
      <c r="K987" s="153"/>
      <c r="L987" s="153"/>
      <c r="M987" s="153"/>
    </row>
    <row r="988" ht="15.75" customHeight="1">
      <c r="B988" s="115"/>
      <c r="G988" s="153"/>
      <c r="H988" s="153"/>
      <c r="I988" s="153"/>
      <c r="J988" s="153"/>
      <c r="K988" s="153"/>
      <c r="L988" s="153"/>
      <c r="M988" s="153"/>
    </row>
    <row r="989" ht="15.75" customHeight="1">
      <c r="B989" s="115"/>
      <c r="G989" s="153"/>
      <c r="H989" s="153"/>
      <c r="I989" s="153"/>
      <c r="J989" s="153"/>
      <c r="K989" s="153"/>
      <c r="L989" s="153"/>
      <c r="M989" s="153"/>
    </row>
    <row r="990" ht="15.75" customHeight="1">
      <c r="B990" s="115"/>
      <c r="G990" s="153"/>
      <c r="H990" s="153"/>
      <c r="I990" s="153"/>
      <c r="J990" s="153"/>
      <c r="K990" s="153"/>
      <c r="L990" s="153"/>
      <c r="M990" s="153"/>
    </row>
    <row r="991" ht="15.75" customHeight="1">
      <c r="B991" s="115"/>
      <c r="G991" s="153"/>
      <c r="H991" s="153"/>
      <c r="I991" s="153"/>
      <c r="J991" s="153"/>
      <c r="K991" s="153"/>
      <c r="L991" s="153"/>
      <c r="M991" s="153"/>
    </row>
    <row r="992" ht="15.75" customHeight="1">
      <c r="B992" s="115"/>
      <c r="G992" s="153"/>
      <c r="H992" s="153"/>
      <c r="I992" s="153"/>
      <c r="J992" s="153"/>
      <c r="K992" s="153"/>
      <c r="L992" s="153"/>
      <c r="M992" s="153"/>
    </row>
    <row r="993" ht="15.75" customHeight="1">
      <c r="B993" s="115"/>
      <c r="G993" s="153"/>
      <c r="H993" s="153"/>
      <c r="I993" s="153"/>
      <c r="J993" s="153"/>
      <c r="K993" s="153"/>
      <c r="L993" s="153"/>
      <c r="M993" s="153"/>
    </row>
    <row r="994" ht="15.75" customHeight="1">
      <c r="B994" s="115"/>
      <c r="G994" s="153"/>
      <c r="H994" s="153"/>
      <c r="I994" s="153"/>
      <c r="J994" s="153"/>
      <c r="K994" s="153"/>
      <c r="L994" s="153"/>
      <c r="M994" s="153"/>
    </row>
    <row r="995" ht="15.75" customHeight="1">
      <c r="B995" s="115"/>
      <c r="G995" s="153"/>
      <c r="H995" s="153"/>
      <c r="I995" s="153"/>
      <c r="J995" s="153"/>
      <c r="K995" s="153"/>
      <c r="L995" s="153"/>
      <c r="M995" s="153"/>
    </row>
    <row r="996" ht="15.75" customHeight="1">
      <c r="B996" s="115"/>
      <c r="G996" s="153"/>
      <c r="H996" s="153"/>
      <c r="I996" s="153"/>
      <c r="J996" s="153"/>
      <c r="K996" s="153"/>
      <c r="L996" s="153"/>
      <c r="M996" s="153"/>
    </row>
    <row r="997" ht="15.75" customHeight="1">
      <c r="B997" s="115"/>
      <c r="G997" s="153"/>
      <c r="H997" s="153"/>
      <c r="I997" s="153"/>
      <c r="J997" s="153"/>
      <c r="K997" s="153"/>
      <c r="L997" s="153"/>
      <c r="M997" s="153"/>
    </row>
    <row r="998" ht="15.75" customHeight="1">
      <c r="B998" s="115"/>
      <c r="G998" s="153"/>
      <c r="H998" s="153"/>
      <c r="I998" s="153"/>
      <c r="J998" s="153"/>
      <c r="K998" s="153"/>
      <c r="L998" s="153"/>
      <c r="M998" s="153"/>
    </row>
    <row r="999" ht="15.75" customHeight="1">
      <c r="B999" s="115"/>
      <c r="G999" s="153"/>
      <c r="H999" s="153"/>
      <c r="I999" s="153"/>
      <c r="J999" s="153"/>
      <c r="K999" s="153"/>
      <c r="L999" s="153"/>
      <c r="M999" s="153"/>
    </row>
    <row r="1000" ht="15.75" customHeight="1">
      <c r="B1000" s="115"/>
      <c r="G1000" s="153"/>
      <c r="H1000" s="153"/>
      <c r="I1000" s="153"/>
      <c r="J1000" s="153"/>
      <c r="K1000" s="153"/>
      <c r="L1000" s="153"/>
      <c r="M1000" s="153"/>
    </row>
    <row r="1001" ht="15.75" customHeight="1">
      <c r="B1001" s="115"/>
      <c r="G1001" s="153"/>
      <c r="H1001" s="153"/>
      <c r="I1001" s="153"/>
      <c r="J1001" s="153"/>
      <c r="K1001" s="153"/>
      <c r="L1001" s="153"/>
      <c r="M1001" s="153"/>
    </row>
    <row r="1002" ht="15.75" customHeight="1">
      <c r="B1002" s="115"/>
      <c r="G1002" s="153"/>
      <c r="H1002" s="153"/>
      <c r="I1002" s="153"/>
      <c r="J1002" s="153"/>
      <c r="K1002" s="153"/>
      <c r="L1002" s="153"/>
      <c r="M1002" s="153"/>
    </row>
  </sheetData>
  <autoFilter ref="$A$5:$K$37"/>
  <mergeCells count="16">
    <mergeCell ref="H2:H4"/>
    <mergeCell ref="I2:I4"/>
    <mergeCell ref="J2:J4"/>
    <mergeCell ref="K2:K4"/>
    <mergeCell ref="L2:L4"/>
    <mergeCell ref="M2:M4"/>
    <mergeCell ref="B6:B23"/>
    <mergeCell ref="B25:B29"/>
    <mergeCell ref="B30:B36"/>
    <mergeCell ref="A2:A4"/>
    <mergeCell ref="B2:B4"/>
    <mergeCell ref="C2:C4"/>
    <mergeCell ref="D2:D4"/>
    <mergeCell ref="E2:E4"/>
    <mergeCell ref="F2:F4"/>
    <mergeCell ref="G2:G4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7.57"/>
    <col customWidth="1" min="3" max="3" width="35.14"/>
  </cols>
  <sheetData>
    <row r="4">
      <c r="B4" s="154" t="s">
        <v>0</v>
      </c>
      <c r="C4" s="155" t="s">
        <v>165</v>
      </c>
      <c r="D4" s="156" t="s">
        <v>166</v>
      </c>
    </row>
    <row r="5">
      <c r="B5" s="157">
        <v>1.0</v>
      </c>
      <c r="C5" s="158" t="s">
        <v>167</v>
      </c>
      <c r="D5" s="159">
        <f>sum('Cost Sheet_350 T'!L4:L16)</f>
        <v>152.0837</v>
      </c>
    </row>
    <row r="6">
      <c r="B6" s="157">
        <v>2.0</v>
      </c>
      <c r="C6" s="158" t="s">
        <v>168</v>
      </c>
      <c r="D6" s="159">
        <f>sum('Cost Sheet_350 T'!L23,'Cost Sheet_350 T'!L24,'Cost Sheet_350 T'!L28,'Cost Sheet_350 T'!L29,'Cost Sheet_350 T'!L30)</f>
        <v>35.7365</v>
      </c>
    </row>
    <row r="7">
      <c r="B7" s="157">
        <v>3.0</v>
      </c>
      <c r="C7" s="158" t="s">
        <v>169</v>
      </c>
      <c r="D7" s="159">
        <f>sum('Cost Sheet_350 T'!L18,'Cost Sheet_350 T'!L20,'Cost Sheet_350 T'!L21,'Cost Sheet_350 T'!L22,'Cost Sheet_350 T'!L27)</f>
        <v>86</v>
      </c>
    </row>
    <row r="8">
      <c r="B8" s="157">
        <v>4.0</v>
      </c>
      <c r="C8" s="158" t="s">
        <v>170</v>
      </c>
      <c r="D8" s="159">
        <f>sum('Cost Sheet_350 T'!L19,'Cost Sheet_350 T'!L26)</f>
        <v>12.7</v>
      </c>
    </row>
    <row r="9">
      <c r="B9" s="157">
        <v>5.0</v>
      </c>
      <c r="C9" s="158" t="s">
        <v>171</v>
      </c>
      <c r="D9" s="159">
        <f>SUM(D5:D8)</f>
        <v>286.5202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7.86"/>
    <col customWidth="1" min="4" max="4" width="27.29"/>
    <col customWidth="1" min="5" max="5" width="20.71"/>
  </cols>
  <sheetData>
    <row r="4">
      <c r="C4" s="154" t="s">
        <v>0</v>
      </c>
      <c r="D4" s="155" t="s">
        <v>165</v>
      </c>
      <c r="E4" s="156" t="s">
        <v>166</v>
      </c>
    </row>
    <row r="5">
      <c r="C5" s="157">
        <v>1.0</v>
      </c>
      <c r="D5" s="158" t="s">
        <v>167</v>
      </c>
      <c r="E5" s="160">
        <f>sum('Cost Sheet_380 T'!K6:K23)</f>
        <v>168.4023</v>
      </c>
    </row>
    <row r="6">
      <c r="C6" s="157">
        <v>2.0</v>
      </c>
      <c r="D6" s="158" t="s">
        <v>168</v>
      </c>
      <c r="E6" s="159">
        <f>sum('Cost Sheet_380 T'!K30,'Cost Sheet_380 T'!K31,'Cost Sheet_380 T'!K32,'Cost Sheet_380 T'!K33)</f>
        <v>37.82308</v>
      </c>
    </row>
    <row r="7">
      <c r="C7" s="157">
        <v>3.0</v>
      </c>
      <c r="D7" s="158" t="s">
        <v>169</v>
      </c>
      <c r="E7" s="161">
        <f>sum('Cost Sheet_380 T'!K25,'Cost Sheet_380 T'!K26,'Cost Sheet_380 T'!K28,'Cost Sheet_380 T'!K29,'Cost Sheet_380 T'!K35)</f>
        <v>90.3</v>
      </c>
    </row>
    <row r="8">
      <c r="C8" s="157">
        <v>4.0</v>
      </c>
      <c r="D8" s="158" t="s">
        <v>170</v>
      </c>
      <c r="E8" s="160">
        <f>sum('Cost Sheet_380 T'!K36,'Cost Sheet_380 T'!K27)</f>
        <v>12.675</v>
      </c>
    </row>
    <row r="9">
      <c r="C9" s="157">
        <v>5.0</v>
      </c>
      <c r="D9" s="158" t="s">
        <v>171</v>
      </c>
      <c r="E9" s="160">
        <f>sum(E5:E8)</f>
        <v>309.20038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